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fsst01\水・大気環境局_農薬環境管理室\05_農薬登録基準値設定\水産動植物関係\参考資料\計算ツール\水産PEC（非水田第2段階）HP公表作業\公開用\公開シート\"/>
    </mc:Choice>
  </mc:AlternateContent>
  <bookViews>
    <workbookView xWindow="32760" yWindow="32760" windowWidth="15045" windowHeight="9840" tabRatio="774"/>
  </bookViews>
  <sheets>
    <sheet name="第１段階(水田）" sheetId="2" r:id="rId1"/>
    <sheet name="第１段階(非水田）" sheetId="7" r:id="rId2"/>
    <sheet name="第２段階（水田、地上防除）" sheetId="32" r:id="rId3"/>
    <sheet name="第２段階（水田、航空防除）" sheetId="31" r:id="rId4"/>
    <sheet name="第2段階(非水田）" sheetId="24" r:id="rId5"/>
  </sheets>
  <definedNames>
    <definedName name="Ap" localSheetId="3">'第２段階（水田、航空防除）'!$D$20</definedName>
    <definedName name="Ap" localSheetId="2">'第２段階（水田、地上防除）'!$D$20</definedName>
    <definedName name="Au" localSheetId="4">'第2段階(非水田）'!$F$12</definedName>
    <definedName name="DDr" localSheetId="4">'第2段階(非水田）'!$F$14</definedName>
    <definedName name="DDra" localSheetId="4">'第2段階(非水田）'!$H$14</definedName>
    <definedName name="dr" localSheetId="3">'第２段階（水田、航空防除）'!$I$35</definedName>
    <definedName name="dr" localSheetId="2">'第２段階（水田、地上防除）'!$I$35</definedName>
    <definedName name="dr">'第１段階(非水田）'!$H$8</definedName>
    <definedName name="ds">'第１段階(水田）'!$H$6</definedName>
    <definedName name="dt" localSheetId="3">'第２段階（水田、航空防除）'!$I$38</definedName>
    <definedName name="dt" localSheetId="2">'第２段階（水田、地上防除）'!$I$38</definedName>
    <definedName name="dth" localSheetId="3">'第２段階（水田、航空防除）'!$E$21</definedName>
    <definedName name="dth" localSheetId="2">'第２段階（水田、地上防除）'!$E$21</definedName>
    <definedName name="dtp" localSheetId="3">'第２段階（水田、航空防除）'!$E$22</definedName>
    <definedName name="dtp" localSheetId="2">'第２段階（水田、地上防除）'!$E$22</definedName>
    <definedName name="ffp" localSheetId="3">'第２段階（水田、航空防除）'!$F$14</definedName>
    <definedName name="ffp" localSheetId="2">'第２段階（水田、地上防除）'!$F$14</definedName>
    <definedName name="ffu" localSheetId="4">'第2段階(非水田）'!$G$24</definedName>
    <definedName name="ffua" localSheetId="4">'第2段階(非水田）'!$I$24</definedName>
    <definedName name="fp">'第１段階(水田）'!$H$7</definedName>
    <definedName name="fpp">'第１段階(水田）'!$H$8</definedName>
    <definedName name="fu">'第１段階(非水田）'!$H$6</definedName>
    <definedName name="fua">'第１段階(非水田）'!$H$7</definedName>
    <definedName name="I" localSheetId="3">'第２段階（水田、航空防除）'!$F$13</definedName>
    <definedName name="I" localSheetId="2">'第２段階（水田、地上防除）'!$F$13</definedName>
    <definedName name="k" localSheetId="3">'第２段階（水田、航空防除）'!$D$29</definedName>
    <definedName name="k" localSheetId="2">'第２段階（水田、地上防除）'!$D$29</definedName>
    <definedName name="Kkkk" localSheetId="4">'第2段階(非水田）'!$D$37</definedName>
    <definedName name="KKoc" localSheetId="4">'第2段階(非水田）'!$F$26</definedName>
    <definedName name="Klevee" localSheetId="3">'第２段階（水田、航空防除）'!$I$51</definedName>
    <definedName name="Klevee" localSheetId="2">'第２段階（水田、地上防除）'!$I$51</definedName>
    <definedName name="Koc" localSheetId="3">'第２段階（水田、航空防除）'!$F$18</definedName>
    <definedName name="Koc" localSheetId="2">'第２段階（水田、地上防除）'!$F$18</definedName>
    <definedName name="Oclevee" localSheetId="3">'第２段階（水田、航空防除）'!$I$50</definedName>
    <definedName name="Oclevee" localSheetId="2">'第２段階（水田、地上防除）'!$I$50</definedName>
    <definedName name="Ocse" localSheetId="3">'第２段階（水田、航空防除）'!$I$47</definedName>
    <definedName name="Ocse" localSheetId="2">'第２段階（水田、地上防除）'!$I$47</definedName>
    <definedName name="OOCSE" localSheetId="4">'第2段階(非水田）'!$E$43</definedName>
    <definedName name="Plevee" localSheetId="3">'第２段階（水田、航空防除）'!$I$48</definedName>
    <definedName name="Plevee" localSheetId="2">'第２段階（水田、地上防除）'!$I$48</definedName>
    <definedName name="PPse" localSheetId="4">'第2段階(非水田）'!$E$42</definedName>
    <definedName name="_xlnm.Print_Area" localSheetId="0">'第１段階(水田）'!$B$1:$P$35</definedName>
    <definedName name="_xlnm.Print_Area" localSheetId="1">'第１段階(非水田）'!$B$1:$P$29</definedName>
    <definedName name="_xlnm.Print_Area" localSheetId="3">IF('第２段階（水田、航空防除）'!$J$3=1, '第２段階（水田、航空防除）'!$B$2:$J$68, OFFSET('第２段階（水田、航空防除）'!$B$70:$N$263,0,0,39+'第２段階（水田、航空防除）'!$AE$98,13) )</definedName>
    <definedName name="_xlnm.Print_Area" localSheetId="2">IF('第２段階（水田、地上防除）'!$J$3=1, '第２段階（水田、地上防除）'!$B$2:$J$69, OFFSET('第２段階（水田、地上防除）'!$B$71:$BG$264,0,0,43+'第２段階（水田、地上防除）'!$AP$102+4+6,33) )</definedName>
    <definedName name="_xlnm.Print_Area" localSheetId="4">'第2段階(非水田）'!$B$2:$K$61</definedName>
    <definedName name="Pse" localSheetId="3">'第２段階（水田、航空防除）'!$I$46</definedName>
    <definedName name="Pse" localSheetId="2">'第２段階（水田、地上防除）'!$I$46</definedName>
    <definedName name="RU" localSheetId="4">'第2段階(非水田）'!$F$21</definedName>
    <definedName name="RUa" localSheetId="4">'第2段階(非水田）'!$F$20</definedName>
    <definedName name="RUaa">'第2段階(非水田）'!$H$20</definedName>
    <definedName name="RUaday">'第2段階(非水田）'!#REF!</definedName>
    <definedName name="RUday" localSheetId="4">'第2段階(非水田）'!#REF!</definedName>
    <definedName name="RUUa">'第2段階(非水田）'!$H$21</definedName>
    <definedName name="rws" localSheetId="3">'第２段階（水田、航空防除）'!$I$49</definedName>
    <definedName name="rws" localSheetId="2">'第２段階（水田、地上防除）'!$I$49</definedName>
    <definedName name="SANP" localSheetId="4">'第2段階(非水田）'!$F$13</definedName>
    <definedName name="Vse" localSheetId="3">'第２段階（水田、航空防除）'!$I$45</definedName>
    <definedName name="Vse" localSheetId="2">'第２段階（水田、地上防除）'!$I$45</definedName>
    <definedName name="VVse" localSheetId="4">'第2段階(非水田）'!$E$41</definedName>
    <definedName name="Ymax範囲2days" localSheetId="3">OFFSET('第２段階（水田、航空防除）'!$AJ$113:$AJ$263,0,0,'第２段階（水田、航空防除）'!$AE$98+1,1)</definedName>
    <definedName name="Ymax範囲2days" localSheetId="2">OFFSET('第２段階（水田、地上防除）'!$AU$114:$AU$264,0,0,'第２段階（水田、地上防除）'!$AP$102+1,1)</definedName>
    <definedName name="Ymax範囲3days" localSheetId="3">OFFSET('第２段階（水田、航空防除）'!$AN$113:$AN$263,0,0,'第２段階（水田、航空防除）'!$AE$98+1,1)</definedName>
    <definedName name="Ymax範囲3days" localSheetId="2">OFFSET('第２段階（水田、地上防除）'!$AY$114:$AY$264,0,0,'第２段階（水田、地上防除）'!$AP$102+1,1)</definedName>
    <definedName name="Ymax範囲4days" localSheetId="3">OFFSET('第２段階（水田、航空防除）'!$AR$113:$AR$263,0,0,'第２段階（水田、航空防除）'!$AE$98+1,1)</definedName>
    <definedName name="Ymax範囲4days" localSheetId="2">OFFSET('第２段階（水田、地上防除）'!$BC$114:$BC$264,0,0,'第２段階（水田、地上防除）'!$AP$102+1,1)</definedName>
    <definedName name="Ymax範囲7days" localSheetId="3">OFFSET('第２段階（水田、航空防除）'!$AV$113:$AV$263,0,0,'第２段階（水田、航空防除）'!$AE$98+1,1)</definedName>
    <definedName name="Ymax範囲7days" localSheetId="2">OFFSET('第２段階（水田、地上防除）'!$BG$114:$BG$264,0,0,'第２段階（水田、地上防除）'!$AP$102+1,1)</definedName>
    <definedName name="Y範囲2days" localSheetId="3">OFFSET('第２段階（水田、航空防除）'!$AH$113:$AH$263,0,0,'第２段階（水田、航空防除）'!$AE$98+1,1)</definedName>
    <definedName name="Y範囲2days" localSheetId="2">OFFSET('第２段階（水田、地上防除）'!$AS$114:$AS$264,0,0,'第２段階（水田、地上防除）'!$AP$102+1,1)</definedName>
    <definedName name="Y範囲2days">OFFSET(#REF!,0,0,#REF!+1,1)</definedName>
    <definedName name="Y範囲3days" localSheetId="3">OFFSET('第２段階（水田、航空防除）'!$AL$113:$AL$263,0,0,'第２段階（水田、航空防除）'!$AE$98+1,1)</definedName>
    <definedName name="Y範囲3days" localSheetId="2">OFFSET('第２段階（水田、地上防除）'!$AW$114:$AW$264,0,0,'第２段階（水田、地上防除）'!$AP$102+1,1)</definedName>
    <definedName name="Y範囲3days">OFFSET(#REF!,0,0,#REF!+1,1)</definedName>
    <definedName name="Y範囲4days" localSheetId="3">OFFSET('第２段階（水田、航空防除）'!$AP$113:$AP$263,0,0,'第２段階（水田、航空防除）'!$AE$98+1,1)</definedName>
    <definedName name="Y範囲4days" localSheetId="2">OFFSET('第２段階（水田、地上防除）'!$BA$114:$BA$264,0,0,'第２段階（水田、地上防除）'!$AP$102+1,1)</definedName>
    <definedName name="Y範囲4days">OFFSET(#REF!,0,0,#REF!+1,1)</definedName>
    <definedName name="Y範囲7days" localSheetId="3">OFFSET('第２段階（水田、航空防除）'!$AT$113:$AT$263,0,0,'第２段階（水田、航空防除）'!$AE$98+1,1)</definedName>
    <definedName name="Y範囲7days" localSheetId="2">OFFSET('第２段階（水田、地上防除）'!$BE$114:$BE$264,0,0,'第２段階（水田、地上防除）'!$AP$102+1,1)</definedName>
    <definedName name="Y範囲7days">OFFSET(#REF!,0,0,#REF!+1,1)</definedName>
    <definedName name="Zr" localSheetId="4">'第2段階(非水田）'!$F$15</definedName>
    <definedName name="Zra" localSheetId="4">'第2段階(非水田）'!$H$15</definedName>
    <definedName name="っっｐ" localSheetId="4">'第2段階(非水田）'!$E$24</definedName>
    <definedName name="っっｐ">#REF!</definedName>
    <definedName name="経過2days" localSheetId="3">OFFSET('第２段階（水田、航空防除）'!$AI$113:$AI$263,0,0,'第２段階（水田、航空防除）'!$AE$98+1,1)</definedName>
    <definedName name="経過2days" localSheetId="2">OFFSET('第２段階（水田、地上防除）'!$AT$114:$AT$264,0,0,'第２段階（水田、地上防除）'!$AP$102+1,1)</definedName>
    <definedName name="経過3days" localSheetId="3">OFFSET('第２段階（水田、航空防除）'!$AM$113:$AM$263,0,0,'第２段階（水田、航空防除）'!$AE$98+1,1)</definedName>
    <definedName name="経過3days" localSheetId="2">OFFSET('第２段階（水田、地上防除）'!$AX$114:$AX$264,0,0,'第２段階（水田、地上防除）'!$AP$102+1,1)</definedName>
    <definedName name="経過4days" localSheetId="3">OFFSET('第２段階（水田、航空防除）'!$AQ$113:$AQ$263,0,0,'第２段階（水田、航空防除）'!$AE$98+1,1)</definedName>
    <definedName name="経過4days" localSheetId="2">OFFSET('第２段階（水田、地上防除）'!$BB$114:$BB$264,0,0,'第２段階（水田、地上防除）'!$AP$102+1,1)</definedName>
    <definedName name="経過7days" localSheetId="3">OFFSET('第２段階（水田、航空防除）'!$AU$113:$AU$263,0,0,'第２段階（水田、航空防除）'!$AE$98+1,1)</definedName>
    <definedName name="経過7days" localSheetId="2">OFFSET('第２段階（水田、地上防除）'!$BF$114:$BF$264,0,0,'第２段階（水田、地上防除）'!$AP$102+1,1)</definedName>
  </definedNames>
  <calcPr calcId="162913"/>
</workbook>
</file>

<file path=xl/calcChain.xml><?xml version="1.0" encoding="utf-8"?>
<calcChain xmlns="http://schemas.openxmlformats.org/spreadsheetml/2006/main">
  <c r="M28" i="7" l="1"/>
  <c r="K28" i="7"/>
  <c r="M27" i="7"/>
  <c r="M29" i="7"/>
  <c r="M26" i="7"/>
  <c r="K24" i="7"/>
  <c r="M24" i="7"/>
  <c r="M25" i="7"/>
  <c r="I55" i="24"/>
  <c r="D23" i="31"/>
  <c r="D31" i="24"/>
  <c r="D32" i="24"/>
  <c r="D35" i="24"/>
  <c r="D37" i="24"/>
  <c r="D48" i="24"/>
  <c r="D50" i="24"/>
  <c r="D51" i="24"/>
  <c r="D53" i="24"/>
  <c r="I38" i="32"/>
  <c r="I35" i="32"/>
  <c r="T114" i="32"/>
  <c r="U115" i="32"/>
  <c r="V116" i="32"/>
  <c r="W117" i="32"/>
  <c r="X118" i="32"/>
  <c r="H21" i="24"/>
  <c r="I49" i="24"/>
  <c r="F21" i="24"/>
  <c r="G54" i="24"/>
  <c r="E48" i="24"/>
  <c r="F48" i="24"/>
  <c r="G48" i="24"/>
  <c r="H48" i="24"/>
  <c r="I48" i="24"/>
  <c r="J48" i="24"/>
  <c r="K48" i="24"/>
  <c r="E50" i="24"/>
  <c r="F50" i="24"/>
  <c r="G50" i="24"/>
  <c r="H50" i="24"/>
  <c r="I50" i="24"/>
  <c r="J50" i="24"/>
  <c r="K50" i="24"/>
  <c r="E51" i="24"/>
  <c r="F51" i="24"/>
  <c r="G51" i="24"/>
  <c r="H51" i="24"/>
  <c r="I51" i="24"/>
  <c r="J51" i="24"/>
  <c r="K51" i="24"/>
  <c r="E53" i="24"/>
  <c r="F53" i="24"/>
  <c r="G53" i="24"/>
  <c r="H53" i="24"/>
  <c r="I53" i="24"/>
  <c r="J53" i="24"/>
  <c r="K53" i="24"/>
  <c r="D55" i="24"/>
  <c r="D57" i="24"/>
  <c r="D59" i="24"/>
  <c r="E55" i="24"/>
  <c r="E57" i="24"/>
  <c r="E59" i="24"/>
  <c r="F55" i="24"/>
  <c r="F57" i="24"/>
  <c r="F59" i="24"/>
  <c r="G55" i="24"/>
  <c r="G57" i="24"/>
  <c r="G59" i="24"/>
  <c r="H55" i="24"/>
  <c r="H57" i="24"/>
  <c r="H59" i="24"/>
  <c r="I57" i="24"/>
  <c r="I59" i="24"/>
  <c r="J55" i="24"/>
  <c r="J57" i="24"/>
  <c r="K55" i="24"/>
  <c r="K57" i="24"/>
  <c r="K59" i="24"/>
  <c r="I51" i="31"/>
  <c r="C113" i="31"/>
  <c r="D113" i="31"/>
  <c r="E113" i="31"/>
  <c r="G113" i="31"/>
  <c r="H113" i="31"/>
  <c r="I113" i="31"/>
  <c r="C114" i="31"/>
  <c r="C115" i="31"/>
  <c r="C116" i="31"/>
  <c r="C117" i="31"/>
  <c r="C118" i="31"/>
  <c r="C119" i="31"/>
  <c r="C120" i="31"/>
  <c r="C121" i="31"/>
  <c r="C122" i="31"/>
  <c r="C123" i="31"/>
  <c r="C124" i="31"/>
  <c r="C125" i="31"/>
  <c r="C126" i="31"/>
  <c r="C127" i="31"/>
  <c r="C128" i="31"/>
  <c r="C129" i="31"/>
  <c r="C130" i="31"/>
  <c r="C131" i="31"/>
  <c r="C132" i="31"/>
  <c r="C133" i="31"/>
  <c r="C134" i="31"/>
  <c r="C135" i="31"/>
  <c r="C136" i="31"/>
  <c r="C137" i="31"/>
  <c r="C138" i="31"/>
  <c r="C139" i="31"/>
  <c r="C140" i="31"/>
  <c r="C141" i="31"/>
  <c r="C142" i="31"/>
  <c r="C143" i="31"/>
  <c r="C144" i="31"/>
  <c r="C145" i="31"/>
  <c r="C146" i="31"/>
  <c r="C147" i="31"/>
  <c r="C148" i="31"/>
  <c r="C149" i="31"/>
  <c r="C150" i="31"/>
  <c r="C151" i="31"/>
  <c r="C152" i="31"/>
  <c r="C153" i="31"/>
  <c r="C154" i="31"/>
  <c r="C155" i="31"/>
  <c r="C156" i="31"/>
  <c r="C157" i="31"/>
  <c r="C158" i="31"/>
  <c r="C159" i="31"/>
  <c r="C160" i="31"/>
  <c r="C161" i="31"/>
  <c r="C162" i="31"/>
  <c r="C163" i="31"/>
  <c r="C164" i="31"/>
  <c r="C165" i="31"/>
  <c r="C166" i="31"/>
  <c r="C167" i="31"/>
  <c r="C168" i="31"/>
  <c r="C169" i="31"/>
  <c r="C170" i="31"/>
  <c r="C171" i="31"/>
  <c r="C172" i="31"/>
  <c r="C173" i="31"/>
  <c r="C174" i="31"/>
  <c r="C175" i="31"/>
  <c r="C176" i="31"/>
  <c r="C177" i="31"/>
  <c r="C178" i="31"/>
  <c r="C179" i="31"/>
  <c r="C180" i="31"/>
  <c r="C181" i="31"/>
  <c r="C182" i="31"/>
  <c r="C183" i="31"/>
  <c r="C184" i="31"/>
  <c r="C185" i="31"/>
  <c r="C186" i="31"/>
  <c r="C187" i="31"/>
  <c r="C188" i="31"/>
  <c r="C189" i="31"/>
  <c r="C190" i="31"/>
  <c r="C191" i="31"/>
  <c r="C192" i="31"/>
  <c r="C193" i="31"/>
  <c r="C194" i="31"/>
  <c r="C195" i="31"/>
  <c r="C196" i="31"/>
  <c r="C197" i="31"/>
  <c r="C198" i="31"/>
  <c r="C199" i="31"/>
  <c r="C200" i="31"/>
  <c r="C201" i="31"/>
  <c r="C202" i="31"/>
  <c r="C203" i="31"/>
  <c r="C204" i="31"/>
  <c r="C205" i="31"/>
  <c r="C206" i="31"/>
  <c r="C207" i="31"/>
  <c r="C208" i="31"/>
  <c r="C209" i="31"/>
  <c r="C210" i="31"/>
  <c r="C211" i="31"/>
  <c r="C212" i="31"/>
  <c r="C213" i="31"/>
  <c r="C214" i="31"/>
  <c r="C215" i="31"/>
  <c r="C216" i="31"/>
  <c r="C217" i="31"/>
  <c r="C218" i="31"/>
  <c r="C219" i="31"/>
  <c r="C220" i="31"/>
  <c r="C221" i="31"/>
  <c r="AA113" i="31"/>
  <c r="AI113" i="31"/>
  <c r="AM113" i="31"/>
  <c r="AQ113" i="31"/>
  <c r="AU113" i="31"/>
  <c r="C222" i="31"/>
  <c r="AA114" i="31"/>
  <c r="AE114" i="31"/>
  <c r="AI114" i="31"/>
  <c r="AM114" i="31"/>
  <c r="AQ114" i="31"/>
  <c r="AU114" i="31"/>
  <c r="C223" i="31"/>
  <c r="AA115" i="31"/>
  <c r="AE115" i="31"/>
  <c r="AI115" i="31"/>
  <c r="AM115" i="31"/>
  <c r="AQ115" i="31"/>
  <c r="AU115" i="31"/>
  <c r="C224" i="31"/>
  <c r="AA116" i="31"/>
  <c r="AE116" i="31"/>
  <c r="AI116" i="31"/>
  <c r="AM116" i="31"/>
  <c r="AQ116" i="31"/>
  <c r="AU116" i="31"/>
  <c r="C225" i="31"/>
  <c r="AA117" i="31"/>
  <c r="AE117" i="31"/>
  <c r="AI117" i="31"/>
  <c r="AM117" i="31"/>
  <c r="AQ117" i="31"/>
  <c r="AU117" i="31"/>
  <c r="C226" i="31"/>
  <c r="AA118" i="31"/>
  <c r="AE118" i="31"/>
  <c r="AI118" i="31"/>
  <c r="AM118" i="31"/>
  <c r="AQ118" i="31"/>
  <c r="AU118" i="31"/>
  <c r="C227" i="31"/>
  <c r="AA119" i="31"/>
  <c r="AC119" i="31"/>
  <c r="AE119" i="31"/>
  <c r="AI119" i="31"/>
  <c r="AM119" i="31"/>
  <c r="AQ119" i="31"/>
  <c r="AU119" i="31"/>
  <c r="C228" i="31"/>
  <c r="AA120" i="31"/>
  <c r="AE120" i="31"/>
  <c r="AI120" i="31"/>
  <c r="AM120" i="31"/>
  <c r="AQ120" i="31"/>
  <c r="AU120" i="31"/>
  <c r="C229" i="31"/>
  <c r="AA121" i="31"/>
  <c r="AC121" i="31"/>
  <c r="AE121" i="31"/>
  <c r="AI121" i="31"/>
  <c r="AM121" i="31"/>
  <c r="AQ121" i="31"/>
  <c r="AU121" i="31"/>
  <c r="C230" i="31"/>
  <c r="AA122" i="31"/>
  <c r="AE122" i="31"/>
  <c r="AI122" i="31"/>
  <c r="AM122" i="31"/>
  <c r="AQ122" i="31"/>
  <c r="AU122" i="31"/>
  <c r="C231" i="31"/>
  <c r="AA123" i="31"/>
  <c r="AE123" i="31"/>
  <c r="AI123" i="31"/>
  <c r="AM123" i="31"/>
  <c r="AQ123" i="31"/>
  <c r="AU123" i="31"/>
  <c r="C232" i="31"/>
  <c r="AA124" i="31"/>
  <c r="AE124" i="31"/>
  <c r="AI124" i="31"/>
  <c r="AM124" i="31"/>
  <c r="AQ124" i="31"/>
  <c r="AU124" i="31"/>
  <c r="C233" i="31"/>
  <c r="AA125" i="31"/>
  <c r="AD126" i="31"/>
  <c r="AE125" i="31"/>
  <c r="AI125" i="31"/>
  <c r="AM125" i="31"/>
  <c r="AQ125" i="31"/>
  <c r="AU125" i="31"/>
  <c r="C234" i="31"/>
  <c r="AA126" i="31"/>
  <c r="AE126" i="31"/>
  <c r="AI126" i="31"/>
  <c r="AM126" i="31"/>
  <c r="AQ126" i="31"/>
  <c r="AU126" i="31"/>
  <c r="C235" i="31"/>
  <c r="AA127" i="31"/>
  <c r="AE127" i="31"/>
  <c r="AI127" i="31"/>
  <c r="AM127" i="31"/>
  <c r="AQ127" i="31"/>
  <c r="AU127" i="31"/>
  <c r="C236" i="31"/>
  <c r="AA128" i="31"/>
  <c r="AE128" i="31"/>
  <c r="AI128" i="31"/>
  <c r="AM128" i="31"/>
  <c r="AQ128" i="31"/>
  <c r="AU128" i="31"/>
  <c r="C237" i="31"/>
  <c r="AA129" i="31"/>
  <c r="AE129" i="31"/>
  <c r="AI129" i="31"/>
  <c r="AM129" i="31"/>
  <c r="AQ129" i="31"/>
  <c r="AU129" i="31"/>
  <c r="C238" i="31"/>
  <c r="AA130" i="31"/>
  <c r="AE130" i="31"/>
  <c r="AI130" i="31"/>
  <c r="AM130" i="31"/>
  <c r="AQ130" i="31"/>
  <c r="AU130" i="31"/>
  <c r="C239" i="31"/>
  <c r="AA131" i="31"/>
  <c r="AC131" i="31"/>
  <c r="AE131" i="31"/>
  <c r="AI131" i="31"/>
  <c r="AM131" i="31"/>
  <c r="AQ131" i="31"/>
  <c r="AU131" i="31"/>
  <c r="C240" i="31"/>
  <c r="AA132" i="31"/>
  <c r="AE132" i="31"/>
  <c r="AI132" i="31"/>
  <c r="AM132" i="31"/>
  <c r="AQ132" i="31"/>
  <c r="AU132" i="31"/>
  <c r="C241" i="31"/>
  <c r="AA133" i="31"/>
  <c r="AD133" i="31"/>
  <c r="AE133" i="31"/>
  <c r="AI133" i="31"/>
  <c r="AM133" i="31"/>
  <c r="AQ133" i="31"/>
  <c r="AU133" i="31"/>
  <c r="C242" i="31"/>
  <c r="AE134" i="31"/>
  <c r="AI134" i="31"/>
  <c r="AM134" i="31"/>
  <c r="AQ134" i="31"/>
  <c r="AU134" i="31"/>
  <c r="C243" i="31"/>
  <c r="AI135" i="31"/>
  <c r="AM135" i="31"/>
  <c r="AQ135" i="31"/>
  <c r="AU135" i="31"/>
  <c r="C244" i="31"/>
  <c r="AI136" i="31"/>
  <c r="AM136" i="31"/>
  <c r="AQ136" i="31"/>
  <c r="AU136" i="31"/>
  <c r="C245" i="31"/>
  <c r="AI137" i="31"/>
  <c r="AM137" i="31"/>
  <c r="AQ137" i="31"/>
  <c r="AU137" i="31"/>
  <c r="C246" i="31"/>
  <c r="AI138" i="31"/>
  <c r="AM138" i="31"/>
  <c r="AQ138" i="31"/>
  <c r="AU138" i="31"/>
  <c r="C247" i="31"/>
  <c r="AC139" i="31"/>
  <c r="AD139" i="31"/>
  <c r="AE139" i="31"/>
  <c r="AI139" i="31"/>
  <c r="AM139" i="31"/>
  <c r="AQ139" i="31"/>
  <c r="AU139" i="31"/>
  <c r="C248" i="31"/>
  <c r="AC140" i="31"/>
  <c r="AD140" i="31"/>
  <c r="AE140" i="31"/>
  <c r="AI140" i="31"/>
  <c r="AM140" i="31"/>
  <c r="AQ140" i="31"/>
  <c r="AU140" i="31"/>
  <c r="C249" i="31"/>
  <c r="AI141" i="31"/>
  <c r="AM141" i="31"/>
  <c r="AQ141" i="31"/>
  <c r="AU141" i="31"/>
  <c r="C250" i="31"/>
  <c r="AI142" i="31"/>
  <c r="AM142" i="31"/>
  <c r="AQ142" i="31"/>
  <c r="AU142" i="31"/>
  <c r="C251" i="31"/>
  <c r="AI143" i="31"/>
  <c r="AM143" i="31"/>
  <c r="AQ143" i="31"/>
  <c r="AU143" i="31"/>
  <c r="C252" i="31"/>
  <c r="AI144" i="31"/>
  <c r="AM144" i="31"/>
  <c r="AQ144" i="31"/>
  <c r="AU144" i="31"/>
  <c r="C253" i="31"/>
  <c r="AI145" i="31"/>
  <c r="AM145" i="31"/>
  <c r="AQ145" i="31"/>
  <c r="AU145" i="31"/>
  <c r="C254" i="31"/>
  <c r="AI146" i="31"/>
  <c r="AM146" i="31"/>
  <c r="AQ146" i="31"/>
  <c r="AU146" i="31"/>
  <c r="C255" i="31"/>
  <c r="AI147" i="31"/>
  <c r="AM147" i="31"/>
  <c r="AQ147" i="31"/>
  <c r="AU147" i="31"/>
  <c r="C256" i="31"/>
  <c r="AI148" i="31"/>
  <c r="AM148" i="31"/>
  <c r="AQ148" i="31"/>
  <c r="AU148" i="31"/>
  <c r="C257" i="31"/>
  <c r="AI149" i="31"/>
  <c r="AM149" i="31"/>
  <c r="AQ149" i="31"/>
  <c r="AU149" i="31"/>
  <c r="C258" i="31"/>
  <c r="AI150" i="31"/>
  <c r="AM150" i="31"/>
  <c r="AQ150" i="31"/>
  <c r="AU150" i="31"/>
  <c r="C259" i="31"/>
  <c r="AI151" i="31"/>
  <c r="AM151" i="31"/>
  <c r="AQ151" i="31"/>
  <c r="AU151" i="31"/>
  <c r="C260" i="31"/>
  <c r="AI152" i="31"/>
  <c r="AM152" i="31"/>
  <c r="AQ152" i="31"/>
  <c r="AU152" i="31"/>
  <c r="C261" i="31"/>
  <c r="AI153" i="31"/>
  <c r="AM153" i="31"/>
  <c r="AQ153" i="31"/>
  <c r="AU153" i="31"/>
  <c r="C262" i="31"/>
  <c r="AI154" i="31"/>
  <c r="AM154" i="31"/>
  <c r="AQ154" i="31"/>
  <c r="AU154" i="31"/>
  <c r="C263" i="31"/>
  <c r="AI155" i="31"/>
  <c r="AM155" i="31"/>
  <c r="AQ155" i="31"/>
  <c r="AU155" i="31"/>
  <c r="AI156" i="31"/>
  <c r="AM156" i="31"/>
  <c r="AQ156" i="31"/>
  <c r="AU156" i="31"/>
  <c r="AI157" i="31"/>
  <c r="AM157" i="31"/>
  <c r="AQ157" i="31"/>
  <c r="AU157" i="31"/>
  <c r="AI158" i="31"/>
  <c r="AM158" i="31"/>
  <c r="AQ158" i="31"/>
  <c r="AU158" i="31"/>
  <c r="AI159" i="31"/>
  <c r="AM159" i="31"/>
  <c r="AQ159" i="31"/>
  <c r="AU159" i="31"/>
  <c r="AI160" i="31"/>
  <c r="AM160" i="31"/>
  <c r="AQ160" i="31"/>
  <c r="AU160" i="31"/>
  <c r="AI161" i="31"/>
  <c r="AM161" i="31"/>
  <c r="AQ161" i="31"/>
  <c r="AU161" i="31"/>
  <c r="AI162" i="31"/>
  <c r="AM162" i="31"/>
  <c r="AQ162" i="31"/>
  <c r="AU162" i="31"/>
  <c r="AI163" i="31"/>
  <c r="AM163" i="31"/>
  <c r="AQ163" i="31"/>
  <c r="AU163" i="31"/>
  <c r="AI164" i="31"/>
  <c r="AM164" i="31"/>
  <c r="AQ164" i="31"/>
  <c r="AU164" i="31"/>
  <c r="AI165" i="31"/>
  <c r="AM165" i="31"/>
  <c r="AQ165" i="31"/>
  <c r="AU165" i="31"/>
  <c r="AI166" i="31"/>
  <c r="AM166" i="31"/>
  <c r="AQ166" i="31"/>
  <c r="AU166" i="31"/>
  <c r="AI167" i="31"/>
  <c r="AM167" i="31"/>
  <c r="AQ167" i="31"/>
  <c r="AU167" i="31"/>
  <c r="AI168" i="31"/>
  <c r="AM168" i="31"/>
  <c r="AQ168" i="31"/>
  <c r="AU168" i="31"/>
  <c r="AI169" i="31"/>
  <c r="AM169" i="31"/>
  <c r="AQ169" i="31"/>
  <c r="AU169" i="31"/>
  <c r="AI170" i="31"/>
  <c r="AM170" i="31"/>
  <c r="AQ170" i="31"/>
  <c r="AU170" i="31"/>
  <c r="AI171" i="31"/>
  <c r="AM171" i="31"/>
  <c r="AQ171" i="31"/>
  <c r="AU171" i="31"/>
  <c r="AI172" i="31"/>
  <c r="AM172" i="31"/>
  <c r="AQ172" i="31"/>
  <c r="AU172" i="31"/>
  <c r="AI173" i="31"/>
  <c r="AM173" i="31"/>
  <c r="AQ173" i="31"/>
  <c r="AU173" i="31"/>
  <c r="AI174" i="31"/>
  <c r="AM174" i="31"/>
  <c r="AQ174" i="31"/>
  <c r="AU174" i="31"/>
  <c r="AI175" i="31"/>
  <c r="AM175" i="31"/>
  <c r="AQ175" i="31"/>
  <c r="AU175" i="31"/>
  <c r="AI176" i="31"/>
  <c r="AM176" i="31"/>
  <c r="AQ176" i="31"/>
  <c r="AU176" i="31"/>
  <c r="AI177" i="31"/>
  <c r="AM177" i="31"/>
  <c r="AQ177" i="31"/>
  <c r="AU177" i="31"/>
  <c r="AI178" i="31"/>
  <c r="AM178" i="31"/>
  <c r="AQ178" i="31"/>
  <c r="AU178" i="31"/>
  <c r="AI179" i="31"/>
  <c r="AM179" i="31"/>
  <c r="AQ179" i="31"/>
  <c r="AU179" i="31"/>
  <c r="AI180" i="31"/>
  <c r="AM180" i="31"/>
  <c r="AQ180" i="31"/>
  <c r="AU180" i="31"/>
  <c r="AI181" i="31"/>
  <c r="AM181" i="31"/>
  <c r="AQ181" i="31"/>
  <c r="AU181" i="31"/>
  <c r="AI182" i="31"/>
  <c r="AM182" i="31"/>
  <c r="AQ182" i="31"/>
  <c r="AU182" i="31"/>
  <c r="AI183" i="31"/>
  <c r="AM183" i="31"/>
  <c r="AQ183" i="31"/>
  <c r="AU183" i="31"/>
  <c r="AI184" i="31"/>
  <c r="AM184" i="31"/>
  <c r="AQ184" i="31"/>
  <c r="AU184" i="31"/>
  <c r="AI185" i="31"/>
  <c r="AM185" i="31"/>
  <c r="AQ185" i="31"/>
  <c r="AU185" i="31"/>
  <c r="AI186" i="31"/>
  <c r="AM186" i="31"/>
  <c r="AQ186" i="31"/>
  <c r="AU186" i="31"/>
  <c r="AI187" i="31"/>
  <c r="AM187" i="31"/>
  <c r="AQ187" i="31"/>
  <c r="AU187" i="31"/>
  <c r="AI188" i="31"/>
  <c r="AM188" i="31"/>
  <c r="AQ188" i="31"/>
  <c r="AU188" i="31"/>
  <c r="AI189" i="31"/>
  <c r="AM189" i="31"/>
  <c r="AQ189" i="31"/>
  <c r="AU189" i="31"/>
  <c r="AI190" i="31"/>
  <c r="AM190" i="31"/>
  <c r="AQ190" i="31"/>
  <c r="AU190" i="31"/>
  <c r="AI191" i="31"/>
  <c r="AM191" i="31"/>
  <c r="AQ191" i="31"/>
  <c r="AU191" i="31"/>
  <c r="AI192" i="31"/>
  <c r="AM192" i="31"/>
  <c r="AQ192" i="31"/>
  <c r="AU192" i="31"/>
  <c r="AI193" i="31"/>
  <c r="AM193" i="31"/>
  <c r="AQ193" i="31"/>
  <c r="AU193" i="31"/>
  <c r="AI194" i="31"/>
  <c r="AM194" i="31"/>
  <c r="AQ194" i="31"/>
  <c r="AU194" i="31"/>
  <c r="AI195" i="31"/>
  <c r="AM195" i="31"/>
  <c r="AQ195" i="31"/>
  <c r="AU195" i="31"/>
  <c r="AI196" i="31"/>
  <c r="AM196" i="31"/>
  <c r="AQ196" i="31"/>
  <c r="AU196" i="31"/>
  <c r="AI197" i="31"/>
  <c r="AM197" i="31"/>
  <c r="AQ197" i="31"/>
  <c r="AU197" i="31"/>
  <c r="AI198" i="31"/>
  <c r="AM198" i="31"/>
  <c r="AQ198" i="31"/>
  <c r="AU198" i="31"/>
  <c r="AI199" i="31"/>
  <c r="AM199" i="31"/>
  <c r="AQ199" i="31"/>
  <c r="AU199" i="31"/>
  <c r="AI200" i="31"/>
  <c r="AM200" i="31"/>
  <c r="AQ200" i="31"/>
  <c r="AU200" i="31"/>
  <c r="AI201" i="31"/>
  <c r="AM201" i="31"/>
  <c r="AQ201" i="31"/>
  <c r="AU201" i="31"/>
  <c r="AI202" i="31"/>
  <c r="AM202" i="31"/>
  <c r="AQ202" i="31"/>
  <c r="AU202" i="31"/>
  <c r="AI203" i="31"/>
  <c r="AM203" i="31"/>
  <c r="AQ203" i="31"/>
  <c r="AU203" i="31"/>
  <c r="AI204" i="31"/>
  <c r="AM204" i="31"/>
  <c r="AQ204" i="31"/>
  <c r="AU204" i="31"/>
  <c r="AI205" i="31"/>
  <c r="AM205" i="31"/>
  <c r="AQ205" i="31"/>
  <c r="AU205" i="31"/>
  <c r="AI206" i="31"/>
  <c r="AM206" i="31"/>
  <c r="AQ206" i="31"/>
  <c r="AU206" i="31"/>
  <c r="AI207" i="31"/>
  <c r="AM207" i="31"/>
  <c r="AQ207" i="31"/>
  <c r="AU207" i="31"/>
  <c r="AI208" i="31"/>
  <c r="AM208" i="31"/>
  <c r="AQ208" i="31"/>
  <c r="AU208" i="31"/>
  <c r="AI209" i="31"/>
  <c r="AM209" i="31"/>
  <c r="AQ209" i="31"/>
  <c r="AU209" i="31"/>
  <c r="AI210" i="31"/>
  <c r="AM210" i="31"/>
  <c r="AQ210" i="31"/>
  <c r="AU210" i="31"/>
  <c r="AI211" i="31"/>
  <c r="AM211" i="31"/>
  <c r="AQ211" i="31"/>
  <c r="AU211" i="31"/>
  <c r="AI212" i="31"/>
  <c r="AM212" i="31"/>
  <c r="AQ212" i="31"/>
  <c r="AU212" i="31"/>
  <c r="AI213" i="31"/>
  <c r="AM213" i="31"/>
  <c r="AQ213" i="31"/>
  <c r="AU213" i="31"/>
  <c r="AI214" i="31"/>
  <c r="AM214" i="31"/>
  <c r="AQ214" i="31"/>
  <c r="AU214" i="31"/>
  <c r="AI215" i="31"/>
  <c r="AM215" i="31"/>
  <c r="AQ215" i="31"/>
  <c r="AU215" i="31"/>
  <c r="AI216" i="31"/>
  <c r="AM216" i="31"/>
  <c r="AQ216" i="31"/>
  <c r="AU216" i="31"/>
  <c r="AI217" i="31"/>
  <c r="AM217" i="31"/>
  <c r="AQ217" i="31"/>
  <c r="AU217" i="31"/>
  <c r="AI218" i="31"/>
  <c r="AM218" i="31"/>
  <c r="AQ218" i="31"/>
  <c r="AU218" i="31"/>
  <c r="AI219" i="31"/>
  <c r="AM219" i="31"/>
  <c r="AQ219" i="31"/>
  <c r="AU219" i="31"/>
  <c r="AI220" i="31"/>
  <c r="AM220" i="31"/>
  <c r="AQ220" i="31"/>
  <c r="AU220" i="31"/>
  <c r="AI221" i="31"/>
  <c r="AM221" i="31"/>
  <c r="AQ221" i="31"/>
  <c r="AU221" i="31"/>
  <c r="AI222" i="31"/>
  <c r="AM222" i="31"/>
  <c r="AQ222" i="31"/>
  <c r="AU222" i="31"/>
  <c r="AI223" i="31"/>
  <c r="AM223" i="31"/>
  <c r="AQ223" i="31"/>
  <c r="AU223" i="31"/>
  <c r="AI224" i="31"/>
  <c r="AM224" i="31"/>
  <c r="AQ224" i="31"/>
  <c r="AU224" i="31"/>
  <c r="AI225" i="31"/>
  <c r="AM225" i="31"/>
  <c r="AQ225" i="31"/>
  <c r="AU225" i="31"/>
  <c r="AI226" i="31"/>
  <c r="AM226" i="31"/>
  <c r="AQ226" i="31"/>
  <c r="AU226" i="31"/>
  <c r="AI227" i="31"/>
  <c r="AM227" i="31"/>
  <c r="AQ227" i="31"/>
  <c r="AU227" i="31"/>
  <c r="AI228" i="31"/>
  <c r="AM228" i="31"/>
  <c r="AQ228" i="31"/>
  <c r="AU228" i="31"/>
  <c r="AI229" i="31"/>
  <c r="AM229" i="31"/>
  <c r="AQ229" i="31"/>
  <c r="AU229" i="31"/>
  <c r="AI230" i="31"/>
  <c r="AM230" i="31"/>
  <c r="AQ230" i="31"/>
  <c r="AU230" i="31"/>
  <c r="AI231" i="31"/>
  <c r="AM231" i="31"/>
  <c r="AQ231" i="31"/>
  <c r="AU231" i="31"/>
  <c r="AI232" i="31"/>
  <c r="AM232" i="31"/>
  <c r="AQ232" i="31"/>
  <c r="AU232" i="31"/>
  <c r="AI233" i="31"/>
  <c r="AM233" i="31"/>
  <c r="AQ233" i="31"/>
  <c r="AU233" i="31"/>
  <c r="AI234" i="31"/>
  <c r="AM234" i="31"/>
  <c r="AQ234" i="31"/>
  <c r="AU234" i="31"/>
  <c r="AI235" i="31"/>
  <c r="AM235" i="31"/>
  <c r="AQ235" i="31"/>
  <c r="AU235" i="31"/>
  <c r="AI236" i="31"/>
  <c r="AM236" i="31"/>
  <c r="AQ236" i="31"/>
  <c r="AU236" i="31"/>
  <c r="AI237" i="31"/>
  <c r="AM237" i="31"/>
  <c r="AQ237" i="31"/>
  <c r="AU237" i="31"/>
  <c r="AI238" i="31"/>
  <c r="AM238" i="31"/>
  <c r="AQ238" i="31"/>
  <c r="AU238" i="31"/>
  <c r="AI239" i="31"/>
  <c r="AM239" i="31"/>
  <c r="AQ239" i="31"/>
  <c r="AU239" i="31"/>
  <c r="AI240" i="31"/>
  <c r="AM240" i="31"/>
  <c r="AQ240" i="31"/>
  <c r="AU240" i="31"/>
  <c r="AI241" i="31"/>
  <c r="AM241" i="31"/>
  <c r="AQ241" i="31"/>
  <c r="AU241" i="31"/>
  <c r="AI242" i="31"/>
  <c r="AM242" i="31"/>
  <c r="AQ242" i="31"/>
  <c r="AU242" i="31"/>
  <c r="AI243" i="31"/>
  <c r="AM243" i="31"/>
  <c r="AQ243" i="31"/>
  <c r="AU243" i="31"/>
  <c r="AI244" i="31"/>
  <c r="AM244" i="31"/>
  <c r="AQ244" i="31"/>
  <c r="AU244" i="31"/>
  <c r="AI245" i="31"/>
  <c r="AM245" i="31"/>
  <c r="AQ245" i="31"/>
  <c r="AU245" i="31"/>
  <c r="AI246" i="31"/>
  <c r="AM246" i="31"/>
  <c r="AQ246" i="31"/>
  <c r="AU246" i="31"/>
  <c r="AI247" i="31"/>
  <c r="AM247" i="31"/>
  <c r="AQ247" i="31"/>
  <c r="AU247" i="31"/>
  <c r="AI248" i="31"/>
  <c r="AM248" i="31"/>
  <c r="AQ248" i="31"/>
  <c r="AU248" i="31"/>
  <c r="AI249" i="31"/>
  <c r="AM249" i="31"/>
  <c r="AQ249" i="31"/>
  <c r="AU249" i="31"/>
  <c r="AI250" i="31"/>
  <c r="AM250" i="31"/>
  <c r="AQ250" i="31"/>
  <c r="AU250" i="31"/>
  <c r="AI251" i="31"/>
  <c r="AM251" i="31"/>
  <c r="AQ251" i="31"/>
  <c r="AU251" i="31"/>
  <c r="AI252" i="31"/>
  <c r="AM252" i="31"/>
  <c r="AQ252" i="31"/>
  <c r="AU252" i="31"/>
  <c r="AI253" i="31"/>
  <c r="AM253" i="31"/>
  <c r="AQ253" i="31"/>
  <c r="AU253" i="31"/>
  <c r="AI254" i="31"/>
  <c r="AM254" i="31"/>
  <c r="AQ254" i="31"/>
  <c r="AU254" i="31"/>
  <c r="AI255" i="31"/>
  <c r="AM255" i="31"/>
  <c r="AQ255" i="31"/>
  <c r="AU255" i="31"/>
  <c r="AI256" i="31"/>
  <c r="AM256" i="31"/>
  <c r="AQ256" i="31"/>
  <c r="AU256" i="31"/>
  <c r="AI257" i="31"/>
  <c r="AM257" i="31"/>
  <c r="AQ257" i="31"/>
  <c r="AU257" i="31"/>
  <c r="AI258" i="31"/>
  <c r="AM258" i="31"/>
  <c r="AQ258" i="31"/>
  <c r="AS258" i="31"/>
  <c r="AT258" i="31"/>
  <c r="AU258" i="31"/>
  <c r="AI259" i="31"/>
  <c r="AM259" i="31"/>
  <c r="AQ259" i="31"/>
  <c r="AS259" i="31"/>
  <c r="AT259" i="31"/>
  <c r="AU259" i="31"/>
  <c r="AI260" i="31"/>
  <c r="AM260" i="31"/>
  <c r="AQ260" i="31"/>
  <c r="AS260" i="31"/>
  <c r="AT260" i="31"/>
  <c r="AU260" i="31"/>
  <c r="AI261" i="31"/>
  <c r="AM261" i="31"/>
  <c r="AO261" i="31"/>
  <c r="AP261" i="31"/>
  <c r="AQ261" i="31"/>
  <c r="AS261" i="31"/>
  <c r="AT261" i="31"/>
  <c r="AU261" i="31"/>
  <c r="AI262" i="31"/>
  <c r="AK262" i="31"/>
  <c r="AL262" i="31"/>
  <c r="AM262" i="31"/>
  <c r="AO262" i="31"/>
  <c r="AP262" i="31"/>
  <c r="AQ262" i="31"/>
  <c r="AS262" i="31"/>
  <c r="AT262" i="31"/>
  <c r="AU262" i="31"/>
  <c r="AG263" i="31"/>
  <c r="AH263" i="31"/>
  <c r="AI263" i="31"/>
  <c r="AK263" i="31"/>
  <c r="AL263" i="31"/>
  <c r="AM263" i="31"/>
  <c r="AO263" i="31"/>
  <c r="AP263" i="31"/>
  <c r="AQ263" i="31"/>
  <c r="AS263" i="31"/>
  <c r="AT263" i="31"/>
  <c r="AU263" i="31"/>
  <c r="D23" i="32"/>
  <c r="D27" i="32"/>
  <c r="D29" i="32"/>
  <c r="D24" i="32"/>
  <c r="Y114" i="32"/>
  <c r="I51" i="32"/>
  <c r="AL114" i="32"/>
  <c r="AO115" i="32"/>
  <c r="AT114" i="32"/>
  <c r="AX114" i="32"/>
  <c r="BB114" i="32"/>
  <c r="BF114" i="32"/>
  <c r="AL115" i="32"/>
  <c r="AP115" i="32"/>
  <c r="AT115" i="32"/>
  <c r="AX115" i="32"/>
  <c r="BB115" i="32"/>
  <c r="BF115" i="32"/>
  <c r="AL116" i="32"/>
  <c r="AN116" i="32"/>
  <c r="AP116" i="32"/>
  <c r="AT116" i="32"/>
  <c r="AX116" i="32"/>
  <c r="BB116" i="32"/>
  <c r="BF116" i="32"/>
  <c r="AL117" i="32"/>
  <c r="AP117" i="32"/>
  <c r="AT117" i="32"/>
  <c r="AX117" i="32"/>
  <c r="BB117" i="32"/>
  <c r="BF117" i="32"/>
  <c r="AL118" i="32"/>
  <c r="AP118" i="32"/>
  <c r="AT118" i="32"/>
  <c r="AX118" i="32"/>
  <c r="BB118" i="32"/>
  <c r="BF118" i="32"/>
  <c r="AL119" i="32"/>
  <c r="AP119" i="32"/>
  <c r="AT119" i="32"/>
  <c r="AX119" i="32"/>
  <c r="BB119" i="32"/>
  <c r="BF119" i="32"/>
  <c r="AL120" i="32"/>
  <c r="AP120" i="32"/>
  <c r="AT120" i="32"/>
  <c r="AX120" i="32"/>
  <c r="BB120" i="32"/>
  <c r="BF120" i="32"/>
  <c r="AL121" i="32"/>
  <c r="AP121" i="32"/>
  <c r="AT121" i="32"/>
  <c r="AX121" i="32"/>
  <c r="BB121" i="32"/>
  <c r="BF121" i="32"/>
  <c r="AL122" i="32"/>
  <c r="AP122" i="32"/>
  <c r="AT122" i="32"/>
  <c r="AX122" i="32"/>
  <c r="BB122" i="32"/>
  <c r="BF122" i="32"/>
  <c r="AL123" i="32"/>
  <c r="AN124" i="32"/>
  <c r="AP123" i="32"/>
  <c r="AT123" i="32"/>
  <c r="AX123" i="32"/>
  <c r="BB123" i="32"/>
  <c r="BF123" i="32"/>
  <c r="AL124" i="32"/>
  <c r="AP124" i="32"/>
  <c r="AT124" i="32"/>
  <c r="AX124" i="32"/>
  <c r="BB124" i="32"/>
  <c r="BF124" i="32"/>
  <c r="AL125" i="32"/>
  <c r="AN125" i="32"/>
  <c r="AP125" i="32"/>
  <c r="AT125" i="32"/>
  <c r="AX125" i="32"/>
  <c r="BB125" i="32"/>
  <c r="BF125" i="32"/>
  <c r="AL126" i="32"/>
  <c r="AN126" i="32"/>
  <c r="AP126" i="32"/>
  <c r="AT126" i="32"/>
  <c r="AX126" i="32"/>
  <c r="BB126" i="32"/>
  <c r="BF126" i="32"/>
  <c r="AL127" i="32"/>
  <c r="AO127" i="32"/>
  <c r="AP127" i="32"/>
  <c r="AT127" i="32"/>
  <c r="AX127" i="32"/>
  <c r="BB127" i="32"/>
  <c r="BF127" i="32"/>
  <c r="AL128" i="32"/>
  <c r="AN128" i="32"/>
  <c r="AP128" i="32"/>
  <c r="AT128" i="32"/>
  <c r="AX128" i="32"/>
  <c r="BB128" i="32"/>
  <c r="BF128" i="32"/>
  <c r="AL129" i="32"/>
  <c r="AN130" i="32"/>
  <c r="AP129" i="32"/>
  <c r="AT129" i="32"/>
  <c r="AX129" i="32"/>
  <c r="BB129" i="32"/>
  <c r="BF129" i="32"/>
  <c r="AL130" i="32"/>
  <c r="AP130" i="32"/>
  <c r="AT130" i="32"/>
  <c r="AX130" i="32"/>
  <c r="BB130" i="32"/>
  <c r="BF130" i="32"/>
  <c r="AL131" i="32"/>
  <c r="AN131" i="32"/>
  <c r="AP131" i="32"/>
  <c r="AT131" i="32"/>
  <c r="AX131" i="32"/>
  <c r="BB131" i="32"/>
  <c r="BF131" i="32"/>
  <c r="AL132" i="32"/>
  <c r="AO132" i="32"/>
  <c r="AP132" i="32"/>
  <c r="AT132" i="32"/>
  <c r="AX132" i="32"/>
  <c r="BB132" i="32"/>
  <c r="BF132" i="32"/>
  <c r="AL133" i="32"/>
  <c r="AO133" i="32"/>
  <c r="AP133" i="32"/>
  <c r="AT133" i="32"/>
  <c r="AX133" i="32"/>
  <c r="BB133" i="32"/>
  <c r="BF133" i="32"/>
  <c r="AL134" i="32"/>
  <c r="AO134" i="32"/>
  <c r="AP134" i="32"/>
  <c r="AT134" i="32"/>
  <c r="AX134" i="32"/>
  <c r="BB134" i="32"/>
  <c r="BF134" i="32"/>
  <c r="AP135" i="32"/>
  <c r="AT135" i="32"/>
  <c r="AX135" i="32"/>
  <c r="BB135" i="32"/>
  <c r="BF135" i="32"/>
  <c r="AT136" i="32"/>
  <c r="AX136" i="32"/>
  <c r="BB136" i="32"/>
  <c r="BF136" i="32"/>
  <c r="AL137" i="32"/>
  <c r="AT137" i="32"/>
  <c r="AX137" i="32"/>
  <c r="BB137" i="32"/>
  <c r="BF137" i="32"/>
  <c r="AT138" i="32"/>
  <c r="AX138" i="32"/>
  <c r="BB138" i="32"/>
  <c r="BF138" i="32"/>
  <c r="AT139" i="32"/>
  <c r="AX139" i="32"/>
  <c r="BB139" i="32"/>
  <c r="BF139" i="32"/>
  <c r="AN140" i="32"/>
  <c r="AO140" i="32"/>
  <c r="AP140" i="32"/>
  <c r="AT140" i="32"/>
  <c r="AX140" i="32"/>
  <c r="BB140" i="32"/>
  <c r="BF140" i="32"/>
  <c r="AT141" i="32"/>
  <c r="AX141" i="32"/>
  <c r="BB141" i="32"/>
  <c r="BF141" i="32"/>
  <c r="AH79" i="32"/>
  <c r="AI79" i="32"/>
  <c r="AJ79" i="32"/>
  <c r="AT142" i="32"/>
  <c r="AX142" i="32"/>
  <c r="BB142" i="32"/>
  <c r="BF142" i="32"/>
  <c r="AT143" i="32"/>
  <c r="AX143" i="32"/>
  <c r="BB143" i="32"/>
  <c r="BF143" i="32"/>
  <c r="AT144" i="32"/>
  <c r="AX144" i="32"/>
  <c r="BB144" i="32"/>
  <c r="BF144" i="32"/>
  <c r="AT145" i="32"/>
  <c r="AX145" i="32"/>
  <c r="BB145" i="32"/>
  <c r="BF145" i="32"/>
  <c r="AT146" i="32"/>
  <c r="AX146" i="32"/>
  <c r="BB146" i="32"/>
  <c r="BF146" i="32"/>
  <c r="AT147" i="32"/>
  <c r="AX147" i="32"/>
  <c r="BB147" i="32"/>
  <c r="BF147" i="32"/>
  <c r="AT148" i="32"/>
  <c r="AX148" i="32"/>
  <c r="BB148" i="32"/>
  <c r="BF148" i="32"/>
  <c r="AT149" i="32"/>
  <c r="AX149" i="32"/>
  <c r="BB149" i="32"/>
  <c r="BF149" i="32"/>
  <c r="AT150" i="32"/>
  <c r="AX150" i="32"/>
  <c r="BB150" i="32"/>
  <c r="BF150" i="32"/>
  <c r="AT151" i="32"/>
  <c r="AX151" i="32"/>
  <c r="BB151" i="32"/>
  <c r="BF151" i="32"/>
  <c r="AT152" i="32"/>
  <c r="AX152" i="32"/>
  <c r="BB152" i="32"/>
  <c r="BF152" i="32"/>
  <c r="AT153" i="32"/>
  <c r="AX153" i="32"/>
  <c r="BB153" i="32"/>
  <c r="BF153" i="32"/>
  <c r="AT154" i="32"/>
  <c r="AX154" i="32"/>
  <c r="BB154" i="32"/>
  <c r="BF154" i="32"/>
  <c r="AT155" i="32"/>
  <c r="AX155" i="32"/>
  <c r="BB155" i="32"/>
  <c r="BF155" i="32"/>
  <c r="AT156" i="32"/>
  <c r="AX156" i="32"/>
  <c r="BB156" i="32"/>
  <c r="BF156" i="32"/>
  <c r="AT157" i="32"/>
  <c r="AX157" i="32"/>
  <c r="BB157" i="32"/>
  <c r="BF157" i="32"/>
  <c r="AT158" i="32"/>
  <c r="AX158" i="32"/>
  <c r="BB158" i="32"/>
  <c r="BF158" i="32"/>
  <c r="AT159" i="32"/>
  <c r="AX159" i="32"/>
  <c r="BB159" i="32"/>
  <c r="BF159" i="32"/>
  <c r="AT160" i="32"/>
  <c r="AX160" i="32"/>
  <c r="BB160" i="32"/>
  <c r="BF160" i="32"/>
  <c r="AT161" i="32"/>
  <c r="AX161" i="32"/>
  <c r="BB161" i="32"/>
  <c r="BF161" i="32"/>
  <c r="AT162" i="32"/>
  <c r="AX162" i="32"/>
  <c r="BB162" i="32"/>
  <c r="BF162" i="32"/>
  <c r="AT163" i="32"/>
  <c r="AX163" i="32"/>
  <c r="BB163" i="32"/>
  <c r="BF163" i="32"/>
  <c r="AT164" i="32"/>
  <c r="AX164" i="32"/>
  <c r="BB164" i="32"/>
  <c r="BF164" i="32"/>
  <c r="AT165" i="32"/>
  <c r="AX165" i="32"/>
  <c r="BB165" i="32"/>
  <c r="BF165" i="32"/>
  <c r="AT166" i="32"/>
  <c r="AX166" i="32"/>
  <c r="BB166" i="32"/>
  <c r="BF166" i="32"/>
  <c r="AT167" i="32"/>
  <c r="AX167" i="32"/>
  <c r="BB167" i="32"/>
  <c r="BF167" i="32"/>
  <c r="AT168" i="32"/>
  <c r="AX168" i="32"/>
  <c r="BB168" i="32"/>
  <c r="BF168" i="32"/>
  <c r="AT169" i="32"/>
  <c r="AX169" i="32"/>
  <c r="BB169" i="32"/>
  <c r="BF169" i="32"/>
  <c r="AT170" i="32"/>
  <c r="AX170" i="32"/>
  <c r="BB170" i="32"/>
  <c r="BF170" i="32"/>
  <c r="AT171" i="32"/>
  <c r="AX171" i="32"/>
  <c r="BB171" i="32"/>
  <c r="BF171" i="32"/>
  <c r="AT172" i="32"/>
  <c r="AX172" i="32"/>
  <c r="BB172" i="32"/>
  <c r="BF172" i="32"/>
  <c r="AT173" i="32"/>
  <c r="AX173" i="32"/>
  <c r="BB173" i="32"/>
  <c r="BF173" i="32"/>
  <c r="AT174" i="32"/>
  <c r="AX174" i="32"/>
  <c r="BB174" i="32"/>
  <c r="BF174" i="32"/>
  <c r="AT175" i="32"/>
  <c r="AX175" i="32"/>
  <c r="BB175" i="32"/>
  <c r="BF175" i="32"/>
  <c r="AT176" i="32"/>
  <c r="AX176" i="32"/>
  <c r="BB176" i="32"/>
  <c r="BF176" i="32"/>
  <c r="C114" i="32"/>
  <c r="D114" i="32"/>
  <c r="E114" i="32"/>
  <c r="J114" i="32"/>
  <c r="K115" i="32"/>
  <c r="L116" i="32"/>
  <c r="M117" i="32"/>
  <c r="N118" i="32"/>
  <c r="AT177" i="32"/>
  <c r="AX177" i="32"/>
  <c r="BB177" i="32"/>
  <c r="BF177" i="32"/>
  <c r="C115" i="32"/>
  <c r="AT178" i="32"/>
  <c r="AX178" i="32"/>
  <c r="BB178" i="32"/>
  <c r="BF178" i="32"/>
  <c r="C116" i="32"/>
  <c r="AT179" i="32"/>
  <c r="AX179" i="32"/>
  <c r="BB179" i="32"/>
  <c r="BF179" i="32"/>
  <c r="C117" i="32"/>
  <c r="AT180" i="32"/>
  <c r="AX180" i="32"/>
  <c r="BB180" i="32"/>
  <c r="BF180" i="32"/>
  <c r="C118" i="32"/>
  <c r="AT181" i="32"/>
  <c r="AX181" i="32"/>
  <c r="BB181" i="32"/>
  <c r="BF181" i="32"/>
  <c r="C119" i="32"/>
  <c r="AT182" i="32"/>
  <c r="AX182" i="32"/>
  <c r="BB182" i="32"/>
  <c r="BF182" i="32"/>
  <c r="C120" i="32"/>
  <c r="AT183" i="32"/>
  <c r="AX183" i="32"/>
  <c r="BB183" i="32"/>
  <c r="BF183" i="32"/>
  <c r="C121" i="32"/>
  <c r="AT184" i="32"/>
  <c r="AX184" i="32"/>
  <c r="BB184" i="32"/>
  <c r="BF184" i="32"/>
  <c r="C122" i="32"/>
  <c r="AT185" i="32"/>
  <c r="AX185" i="32"/>
  <c r="BB185" i="32"/>
  <c r="BF185" i="32"/>
  <c r="C123" i="32"/>
  <c r="AT186" i="32"/>
  <c r="AX186" i="32"/>
  <c r="BB186" i="32"/>
  <c r="BF186" i="32"/>
  <c r="C124" i="32"/>
  <c r="AT187" i="32"/>
  <c r="AX187" i="32"/>
  <c r="BB187" i="32"/>
  <c r="BF187" i="32"/>
  <c r="C125" i="32"/>
  <c r="AT188" i="32"/>
  <c r="AX188" i="32"/>
  <c r="BB188" i="32"/>
  <c r="BF188" i="32"/>
  <c r="C126" i="32"/>
  <c r="AT189" i="32"/>
  <c r="AX189" i="32"/>
  <c r="BB189" i="32"/>
  <c r="BF189" i="32"/>
  <c r="C127" i="32"/>
  <c r="AT190" i="32"/>
  <c r="AX190" i="32"/>
  <c r="BB190" i="32"/>
  <c r="BF190" i="32"/>
  <c r="C128" i="32"/>
  <c r="AT191" i="32"/>
  <c r="AX191" i="32"/>
  <c r="BB191" i="32"/>
  <c r="BF191" i="32"/>
  <c r="C129" i="32"/>
  <c r="AT192" i="32"/>
  <c r="AX192" i="32"/>
  <c r="BB192" i="32"/>
  <c r="BF192" i="32"/>
  <c r="C130" i="32"/>
  <c r="AT193" i="32"/>
  <c r="AX193" i="32"/>
  <c r="BB193" i="32"/>
  <c r="BF193" i="32"/>
  <c r="C131" i="32"/>
  <c r="AT194" i="32"/>
  <c r="AX194" i="32"/>
  <c r="BB194" i="32"/>
  <c r="BF194" i="32"/>
  <c r="C132" i="32"/>
  <c r="AT195" i="32"/>
  <c r="AX195" i="32"/>
  <c r="BB195" i="32"/>
  <c r="BF195" i="32"/>
  <c r="C133" i="32"/>
  <c r="AT196" i="32"/>
  <c r="AX196" i="32"/>
  <c r="BB196" i="32"/>
  <c r="BF196" i="32"/>
  <c r="C134" i="32"/>
  <c r="AT197" i="32"/>
  <c r="AX197" i="32"/>
  <c r="BB197" i="32"/>
  <c r="BF197" i="32"/>
  <c r="C135" i="32"/>
  <c r="AT198" i="32"/>
  <c r="AX198" i="32"/>
  <c r="BB198" i="32"/>
  <c r="BF198" i="32"/>
  <c r="C136" i="32"/>
  <c r="AT199" i="32"/>
  <c r="AX199" i="32"/>
  <c r="BB199" i="32"/>
  <c r="BF199" i="32"/>
  <c r="C137" i="32"/>
  <c r="AT200" i="32"/>
  <c r="AX200" i="32"/>
  <c r="BB200" i="32"/>
  <c r="BF200" i="32"/>
  <c r="C138" i="32"/>
  <c r="AT201" i="32"/>
  <c r="AX201" i="32"/>
  <c r="BB201" i="32"/>
  <c r="BF201" i="32"/>
  <c r="C139" i="32"/>
  <c r="AT202" i="32"/>
  <c r="AX202" i="32"/>
  <c r="BB202" i="32"/>
  <c r="BF202" i="32"/>
  <c r="C140" i="32"/>
  <c r="AT203" i="32"/>
  <c r="AX203" i="32"/>
  <c r="BB203" i="32"/>
  <c r="BF203" i="32"/>
  <c r="C141" i="32"/>
  <c r="AT204" i="32"/>
  <c r="AX204" i="32"/>
  <c r="BB204" i="32"/>
  <c r="BF204" i="32"/>
  <c r="C142" i="32"/>
  <c r="AT205" i="32"/>
  <c r="AX205" i="32"/>
  <c r="BB205" i="32"/>
  <c r="BF205" i="32"/>
  <c r="C143" i="32"/>
  <c r="AT206" i="32"/>
  <c r="AX206" i="32"/>
  <c r="BB206" i="32"/>
  <c r="BF206" i="32"/>
  <c r="C144" i="32"/>
  <c r="AT207" i="32"/>
  <c r="AX207" i="32"/>
  <c r="BB207" i="32"/>
  <c r="BF207" i="32"/>
  <c r="C145" i="32"/>
  <c r="AT208" i="32"/>
  <c r="AX208" i="32"/>
  <c r="BB208" i="32"/>
  <c r="BF208" i="32"/>
  <c r="C146" i="32"/>
  <c r="AT209" i="32"/>
  <c r="AX209" i="32"/>
  <c r="BB209" i="32"/>
  <c r="BF209" i="32"/>
  <c r="C147" i="32"/>
  <c r="AT210" i="32"/>
  <c r="AX210" i="32"/>
  <c r="BB210" i="32"/>
  <c r="BF210" i="32"/>
  <c r="C148" i="32"/>
  <c r="AT211" i="32"/>
  <c r="AX211" i="32"/>
  <c r="BB211" i="32"/>
  <c r="BF211" i="32"/>
  <c r="C149" i="32"/>
  <c r="AT212" i="32"/>
  <c r="AX212" i="32"/>
  <c r="BB212" i="32"/>
  <c r="BF212" i="32"/>
  <c r="C150" i="32"/>
  <c r="AT213" i="32"/>
  <c r="AX213" i="32"/>
  <c r="BB213" i="32"/>
  <c r="BF213" i="32"/>
  <c r="C151" i="32"/>
  <c r="AT214" i="32"/>
  <c r="AX214" i="32"/>
  <c r="BB214" i="32"/>
  <c r="BF214" i="32"/>
  <c r="C152" i="32"/>
  <c r="AT215" i="32"/>
  <c r="AX215" i="32"/>
  <c r="BB215" i="32"/>
  <c r="BF215" i="32"/>
  <c r="C153" i="32"/>
  <c r="AT216" i="32"/>
  <c r="AX216" i="32"/>
  <c r="BB216" i="32"/>
  <c r="BF216" i="32"/>
  <c r="C154" i="32"/>
  <c r="AT217" i="32"/>
  <c r="AX217" i="32"/>
  <c r="BB217" i="32"/>
  <c r="BF217" i="32"/>
  <c r="C155" i="32"/>
  <c r="AT218" i="32"/>
  <c r="AX218" i="32"/>
  <c r="BB218" i="32"/>
  <c r="BF218" i="32"/>
  <c r="C156" i="32"/>
  <c r="AT219" i="32"/>
  <c r="AX219" i="32"/>
  <c r="BB219" i="32"/>
  <c r="BF219" i="32"/>
  <c r="C157" i="32"/>
  <c r="AT220" i="32"/>
  <c r="AX220" i="32"/>
  <c r="BB220" i="32"/>
  <c r="BF220" i="32"/>
  <c r="C158" i="32"/>
  <c r="AT221" i="32"/>
  <c r="AX221" i="32"/>
  <c r="BB221" i="32"/>
  <c r="BF221" i="32"/>
  <c r="C159" i="32"/>
  <c r="AT222" i="32"/>
  <c r="AX222" i="32"/>
  <c r="BB222" i="32"/>
  <c r="BF222" i="32"/>
  <c r="C160" i="32"/>
  <c r="AT223" i="32"/>
  <c r="AX223" i="32"/>
  <c r="BB223" i="32"/>
  <c r="BF223" i="32"/>
  <c r="C161" i="32"/>
  <c r="AT224" i="32"/>
  <c r="AX224" i="32"/>
  <c r="BB224" i="32"/>
  <c r="BF224" i="32"/>
  <c r="C162" i="32"/>
  <c r="AT225" i="32"/>
  <c r="AX225" i="32"/>
  <c r="BB225" i="32"/>
  <c r="BF225" i="32"/>
  <c r="C163" i="32"/>
  <c r="AT226" i="32"/>
  <c r="AX226" i="32"/>
  <c r="BB226" i="32"/>
  <c r="BF226" i="32"/>
  <c r="C164" i="32"/>
  <c r="AT227" i="32"/>
  <c r="AX227" i="32"/>
  <c r="BB227" i="32"/>
  <c r="BF227" i="32"/>
  <c r="C165" i="32"/>
  <c r="AT228" i="32"/>
  <c r="AX228" i="32"/>
  <c r="BB228" i="32"/>
  <c r="BF228" i="32"/>
  <c r="C166" i="32"/>
  <c r="AT229" i="32"/>
  <c r="AX229" i="32"/>
  <c r="BB229" i="32"/>
  <c r="BF229" i="32"/>
  <c r="C167" i="32"/>
  <c r="AT230" i="32"/>
  <c r="AX230" i="32"/>
  <c r="BB230" i="32"/>
  <c r="BF230" i="32"/>
  <c r="C168" i="32"/>
  <c r="AT231" i="32"/>
  <c r="AX231" i="32"/>
  <c r="BB231" i="32"/>
  <c r="BF231" i="32"/>
  <c r="C169" i="32"/>
  <c r="AT232" i="32"/>
  <c r="AX232" i="32"/>
  <c r="BB232" i="32"/>
  <c r="BF232" i="32"/>
  <c r="C170" i="32"/>
  <c r="AT233" i="32"/>
  <c r="AX233" i="32"/>
  <c r="BB233" i="32"/>
  <c r="BF233" i="32"/>
  <c r="C171" i="32"/>
  <c r="AT234" i="32"/>
  <c r="AX234" i="32"/>
  <c r="BB234" i="32"/>
  <c r="BF234" i="32"/>
  <c r="C172" i="32"/>
  <c r="AT235" i="32"/>
  <c r="AX235" i="32"/>
  <c r="BB235" i="32"/>
  <c r="BF235" i="32"/>
  <c r="C173" i="32"/>
  <c r="AT236" i="32"/>
  <c r="AX236" i="32"/>
  <c r="BB236" i="32"/>
  <c r="BF236" i="32"/>
  <c r="C174" i="32"/>
  <c r="AT237" i="32"/>
  <c r="AX237" i="32"/>
  <c r="BB237" i="32"/>
  <c r="BF237" i="32"/>
  <c r="C175" i="32"/>
  <c r="AT238" i="32"/>
  <c r="AX238" i="32"/>
  <c r="BB238" i="32"/>
  <c r="BF238" i="32"/>
  <c r="C176" i="32"/>
  <c r="AT239" i="32"/>
  <c r="AX239" i="32"/>
  <c r="BB239" i="32"/>
  <c r="BF239" i="32"/>
  <c r="C177" i="32"/>
  <c r="AT240" i="32"/>
  <c r="AX240" i="32"/>
  <c r="BB240" i="32"/>
  <c r="BF240" i="32"/>
  <c r="C178" i="32"/>
  <c r="AT241" i="32"/>
  <c r="AX241" i="32"/>
  <c r="BB241" i="32"/>
  <c r="BF241" i="32"/>
  <c r="C179" i="32"/>
  <c r="AT242" i="32"/>
  <c r="AX242" i="32"/>
  <c r="BB242" i="32"/>
  <c r="BF242" i="32"/>
  <c r="C180" i="32"/>
  <c r="AT243" i="32"/>
  <c r="AX243" i="32"/>
  <c r="BB243" i="32"/>
  <c r="BF243" i="32"/>
  <c r="C181" i="32"/>
  <c r="AT244" i="32"/>
  <c r="AX244" i="32"/>
  <c r="BB244" i="32"/>
  <c r="BF244" i="32"/>
  <c r="C182" i="32"/>
  <c r="AT245" i="32"/>
  <c r="AX245" i="32"/>
  <c r="BB245" i="32"/>
  <c r="BF245" i="32"/>
  <c r="C183" i="32"/>
  <c r="AT246" i="32"/>
  <c r="AX246" i="32"/>
  <c r="BB246" i="32"/>
  <c r="BF246" i="32"/>
  <c r="C184" i="32"/>
  <c r="AT247" i="32"/>
  <c r="AX247" i="32"/>
  <c r="BB247" i="32"/>
  <c r="BF247" i="32"/>
  <c r="C185" i="32"/>
  <c r="AT248" i="32"/>
  <c r="AX248" i="32"/>
  <c r="BB248" i="32"/>
  <c r="BF248" i="32"/>
  <c r="C186" i="32"/>
  <c r="AT249" i="32"/>
  <c r="AX249" i="32"/>
  <c r="BB249" i="32"/>
  <c r="BF249" i="32"/>
  <c r="C187" i="32"/>
  <c r="AT250" i="32"/>
  <c r="AX250" i="32"/>
  <c r="BB250" i="32"/>
  <c r="BF250" i="32"/>
  <c r="C188" i="32"/>
  <c r="AT251" i="32"/>
  <c r="AX251" i="32"/>
  <c r="BB251" i="32"/>
  <c r="BF251" i="32"/>
  <c r="C189" i="32"/>
  <c r="AT252" i="32"/>
  <c r="AX252" i="32"/>
  <c r="BB252" i="32"/>
  <c r="BF252" i="32"/>
  <c r="C190" i="32"/>
  <c r="AT253" i="32"/>
  <c r="AX253" i="32"/>
  <c r="BB253" i="32"/>
  <c r="BF253" i="32"/>
  <c r="C191" i="32"/>
  <c r="AT254" i="32"/>
  <c r="AX254" i="32"/>
  <c r="BB254" i="32"/>
  <c r="BF254" i="32"/>
  <c r="C192" i="32"/>
  <c r="AT255" i="32"/>
  <c r="AX255" i="32"/>
  <c r="BB255" i="32"/>
  <c r="BF255" i="32"/>
  <c r="C193" i="32"/>
  <c r="AT256" i="32"/>
  <c r="AX256" i="32"/>
  <c r="BB256" i="32"/>
  <c r="BF256" i="32"/>
  <c r="C194" i="32"/>
  <c r="AT257" i="32"/>
  <c r="AX257" i="32"/>
  <c r="BB257" i="32"/>
  <c r="BF257" i="32"/>
  <c r="C195" i="32"/>
  <c r="AT258" i="32"/>
  <c r="AX258" i="32"/>
  <c r="BB258" i="32"/>
  <c r="BF258" i="32"/>
  <c r="C196" i="32"/>
  <c r="AT259" i="32"/>
  <c r="AX259" i="32"/>
  <c r="BB259" i="32"/>
  <c r="BD259" i="32"/>
  <c r="BE259" i="32"/>
  <c r="BF259" i="32"/>
  <c r="C197" i="32"/>
  <c r="AT260" i="32"/>
  <c r="AX260" i="32"/>
  <c r="BB260" i="32"/>
  <c r="BD260" i="32"/>
  <c r="BE260" i="32"/>
  <c r="BF260" i="32"/>
  <c r="C198" i="32"/>
  <c r="AT261" i="32"/>
  <c r="AX261" i="32"/>
  <c r="BB261" i="32"/>
  <c r="BD261" i="32"/>
  <c r="BE261" i="32"/>
  <c r="BF261" i="32"/>
  <c r="C199" i="32"/>
  <c r="AT262" i="32"/>
  <c r="AX262" i="32"/>
  <c r="AZ262" i="32"/>
  <c r="BA262" i="32"/>
  <c r="BB262" i="32"/>
  <c r="BD262" i="32"/>
  <c r="BE262" i="32"/>
  <c r="BF262" i="32"/>
  <c r="C200" i="32"/>
  <c r="AT263" i="32"/>
  <c r="AV263" i="32"/>
  <c r="AW263" i="32"/>
  <c r="AX263" i="32"/>
  <c r="AZ263" i="32"/>
  <c r="BA263" i="32"/>
  <c r="BB263" i="32"/>
  <c r="BD263" i="32"/>
  <c r="BE263" i="32"/>
  <c r="BF263" i="32"/>
  <c r="C201" i="32"/>
  <c r="AR264" i="32"/>
  <c r="AS264" i="32"/>
  <c r="AT264" i="32"/>
  <c r="AV264" i="32"/>
  <c r="AW264" i="32"/>
  <c r="AX264" i="32"/>
  <c r="AZ264" i="32"/>
  <c r="BA264" i="32"/>
  <c r="BB264" i="32"/>
  <c r="BD264" i="32"/>
  <c r="BE264" i="32"/>
  <c r="BF264" i="32"/>
  <c r="C202" i="32"/>
  <c r="C203" i="32"/>
  <c r="C204" i="32"/>
  <c r="C205" i="32"/>
  <c r="C206" i="32"/>
  <c r="C207" i="32"/>
  <c r="C208" i="32"/>
  <c r="C209" i="32"/>
  <c r="C210" i="32"/>
  <c r="C211" i="32"/>
  <c r="C212" i="32"/>
  <c r="C213" i="32"/>
  <c r="C214" i="32"/>
  <c r="C215" i="32"/>
  <c r="C216" i="32"/>
  <c r="C217" i="32"/>
  <c r="C218" i="32"/>
  <c r="C219" i="32"/>
  <c r="C220" i="32"/>
  <c r="C221" i="32"/>
  <c r="C222" i="32"/>
  <c r="C223" i="32"/>
  <c r="C224" i="32"/>
  <c r="C225" i="32"/>
  <c r="C226" i="32"/>
  <c r="C227" i="32"/>
  <c r="C228" i="32"/>
  <c r="C229" i="32"/>
  <c r="C230" i="32"/>
  <c r="C231" i="32"/>
  <c r="C232" i="32"/>
  <c r="C233" i="32"/>
  <c r="C234" i="32"/>
  <c r="C235" i="32"/>
  <c r="C236" i="32"/>
  <c r="C237" i="32"/>
  <c r="C238" i="32"/>
  <c r="C239" i="32"/>
  <c r="C240" i="32"/>
  <c r="C241" i="32"/>
  <c r="C242" i="32"/>
  <c r="C243" i="32"/>
  <c r="C244" i="32"/>
  <c r="C245" i="32"/>
  <c r="C246" i="32"/>
  <c r="C247" i="32"/>
  <c r="C248" i="32"/>
  <c r="C249" i="32"/>
  <c r="C250" i="32"/>
  <c r="C251" i="32"/>
  <c r="C252" i="32"/>
  <c r="C253" i="32"/>
  <c r="C254" i="32"/>
  <c r="C255" i="32"/>
  <c r="C256" i="32"/>
  <c r="C257" i="32"/>
  <c r="C258" i="32"/>
  <c r="C259" i="32"/>
  <c r="C260" i="32"/>
  <c r="C261" i="32"/>
  <c r="C262" i="32"/>
  <c r="C263" i="32"/>
  <c r="C264" i="32"/>
  <c r="C21" i="7"/>
  <c r="C26" i="7"/>
  <c r="C28" i="7"/>
  <c r="C29" i="7"/>
  <c r="D21" i="7"/>
  <c r="D26" i="7"/>
  <c r="D28" i="7"/>
  <c r="D29" i="7"/>
  <c r="E21" i="7"/>
  <c r="E26" i="7"/>
  <c r="E28" i="7"/>
  <c r="E29" i="7"/>
  <c r="F21" i="7"/>
  <c r="F26" i="7"/>
  <c r="F28" i="7"/>
  <c r="F29" i="7"/>
  <c r="C24" i="7"/>
  <c r="C25" i="7"/>
  <c r="C27" i="7"/>
  <c r="D24" i="7"/>
  <c r="D25" i="7"/>
  <c r="D27" i="7"/>
  <c r="E24" i="7"/>
  <c r="E25" i="7"/>
  <c r="E27" i="7"/>
  <c r="F24" i="7"/>
  <c r="F25" i="7"/>
  <c r="F27" i="7"/>
  <c r="G24" i="7"/>
  <c r="G25" i="7"/>
  <c r="G27" i="7"/>
  <c r="I24" i="7"/>
  <c r="I25" i="7"/>
  <c r="I27" i="7"/>
  <c r="K25" i="7"/>
  <c r="K27" i="7"/>
  <c r="K29" i="7"/>
  <c r="G26" i="7"/>
  <c r="G28" i="7"/>
  <c r="I26" i="7"/>
  <c r="I28" i="7"/>
  <c r="K26" i="7"/>
  <c r="C25" i="2"/>
  <c r="D25" i="2"/>
  <c r="D32" i="2"/>
  <c r="E25" i="2"/>
  <c r="F25" i="2"/>
  <c r="F32" i="2"/>
  <c r="C27" i="2"/>
  <c r="C33" i="2"/>
  <c r="D27" i="2"/>
  <c r="D33" i="2"/>
  <c r="E27" i="2"/>
  <c r="E33" i="2"/>
  <c r="F27" i="2"/>
  <c r="F33" i="2"/>
  <c r="C30" i="2"/>
  <c r="C31" i="2"/>
  <c r="D30" i="2"/>
  <c r="D31" i="2"/>
  <c r="D34" i="2"/>
  <c r="D35" i="2"/>
  <c r="E30" i="2"/>
  <c r="E31" i="2"/>
  <c r="E34" i="2"/>
  <c r="E35" i="2"/>
  <c r="F30" i="2"/>
  <c r="F31" i="2"/>
  <c r="F34" i="2"/>
  <c r="F35" i="2"/>
  <c r="G30" i="2"/>
  <c r="G31" i="2"/>
  <c r="I30" i="2"/>
  <c r="I31" i="2"/>
  <c r="I34" i="2"/>
  <c r="I35" i="2"/>
  <c r="K30" i="2"/>
  <c r="K31" i="2"/>
  <c r="M30" i="2"/>
  <c r="M31" i="2"/>
  <c r="C32" i="2"/>
  <c r="E32" i="2"/>
  <c r="G32" i="2"/>
  <c r="I32" i="2"/>
  <c r="K32" i="2"/>
  <c r="M32" i="2"/>
  <c r="M34" i="2"/>
  <c r="M35" i="2"/>
  <c r="G33" i="2"/>
  <c r="I33" i="2"/>
  <c r="K33" i="2"/>
  <c r="M33" i="2"/>
  <c r="I54" i="24"/>
  <c r="I56" i="24"/>
  <c r="I58" i="24"/>
  <c r="AN134" i="32"/>
  <c r="AN132" i="32"/>
  <c r="AO125" i="32"/>
  <c r="AC114" i="31"/>
  <c r="Z115" i="32"/>
  <c r="AO128" i="32"/>
  <c r="AN123" i="32"/>
  <c r="AN120" i="32"/>
  <c r="AD124" i="31"/>
  <c r="AO116" i="32"/>
  <c r="AO126" i="32"/>
  <c r="AO124" i="32"/>
  <c r="AN127" i="32"/>
  <c r="AN133" i="32"/>
  <c r="AO121" i="32"/>
  <c r="AN121" i="32"/>
  <c r="AO131" i="32"/>
  <c r="AC133" i="31"/>
  <c r="AD132" i="31"/>
  <c r="AD120" i="31"/>
  <c r="AC129" i="31"/>
  <c r="AD129" i="31"/>
  <c r="AC130" i="31"/>
  <c r="AC128" i="31"/>
  <c r="AD127" i="31"/>
  <c r="AC125" i="31"/>
  <c r="AD125" i="31"/>
  <c r="AC126" i="31"/>
  <c r="AD123" i="31"/>
  <c r="AC123" i="31"/>
  <c r="AD121" i="31"/>
  <c r="AD122" i="31"/>
  <c r="AC124" i="31"/>
  <c r="AC132" i="31"/>
  <c r="AC127" i="31"/>
  <c r="AC122" i="31"/>
  <c r="AD131" i="31"/>
  <c r="AD130" i="31"/>
  <c r="D24" i="31"/>
  <c r="AD128" i="31"/>
  <c r="AA116" i="32"/>
  <c r="AB117" i="32"/>
  <c r="AC118" i="32"/>
  <c r="D27" i="31"/>
  <c r="D29" i="31"/>
  <c r="K54" i="24"/>
  <c r="F49" i="24"/>
  <c r="D49" i="24"/>
  <c r="E49" i="24"/>
  <c r="K49" i="24"/>
  <c r="D162" i="31"/>
  <c r="E162" i="31"/>
  <c r="D163" i="32"/>
  <c r="E163" i="32"/>
  <c r="F164" i="32"/>
  <c r="G165" i="32"/>
  <c r="H166" i="32"/>
  <c r="I167" i="32"/>
  <c r="D152" i="31"/>
  <c r="E152" i="31"/>
  <c r="D263" i="31"/>
  <c r="E263" i="31"/>
  <c r="G263" i="31"/>
  <c r="AD119" i="31"/>
  <c r="AC120" i="31"/>
  <c r="D158" i="31"/>
  <c r="E158" i="31"/>
  <c r="G158" i="31"/>
  <c r="D146" i="31"/>
  <c r="E146" i="31"/>
  <c r="F146" i="31"/>
  <c r="D133" i="31"/>
  <c r="E133" i="31"/>
  <c r="F133" i="31"/>
  <c r="D210" i="31"/>
  <c r="E210" i="31"/>
  <c r="G210" i="31"/>
  <c r="AD117" i="31"/>
  <c r="D161" i="31"/>
  <c r="E161" i="31"/>
  <c r="D143" i="31"/>
  <c r="E143" i="31"/>
  <c r="D121" i="31"/>
  <c r="E121" i="31"/>
  <c r="F121" i="31"/>
  <c r="D217" i="31"/>
  <c r="E217" i="31"/>
  <c r="AD114" i="31"/>
  <c r="H54" i="24"/>
  <c r="H56" i="24"/>
  <c r="H58" i="24"/>
  <c r="J49" i="24"/>
  <c r="G49" i="24"/>
  <c r="F54" i="24"/>
  <c r="F56" i="24"/>
  <c r="F58" i="24"/>
  <c r="D54" i="24"/>
  <c r="D56" i="24"/>
  <c r="D58" i="24"/>
  <c r="E54" i="24"/>
  <c r="E56" i="24"/>
  <c r="E58" i="24"/>
  <c r="E60" i="24"/>
  <c r="H49" i="24"/>
  <c r="J54" i="24"/>
  <c r="J56" i="24"/>
  <c r="J58" i="24"/>
  <c r="D259" i="31"/>
  <c r="E259" i="31"/>
  <c r="D208" i="31"/>
  <c r="E208" i="31"/>
  <c r="D197" i="31"/>
  <c r="E197" i="31"/>
  <c r="F197" i="31"/>
  <c r="D196" i="31"/>
  <c r="E196" i="31"/>
  <c r="D114" i="31"/>
  <c r="E114" i="31"/>
  <c r="D250" i="31"/>
  <c r="E250" i="31"/>
  <c r="F250" i="31"/>
  <c r="D243" i="31"/>
  <c r="E243" i="31"/>
  <c r="D242" i="31"/>
  <c r="E242" i="31"/>
  <c r="G242" i="31"/>
  <c r="F242" i="31"/>
  <c r="J242" i="31"/>
  <c r="D240" i="31"/>
  <c r="E240" i="31"/>
  <c r="D228" i="31"/>
  <c r="E228" i="31"/>
  <c r="D226" i="31"/>
  <c r="E226" i="31"/>
  <c r="D219" i="31"/>
  <c r="E219" i="31"/>
  <c r="D189" i="31"/>
  <c r="E189" i="31"/>
  <c r="G189" i="31"/>
  <c r="D184" i="31"/>
  <c r="E184" i="31"/>
  <c r="G184" i="31"/>
  <c r="D128" i="31"/>
  <c r="E128" i="31"/>
  <c r="F128" i="31"/>
  <c r="D194" i="31"/>
  <c r="E194" i="31"/>
  <c r="F194" i="31"/>
  <c r="D200" i="31"/>
  <c r="E200" i="31"/>
  <c r="G200" i="31"/>
  <c r="D198" i="31"/>
  <c r="E198" i="31"/>
  <c r="F198" i="31"/>
  <c r="D192" i="31"/>
  <c r="E192" i="31"/>
  <c r="G192" i="31"/>
  <c r="D187" i="31"/>
  <c r="E187" i="31"/>
  <c r="F187" i="31"/>
  <c r="D185" i="31"/>
  <c r="E185" i="31"/>
  <c r="F185" i="31"/>
  <c r="D176" i="31"/>
  <c r="E176" i="31"/>
  <c r="D175" i="31"/>
  <c r="E175" i="31"/>
  <c r="G175" i="31"/>
  <c r="J175" i="31"/>
  <c r="D174" i="31"/>
  <c r="E174" i="31"/>
  <c r="D253" i="31"/>
  <c r="E253" i="31"/>
  <c r="G253" i="31"/>
  <c r="D248" i="31"/>
  <c r="E248" i="31"/>
  <c r="D246" i="31"/>
  <c r="E246" i="31"/>
  <c r="F246" i="31"/>
  <c r="D229" i="31"/>
  <c r="E229" i="31"/>
  <c r="G229" i="31"/>
  <c r="D224" i="31"/>
  <c r="E224" i="31"/>
  <c r="G224" i="31"/>
  <c r="D213" i="31"/>
  <c r="E213" i="31"/>
  <c r="F213" i="31"/>
  <c r="D211" i="31"/>
  <c r="E211" i="31"/>
  <c r="D206" i="31"/>
  <c r="E206" i="31"/>
  <c r="D190" i="31"/>
  <c r="E190" i="31"/>
  <c r="D188" i="31"/>
  <c r="E188" i="31"/>
  <c r="D186" i="31"/>
  <c r="E186" i="31"/>
  <c r="G186" i="31"/>
  <c r="D183" i="31"/>
  <c r="E183" i="31"/>
  <c r="D170" i="31"/>
  <c r="E170" i="31"/>
  <c r="F170" i="31"/>
  <c r="D168" i="31"/>
  <c r="E168" i="31"/>
  <c r="D166" i="31"/>
  <c r="E166" i="31"/>
  <c r="D254" i="31"/>
  <c r="E254" i="31"/>
  <c r="D212" i="31"/>
  <c r="E212" i="31"/>
  <c r="F212" i="31"/>
  <c r="AC116" i="31"/>
  <c r="D193" i="31"/>
  <c r="E193" i="31"/>
  <c r="D165" i="31"/>
  <c r="E165" i="31"/>
  <c r="D239" i="31"/>
  <c r="E239" i="31"/>
  <c r="D235" i="31"/>
  <c r="E235" i="31"/>
  <c r="D221" i="31"/>
  <c r="E221" i="31"/>
  <c r="G221" i="31"/>
  <c r="D201" i="31"/>
  <c r="E201" i="31"/>
  <c r="D262" i="31"/>
  <c r="E262" i="31"/>
  <c r="F262" i="31"/>
  <c r="D258" i="31"/>
  <c r="E258" i="31"/>
  <c r="F258" i="31"/>
  <c r="D256" i="31"/>
  <c r="E256" i="31"/>
  <c r="F256" i="31"/>
  <c r="D249" i="31"/>
  <c r="E249" i="31"/>
  <c r="D245" i="31"/>
  <c r="E245" i="31"/>
  <c r="G245" i="31"/>
  <c r="D232" i="31"/>
  <c r="E232" i="31"/>
  <c r="F232" i="31"/>
  <c r="D231" i="31"/>
  <c r="E231" i="31"/>
  <c r="D230" i="31"/>
  <c r="E230" i="31"/>
  <c r="F230" i="31"/>
  <c r="J230" i="31"/>
  <c r="D227" i="31"/>
  <c r="E227" i="31"/>
  <c r="D207" i="31"/>
  <c r="E207" i="31"/>
  <c r="F207" i="31"/>
  <c r="D203" i="31"/>
  <c r="E203" i="31"/>
  <c r="F203" i="31"/>
  <c r="D202" i="31"/>
  <c r="E202" i="31"/>
  <c r="F202" i="31"/>
  <c r="D199" i="31"/>
  <c r="E199" i="31"/>
  <c r="G199" i="31"/>
  <c r="D181" i="31"/>
  <c r="E181" i="31"/>
  <c r="G181" i="31"/>
  <c r="D180" i="31"/>
  <c r="E180" i="31"/>
  <c r="D179" i="31"/>
  <c r="E179" i="31"/>
  <c r="G179" i="31"/>
  <c r="D178" i="31"/>
  <c r="E178" i="31"/>
  <c r="G178" i="31"/>
  <c r="D177" i="31"/>
  <c r="E177" i="31"/>
  <c r="F177" i="31"/>
  <c r="D173" i="31"/>
  <c r="E173" i="31"/>
  <c r="D171" i="31"/>
  <c r="E171" i="31"/>
  <c r="G171" i="31"/>
  <c r="AC115" i="31"/>
  <c r="D115" i="31"/>
  <c r="E115" i="31"/>
  <c r="G115" i="31"/>
  <c r="D129" i="31"/>
  <c r="E129" i="31"/>
  <c r="F129" i="31"/>
  <c r="D169" i="31"/>
  <c r="E169" i="31"/>
  <c r="G169" i="31"/>
  <c r="D195" i="31"/>
  <c r="E195" i="31"/>
  <c r="D252" i="31"/>
  <c r="E252" i="31"/>
  <c r="D244" i="31"/>
  <c r="E244" i="31"/>
  <c r="D241" i="31"/>
  <c r="E241" i="31"/>
  <c r="F241" i="31"/>
  <c r="D172" i="31"/>
  <c r="E172" i="31"/>
  <c r="D163" i="31"/>
  <c r="E163" i="31"/>
  <c r="F163" i="31"/>
  <c r="D182" i="31"/>
  <c r="E182" i="31"/>
  <c r="G182" i="31"/>
  <c r="D204" i="31"/>
  <c r="E204" i="31"/>
  <c r="F204" i="31"/>
  <c r="D261" i="31"/>
  <c r="E261" i="31"/>
  <c r="G261" i="31"/>
  <c r="D255" i="31"/>
  <c r="E255" i="31"/>
  <c r="G255" i="31"/>
  <c r="D237" i="31"/>
  <c r="E237" i="31"/>
  <c r="D233" i="31"/>
  <c r="E233" i="31"/>
  <c r="D225" i="31"/>
  <c r="E225" i="31"/>
  <c r="G225" i="31"/>
  <c r="D222" i="31"/>
  <c r="E222" i="31"/>
  <c r="D218" i="31"/>
  <c r="E218" i="31"/>
  <c r="D216" i="31"/>
  <c r="E216" i="31"/>
  <c r="F216" i="31"/>
  <c r="D214" i="31"/>
  <c r="E214" i="31"/>
  <c r="D209" i="31"/>
  <c r="E209" i="31"/>
  <c r="F209" i="31"/>
  <c r="D191" i="31"/>
  <c r="E191" i="31"/>
  <c r="F191" i="31"/>
  <c r="D164" i="31"/>
  <c r="E164" i="31"/>
  <c r="F164" i="31"/>
  <c r="AE98" i="31"/>
  <c r="D122" i="31"/>
  <c r="E122" i="31"/>
  <c r="D160" i="31"/>
  <c r="E160" i="31"/>
  <c r="G160" i="31"/>
  <c r="D159" i="31"/>
  <c r="E159" i="31"/>
  <c r="F159" i="31"/>
  <c r="D157" i="31"/>
  <c r="E157" i="31"/>
  <c r="G157" i="31"/>
  <c r="D154" i="31"/>
  <c r="E154" i="31"/>
  <c r="F154" i="31"/>
  <c r="D150" i="31"/>
  <c r="E150" i="31"/>
  <c r="D149" i="31"/>
  <c r="E149" i="31"/>
  <c r="D147" i="31"/>
  <c r="E147" i="31"/>
  <c r="G147" i="31"/>
  <c r="D145" i="31"/>
  <c r="E145" i="31"/>
  <c r="G145" i="31"/>
  <c r="D141" i="31"/>
  <c r="E141" i="31"/>
  <c r="F141" i="31"/>
  <c r="D140" i="31"/>
  <c r="E140" i="31"/>
  <c r="D138" i="31"/>
  <c r="E138" i="31"/>
  <c r="D137" i="31"/>
  <c r="E137" i="31"/>
  <c r="G137" i="31"/>
  <c r="D136" i="31"/>
  <c r="E136" i="31"/>
  <c r="F136" i="31"/>
  <c r="D135" i="31"/>
  <c r="E135" i="31"/>
  <c r="G135" i="31"/>
  <c r="D134" i="31"/>
  <c r="E134" i="31"/>
  <c r="F134" i="31"/>
  <c r="D132" i="31"/>
  <c r="E132" i="31"/>
  <c r="G132" i="31"/>
  <c r="D130" i="31"/>
  <c r="E130" i="31"/>
  <c r="D120" i="31"/>
  <c r="E120" i="31"/>
  <c r="D167" i="31"/>
  <c r="E167" i="31"/>
  <c r="F167" i="31"/>
  <c r="D215" i="31"/>
  <c r="E215" i="31"/>
  <c r="G215" i="31"/>
  <c r="D220" i="31"/>
  <c r="E220" i="31"/>
  <c r="G220" i="31"/>
  <c r="D238" i="31"/>
  <c r="E238" i="31"/>
  <c r="D257" i="31"/>
  <c r="E257" i="31"/>
  <c r="G257" i="31"/>
  <c r="D236" i="31"/>
  <c r="E236" i="31"/>
  <c r="D260" i="31"/>
  <c r="E260" i="31"/>
  <c r="G260" i="31"/>
  <c r="AD116" i="31"/>
  <c r="AO120" i="32"/>
  <c r="AN115" i="32"/>
  <c r="AO117" i="32"/>
  <c r="D123" i="31"/>
  <c r="E123" i="31"/>
  <c r="F123" i="31"/>
  <c r="G123" i="31"/>
  <c r="J123" i="31"/>
  <c r="D124" i="31"/>
  <c r="G121" i="31"/>
  <c r="D116" i="31"/>
  <c r="E116" i="31"/>
  <c r="G133" i="31"/>
  <c r="AE99" i="31"/>
  <c r="G191" i="31"/>
  <c r="G129" i="31"/>
  <c r="G194" i="31"/>
  <c r="J194" i="31"/>
  <c r="G250" i="31"/>
  <c r="J250" i="31"/>
  <c r="F220" i="31"/>
  <c r="G202" i="31"/>
  <c r="G230" i="31"/>
  <c r="G212" i="31"/>
  <c r="G170" i="31"/>
  <c r="F186" i="31"/>
  <c r="G190" i="31"/>
  <c r="F190" i="31"/>
  <c r="F224" i="31"/>
  <c r="F253" i="31"/>
  <c r="F175" i="31"/>
  <c r="G185" i="31"/>
  <c r="F192" i="31"/>
  <c r="F226" i="31"/>
  <c r="G226" i="31"/>
  <c r="G197" i="31"/>
  <c r="E124" i="31"/>
  <c r="F124" i="31"/>
  <c r="D125" i="31"/>
  <c r="E125" i="31"/>
  <c r="G125" i="31"/>
  <c r="D117" i="31"/>
  <c r="E117" i="31"/>
  <c r="G117" i="31"/>
  <c r="J191" i="31"/>
  <c r="D126" i="31"/>
  <c r="G124" i="31"/>
  <c r="D118" i="31"/>
  <c r="D120" i="32"/>
  <c r="E120" i="32"/>
  <c r="O120" i="32"/>
  <c r="P121" i="32"/>
  <c r="Q122" i="32"/>
  <c r="R123" i="32"/>
  <c r="S124" i="32"/>
  <c r="E126" i="31"/>
  <c r="F126" i="31"/>
  <c r="D127" i="31"/>
  <c r="E127" i="31"/>
  <c r="E118" i="31"/>
  <c r="D119" i="31"/>
  <c r="E119" i="31"/>
  <c r="G119" i="31"/>
  <c r="F119" i="31"/>
  <c r="J119" i="31"/>
  <c r="G134" i="31"/>
  <c r="G136" i="31"/>
  <c r="G140" i="31"/>
  <c r="F140" i="31"/>
  <c r="F145" i="31"/>
  <c r="J145" i="31"/>
  <c r="F147" i="31"/>
  <c r="J147" i="31"/>
  <c r="G154" i="31"/>
  <c r="F157" i="31"/>
  <c r="G159" i="31"/>
  <c r="F160" i="31"/>
  <c r="G164" i="31"/>
  <c r="J164" i="31"/>
  <c r="G216" i="31"/>
  <c r="F222" i="31"/>
  <c r="G222" i="31"/>
  <c r="G163" i="31"/>
  <c r="G241" i="31"/>
  <c r="F169" i="31"/>
  <c r="F178" i="31"/>
  <c r="F199" i="31"/>
  <c r="J199" i="31"/>
  <c r="G203" i="31"/>
  <c r="F245" i="31"/>
  <c r="G256" i="31"/>
  <c r="F221" i="31"/>
  <c r="J221" i="31"/>
  <c r="F263" i="31"/>
  <c r="F125" i="31"/>
  <c r="F135" i="31"/>
  <c r="G146" i="31"/>
  <c r="J146" i="31"/>
  <c r="AC117" i="31"/>
  <c r="AC118" i="31"/>
  <c r="AD118" i="31"/>
  <c r="D223" i="31"/>
  <c r="E223" i="31"/>
  <c r="D139" i="31"/>
  <c r="E139" i="31"/>
  <c r="G139" i="31"/>
  <c r="D155" i="31"/>
  <c r="E155" i="31"/>
  <c r="F155" i="31"/>
  <c r="D151" i="31"/>
  <c r="E151" i="31"/>
  <c r="D247" i="31"/>
  <c r="E247" i="31"/>
  <c r="D156" i="31"/>
  <c r="E156" i="31"/>
  <c r="D144" i="31"/>
  <c r="E144" i="31"/>
  <c r="F144" i="31"/>
  <c r="D131" i="31"/>
  <c r="E131" i="31"/>
  <c r="G131" i="31"/>
  <c r="D153" i="31"/>
  <c r="E153" i="31"/>
  <c r="D148" i="31"/>
  <c r="E148" i="31"/>
  <c r="D142" i="31"/>
  <c r="E142" i="31"/>
  <c r="F142" i="31"/>
  <c r="D205" i="31"/>
  <c r="E205" i="31"/>
  <c r="G205" i="31"/>
  <c r="D234" i="31"/>
  <c r="E234" i="31"/>
  <c r="F234" i="31"/>
  <c r="AD115" i="31"/>
  <c r="D251" i="31"/>
  <c r="E251" i="31"/>
  <c r="F251" i="31"/>
  <c r="J120" i="32"/>
  <c r="AN118" i="32"/>
  <c r="AO118" i="32"/>
  <c r="AN119" i="32"/>
  <c r="AO119" i="32"/>
  <c r="D232" i="32"/>
  <c r="E232" i="32"/>
  <c r="D207" i="32"/>
  <c r="E207" i="32"/>
  <c r="D175" i="32"/>
  <c r="E175" i="32"/>
  <c r="AN117" i="32"/>
  <c r="D135" i="32"/>
  <c r="E135" i="32"/>
  <c r="D152" i="32"/>
  <c r="E152" i="32"/>
  <c r="D156" i="32"/>
  <c r="E156" i="32"/>
  <c r="O156" i="32"/>
  <c r="P157" i="32"/>
  <c r="Q158" i="32"/>
  <c r="R159" i="32"/>
  <c r="S160" i="32"/>
  <c r="D154" i="32"/>
  <c r="E154" i="32"/>
  <c r="D150" i="32"/>
  <c r="E150" i="32"/>
  <c r="O150" i="32"/>
  <c r="P151" i="32"/>
  <c r="Q152" i="32"/>
  <c r="R153" i="32"/>
  <c r="S154" i="32"/>
  <c r="D159" i="32"/>
  <c r="E159" i="32"/>
  <c r="D157" i="32"/>
  <c r="E157" i="32"/>
  <c r="O157" i="32"/>
  <c r="P158" i="32"/>
  <c r="Q159" i="32"/>
  <c r="R160" i="32"/>
  <c r="S161" i="32"/>
  <c r="D151" i="32"/>
  <c r="E151" i="32"/>
  <c r="D145" i="32"/>
  <c r="E145" i="32"/>
  <c r="D142" i="32"/>
  <c r="E142" i="32"/>
  <c r="D252" i="32"/>
  <c r="E252" i="32"/>
  <c r="D241" i="32"/>
  <c r="E241" i="32"/>
  <c r="D208" i="32"/>
  <c r="E208" i="32"/>
  <c r="J208" i="32"/>
  <c r="D248" i="32"/>
  <c r="E248" i="32"/>
  <c r="D138" i="32"/>
  <c r="E138" i="32"/>
  <c r="J138" i="32"/>
  <c r="D162" i="32"/>
  <c r="E162" i="32"/>
  <c r="D149" i="32"/>
  <c r="E149" i="32"/>
  <c r="J149" i="32"/>
  <c r="D139" i="32"/>
  <c r="E139" i="32"/>
  <c r="D181" i="32"/>
  <c r="E181" i="32"/>
  <c r="J181" i="32"/>
  <c r="D166" i="32"/>
  <c r="E166" i="32"/>
  <c r="D168" i="32"/>
  <c r="E168" i="32"/>
  <c r="D180" i="32"/>
  <c r="E180" i="32"/>
  <c r="D186" i="32"/>
  <c r="E186" i="32"/>
  <c r="D188" i="32"/>
  <c r="E188" i="32"/>
  <c r="D202" i="32"/>
  <c r="E202" i="32"/>
  <c r="D206" i="32"/>
  <c r="E206" i="32"/>
  <c r="D211" i="32"/>
  <c r="E211" i="32"/>
  <c r="D214" i="32"/>
  <c r="E214" i="32"/>
  <c r="D216" i="32"/>
  <c r="E216" i="32"/>
  <c r="D217" i="32"/>
  <c r="E217" i="32"/>
  <c r="D218" i="32"/>
  <c r="E218" i="32"/>
  <c r="D219" i="32"/>
  <c r="E219" i="32"/>
  <c r="D220" i="32"/>
  <c r="E220" i="32"/>
  <c r="D128" i="32"/>
  <c r="E128" i="32"/>
  <c r="D187" i="32"/>
  <c r="E187" i="32"/>
  <c r="D224" i="32"/>
  <c r="E224" i="32"/>
  <c r="D244" i="32"/>
  <c r="E244" i="32"/>
  <c r="D172" i="32"/>
  <c r="E172" i="32"/>
  <c r="D185" i="32"/>
  <c r="E185" i="32"/>
  <c r="D191" i="32"/>
  <c r="E191" i="32"/>
  <c r="D264" i="32"/>
  <c r="E264" i="32"/>
  <c r="D262" i="32"/>
  <c r="E262" i="32"/>
  <c r="D255" i="32"/>
  <c r="E255" i="32"/>
  <c r="D250" i="32"/>
  <c r="E250" i="32"/>
  <c r="D245" i="32"/>
  <c r="E245" i="32"/>
  <c r="D240" i="32"/>
  <c r="E240" i="32"/>
  <c r="D234" i="32"/>
  <c r="E234" i="32"/>
  <c r="D228" i="32"/>
  <c r="E228" i="32"/>
  <c r="D222" i="32"/>
  <c r="E222" i="32"/>
  <c r="D210" i="32"/>
  <c r="E210" i="32"/>
  <c r="D189" i="32"/>
  <c r="E189" i="32"/>
  <c r="D176" i="32"/>
  <c r="E176" i="32"/>
  <c r="D221" i="32"/>
  <c r="E221" i="32"/>
  <c r="D223" i="32"/>
  <c r="E223" i="32"/>
  <c r="D225" i="32"/>
  <c r="E225" i="32"/>
  <c r="D229" i="32"/>
  <c r="E229" i="32"/>
  <c r="D231" i="32"/>
  <c r="E231" i="32"/>
  <c r="D258" i="32"/>
  <c r="E258" i="32"/>
  <c r="D257" i="32"/>
  <c r="E257" i="32"/>
  <c r="D146" i="32"/>
  <c r="E146" i="32"/>
  <c r="D251" i="32"/>
  <c r="E251" i="32"/>
  <c r="D160" i="32"/>
  <c r="E160" i="32"/>
  <c r="D169" i="32"/>
  <c r="E169" i="32"/>
  <c r="D227" i="32"/>
  <c r="E227" i="32"/>
  <c r="D239" i="32"/>
  <c r="E239" i="32"/>
  <c r="D263" i="32"/>
  <c r="E263" i="32"/>
  <c r="D129" i="32"/>
  <c r="E129" i="32"/>
  <c r="D199" i="32"/>
  <c r="E199" i="32"/>
  <c r="D170" i="32"/>
  <c r="E170" i="32"/>
  <c r="D236" i="32"/>
  <c r="E236" i="32"/>
  <c r="D131" i="32"/>
  <c r="E131" i="32"/>
  <c r="D171" i="32"/>
  <c r="E171" i="32"/>
  <c r="D173" i="32"/>
  <c r="E173" i="32"/>
  <c r="D174" i="32"/>
  <c r="E174" i="32"/>
  <c r="D177" i="32"/>
  <c r="E177" i="32"/>
  <c r="D178" i="32"/>
  <c r="E178" i="32"/>
  <c r="D182" i="32"/>
  <c r="E182" i="32"/>
  <c r="D190" i="32"/>
  <c r="E190" i="32"/>
  <c r="D192" i="32"/>
  <c r="E192" i="32"/>
  <c r="D193" i="32"/>
  <c r="E193" i="32"/>
  <c r="D195" i="32"/>
  <c r="E195" i="32"/>
  <c r="D196" i="32"/>
  <c r="E196" i="32"/>
  <c r="D197" i="32"/>
  <c r="E197" i="32"/>
  <c r="D198" i="32"/>
  <c r="E198" i="32"/>
  <c r="D200" i="32"/>
  <c r="E200" i="32"/>
  <c r="F201" i="32"/>
  <c r="G202" i="32"/>
  <c r="H203" i="32"/>
  <c r="I204" i="32"/>
  <c r="D201" i="32"/>
  <c r="E201" i="32"/>
  <c r="D204" i="32"/>
  <c r="E204" i="32"/>
  <c r="D205" i="32"/>
  <c r="E205" i="32"/>
  <c r="D167" i="32"/>
  <c r="E167" i="32"/>
  <c r="D161" i="32"/>
  <c r="E161" i="32"/>
  <c r="D158" i="32"/>
  <c r="E158" i="32"/>
  <c r="D155" i="32"/>
  <c r="E155" i="32"/>
  <c r="D153" i="32"/>
  <c r="E153" i="32"/>
  <c r="J153" i="32"/>
  <c r="D148" i="32"/>
  <c r="E148" i="32"/>
  <c r="D147" i="32"/>
  <c r="E147" i="32"/>
  <c r="D144" i="32"/>
  <c r="E144" i="32"/>
  <c r="D143" i="32"/>
  <c r="E143" i="32"/>
  <c r="J143" i="32"/>
  <c r="D141" i="32"/>
  <c r="E141" i="32"/>
  <c r="D140" i="32"/>
  <c r="E140" i="32"/>
  <c r="D137" i="32"/>
  <c r="E137" i="32"/>
  <c r="D136" i="32"/>
  <c r="E136" i="32"/>
  <c r="D134" i="32"/>
  <c r="E134" i="32"/>
  <c r="O134" i="32"/>
  <c r="P135" i="32"/>
  <c r="Q136" i="32"/>
  <c r="R137" i="32"/>
  <c r="S138" i="32"/>
  <c r="D133" i="32"/>
  <c r="E133" i="32"/>
  <c r="D132" i="32"/>
  <c r="E132" i="32"/>
  <c r="J132" i="32"/>
  <c r="K133" i="32"/>
  <c r="L134" i="32"/>
  <c r="M135" i="32"/>
  <c r="N136" i="32"/>
  <c r="D259" i="32"/>
  <c r="E259" i="32"/>
  <c r="D253" i="32"/>
  <c r="E253" i="32"/>
  <c r="D247" i="32"/>
  <c r="E247" i="32"/>
  <c r="AP102" i="32"/>
  <c r="D183" i="32"/>
  <c r="E183" i="32"/>
  <c r="D203" i="32"/>
  <c r="E203" i="32"/>
  <c r="O203" i="32"/>
  <c r="P204" i="32"/>
  <c r="Q205" i="32"/>
  <c r="R206" i="32"/>
  <c r="S207" i="32"/>
  <c r="D213" i="32"/>
  <c r="E213" i="32"/>
  <c r="D226" i="32"/>
  <c r="E226" i="32"/>
  <c r="D238" i="32"/>
  <c r="E238" i="32"/>
  <c r="D243" i="32"/>
  <c r="E243" i="32"/>
  <c r="D165" i="32"/>
  <c r="E165" i="32"/>
  <c r="D209" i="32"/>
  <c r="E209" i="32"/>
  <c r="D212" i="32"/>
  <c r="E212" i="32"/>
  <c r="D215" i="32"/>
  <c r="E215" i="32"/>
  <c r="J215" i="32"/>
  <c r="K216" i="32"/>
  <c r="D233" i="32"/>
  <c r="E233" i="32"/>
  <c r="D235" i="32"/>
  <c r="E235" i="32"/>
  <c r="O235" i="32"/>
  <c r="P236" i="32"/>
  <c r="Q237" i="32"/>
  <c r="R238" i="32"/>
  <c r="S239" i="32"/>
  <c r="D237" i="32"/>
  <c r="E237" i="32"/>
  <c r="D246" i="32"/>
  <c r="E246" i="32"/>
  <c r="D249" i="32"/>
  <c r="E249" i="32"/>
  <c r="D254" i="32"/>
  <c r="E254" i="32"/>
  <c r="O254" i="32"/>
  <c r="P255" i="32"/>
  <c r="Q256" i="32"/>
  <c r="R257" i="32"/>
  <c r="S258" i="32"/>
  <c r="D256" i="32"/>
  <c r="E256" i="32"/>
  <c r="D261" i="32"/>
  <c r="E261" i="32"/>
  <c r="J261" i="32"/>
  <c r="K262" i="32"/>
  <c r="L263" i="32"/>
  <c r="M264" i="32"/>
  <c r="D115" i="32"/>
  <c r="E115" i="32"/>
  <c r="D122" i="32"/>
  <c r="E122" i="32"/>
  <c r="O122" i="32"/>
  <c r="P123" i="32"/>
  <c r="Q124" i="32"/>
  <c r="R125" i="32"/>
  <c r="S126" i="32"/>
  <c r="D194" i="32"/>
  <c r="E194" i="32"/>
  <c r="D242" i="32"/>
  <c r="E242" i="32"/>
  <c r="F243" i="32"/>
  <c r="G244" i="32"/>
  <c r="H245" i="32"/>
  <c r="I246" i="32"/>
  <c r="D164" i="32"/>
  <c r="E164" i="32"/>
  <c r="D117" i="32"/>
  <c r="E117" i="32"/>
  <c r="D260" i="32"/>
  <c r="E260" i="32"/>
  <c r="D130" i="32"/>
  <c r="E130" i="32"/>
  <c r="D118" i="32"/>
  <c r="E118" i="32"/>
  <c r="D230" i="32"/>
  <c r="E230" i="32"/>
  <c r="D179" i="32"/>
  <c r="E179" i="32"/>
  <c r="D121" i="32"/>
  <c r="E121" i="32"/>
  <c r="D123" i="32"/>
  <c r="E123" i="32"/>
  <c r="F124" i="32"/>
  <c r="G125" i="32"/>
  <c r="H126" i="32"/>
  <c r="I127" i="32"/>
  <c r="D119" i="32"/>
  <c r="E119" i="32"/>
  <c r="D125" i="32"/>
  <c r="E125" i="32"/>
  <c r="D126" i="32"/>
  <c r="E126" i="32"/>
  <c r="D127" i="32"/>
  <c r="E127" i="32"/>
  <c r="D124" i="32"/>
  <c r="E124" i="32"/>
  <c r="D116" i="32"/>
  <c r="E116" i="32"/>
  <c r="D184" i="32"/>
  <c r="E184" i="32"/>
  <c r="F185" i="32"/>
  <c r="G186" i="32"/>
  <c r="H187" i="32"/>
  <c r="I188" i="32"/>
  <c r="F115" i="32"/>
  <c r="G116" i="32"/>
  <c r="H117" i="32"/>
  <c r="I118" i="32"/>
  <c r="O114" i="32"/>
  <c r="P115" i="32"/>
  <c r="Q116" i="32"/>
  <c r="R117" i="32"/>
  <c r="S118" i="32"/>
  <c r="F131" i="31"/>
  <c r="J131" i="31"/>
  <c r="F139" i="31"/>
  <c r="J139" i="31"/>
  <c r="G251" i="31"/>
  <c r="G234" i="31"/>
  <c r="G144" i="31"/>
  <c r="O233" i="32"/>
  <c r="P234" i="32"/>
  <c r="Q235" i="32"/>
  <c r="R236" i="32"/>
  <c r="S237" i="32"/>
  <c r="F234" i="32"/>
  <c r="G235" i="32"/>
  <c r="H236" i="32"/>
  <c r="I237" i="32"/>
  <c r="J233" i="32"/>
  <c r="K234" i="32"/>
  <c r="J212" i="32"/>
  <c r="F213" i="32"/>
  <c r="G214" i="32"/>
  <c r="H215" i="32"/>
  <c r="I216" i="32"/>
  <c r="O212" i="32"/>
  <c r="P213" i="32"/>
  <c r="Q214" i="32"/>
  <c r="R215" i="32"/>
  <c r="S216" i="32"/>
  <c r="O238" i="32"/>
  <c r="P239" i="32"/>
  <c r="Q240" i="32"/>
  <c r="R241" i="32"/>
  <c r="S242" i="32"/>
  <c r="J238" i="32"/>
  <c r="F239" i="32"/>
  <c r="G240" i="32"/>
  <c r="H241" i="32"/>
  <c r="I242" i="32"/>
  <c r="O183" i="32"/>
  <c r="P184" i="32"/>
  <c r="Q185" i="32"/>
  <c r="R186" i="32"/>
  <c r="S187" i="32"/>
  <c r="J183" i="32"/>
  <c r="K184" i="32"/>
  <c r="L185" i="32"/>
  <c r="M186" i="32"/>
  <c r="N187" i="32"/>
  <c r="F184" i="32"/>
  <c r="G185" i="32"/>
  <c r="H186" i="32"/>
  <c r="I187" i="32"/>
  <c r="J259" i="32"/>
  <c r="J136" i="32"/>
  <c r="F144" i="32"/>
  <c r="G145" i="32"/>
  <c r="H146" i="32"/>
  <c r="I147" i="32"/>
  <c r="O143" i="32"/>
  <c r="P144" i="32"/>
  <c r="Q145" i="32"/>
  <c r="R146" i="32"/>
  <c r="S147" i="32"/>
  <c r="O153" i="32"/>
  <c r="P154" i="32"/>
  <c r="Q155" i="32"/>
  <c r="R156" i="32"/>
  <c r="S157" i="32"/>
  <c r="F154" i="32"/>
  <c r="G155" i="32"/>
  <c r="H156" i="32"/>
  <c r="I157" i="32"/>
  <c r="J167" i="32"/>
  <c r="K168" i="32"/>
  <c r="L169" i="32"/>
  <c r="M170" i="32"/>
  <c r="N171" i="32"/>
  <c r="O200" i="32"/>
  <c r="P201" i="32"/>
  <c r="Q202" i="32"/>
  <c r="R203" i="32"/>
  <c r="S204" i="32"/>
  <c r="J200" i="32"/>
  <c r="K201" i="32"/>
  <c r="L202" i="32"/>
  <c r="O195" i="32"/>
  <c r="P196" i="32"/>
  <c r="Q197" i="32"/>
  <c r="R198" i="32"/>
  <c r="S199" i="32"/>
  <c r="J195" i="32"/>
  <c r="K196" i="32"/>
  <c r="F196" i="32"/>
  <c r="G197" i="32"/>
  <c r="H198" i="32"/>
  <c r="I199" i="32"/>
  <c r="F183" i="32"/>
  <c r="G184" i="32"/>
  <c r="H185" i="32"/>
  <c r="I186" i="32"/>
  <c r="O182" i="32"/>
  <c r="P183" i="32"/>
  <c r="Q184" i="32"/>
  <c r="R185" i="32"/>
  <c r="S186" i="32"/>
  <c r="J182" i="32"/>
  <c r="J173" i="32"/>
  <c r="K174" i="32"/>
  <c r="L175" i="32"/>
  <c r="M176" i="32"/>
  <c r="N177" i="32"/>
  <c r="F174" i="32"/>
  <c r="G175" i="32"/>
  <c r="H176" i="32"/>
  <c r="I177" i="32"/>
  <c r="O173" i="32"/>
  <c r="P174" i="32"/>
  <c r="Q175" i="32"/>
  <c r="R176" i="32"/>
  <c r="S177" i="32"/>
  <c r="J131" i="32"/>
  <c r="F132" i="32"/>
  <c r="G133" i="32"/>
  <c r="H134" i="32"/>
  <c r="I135" i="32"/>
  <c r="O131" i="32"/>
  <c r="P132" i="32"/>
  <c r="Q133" i="32"/>
  <c r="R134" i="32"/>
  <c r="S135" i="32"/>
  <c r="J170" i="32"/>
  <c r="K171" i="32"/>
  <c r="L172" i="32"/>
  <c r="M173" i="32"/>
  <c r="F171" i="32"/>
  <c r="G172" i="32"/>
  <c r="H173" i="32"/>
  <c r="I174" i="32"/>
  <c r="O170" i="32"/>
  <c r="P171" i="32"/>
  <c r="Q172" i="32"/>
  <c r="R173" i="32"/>
  <c r="S174" i="32"/>
  <c r="J129" i="32"/>
  <c r="F130" i="32"/>
  <c r="G131" i="32"/>
  <c r="H132" i="32"/>
  <c r="I133" i="32"/>
  <c r="O129" i="32"/>
  <c r="P130" i="32"/>
  <c r="Q131" i="32"/>
  <c r="R132" i="32"/>
  <c r="S133" i="32"/>
  <c r="J239" i="32"/>
  <c r="K240" i="32"/>
  <c r="F240" i="32"/>
  <c r="G241" i="32"/>
  <c r="H242" i="32"/>
  <c r="I243" i="32"/>
  <c r="O239" i="32"/>
  <c r="P240" i="32"/>
  <c r="Q241" i="32"/>
  <c r="R242" i="32"/>
  <c r="S243" i="32"/>
  <c r="F170" i="32"/>
  <c r="G171" i="32"/>
  <c r="H172" i="32"/>
  <c r="I173" i="32"/>
  <c r="O169" i="32"/>
  <c r="P170" i="32"/>
  <c r="Q171" i="32"/>
  <c r="R172" i="32"/>
  <c r="S173" i="32"/>
  <c r="J169" i="32"/>
  <c r="F252" i="32"/>
  <c r="G253" i="32"/>
  <c r="H254" i="32"/>
  <c r="I255" i="32"/>
  <c r="O251" i="32"/>
  <c r="P252" i="32"/>
  <c r="Q253" i="32"/>
  <c r="R254" i="32"/>
  <c r="S255" i="32"/>
  <c r="J251" i="32"/>
  <c r="J257" i="32"/>
  <c r="K258" i="32"/>
  <c r="L259" i="32"/>
  <c r="M260" i="32"/>
  <c r="N261" i="32"/>
  <c r="F258" i="32"/>
  <c r="G259" i="32"/>
  <c r="H260" i="32"/>
  <c r="I261" i="32"/>
  <c r="O257" i="32"/>
  <c r="P258" i="32"/>
  <c r="Q259" i="32"/>
  <c r="R260" i="32"/>
  <c r="S261" i="32"/>
  <c r="O231" i="32"/>
  <c r="P232" i="32"/>
  <c r="Q233" i="32"/>
  <c r="R234" i="32"/>
  <c r="S235" i="32"/>
  <c r="J231" i="32"/>
  <c r="F232" i="32"/>
  <c r="G233" i="32"/>
  <c r="H234" i="32"/>
  <c r="I235" i="32"/>
  <c r="F226" i="32"/>
  <c r="G227" i="32"/>
  <c r="H228" i="32"/>
  <c r="I229" i="32"/>
  <c r="J225" i="32"/>
  <c r="O225" i="32"/>
  <c r="P226" i="32"/>
  <c r="Q227" i="32"/>
  <c r="R228" i="32"/>
  <c r="S229" i="32"/>
  <c r="J221" i="32"/>
  <c r="F222" i="32"/>
  <c r="G223" i="32"/>
  <c r="H224" i="32"/>
  <c r="I225" i="32"/>
  <c r="O221" i="32"/>
  <c r="P222" i="32"/>
  <c r="Q223" i="32"/>
  <c r="R224" i="32"/>
  <c r="S225" i="32"/>
  <c r="F190" i="32"/>
  <c r="G191" i="32"/>
  <c r="H192" i="32"/>
  <c r="I193" i="32"/>
  <c r="J189" i="32"/>
  <c r="O189" i="32"/>
  <c r="P190" i="32"/>
  <c r="Q191" i="32"/>
  <c r="R192" i="32"/>
  <c r="S193" i="32"/>
  <c r="F223" i="32"/>
  <c r="G224" i="32"/>
  <c r="H225" i="32"/>
  <c r="I226" i="32"/>
  <c r="O222" i="32"/>
  <c r="P223" i="32"/>
  <c r="Q224" i="32"/>
  <c r="R225" i="32"/>
  <c r="S226" i="32"/>
  <c r="J222" i="32"/>
  <c r="K223" i="32"/>
  <c r="L224" i="32"/>
  <c r="M225" i="32"/>
  <c r="J234" i="32"/>
  <c r="O234" i="32"/>
  <c r="P235" i="32"/>
  <c r="Q236" i="32"/>
  <c r="R237" i="32"/>
  <c r="S238" i="32"/>
  <c r="F235" i="32"/>
  <c r="G236" i="32"/>
  <c r="H237" i="32"/>
  <c r="I238" i="32"/>
  <c r="J245" i="32"/>
  <c r="K246" i="32"/>
  <c r="L247" i="32"/>
  <c r="M248" i="32"/>
  <c r="N249" i="32"/>
  <c r="F246" i="32"/>
  <c r="G247" i="32"/>
  <c r="H248" i="32"/>
  <c r="I249" i="32"/>
  <c r="O245" i="32"/>
  <c r="P246" i="32"/>
  <c r="Q247" i="32"/>
  <c r="R248" i="32"/>
  <c r="S249" i="32"/>
  <c r="O255" i="32"/>
  <c r="P256" i="32"/>
  <c r="Q257" i="32"/>
  <c r="R258" i="32"/>
  <c r="S259" i="32"/>
  <c r="F256" i="32"/>
  <c r="G257" i="32"/>
  <c r="H258" i="32"/>
  <c r="I259" i="32"/>
  <c r="J255" i="32"/>
  <c r="O264" i="32"/>
  <c r="J264" i="32"/>
  <c r="F186" i="32"/>
  <c r="G187" i="32"/>
  <c r="H188" i="32"/>
  <c r="I189" i="32"/>
  <c r="J185" i="32"/>
  <c r="K186" i="32"/>
  <c r="L187" i="32"/>
  <c r="M188" i="32"/>
  <c r="N189" i="32"/>
  <c r="O185" i="32"/>
  <c r="P186" i="32"/>
  <c r="Q187" i="32"/>
  <c r="R188" i="32"/>
  <c r="S189" i="32"/>
  <c r="J244" i="32"/>
  <c r="K245" i="32"/>
  <c r="L246" i="32"/>
  <c r="M247" i="32"/>
  <c r="N248" i="32"/>
  <c r="F245" i="32"/>
  <c r="G246" i="32"/>
  <c r="H247" i="32"/>
  <c r="I248" i="32"/>
  <c r="O244" i="32"/>
  <c r="P245" i="32"/>
  <c r="Q246" i="32"/>
  <c r="R247" i="32"/>
  <c r="S248" i="32"/>
  <c r="J187" i="32"/>
  <c r="F188" i="32"/>
  <c r="G189" i="32"/>
  <c r="H190" i="32"/>
  <c r="I191" i="32"/>
  <c r="O187" i="32"/>
  <c r="P188" i="32"/>
  <c r="Q189" i="32"/>
  <c r="R190" i="32"/>
  <c r="S191" i="32"/>
  <c r="J220" i="32"/>
  <c r="F221" i="32"/>
  <c r="G222" i="32"/>
  <c r="H223" i="32"/>
  <c r="I224" i="32"/>
  <c r="O220" i="32"/>
  <c r="P221" i="32"/>
  <c r="Q222" i="32"/>
  <c r="R223" i="32"/>
  <c r="S224" i="32"/>
  <c r="J218" i="32"/>
  <c r="F219" i="32"/>
  <c r="G220" i="32"/>
  <c r="H221" i="32"/>
  <c r="I222" i="32"/>
  <c r="O218" i="32"/>
  <c r="P219" i="32"/>
  <c r="Q220" i="32"/>
  <c r="R221" i="32"/>
  <c r="S222" i="32"/>
  <c r="F217" i="32"/>
  <c r="G218" i="32"/>
  <c r="H219" i="32"/>
  <c r="I220" i="32"/>
  <c r="J216" i="32"/>
  <c r="O216" i="32"/>
  <c r="P217" i="32"/>
  <c r="Q218" i="32"/>
  <c r="R219" i="32"/>
  <c r="S220" i="32"/>
  <c r="J211" i="32"/>
  <c r="F212" i="32"/>
  <c r="G213" i="32"/>
  <c r="H214" i="32"/>
  <c r="I215" i="32"/>
  <c r="O211" i="32"/>
  <c r="P212" i="32"/>
  <c r="Q213" i="32"/>
  <c r="R214" i="32"/>
  <c r="S215" i="32"/>
  <c r="F203" i="32"/>
  <c r="G204" i="32"/>
  <c r="H205" i="32"/>
  <c r="I206" i="32"/>
  <c r="O202" i="32"/>
  <c r="P203" i="32"/>
  <c r="Q204" i="32"/>
  <c r="R205" i="32"/>
  <c r="S206" i="32"/>
  <c r="J202" i="32"/>
  <c r="K203" i="32"/>
  <c r="L204" i="32"/>
  <c r="M205" i="32"/>
  <c r="N206" i="32"/>
  <c r="O186" i="32"/>
  <c r="P187" i="32"/>
  <c r="Q188" i="32"/>
  <c r="R189" i="32"/>
  <c r="S190" i="32"/>
  <c r="F187" i="32"/>
  <c r="G188" i="32"/>
  <c r="H189" i="32"/>
  <c r="I190" i="32"/>
  <c r="J186" i="32"/>
  <c r="F169" i="32"/>
  <c r="G170" i="32"/>
  <c r="H171" i="32"/>
  <c r="I172" i="32"/>
  <c r="J168" i="32"/>
  <c r="K169" i="32"/>
  <c r="L170" i="32"/>
  <c r="O168" i="32"/>
  <c r="P169" i="32"/>
  <c r="Q170" i="32"/>
  <c r="R171" i="32"/>
  <c r="S172" i="32"/>
  <c r="F182" i="32"/>
  <c r="G183" i="32"/>
  <c r="H184" i="32"/>
  <c r="I185" i="32"/>
  <c r="O181" i="32"/>
  <c r="P182" i="32"/>
  <c r="Q183" i="32"/>
  <c r="R184" i="32"/>
  <c r="S185" i="32"/>
  <c r="F150" i="32"/>
  <c r="G151" i="32"/>
  <c r="H152" i="32"/>
  <c r="I153" i="32"/>
  <c r="O149" i="32"/>
  <c r="P150" i="32"/>
  <c r="Q151" i="32"/>
  <c r="R152" i="32"/>
  <c r="S153" i="32"/>
  <c r="F139" i="32"/>
  <c r="G140" i="32"/>
  <c r="H141" i="32"/>
  <c r="I142" i="32"/>
  <c r="O138" i="32"/>
  <c r="P139" i="32"/>
  <c r="Q140" i="32"/>
  <c r="R141" i="32"/>
  <c r="S142" i="32"/>
  <c r="F209" i="32"/>
  <c r="G210" i="32"/>
  <c r="H211" i="32"/>
  <c r="I212" i="32"/>
  <c r="O208" i="32"/>
  <c r="P209" i="32"/>
  <c r="Q210" i="32"/>
  <c r="R211" i="32"/>
  <c r="S212" i="32"/>
  <c r="O252" i="32"/>
  <c r="P253" i="32"/>
  <c r="Q254" i="32"/>
  <c r="R255" i="32"/>
  <c r="S256" i="32"/>
  <c r="J145" i="32"/>
  <c r="F158" i="32"/>
  <c r="G159" i="32"/>
  <c r="H160" i="32"/>
  <c r="I161" i="32"/>
  <c r="J157" i="32"/>
  <c r="F151" i="32"/>
  <c r="G152" i="32"/>
  <c r="H153" i="32"/>
  <c r="I154" i="32"/>
  <c r="J150" i="32"/>
  <c r="F157" i="32"/>
  <c r="G158" i="32"/>
  <c r="H159" i="32"/>
  <c r="I160" i="32"/>
  <c r="J156" i="32"/>
  <c r="J135" i="32"/>
  <c r="K136" i="32"/>
  <c r="L137" i="32"/>
  <c r="M138" i="32"/>
  <c r="N139" i="32"/>
  <c r="F176" i="32"/>
  <c r="G177" i="32"/>
  <c r="H178" i="32"/>
  <c r="I179" i="32"/>
  <c r="J175" i="32"/>
  <c r="O175" i="32"/>
  <c r="P176" i="32"/>
  <c r="Q177" i="32"/>
  <c r="R178" i="32"/>
  <c r="S179" i="32"/>
  <c r="O232" i="32"/>
  <c r="P233" i="32"/>
  <c r="Q234" i="32"/>
  <c r="R235" i="32"/>
  <c r="S236" i="32"/>
  <c r="F233" i="32"/>
  <c r="G234" i="32"/>
  <c r="H235" i="32"/>
  <c r="I236" i="32"/>
  <c r="J232" i="32"/>
  <c r="K233" i="32"/>
  <c r="L234" i="32"/>
  <c r="M235" i="32"/>
  <c r="N236" i="32"/>
  <c r="F128" i="32"/>
  <c r="G129" i="32"/>
  <c r="H130" i="32"/>
  <c r="I131" i="32"/>
  <c r="O127" i="32"/>
  <c r="P128" i="32"/>
  <c r="Q129" i="32"/>
  <c r="R130" i="32"/>
  <c r="S131" i="32"/>
  <c r="J127" i="32"/>
  <c r="F180" i="32"/>
  <c r="G181" i="32"/>
  <c r="H182" i="32"/>
  <c r="I183" i="32"/>
  <c r="J179" i="32"/>
  <c r="K180" i="32"/>
  <c r="L181" i="32"/>
  <c r="M182" i="32"/>
  <c r="O179" i="32"/>
  <c r="P180" i="32"/>
  <c r="Q181" i="32"/>
  <c r="R182" i="32"/>
  <c r="S183" i="32"/>
  <c r="J184" i="32"/>
  <c r="K185" i="32"/>
  <c r="L186" i="32"/>
  <c r="J124" i="32"/>
  <c r="K125" i="32"/>
  <c r="L126" i="32"/>
  <c r="M127" i="32"/>
  <c r="N128" i="32"/>
  <c r="J121" i="32"/>
  <c r="O130" i="32"/>
  <c r="P131" i="32"/>
  <c r="Q132" i="32"/>
  <c r="R133" i="32"/>
  <c r="S134" i="32"/>
  <c r="J242" i="32"/>
  <c r="K243" i="32"/>
  <c r="F123" i="32"/>
  <c r="G124" i="32"/>
  <c r="H125" i="32"/>
  <c r="I126" i="32"/>
  <c r="F262" i="32"/>
  <c r="G263" i="32"/>
  <c r="H264" i="32"/>
  <c r="F255" i="32"/>
  <c r="G256" i="32"/>
  <c r="H257" i="32"/>
  <c r="I258" i="32"/>
  <c r="F236" i="32"/>
  <c r="G237" i="32"/>
  <c r="H238" i="32"/>
  <c r="I239" i="32"/>
  <c r="J235" i="32"/>
  <c r="F204" i="32"/>
  <c r="G205" i="32"/>
  <c r="H206" i="32"/>
  <c r="I207" i="32"/>
  <c r="AP103" i="32"/>
  <c r="O132" i="32"/>
  <c r="P133" i="32"/>
  <c r="Q134" i="32"/>
  <c r="R135" i="32"/>
  <c r="S136" i="32"/>
  <c r="F135" i="32"/>
  <c r="G136" i="32"/>
  <c r="H137" i="32"/>
  <c r="I138" i="32"/>
  <c r="J134" i="32"/>
  <c r="F138" i="32"/>
  <c r="G139" i="32"/>
  <c r="H140" i="32"/>
  <c r="I141" i="32"/>
  <c r="J137" i="32"/>
  <c r="K138" i="32"/>
  <c r="L139" i="32"/>
  <c r="O137" i="32"/>
  <c r="P138" i="32"/>
  <c r="Q139" i="32"/>
  <c r="R140" i="32"/>
  <c r="S141" i="32"/>
  <c r="J141" i="32"/>
  <c r="K142" i="32"/>
  <c r="F142" i="32"/>
  <c r="G143" i="32"/>
  <c r="H144" i="32"/>
  <c r="I145" i="32"/>
  <c r="O141" i="32"/>
  <c r="P142" i="32"/>
  <c r="Q143" i="32"/>
  <c r="R144" i="32"/>
  <c r="S145" i="32"/>
  <c r="J144" i="32"/>
  <c r="K145" i="32"/>
  <c r="F145" i="32"/>
  <c r="G146" i="32"/>
  <c r="H147" i="32"/>
  <c r="I148" i="32"/>
  <c r="O144" i="32"/>
  <c r="P145" i="32"/>
  <c r="Q146" i="32"/>
  <c r="R147" i="32"/>
  <c r="S148" i="32"/>
  <c r="J148" i="32"/>
  <c r="K149" i="32"/>
  <c r="L150" i="32"/>
  <c r="M151" i="32"/>
  <c r="N152" i="32"/>
  <c r="F149" i="32"/>
  <c r="G150" i="32"/>
  <c r="H151" i="32"/>
  <c r="I152" i="32"/>
  <c r="O148" i="32"/>
  <c r="P149" i="32"/>
  <c r="Q150" i="32"/>
  <c r="R151" i="32"/>
  <c r="S152" i="32"/>
  <c r="F156" i="32"/>
  <c r="G157" i="32"/>
  <c r="H158" i="32"/>
  <c r="I159" i="32"/>
  <c r="O155" i="32"/>
  <c r="P156" i="32"/>
  <c r="Q157" i="32"/>
  <c r="R158" i="32"/>
  <c r="S159" i="32"/>
  <c r="J155" i="32"/>
  <c r="F162" i="32"/>
  <c r="G163" i="32"/>
  <c r="H164" i="32"/>
  <c r="I165" i="32"/>
  <c r="O161" i="32"/>
  <c r="P162" i="32"/>
  <c r="Q163" i="32"/>
  <c r="R164" i="32"/>
  <c r="S165" i="32"/>
  <c r="J161" i="32"/>
  <c r="K162" i="32"/>
  <c r="L163" i="32"/>
  <c r="M164" i="32"/>
  <c r="N165" i="32"/>
  <c r="F206" i="32"/>
  <c r="G207" i="32"/>
  <c r="H208" i="32"/>
  <c r="I209" i="32"/>
  <c r="O205" i="32"/>
  <c r="P206" i="32"/>
  <c r="Q207" i="32"/>
  <c r="R208" i="32"/>
  <c r="S209" i="32"/>
  <c r="J205" i="32"/>
  <c r="K206" i="32"/>
  <c r="L207" i="32"/>
  <c r="M208" i="32"/>
  <c r="N209" i="32"/>
  <c r="J201" i="32"/>
  <c r="K202" i="32"/>
  <c r="L203" i="32"/>
  <c r="M204" i="32"/>
  <c r="N205" i="32"/>
  <c r="O201" i="32"/>
  <c r="P202" i="32"/>
  <c r="Q203" i="32"/>
  <c r="R204" i="32"/>
  <c r="S205" i="32"/>
  <c r="F202" i="32"/>
  <c r="G203" i="32"/>
  <c r="H204" i="32"/>
  <c r="I205" i="32"/>
  <c r="J198" i="32"/>
  <c r="K199" i="32"/>
  <c r="L200" i="32"/>
  <c r="M201" i="32"/>
  <c r="N202" i="32"/>
  <c r="F199" i="32"/>
  <c r="G200" i="32"/>
  <c r="H201" i="32"/>
  <c r="I202" i="32"/>
  <c r="O198" i="32"/>
  <c r="P199" i="32"/>
  <c r="Q200" i="32"/>
  <c r="R201" i="32"/>
  <c r="S202" i="32"/>
  <c r="F197" i="32"/>
  <c r="G198" i="32"/>
  <c r="H199" i="32"/>
  <c r="I200" i="32"/>
  <c r="O196" i="32"/>
  <c r="P197" i="32"/>
  <c r="Q198" i="32"/>
  <c r="R199" i="32"/>
  <c r="S200" i="32"/>
  <c r="J196" i="32"/>
  <c r="J193" i="32"/>
  <c r="K194" i="32"/>
  <c r="F194" i="32"/>
  <c r="G195" i="32"/>
  <c r="H196" i="32"/>
  <c r="I197" i="32"/>
  <c r="O193" i="32"/>
  <c r="P194" i="32"/>
  <c r="Q195" i="32"/>
  <c r="R196" i="32"/>
  <c r="S197" i="32"/>
  <c r="J190" i="32"/>
  <c r="F191" i="32"/>
  <c r="G192" i="32"/>
  <c r="H193" i="32"/>
  <c r="I194" i="32"/>
  <c r="O190" i="32"/>
  <c r="P191" i="32"/>
  <c r="Q192" i="32"/>
  <c r="R193" i="32"/>
  <c r="S194" i="32"/>
  <c r="F179" i="32"/>
  <c r="G180" i="32"/>
  <c r="H181" i="32"/>
  <c r="I182" i="32"/>
  <c r="J178" i="32"/>
  <c r="K179" i="32"/>
  <c r="L180" i="32"/>
  <c r="M181" i="32"/>
  <c r="N182" i="32"/>
  <c r="O178" i="32"/>
  <c r="P179" i="32"/>
  <c r="Q180" i="32"/>
  <c r="R181" i="32"/>
  <c r="S182" i="32"/>
  <c r="J174" i="32"/>
  <c r="K175" i="32"/>
  <c r="O174" i="32"/>
  <c r="P175" i="32"/>
  <c r="Q176" i="32"/>
  <c r="R177" i="32"/>
  <c r="S178" i="32"/>
  <c r="F175" i="32"/>
  <c r="G176" i="32"/>
  <c r="H177" i="32"/>
  <c r="I178" i="32"/>
  <c r="O171" i="32"/>
  <c r="P172" i="32"/>
  <c r="Q173" i="32"/>
  <c r="R174" i="32"/>
  <c r="S175" i="32"/>
  <c r="F172" i="32"/>
  <c r="G173" i="32"/>
  <c r="H174" i="32"/>
  <c r="I175" i="32"/>
  <c r="J171" i="32"/>
  <c r="F237" i="32"/>
  <c r="G238" i="32"/>
  <c r="H239" i="32"/>
  <c r="I240" i="32"/>
  <c r="O236" i="32"/>
  <c r="P237" i="32"/>
  <c r="Q238" i="32"/>
  <c r="R239" i="32"/>
  <c r="S240" i="32"/>
  <c r="J236" i="32"/>
  <c r="K237" i="32"/>
  <c r="L238" i="32"/>
  <c r="F200" i="32"/>
  <c r="G201" i="32"/>
  <c r="H202" i="32"/>
  <c r="I203" i="32"/>
  <c r="J199" i="32"/>
  <c r="O199" i="32"/>
  <c r="P200" i="32"/>
  <c r="Q201" i="32"/>
  <c r="R202" i="32"/>
  <c r="S203" i="32"/>
  <c r="J263" i="32"/>
  <c r="K264" i="32"/>
  <c r="O263" i="32"/>
  <c r="P264" i="32"/>
  <c r="F264" i="32"/>
  <c r="O227" i="32"/>
  <c r="P228" i="32"/>
  <c r="Q229" i="32"/>
  <c r="R230" i="32"/>
  <c r="S231" i="32"/>
  <c r="F228" i="32"/>
  <c r="G229" i="32"/>
  <c r="H230" i="32"/>
  <c r="I231" i="32"/>
  <c r="J227" i="32"/>
  <c r="K228" i="32"/>
  <c r="L229" i="32"/>
  <c r="M230" i="32"/>
  <c r="N231" i="32"/>
  <c r="J160" i="32"/>
  <c r="K161" i="32"/>
  <c r="F161" i="32"/>
  <c r="G162" i="32"/>
  <c r="H163" i="32"/>
  <c r="I164" i="32"/>
  <c r="O160" i="32"/>
  <c r="P161" i="32"/>
  <c r="Q162" i="32"/>
  <c r="R163" i="32"/>
  <c r="S164" i="32"/>
  <c r="F147" i="32"/>
  <c r="G148" i="32"/>
  <c r="H149" i="32"/>
  <c r="I150" i="32"/>
  <c r="J146" i="32"/>
  <c r="K147" i="32"/>
  <c r="L148" i="32"/>
  <c r="O146" i="32"/>
  <c r="P147" i="32"/>
  <c r="Q148" i="32"/>
  <c r="R149" i="32"/>
  <c r="S150" i="32"/>
  <c r="O258" i="32"/>
  <c r="P259" i="32"/>
  <c r="Q260" i="32"/>
  <c r="R261" i="32"/>
  <c r="S262" i="32"/>
  <c r="J258" i="32"/>
  <c r="K259" i="32"/>
  <c r="L260" i="32"/>
  <c r="M261" i="32"/>
  <c r="N262" i="32"/>
  <c r="F259" i="32"/>
  <c r="G260" i="32"/>
  <c r="H261" i="32"/>
  <c r="I262" i="32"/>
  <c r="F230" i="32"/>
  <c r="G231" i="32"/>
  <c r="H232" i="32"/>
  <c r="I233" i="32"/>
  <c r="O229" i="32"/>
  <c r="P230" i="32"/>
  <c r="Q231" i="32"/>
  <c r="R232" i="32"/>
  <c r="S233" i="32"/>
  <c r="J229" i="32"/>
  <c r="K230" i="32"/>
  <c r="L231" i="32"/>
  <c r="F224" i="32"/>
  <c r="G225" i="32"/>
  <c r="H226" i="32"/>
  <c r="I227" i="32"/>
  <c r="J223" i="32"/>
  <c r="K224" i="32"/>
  <c r="L225" i="32"/>
  <c r="M226" i="32"/>
  <c r="N227" i="32"/>
  <c r="O223" i="32"/>
  <c r="P224" i="32"/>
  <c r="Q225" i="32"/>
  <c r="R226" i="32"/>
  <c r="S227" i="32"/>
  <c r="F177" i="32"/>
  <c r="G178" i="32"/>
  <c r="H179" i="32"/>
  <c r="I180" i="32"/>
  <c r="J176" i="32"/>
  <c r="K177" i="32"/>
  <c r="O176" i="32"/>
  <c r="P177" i="32"/>
  <c r="Q178" i="32"/>
  <c r="R179" i="32"/>
  <c r="S180" i="32"/>
  <c r="O210" i="32"/>
  <c r="P211" i="32"/>
  <c r="Q212" i="32"/>
  <c r="R213" i="32"/>
  <c r="S214" i="32"/>
  <c r="F211" i="32"/>
  <c r="G212" i="32"/>
  <c r="H213" i="32"/>
  <c r="I214" i="32"/>
  <c r="J210" i="32"/>
  <c r="F229" i="32"/>
  <c r="G230" i="32"/>
  <c r="H231" i="32"/>
  <c r="I232" i="32"/>
  <c r="O228" i="32"/>
  <c r="P229" i="32"/>
  <c r="Q230" i="32"/>
  <c r="R231" i="32"/>
  <c r="S232" i="32"/>
  <c r="J228" i="32"/>
  <c r="K229" i="32"/>
  <c r="L230" i="32"/>
  <c r="M231" i="32"/>
  <c r="N232" i="32"/>
  <c r="J240" i="32"/>
  <c r="F241" i="32"/>
  <c r="G242" i="32"/>
  <c r="H243" i="32"/>
  <c r="I244" i="32"/>
  <c r="O240" i="32"/>
  <c r="P241" i="32"/>
  <c r="Q242" i="32"/>
  <c r="R243" i="32"/>
  <c r="S244" i="32"/>
  <c r="O250" i="32"/>
  <c r="P251" i="32"/>
  <c r="Q252" i="32"/>
  <c r="R253" i="32"/>
  <c r="S254" i="32"/>
  <c r="J250" i="32"/>
  <c r="F251" i="32"/>
  <c r="G252" i="32"/>
  <c r="H253" i="32"/>
  <c r="I254" i="32"/>
  <c r="J262" i="32"/>
  <c r="F263" i="32"/>
  <c r="G264" i="32"/>
  <c r="O262" i="32"/>
  <c r="P263" i="32"/>
  <c r="Q264" i="32"/>
  <c r="J191" i="32"/>
  <c r="K192" i="32"/>
  <c r="O191" i="32"/>
  <c r="P192" i="32"/>
  <c r="Q193" i="32"/>
  <c r="R194" i="32"/>
  <c r="S195" i="32"/>
  <c r="F192" i="32"/>
  <c r="G193" i="32"/>
  <c r="H194" i="32"/>
  <c r="I195" i="32"/>
  <c r="F173" i="32"/>
  <c r="G174" i="32"/>
  <c r="H175" i="32"/>
  <c r="I176" i="32"/>
  <c r="O172" i="32"/>
  <c r="P173" i="32"/>
  <c r="Q174" i="32"/>
  <c r="R175" i="32"/>
  <c r="S176" i="32"/>
  <c r="J172" i="32"/>
  <c r="K173" i="32"/>
  <c r="L174" i="32"/>
  <c r="M175" i="32"/>
  <c r="N176" i="32"/>
  <c r="O224" i="32"/>
  <c r="P225" i="32"/>
  <c r="Q226" i="32"/>
  <c r="R227" i="32"/>
  <c r="S228" i="32"/>
  <c r="F225" i="32"/>
  <c r="G226" i="32"/>
  <c r="H227" i="32"/>
  <c r="I228" i="32"/>
  <c r="J224" i="32"/>
  <c r="K225" i="32"/>
  <c r="J128" i="32"/>
  <c r="K129" i="32"/>
  <c r="F129" i="32"/>
  <c r="G130" i="32"/>
  <c r="H131" i="32"/>
  <c r="I132" i="32"/>
  <c r="O128" i="32"/>
  <c r="P129" i="32"/>
  <c r="Q130" i="32"/>
  <c r="R131" i="32"/>
  <c r="S132" i="32"/>
  <c r="J219" i="32"/>
  <c r="O219" i="32"/>
  <c r="P220" i="32"/>
  <c r="Q221" i="32"/>
  <c r="R222" i="32"/>
  <c r="S223" i="32"/>
  <c r="F220" i="32"/>
  <c r="G221" i="32"/>
  <c r="H222" i="32"/>
  <c r="I223" i="32"/>
  <c r="F218" i="32"/>
  <c r="G219" i="32"/>
  <c r="H220" i="32"/>
  <c r="I221" i="32"/>
  <c r="O217" i="32"/>
  <c r="P218" i="32"/>
  <c r="Q219" i="32"/>
  <c r="R220" i="32"/>
  <c r="S221" i="32"/>
  <c r="J217" i="32"/>
  <c r="F215" i="32"/>
  <c r="G216" i="32"/>
  <c r="H217" i="32"/>
  <c r="I218" i="32"/>
  <c r="O214" i="32"/>
  <c r="P215" i="32"/>
  <c r="Q216" i="32"/>
  <c r="R217" i="32"/>
  <c r="S218" i="32"/>
  <c r="J214" i="32"/>
  <c r="K215" i="32"/>
  <c r="L216" i="32"/>
  <c r="M217" i="32"/>
  <c r="N218" i="32"/>
  <c r="F207" i="32"/>
  <c r="G208" i="32"/>
  <c r="H209" i="32"/>
  <c r="I210" i="32"/>
  <c r="O206" i="32"/>
  <c r="P207" i="32"/>
  <c r="Q208" i="32"/>
  <c r="R209" i="32"/>
  <c r="S210" i="32"/>
  <c r="J206" i="32"/>
  <c r="O188" i="32"/>
  <c r="P189" i="32"/>
  <c r="Q190" i="32"/>
  <c r="R191" i="32"/>
  <c r="S192" i="32"/>
  <c r="J188" i="32"/>
  <c r="K189" i="32"/>
  <c r="L190" i="32"/>
  <c r="M191" i="32"/>
  <c r="N192" i="32"/>
  <c r="F189" i="32"/>
  <c r="G190" i="32"/>
  <c r="H191" i="32"/>
  <c r="I192" i="32"/>
  <c r="F181" i="32"/>
  <c r="G182" i="32"/>
  <c r="H183" i="32"/>
  <c r="I184" i="32"/>
  <c r="J180" i="32"/>
  <c r="K181" i="32"/>
  <c r="L182" i="32"/>
  <c r="M183" i="32"/>
  <c r="N184" i="32"/>
  <c r="O180" i="32"/>
  <c r="P181" i="32"/>
  <c r="Q182" i="32"/>
  <c r="R183" i="32"/>
  <c r="S184" i="32"/>
  <c r="O166" i="32"/>
  <c r="P167" i="32"/>
  <c r="Q168" i="32"/>
  <c r="R169" i="32"/>
  <c r="S170" i="32"/>
  <c r="F167" i="32"/>
  <c r="G168" i="32"/>
  <c r="H169" i="32"/>
  <c r="I170" i="32"/>
  <c r="J166" i="32"/>
  <c r="K167" i="32"/>
  <c r="L168" i="32"/>
  <c r="M169" i="32"/>
  <c r="N170" i="32"/>
  <c r="O139" i="32"/>
  <c r="P140" i="32"/>
  <c r="Q141" i="32"/>
  <c r="R142" i="32"/>
  <c r="S143" i="32"/>
  <c r="F140" i="32"/>
  <c r="G141" i="32"/>
  <c r="H142" i="32"/>
  <c r="I143" i="32"/>
  <c r="J139" i="32"/>
  <c r="O162" i="32"/>
  <c r="P163" i="32"/>
  <c r="Q164" i="32"/>
  <c r="R165" i="32"/>
  <c r="S166" i="32"/>
  <c r="J162" i="32"/>
  <c r="K163" i="32"/>
  <c r="L164" i="32"/>
  <c r="M165" i="32"/>
  <c r="N166" i="32"/>
  <c r="F163" i="32"/>
  <c r="G164" i="32"/>
  <c r="H165" i="32"/>
  <c r="I166" i="32"/>
  <c r="J248" i="32"/>
  <c r="O248" i="32"/>
  <c r="P249" i="32"/>
  <c r="Q250" i="32"/>
  <c r="R251" i="32"/>
  <c r="S252" i="32"/>
  <c r="F249" i="32"/>
  <c r="G250" i="32"/>
  <c r="H251" i="32"/>
  <c r="I252" i="32"/>
  <c r="F242" i="32"/>
  <c r="G243" i="32"/>
  <c r="H244" i="32"/>
  <c r="I245" i="32"/>
  <c r="J241" i="32"/>
  <c r="O241" i="32"/>
  <c r="P242" i="32"/>
  <c r="Q243" i="32"/>
  <c r="R244" i="32"/>
  <c r="S245" i="32"/>
  <c r="J142" i="32"/>
  <c r="K143" i="32"/>
  <c r="O142" i="32"/>
  <c r="P143" i="32"/>
  <c r="Q144" i="32"/>
  <c r="R145" i="32"/>
  <c r="S146" i="32"/>
  <c r="F143" i="32"/>
  <c r="G144" i="32"/>
  <c r="H145" i="32"/>
  <c r="I146" i="32"/>
  <c r="J151" i="32"/>
  <c r="K152" i="32"/>
  <c r="L153" i="32"/>
  <c r="M154" i="32"/>
  <c r="N155" i="32"/>
  <c r="F152" i="32"/>
  <c r="G153" i="32"/>
  <c r="H154" i="32"/>
  <c r="I155" i="32"/>
  <c r="O151" i="32"/>
  <c r="P152" i="32"/>
  <c r="Q153" i="32"/>
  <c r="R154" i="32"/>
  <c r="S155" i="32"/>
  <c r="O159" i="32"/>
  <c r="P160" i="32"/>
  <c r="Q161" i="32"/>
  <c r="R162" i="32"/>
  <c r="S163" i="32"/>
  <c r="J159" i="32"/>
  <c r="K160" i="32"/>
  <c r="F160" i="32"/>
  <c r="G161" i="32"/>
  <c r="H162" i="32"/>
  <c r="I163" i="32"/>
  <c r="F155" i="32"/>
  <c r="G156" i="32"/>
  <c r="H157" i="32"/>
  <c r="I158" i="32"/>
  <c r="O154" i="32"/>
  <c r="P155" i="32"/>
  <c r="Q156" i="32"/>
  <c r="R157" i="32"/>
  <c r="S158" i="32"/>
  <c r="J154" i="32"/>
  <c r="J152" i="32"/>
  <c r="K153" i="32"/>
  <c r="L154" i="32"/>
  <c r="M155" i="32"/>
  <c r="N156" i="32"/>
  <c r="O152" i="32"/>
  <c r="P153" i="32"/>
  <c r="Q154" i="32"/>
  <c r="R155" i="32"/>
  <c r="S156" i="32"/>
  <c r="F153" i="32"/>
  <c r="G154" i="32"/>
  <c r="H155" i="32"/>
  <c r="I156" i="32"/>
  <c r="J207" i="32"/>
  <c r="K208" i="32"/>
  <c r="L209" i="32"/>
  <c r="M210" i="32"/>
  <c r="N211" i="32"/>
  <c r="F208" i="32"/>
  <c r="G209" i="32"/>
  <c r="H210" i="32"/>
  <c r="I211" i="32"/>
  <c r="O207" i="32"/>
  <c r="P208" i="32"/>
  <c r="Q209" i="32"/>
  <c r="R210" i="32"/>
  <c r="S211" i="32"/>
  <c r="K121" i="32"/>
  <c r="L122" i="32"/>
  <c r="M123" i="32"/>
  <c r="N124" i="32"/>
  <c r="K140" i="32"/>
  <c r="L141" i="32"/>
  <c r="M142" i="32"/>
  <c r="N143" i="32"/>
  <c r="K207" i="32"/>
  <c r="L208" i="32"/>
  <c r="K218" i="32"/>
  <c r="L219" i="32"/>
  <c r="M220" i="32"/>
  <c r="N221" i="32"/>
  <c r="K155" i="32"/>
  <c r="L156" i="32"/>
  <c r="M157" i="32"/>
  <c r="N158" i="32"/>
  <c r="K220" i="32"/>
  <c r="L221" i="32"/>
  <c r="M222" i="32"/>
  <c r="N223" i="32"/>
  <c r="L226" i="32"/>
  <c r="M227" i="32"/>
  <c r="N228" i="32"/>
  <c r="L193" i="32"/>
  <c r="M194" i="32"/>
  <c r="N195" i="32"/>
  <c r="K172" i="32"/>
  <c r="L173" i="32"/>
  <c r="M174" i="32"/>
  <c r="N175" i="32"/>
  <c r="L195" i="32"/>
  <c r="M196" i="32"/>
  <c r="N197" i="32"/>
  <c r="L146" i="32"/>
  <c r="M147" i="32"/>
  <c r="N148" i="32"/>
  <c r="K176" i="32"/>
  <c r="L177" i="32"/>
  <c r="M178" i="32"/>
  <c r="N179" i="32"/>
  <c r="K151" i="32"/>
  <c r="L152" i="32"/>
  <c r="M153" i="32"/>
  <c r="K146" i="32"/>
  <c r="L147" i="32"/>
  <c r="M148" i="32"/>
  <c r="N149" i="32"/>
  <c r="K139" i="32"/>
  <c r="L140" i="32"/>
  <c r="M141" i="32"/>
  <c r="N142" i="32"/>
  <c r="K182" i="32"/>
  <c r="L183" i="32"/>
  <c r="M184" i="32"/>
  <c r="N185" i="32"/>
  <c r="K221" i="32"/>
  <c r="L222" i="32"/>
  <c r="M223" i="32"/>
  <c r="N224" i="32"/>
  <c r="K256" i="32"/>
  <c r="K235" i="32"/>
  <c r="L236" i="32"/>
  <c r="M237" i="32"/>
  <c r="N238" i="32"/>
  <c r="K232" i="32"/>
  <c r="L233" i="32"/>
  <c r="M234" i="32"/>
  <c r="N235" i="32"/>
  <c r="K170" i="32"/>
  <c r="L171" i="32"/>
  <c r="M172" i="32"/>
  <c r="N173" i="32"/>
  <c r="K130" i="32"/>
  <c r="L131" i="32"/>
  <c r="M132" i="32"/>
  <c r="N133" i="32"/>
  <c r="K132" i="32"/>
  <c r="L133" i="32"/>
  <c r="M134" i="32"/>
  <c r="N135" i="32"/>
  <c r="L197" i="32"/>
  <c r="M198" i="32"/>
  <c r="N199" i="32"/>
  <c r="K154" i="32"/>
  <c r="L155" i="32"/>
  <c r="M156" i="32"/>
  <c r="N157" i="32"/>
  <c r="K239" i="32"/>
  <c r="L240" i="32"/>
  <c r="M241" i="32"/>
  <c r="N242" i="32"/>
  <c r="K242" i="32"/>
  <c r="K249" i="32"/>
  <c r="L250" i="32"/>
  <c r="M251" i="32"/>
  <c r="N252" i="32"/>
  <c r="K263" i="32"/>
  <c r="L264" i="32"/>
  <c r="K251" i="32"/>
  <c r="L252" i="32"/>
  <c r="M253" i="32"/>
  <c r="N254" i="32"/>
  <c r="K241" i="32"/>
  <c r="L242" i="32"/>
  <c r="M243" i="32"/>
  <c r="N244" i="32"/>
  <c r="K211" i="32"/>
  <c r="L212" i="32"/>
  <c r="M213" i="32"/>
  <c r="N214" i="32"/>
  <c r="M149" i="32"/>
  <c r="N150" i="32"/>
  <c r="K200" i="32"/>
  <c r="L201" i="32"/>
  <c r="M202" i="32"/>
  <c r="N203" i="32"/>
  <c r="K191" i="32"/>
  <c r="L192" i="32"/>
  <c r="K197" i="32"/>
  <c r="L198" i="32"/>
  <c r="M199" i="32"/>
  <c r="N200" i="32"/>
  <c r="K135" i="32"/>
  <c r="L136" i="32"/>
  <c r="M137" i="32"/>
  <c r="N138" i="32"/>
  <c r="L244" i="32"/>
  <c r="M245" i="32"/>
  <c r="N246" i="32"/>
  <c r="K122" i="32"/>
  <c r="L123" i="32"/>
  <c r="K128" i="32"/>
  <c r="L129" i="32"/>
  <c r="K157" i="32"/>
  <c r="K158" i="32"/>
  <c r="L159" i="32"/>
  <c r="M160" i="32"/>
  <c r="N161" i="32"/>
  <c r="K209" i="32"/>
  <c r="K150" i="32"/>
  <c r="L151" i="32"/>
  <c r="M152" i="32"/>
  <c r="K187" i="32"/>
  <c r="L188" i="32"/>
  <c r="K212" i="32"/>
  <c r="L213" i="32"/>
  <c r="K217" i="32"/>
  <c r="L218" i="32"/>
  <c r="M219" i="32"/>
  <c r="K219" i="32"/>
  <c r="L220" i="32"/>
  <c r="M221" i="32"/>
  <c r="K188" i="32"/>
  <c r="L189" i="32"/>
  <c r="M190" i="32"/>
  <c r="N191" i="32"/>
  <c r="K190" i="32"/>
  <c r="L191" i="32"/>
  <c r="M192" i="32"/>
  <c r="N193" i="32"/>
  <c r="K222" i="32"/>
  <c r="L223" i="32"/>
  <c r="K226" i="32"/>
  <c r="K252" i="32"/>
  <c r="L241" i="32"/>
  <c r="M242" i="32"/>
  <c r="N243" i="32"/>
  <c r="K183" i="32"/>
  <c r="L184" i="32"/>
  <c r="K144" i="32"/>
  <c r="L145" i="32"/>
  <c r="K137" i="32"/>
  <c r="L138" i="32"/>
  <c r="M139" i="32"/>
  <c r="N140" i="32"/>
  <c r="K260" i="32"/>
  <c r="L261" i="32"/>
  <c r="M262" i="32"/>
  <c r="N263" i="32"/>
  <c r="K213" i="32"/>
  <c r="L214" i="32"/>
  <c r="M215" i="32"/>
  <c r="N216" i="32"/>
  <c r="F68" i="32"/>
  <c r="I68" i="32"/>
  <c r="G68" i="32"/>
  <c r="H68" i="32"/>
  <c r="M239" i="32"/>
  <c r="N240" i="32"/>
  <c r="L243" i="32"/>
  <c r="M244" i="32"/>
  <c r="N245" i="32"/>
  <c r="L210" i="32"/>
  <c r="M211" i="32"/>
  <c r="N212" i="32"/>
  <c r="M193" i="32"/>
  <c r="N194" i="32"/>
  <c r="L253" i="32"/>
  <c r="M254" i="32"/>
  <c r="N255" i="32"/>
  <c r="L130" i="32"/>
  <c r="L257" i="32"/>
  <c r="M258" i="32"/>
  <c r="N259" i="32"/>
  <c r="M232" i="32"/>
  <c r="N233" i="32"/>
  <c r="L178" i="32"/>
  <c r="M179" i="32"/>
  <c r="N180" i="32"/>
  <c r="L162" i="32"/>
  <c r="M163" i="32"/>
  <c r="N164" i="32"/>
  <c r="M209" i="32"/>
  <c r="N210" i="32"/>
  <c r="F214" i="32"/>
  <c r="G215" i="32"/>
  <c r="H216" i="32"/>
  <c r="I217" i="32"/>
  <c r="O213" i="32"/>
  <c r="P214" i="32"/>
  <c r="Q215" i="32"/>
  <c r="R216" i="32"/>
  <c r="S217" i="32"/>
  <c r="J213" i="32"/>
  <c r="O140" i="32"/>
  <c r="P141" i="32"/>
  <c r="Q142" i="32"/>
  <c r="R143" i="32"/>
  <c r="S144" i="32"/>
  <c r="J140" i="32"/>
  <c r="K141" i="32"/>
  <c r="L142" i="32"/>
  <c r="M143" i="32"/>
  <c r="N144" i="32"/>
  <c r="F141" i="32"/>
  <c r="G142" i="32"/>
  <c r="H143" i="32"/>
  <c r="I144" i="32"/>
  <c r="O204" i="32"/>
  <c r="P205" i="32"/>
  <c r="Q206" i="32"/>
  <c r="R207" i="32"/>
  <c r="S208" i="32"/>
  <c r="F205" i="32"/>
  <c r="G206" i="32"/>
  <c r="H207" i="32"/>
  <c r="I208" i="32"/>
  <c r="J204" i="32"/>
  <c r="K205" i="32"/>
  <c r="L206" i="32"/>
  <c r="F178" i="32"/>
  <c r="G179" i="32"/>
  <c r="H180" i="32"/>
  <c r="I181" i="32"/>
  <c r="J177" i="32"/>
  <c r="O177" i="32"/>
  <c r="P178" i="32"/>
  <c r="Q179" i="32"/>
  <c r="R180" i="32"/>
  <c r="S181" i="32"/>
  <c r="F166" i="32"/>
  <c r="G167" i="32"/>
  <c r="H168" i="32"/>
  <c r="I169" i="32"/>
  <c r="J165" i="32"/>
  <c r="O165" i="32"/>
  <c r="P166" i="32"/>
  <c r="Q167" i="32"/>
  <c r="R168" i="32"/>
  <c r="S169" i="32"/>
  <c r="O192" i="32"/>
  <c r="P193" i="32"/>
  <c r="Q194" i="32"/>
  <c r="R195" i="32"/>
  <c r="S196" i="32"/>
  <c r="F193" i="32"/>
  <c r="G194" i="32"/>
  <c r="H195" i="32"/>
  <c r="I196" i="32"/>
  <c r="J192" i="32"/>
  <c r="K193" i="32"/>
  <c r="O133" i="32"/>
  <c r="P134" i="32"/>
  <c r="Q135" i="32"/>
  <c r="R136" i="32"/>
  <c r="S137" i="32"/>
  <c r="F134" i="32"/>
  <c r="G135" i="32"/>
  <c r="H136" i="32"/>
  <c r="I137" i="32"/>
  <c r="J133" i="32"/>
  <c r="K134" i="32"/>
  <c r="F159" i="32"/>
  <c r="G160" i="32"/>
  <c r="H161" i="32"/>
  <c r="I162" i="32"/>
  <c r="J158" i="32"/>
  <c r="O158" i="32"/>
  <c r="P159" i="32"/>
  <c r="Q160" i="32"/>
  <c r="R161" i="32"/>
  <c r="S162" i="32"/>
  <c r="O249" i="32"/>
  <c r="P250" i="32"/>
  <c r="Q251" i="32"/>
  <c r="R252" i="32"/>
  <c r="S253" i="32"/>
  <c r="J249" i="32"/>
  <c r="F250" i="32"/>
  <c r="G251" i="32"/>
  <c r="H252" i="32"/>
  <c r="I253" i="32"/>
  <c r="J147" i="32"/>
  <c r="K148" i="32"/>
  <c r="O147" i="32"/>
  <c r="P148" i="32"/>
  <c r="Q149" i="32"/>
  <c r="R150" i="32"/>
  <c r="S151" i="32"/>
  <c r="F148" i="32"/>
  <c r="G149" i="32"/>
  <c r="H150" i="32"/>
  <c r="I151" i="32"/>
  <c r="O197" i="32"/>
  <c r="P198" i="32"/>
  <c r="Q199" i="32"/>
  <c r="R200" i="32"/>
  <c r="S201" i="32"/>
  <c r="J197" i="32"/>
  <c r="K198" i="32"/>
  <c r="F198" i="32"/>
  <c r="G199" i="32"/>
  <c r="H200" i="32"/>
  <c r="I201" i="32"/>
  <c r="O123" i="32"/>
  <c r="P124" i="32"/>
  <c r="Q125" i="32"/>
  <c r="R126" i="32"/>
  <c r="S127" i="32"/>
  <c r="J247" i="32"/>
  <c r="K248" i="32"/>
  <c r="L249" i="32"/>
  <c r="M250" i="32"/>
  <c r="N251" i="32"/>
  <c r="AD251" i="32"/>
  <c r="F248" i="32"/>
  <c r="G249" i="32"/>
  <c r="H250" i="32"/>
  <c r="I251" i="32"/>
  <c r="O247" i="32"/>
  <c r="P248" i="32"/>
  <c r="Q249" i="32"/>
  <c r="R250" i="32"/>
  <c r="S251" i="32"/>
  <c r="J123" i="32"/>
  <c r="K124" i="32"/>
  <c r="L125" i="32"/>
  <c r="F205" i="31"/>
  <c r="F171" i="31"/>
  <c r="F180" i="31"/>
  <c r="G180" i="31"/>
  <c r="O163" i="32"/>
  <c r="P164" i="32"/>
  <c r="Q165" i="32"/>
  <c r="R166" i="32"/>
  <c r="S167" i="32"/>
  <c r="J163" i="32"/>
  <c r="F137" i="31"/>
  <c r="G209" i="31"/>
  <c r="F225" i="31"/>
  <c r="F193" i="31"/>
  <c r="G193" i="31"/>
  <c r="G208" i="31"/>
  <c r="F208" i="31"/>
  <c r="J208" i="31"/>
  <c r="G238" i="31"/>
  <c r="F238" i="31"/>
  <c r="G214" i="31"/>
  <c r="F214" i="31"/>
  <c r="J214" i="31"/>
  <c r="F233" i="31"/>
  <c r="G233" i="31"/>
  <c r="F122" i="31"/>
  <c r="G122" i="31"/>
  <c r="G244" i="31"/>
  <c r="F244" i="31"/>
  <c r="F181" i="31"/>
  <c r="G187" i="31"/>
  <c r="F143" i="31"/>
  <c r="G143" i="31"/>
  <c r="K34" i="2"/>
  <c r="K35" i="2"/>
  <c r="F260" i="31"/>
  <c r="G128" i="31"/>
  <c r="F259" i="31"/>
  <c r="G259" i="31"/>
  <c r="G114" i="31"/>
  <c r="F114" i="31"/>
  <c r="F161" i="31"/>
  <c r="G161" i="31"/>
  <c r="G198" i="31"/>
  <c r="F189" i="31"/>
  <c r="F117" i="31"/>
  <c r="J117" i="31"/>
  <c r="F261" i="31"/>
  <c r="G254" i="31"/>
  <c r="F254" i="31"/>
  <c r="J254" i="31"/>
  <c r="K254" i="31"/>
  <c r="F196" i="31"/>
  <c r="G196" i="31"/>
  <c r="G127" i="31"/>
  <c r="F127" i="31"/>
  <c r="J127" i="31"/>
  <c r="G232" i="31"/>
  <c r="F165" i="31"/>
  <c r="G165" i="31"/>
  <c r="F120" i="31"/>
  <c r="G120" i="31"/>
  <c r="F184" i="31"/>
  <c r="F158" i="31"/>
  <c r="J158" i="31"/>
  <c r="C34" i="2"/>
  <c r="C35" i="2"/>
  <c r="G149" i="31"/>
  <c r="F149" i="31"/>
  <c r="J149" i="31"/>
  <c r="F113" i="31"/>
  <c r="J226" i="31"/>
  <c r="J192" i="31"/>
  <c r="F215" i="31"/>
  <c r="J215" i="31"/>
  <c r="AO122" i="32"/>
  <c r="AO123" i="32"/>
  <c r="AN122" i="32"/>
  <c r="G56" i="24"/>
  <c r="F257" i="31"/>
  <c r="F255" i="31"/>
  <c r="J255" i="31"/>
  <c r="F229" i="31"/>
  <c r="AN129" i="32"/>
  <c r="AO129" i="32"/>
  <c r="AO130" i="32"/>
  <c r="K56" i="24"/>
  <c r="K166" i="32"/>
  <c r="M131" i="32"/>
  <c r="N132" i="32"/>
  <c r="J137" i="31"/>
  <c r="K164" i="32"/>
  <c r="L165" i="32"/>
  <c r="M166" i="32"/>
  <c r="N167" i="32"/>
  <c r="K159" i="32"/>
  <c r="K214" i="32"/>
  <c r="L215" i="32"/>
  <c r="M216" i="32"/>
  <c r="N217" i="32"/>
  <c r="K250" i="32"/>
  <c r="K178" i="32"/>
  <c r="L199" i="32"/>
  <c r="L149" i="32"/>
  <c r="L160" i="32"/>
  <c r="M161" i="32"/>
  <c r="N162" i="32"/>
  <c r="L167" i="32"/>
  <c r="L179" i="32"/>
  <c r="M180" i="32"/>
  <c r="L251" i="32"/>
  <c r="M252" i="32"/>
  <c r="M126" i="32"/>
  <c r="M150" i="32"/>
  <c r="M207" i="32"/>
  <c r="N208" i="32"/>
  <c r="M168" i="32"/>
  <c r="N169" i="32"/>
  <c r="M200" i="32"/>
  <c r="N201" i="32"/>
  <c r="N253" i="32"/>
  <c r="N127" i="32"/>
  <c r="N151" i="32"/>
  <c r="I29" i="7"/>
  <c r="G29" i="7"/>
  <c r="AG254" i="31"/>
  <c r="AH254" i="31"/>
  <c r="J184" i="31"/>
  <c r="J189" i="31"/>
  <c r="J181" i="31"/>
  <c r="F153" i="31"/>
  <c r="G153" i="31"/>
  <c r="G247" i="31"/>
  <c r="F247" i="31"/>
  <c r="J247" i="31"/>
  <c r="G223" i="31"/>
  <c r="F223" i="31"/>
  <c r="K191" i="31"/>
  <c r="G249" i="31"/>
  <c r="F249" i="31"/>
  <c r="G201" i="31"/>
  <c r="F201" i="31"/>
  <c r="G166" i="31"/>
  <c r="F166" i="31"/>
  <c r="G248" i="31"/>
  <c r="F248" i="31"/>
  <c r="G176" i="31"/>
  <c r="F176" i="31"/>
  <c r="F228" i="31"/>
  <c r="G228" i="31"/>
  <c r="G240" i="31"/>
  <c r="F240" i="31"/>
  <c r="J263" i="31"/>
  <c r="F162" i="31"/>
  <c r="G162" i="31"/>
  <c r="J161" i="31"/>
  <c r="G155" i="31"/>
  <c r="G142" i="31"/>
  <c r="J251" i="31"/>
  <c r="K250" i="31"/>
  <c r="AG250" i="31"/>
  <c r="G148" i="31"/>
  <c r="F148" i="31"/>
  <c r="J148" i="31"/>
  <c r="F156" i="31"/>
  <c r="G156" i="31"/>
  <c r="G151" i="31"/>
  <c r="F151" i="31"/>
  <c r="F132" i="31"/>
  <c r="F210" i="31"/>
  <c r="G262" i="31"/>
  <c r="G258" i="31"/>
  <c r="J258" i="31"/>
  <c r="G207" i="31"/>
  <c r="F179" i="31"/>
  <c r="G213" i="31"/>
  <c r="J213" i="31"/>
  <c r="K213" i="31"/>
  <c r="AG213" i="31"/>
  <c r="AH213" i="31"/>
  <c r="F130" i="31"/>
  <c r="J130" i="31"/>
  <c r="G130" i="31"/>
  <c r="J209" i="31"/>
  <c r="K208" i="31"/>
  <c r="AG208" i="31"/>
  <c r="AH208" i="31"/>
  <c r="F218" i="31"/>
  <c r="G218" i="31"/>
  <c r="J225" i="31"/>
  <c r="F182" i="31"/>
  <c r="F252" i="31"/>
  <c r="G252" i="31"/>
  <c r="J252" i="31"/>
  <c r="F173" i="31"/>
  <c r="G173" i="31"/>
  <c r="G177" i="31"/>
  <c r="J177" i="31"/>
  <c r="F227" i="31"/>
  <c r="G227" i="31"/>
  <c r="F231" i="31"/>
  <c r="G231" i="31"/>
  <c r="G239" i="31"/>
  <c r="F239" i="31"/>
  <c r="F168" i="31"/>
  <c r="J168" i="31"/>
  <c r="G168" i="31"/>
  <c r="G183" i="31"/>
  <c r="F183" i="31"/>
  <c r="F188" i="31"/>
  <c r="G188" i="31"/>
  <c r="F217" i="31"/>
  <c r="G217" i="31"/>
  <c r="J185" i="31"/>
  <c r="K61" i="24"/>
  <c r="F61" i="24"/>
  <c r="I61" i="24"/>
  <c r="J61" i="24"/>
  <c r="D61" i="24"/>
  <c r="D60" i="24"/>
  <c r="E61" i="24"/>
  <c r="H61" i="24"/>
  <c r="G61" i="24"/>
  <c r="G58" i="24"/>
  <c r="G60" i="24"/>
  <c r="K58" i="24"/>
  <c r="K60" i="24"/>
  <c r="H60" i="24"/>
  <c r="I60" i="24"/>
  <c r="F60" i="24"/>
  <c r="J59" i="24"/>
  <c r="J60" i="24"/>
  <c r="AG191" i="31"/>
  <c r="AH191" i="31"/>
  <c r="K130" i="31"/>
  <c r="K148" i="31"/>
  <c r="AG148" i="31"/>
  <c r="AH148" i="31"/>
  <c r="J223" i="31"/>
  <c r="F118" i="31"/>
  <c r="G118" i="31"/>
  <c r="G138" i="31"/>
  <c r="F138" i="31"/>
  <c r="J138" i="31"/>
  <c r="K137" i="31"/>
  <c r="AG137" i="31"/>
  <c r="AH137" i="31"/>
  <c r="F237" i="31"/>
  <c r="G237" i="31"/>
  <c r="F195" i="31"/>
  <c r="G195" i="31"/>
  <c r="G243" i="31"/>
  <c r="F243" i="31"/>
  <c r="J243" i="31"/>
  <c r="J133" i="31"/>
  <c r="J232" i="31"/>
  <c r="J196" i="31"/>
  <c r="J114" i="31"/>
  <c r="J128" i="31"/>
  <c r="J143" i="31"/>
  <c r="J187" i="31"/>
  <c r="J244" i="31"/>
  <c r="J122" i="31"/>
  <c r="J233" i="31"/>
  <c r="J193" i="31"/>
  <c r="J205" i="31"/>
  <c r="F115" i="31"/>
  <c r="G204" i="31"/>
  <c r="J204" i="31"/>
  <c r="G141" i="31"/>
  <c r="J141" i="31"/>
  <c r="G126" i="31"/>
  <c r="J126" i="31"/>
  <c r="K126" i="31"/>
  <c r="AG126" i="31"/>
  <c r="AH126" i="31"/>
  <c r="J124" i="31"/>
  <c r="F200" i="31"/>
  <c r="G246" i="31"/>
  <c r="J246" i="31"/>
  <c r="J129" i="31"/>
  <c r="K129" i="31"/>
  <c r="AG129" i="31"/>
  <c r="F116" i="31"/>
  <c r="G116" i="31"/>
  <c r="J116" i="31"/>
  <c r="G236" i="31"/>
  <c r="F236" i="31"/>
  <c r="G167" i="31"/>
  <c r="J167" i="31"/>
  <c r="G150" i="31"/>
  <c r="J150" i="31"/>
  <c r="F150" i="31"/>
  <c r="G172" i="31"/>
  <c r="F172" i="31"/>
  <c r="G235" i="31"/>
  <c r="F235" i="31"/>
  <c r="J212" i="31"/>
  <c r="G211" i="31"/>
  <c r="F211" i="31"/>
  <c r="J211" i="31"/>
  <c r="M211" i="31"/>
  <c r="F174" i="31"/>
  <c r="G174" i="31"/>
  <c r="G219" i="31"/>
  <c r="F219" i="31"/>
  <c r="J217" i="31"/>
  <c r="F152" i="31"/>
  <c r="J152" i="31"/>
  <c r="G152" i="31"/>
  <c r="J162" i="31"/>
  <c r="J210" i="31"/>
  <c r="J262" i="31"/>
  <c r="K262" i="31"/>
  <c r="J241" i="31"/>
  <c r="J163" i="31"/>
  <c r="K163" i="31"/>
  <c r="AG163" i="31"/>
  <c r="J222" i="31"/>
  <c r="J140" i="31"/>
  <c r="L138" i="31"/>
  <c r="J197" i="31"/>
  <c r="J249" i="31"/>
  <c r="J207" i="31"/>
  <c r="J202" i="31"/>
  <c r="G206" i="31"/>
  <c r="F206" i="31"/>
  <c r="J206" i="31"/>
  <c r="K205" i="31"/>
  <c r="AG205" i="31"/>
  <c r="AH205" i="31"/>
  <c r="H67" i="31"/>
  <c r="I67" i="31"/>
  <c r="G67" i="31"/>
  <c r="F67" i="31"/>
  <c r="K214" i="31"/>
  <c r="AG214" i="31"/>
  <c r="AH214" i="31"/>
  <c r="L213" i="31"/>
  <c r="M212" i="31"/>
  <c r="AO212" i="31"/>
  <c r="AP212" i="31"/>
  <c r="L127" i="31"/>
  <c r="AK127" i="31"/>
  <c r="AL127" i="31"/>
  <c r="K127" i="31"/>
  <c r="AG127" i="31"/>
  <c r="AH127" i="31"/>
  <c r="M126" i="31"/>
  <c r="AO126" i="31"/>
  <c r="AP126" i="31"/>
  <c r="K192" i="31"/>
  <c r="AG192" i="31"/>
  <c r="M205" i="31"/>
  <c r="AO205" i="31"/>
  <c r="AP205" i="31"/>
  <c r="K225" i="31"/>
  <c r="AG225" i="31"/>
  <c r="AH225" i="31"/>
  <c r="K128" i="31"/>
  <c r="AG128" i="31"/>
  <c r="AH128" i="31"/>
  <c r="M127" i="31"/>
  <c r="AO127" i="31"/>
  <c r="AP127" i="31"/>
  <c r="M146" i="31"/>
  <c r="AO146" i="31"/>
  <c r="AP146" i="31"/>
  <c r="K147" i="31"/>
  <c r="L147" i="31"/>
  <c r="AK147" i="31"/>
  <c r="K177" i="31"/>
  <c r="J178" i="31"/>
  <c r="M206" i="31"/>
  <c r="AO206" i="31"/>
  <c r="AP206" i="31"/>
  <c r="J165" i="31"/>
  <c r="J198" i="31"/>
  <c r="M197" i="31"/>
  <c r="J180" i="31"/>
  <c r="J144" i="31"/>
  <c r="K143" i="31"/>
  <c r="AG143" i="31"/>
  <c r="AH143" i="31"/>
  <c r="J153" i="31"/>
  <c r="J142" i="31"/>
  <c r="N137" i="31"/>
  <c r="J234" i="31"/>
  <c r="K145" i="31"/>
  <c r="AG145" i="31"/>
  <c r="AH145" i="31"/>
  <c r="J256" i="31"/>
  <c r="K255" i="31"/>
  <c r="AG255" i="31"/>
  <c r="AH255" i="31"/>
  <c r="J231" i="31"/>
  <c r="K230" i="31"/>
  <c r="J203" i="31"/>
  <c r="J169" i="31"/>
  <c r="J157" i="31"/>
  <c r="K157" i="31"/>
  <c r="AG157" i="31"/>
  <c r="AH157" i="31"/>
  <c r="J190" i="31"/>
  <c r="K189" i="31"/>
  <c r="J179" i="31"/>
  <c r="L177" i="31"/>
  <c r="J236" i="31"/>
  <c r="J261" i="31"/>
  <c r="J182" i="31"/>
  <c r="K179" i="31"/>
  <c r="M177" i="31"/>
  <c r="AO177" i="31"/>
  <c r="AP177" i="31"/>
  <c r="K164" i="31"/>
  <c r="K144" i="31"/>
  <c r="AG144" i="31"/>
  <c r="L163" i="31"/>
  <c r="K140" i="31"/>
  <c r="AG140" i="31"/>
  <c r="K123" i="31"/>
  <c r="K210" i="31"/>
  <c r="AG210" i="31"/>
  <c r="K206" i="31"/>
  <c r="L207" i="31"/>
  <c r="AK207" i="31"/>
  <c r="AL207" i="31"/>
  <c r="AK177" i="31"/>
  <c r="AL177" i="31"/>
  <c r="J229" i="31"/>
  <c r="K229" i="31"/>
  <c r="J132" i="31"/>
  <c r="J135" i="31"/>
  <c r="L210" i="31"/>
  <c r="K178" i="31"/>
  <c r="J259" i="31"/>
  <c r="K258" i="31"/>
  <c r="AG258" i="31"/>
  <c r="J238" i="31"/>
  <c r="J151" i="31"/>
  <c r="J155" i="31"/>
  <c r="J125" i="31"/>
  <c r="M123" i="31"/>
  <c r="J245" i="31"/>
  <c r="J216" i="31"/>
  <c r="L214" i="31"/>
  <c r="J160" i="31"/>
  <c r="M160" i="31"/>
  <c r="J136" i="31"/>
  <c r="J200" i="31"/>
  <c r="J224" i="31"/>
  <c r="M221" i="31"/>
  <c r="J186" i="31"/>
  <c r="J219" i="31"/>
  <c r="J154" i="31"/>
  <c r="J218" i="31"/>
  <c r="J228" i="31"/>
  <c r="K207" i="31"/>
  <c r="M207" i="31"/>
  <c r="L208" i="31"/>
  <c r="M208" i="31"/>
  <c r="L184" i="31"/>
  <c r="L197" i="31"/>
  <c r="K198" i="31"/>
  <c r="K138" i="31"/>
  <c r="N122" i="31"/>
  <c r="AG123" i="31"/>
  <c r="AH123" i="31"/>
  <c r="K151" i="31"/>
  <c r="AH250" i="31"/>
  <c r="J257" i="31"/>
  <c r="L255" i="31"/>
  <c r="J120" i="31"/>
  <c r="J260" i="31"/>
  <c r="K209" i="31"/>
  <c r="L209" i="31"/>
  <c r="J171" i="31"/>
  <c r="K222" i="31"/>
  <c r="M249" i="31"/>
  <c r="K202" i="31"/>
  <c r="K251" i="31"/>
  <c r="L250" i="31"/>
  <c r="L124" i="31"/>
  <c r="L145" i="31"/>
  <c r="M145" i="31"/>
  <c r="L146" i="31"/>
  <c r="M144" i="31"/>
  <c r="K152" i="31"/>
  <c r="M139" i="31"/>
  <c r="K139" i="31"/>
  <c r="K221" i="31"/>
  <c r="L221" i="31"/>
  <c r="K241" i="31"/>
  <c r="J134" i="31"/>
  <c r="K146" i="31"/>
  <c r="J115" i="31"/>
  <c r="K114" i="31"/>
  <c r="J253" i="31"/>
  <c r="L251" i="31"/>
  <c r="L211" i="31"/>
  <c r="J170" i="31"/>
  <c r="J220" i="31"/>
  <c r="K219" i="31"/>
  <c r="L168" i="31"/>
  <c r="K168" i="31"/>
  <c r="J159" i="31"/>
  <c r="J188" i="31"/>
  <c r="J121" i="31"/>
  <c r="J113" i="31"/>
  <c r="L113" i="31"/>
  <c r="AD193" i="32"/>
  <c r="L194" i="32"/>
  <c r="M195" i="32"/>
  <c r="N196" i="32"/>
  <c r="L143" i="32"/>
  <c r="M144" i="32"/>
  <c r="N145" i="32"/>
  <c r="AD142" i="32"/>
  <c r="AD151" i="32"/>
  <c r="AD201" i="32"/>
  <c r="AD192" i="32"/>
  <c r="L235" i="32"/>
  <c r="M236" i="32"/>
  <c r="N237" i="32"/>
  <c r="L217" i="32"/>
  <c r="M218" i="32"/>
  <c r="N219" i="32"/>
  <c r="L161" i="32"/>
  <c r="L144" i="32"/>
  <c r="M145" i="32"/>
  <c r="N146" i="32"/>
  <c r="AD143" i="32"/>
  <c r="AE192" i="32"/>
  <c r="AR192" i="32"/>
  <c r="AS192" i="32"/>
  <c r="L176" i="32"/>
  <c r="AD175" i="32"/>
  <c r="L158" i="32"/>
  <c r="AD155" i="32"/>
  <c r="K236" i="32"/>
  <c r="L237" i="32"/>
  <c r="M238" i="32"/>
  <c r="N239" i="32"/>
  <c r="AD235" i="32"/>
  <c r="O124" i="32"/>
  <c r="P125" i="32"/>
  <c r="Q126" i="32"/>
  <c r="R127" i="32"/>
  <c r="S128" i="32"/>
  <c r="F125" i="32"/>
  <c r="G126" i="32"/>
  <c r="H127" i="32"/>
  <c r="I128" i="32"/>
  <c r="O126" i="32"/>
  <c r="P127" i="32"/>
  <c r="Q128" i="32"/>
  <c r="R129" i="32"/>
  <c r="S130" i="32"/>
  <c r="F127" i="32"/>
  <c r="G128" i="32"/>
  <c r="H129" i="32"/>
  <c r="I130" i="32"/>
  <c r="J119" i="32"/>
  <c r="K120" i="32"/>
  <c r="L121" i="32"/>
  <c r="M122" i="32"/>
  <c r="F120" i="32"/>
  <c r="G121" i="32"/>
  <c r="H122" i="32"/>
  <c r="I123" i="32"/>
  <c r="O119" i="32"/>
  <c r="P120" i="32"/>
  <c r="Q121" i="32"/>
  <c r="R122" i="32"/>
  <c r="S123" i="32"/>
  <c r="O121" i="32"/>
  <c r="P122" i="32"/>
  <c r="Q123" i="32"/>
  <c r="R124" i="32"/>
  <c r="S125" i="32"/>
  <c r="F122" i="32"/>
  <c r="G123" i="32"/>
  <c r="H124" i="32"/>
  <c r="I125" i="32"/>
  <c r="F231" i="32"/>
  <c r="G232" i="32"/>
  <c r="H233" i="32"/>
  <c r="I234" i="32"/>
  <c r="O230" i="32"/>
  <c r="P231" i="32"/>
  <c r="Q232" i="32"/>
  <c r="R233" i="32"/>
  <c r="S234" i="32"/>
  <c r="J230" i="32"/>
  <c r="K231" i="32"/>
  <c r="J130" i="32"/>
  <c r="K131" i="32"/>
  <c r="L132" i="32"/>
  <c r="M133" i="32"/>
  <c r="N134" i="32"/>
  <c r="AD134" i="32"/>
  <c r="F131" i="32"/>
  <c r="G132" i="32"/>
  <c r="H133" i="32"/>
  <c r="I134" i="32"/>
  <c r="F118" i="32"/>
  <c r="G119" i="32"/>
  <c r="H120" i="32"/>
  <c r="I121" i="32"/>
  <c r="O117" i="32"/>
  <c r="P118" i="32"/>
  <c r="Q119" i="32"/>
  <c r="R120" i="32"/>
  <c r="S121" i="32"/>
  <c r="J117" i="32"/>
  <c r="K118" i="32"/>
  <c r="L119" i="32"/>
  <c r="M120" i="32"/>
  <c r="N121" i="32"/>
  <c r="O246" i="32"/>
  <c r="P247" i="32"/>
  <c r="Q248" i="32"/>
  <c r="R249" i="32"/>
  <c r="S250" i="32"/>
  <c r="J246" i="32"/>
  <c r="K247" i="32"/>
  <c r="L248" i="32"/>
  <c r="O209" i="32"/>
  <c r="P210" i="32"/>
  <c r="Q211" i="32"/>
  <c r="R212" i="32"/>
  <c r="S213" i="32"/>
  <c r="F210" i="32"/>
  <c r="G211" i="32"/>
  <c r="H212" i="32"/>
  <c r="I213" i="32"/>
  <c r="O243" i="32"/>
  <c r="P244" i="32"/>
  <c r="Q245" i="32"/>
  <c r="R246" i="32"/>
  <c r="S247" i="32"/>
  <c r="F244" i="32"/>
  <c r="G245" i="32"/>
  <c r="H246" i="32"/>
  <c r="I247" i="32"/>
  <c r="O226" i="32"/>
  <c r="P227" i="32"/>
  <c r="Q228" i="32"/>
  <c r="R229" i="32"/>
  <c r="S230" i="32"/>
  <c r="J226" i="32"/>
  <c r="K227" i="32"/>
  <c r="L228" i="32"/>
  <c r="M229" i="32"/>
  <c r="F254" i="32"/>
  <c r="G255" i="32"/>
  <c r="H256" i="32"/>
  <c r="I257" i="32"/>
  <c r="O253" i="32"/>
  <c r="P254" i="32"/>
  <c r="Q255" i="32"/>
  <c r="R256" i="32"/>
  <c r="S257" i="32"/>
  <c r="AD150" i="32"/>
  <c r="AD208" i="32"/>
  <c r="AD199" i="32"/>
  <c r="AD191" i="32"/>
  <c r="AD179" i="32"/>
  <c r="L135" i="32"/>
  <c r="M136" i="32"/>
  <c r="K156" i="32"/>
  <c r="L157" i="32"/>
  <c r="M158" i="32"/>
  <c r="N159" i="32"/>
  <c r="F133" i="32"/>
  <c r="G134" i="32"/>
  <c r="H135" i="32"/>
  <c r="I136" i="32"/>
  <c r="J253" i="32"/>
  <c r="K254" i="32"/>
  <c r="L255" i="32"/>
  <c r="M256" i="32"/>
  <c r="N257" i="32"/>
  <c r="J203" i="32"/>
  <c r="K204" i="32"/>
  <c r="L205" i="32"/>
  <c r="F227" i="32"/>
  <c r="G228" i="32"/>
  <c r="H229" i="32"/>
  <c r="I230" i="32"/>
  <c r="J243" i="32"/>
  <c r="J209" i="32"/>
  <c r="O215" i="32"/>
  <c r="P216" i="32"/>
  <c r="Q217" i="32"/>
  <c r="R218" i="32"/>
  <c r="S219" i="32"/>
  <c r="F216" i="32"/>
  <c r="G217" i="32"/>
  <c r="H218" i="32"/>
  <c r="I219" i="32"/>
  <c r="F247" i="32"/>
  <c r="G248" i="32"/>
  <c r="H249" i="32"/>
  <c r="I250" i="32"/>
  <c r="J254" i="32"/>
  <c r="O261" i="32"/>
  <c r="P262" i="32"/>
  <c r="Q263" i="32"/>
  <c r="R264" i="32"/>
  <c r="J122" i="32"/>
  <c r="K123" i="32"/>
  <c r="L124" i="32"/>
  <c r="M125" i="32"/>
  <c r="N126" i="32"/>
  <c r="O242" i="32"/>
  <c r="P243" i="32"/>
  <c r="Q244" i="32"/>
  <c r="R245" i="32"/>
  <c r="S246" i="32"/>
  <c r="J126" i="32"/>
  <c r="K127" i="32"/>
  <c r="L128" i="32"/>
  <c r="O184" i="32"/>
  <c r="P185" i="32"/>
  <c r="Q186" i="32"/>
  <c r="R187" i="32"/>
  <c r="S188" i="32"/>
  <c r="F260" i="32"/>
  <c r="G261" i="32"/>
  <c r="H262" i="32"/>
  <c r="I263" i="32"/>
  <c r="O259" i="32"/>
  <c r="P260" i="32"/>
  <c r="Q261" i="32"/>
  <c r="R262" i="32"/>
  <c r="S263" i="32"/>
  <c r="O136" i="32"/>
  <c r="P137" i="32"/>
  <c r="Q138" i="32"/>
  <c r="R139" i="32"/>
  <c r="S140" i="32"/>
  <c r="F137" i="32"/>
  <c r="G138" i="32"/>
  <c r="H139" i="32"/>
  <c r="I140" i="32"/>
  <c r="O167" i="32"/>
  <c r="P168" i="32"/>
  <c r="Q169" i="32"/>
  <c r="R170" i="32"/>
  <c r="S171" i="32"/>
  <c r="F168" i="32"/>
  <c r="G169" i="32"/>
  <c r="H170" i="32"/>
  <c r="I171" i="32"/>
  <c r="F253" i="32"/>
  <c r="G254" i="32"/>
  <c r="H255" i="32"/>
  <c r="I256" i="32"/>
  <c r="J252" i="32"/>
  <c r="O145" i="32"/>
  <c r="P146" i="32"/>
  <c r="Q147" i="32"/>
  <c r="R148" i="32"/>
  <c r="F146" i="32"/>
  <c r="G147" i="32"/>
  <c r="H148" i="32"/>
  <c r="I149" i="32"/>
  <c r="F136" i="32"/>
  <c r="G137" i="32"/>
  <c r="H138" i="32"/>
  <c r="I139" i="32"/>
  <c r="O135" i="32"/>
  <c r="P136" i="32"/>
  <c r="Q137" i="32"/>
  <c r="R138" i="32"/>
  <c r="S139" i="32"/>
  <c r="AE150" i="32"/>
  <c r="N181" i="32"/>
  <c r="AD181" i="32"/>
  <c r="AD180" i="32"/>
  <c r="AD200" i="32"/>
  <c r="M203" i="32"/>
  <c r="AD202" i="32"/>
  <c r="M214" i="32"/>
  <c r="M171" i="32"/>
  <c r="N183" i="32"/>
  <c r="AD183" i="32"/>
  <c r="AD182" i="32"/>
  <c r="M129" i="32"/>
  <c r="N130" i="32"/>
  <c r="M140" i="32"/>
  <c r="AD139" i="32"/>
  <c r="N154" i="32"/>
  <c r="AD154" i="32"/>
  <c r="N123" i="32"/>
  <c r="AD123" i="32"/>
  <c r="M146" i="32"/>
  <c r="M185" i="32"/>
  <c r="AD184" i="32"/>
  <c r="N174" i="32"/>
  <c r="AD174" i="32"/>
  <c r="AD173" i="32"/>
  <c r="M224" i="32"/>
  <c r="AD223" i="32"/>
  <c r="N226" i="32"/>
  <c r="AD226" i="32"/>
  <c r="N222" i="32"/>
  <c r="AD222" i="32"/>
  <c r="AD221" i="32"/>
  <c r="N220" i="32"/>
  <c r="AD220" i="32"/>
  <c r="AD219" i="32"/>
  <c r="M189" i="32"/>
  <c r="AD152" i="32"/>
  <c r="N153" i="32"/>
  <c r="AD153" i="32"/>
  <c r="M130" i="32"/>
  <c r="M187" i="32"/>
  <c r="M124" i="32"/>
  <c r="N230" i="32"/>
  <c r="AD230" i="32"/>
  <c r="L227" i="32"/>
  <c r="F117" i="32"/>
  <c r="G118" i="32"/>
  <c r="H119" i="32"/>
  <c r="I120" i="32"/>
  <c r="J116" i="32"/>
  <c r="O116" i="32"/>
  <c r="P117" i="32"/>
  <c r="Q118" i="32"/>
  <c r="R119" i="32"/>
  <c r="S120" i="32"/>
  <c r="F126" i="32"/>
  <c r="G127" i="32"/>
  <c r="H128" i="32"/>
  <c r="I129" i="32"/>
  <c r="J125" i="32"/>
  <c r="O125" i="32"/>
  <c r="P126" i="32"/>
  <c r="Q127" i="32"/>
  <c r="R128" i="32"/>
  <c r="S129" i="32"/>
  <c r="O118" i="32"/>
  <c r="P119" i="32"/>
  <c r="Q120" i="32"/>
  <c r="R121" i="32"/>
  <c r="S122" i="32"/>
  <c r="F119" i="32"/>
  <c r="G120" i="32"/>
  <c r="H121" i="32"/>
  <c r="I122" i="32"/>
  <c r="J118" i="32"/>
  <c r="O260" i="32"/>
  <c r="P261" i="32"/>
  <c r="Q262" i="32"/>
  <c r="R263" i="32"/>
  <c r="S264" i="32"/>
  <c r="F261" i="32"/>
  <c r="G262" i="32"/>
  <c r="H263" i="32"/>
  <c r="I264" i="32"/>
  <c r="J260" i="32"/>
  <c r="O164" i="32"/>
  <c r="P165" i="32"/>
  <c r="Q166" i="32"/>
  <c r="R167" i="32"/>
  <c r="S168" i="32"/>
  <c r="F165" i="32"/>
  <c r="G166" i="32"/>
  <c r="H167" i="32"/>
  <c r="I168" i="32"/>
  <c r="J164" i="32"/>
  <c r="J194" i="32"/>
  <c r="F195" i="32"/>
  <c r="G196" i="32"/>
  <c r="H197" i="32"/>
  <c r="I198" i="32"/>
  <c r="O194" i="32"/>
  <c r="P195" i="32"/>
  <c r="Q196" i="32"/>
  <c r="R197" i="32"/>
  <c r="S198" i="32"/>
  <c r="F116" i="32"/>
  <c r="G117" i="32"/>
  <c r="H118" i="32"/>
  <c r="I119" i="32"/>
  <c r="J115" i="32"/>
  <c r="O115" i="32"/>
  <c r="P116" i="32"/>
  <c r="Q117" i="32"/>
  <c r="R118" i="32"/>
  <c r="S119" i="32"/>
  <c r="F257" i="32"/>
  <c r="G258" i="32"/>
  <c r="H259" i="32"/>
  <c r="I260" i="32"/>
  <c r="J256" i="32"/>
  <c r="O256" i="32"/>
  <c r="P257" i="32"/>
  <c r="Q258" i="32"/>
  <c r="R259" i="32"/>
  <c r="S260" i="32"/>
  <c r="J237" i="32"/>
  <c r="F238" i="32"/>
  <c r="G239" i="32"/>
  <c r="H240" i="32"/>
  <c r="I241" i="32"/>
  <c r="O237" i="32"/>
  <c r="P238" i="32"/>
  <c r="Q239" i="32"/>
  <c r="R240" i="32"/>
  <c r="S241" i="32"/>
  <c r="AD114" i="32"/>
  <c r="F121" i="32"/>
  <c r="G122" i="32"/>
  <c r="H123" i="32"/>
  <c r="I124" i="32"/>
  <c r="G34" i="2"/>
  <c r="G35" i="2"/>
  <c r="AG230" i="31"/>
  <c r="AH230" i="31"/>
  <c r="L167" i="31"/>
  <c r="K167" i="31"/>
  <c r="AH144" i="31"/>
  <c r="K197" i="31"/>
  <c r="K141" i="31"/>
  <c r="AG141" i="31"/>
  <c r="AH141" i="31"/>
  <c r="M142" i="31"/>
  <c r="AO142" i="31"/>
  <c r="AP142" i="31"/>
  <c r="L144" i="31"/>
  <c r="J183" i="31"/>
  <c r="J239" i="31"/>
  <c r="J227" i="31"/>
  <c r="J173" i="31"/>
  <c r="J156" i="31"/>
  <c r="J240" i="31"/>
  <c r="J176" i="31"/>
  <c r="J248" i="31"/>
  <c r="J166" i="31"/>
  <c r="K166" i="31"/>
  <c r="AG166" i="31"/>
  <c r="AH166" i="31"/>
  <c r="J201" i="31"/>
  <c r="L200" i="31"/>
  <c r="K184" i="31"/>
  <c r="AG184" i="31"/>
  <c r="AH184" i="31"/>
  <c r="M154" i="31"/>
  <c r="K155" i="31"/>
  <c r="L238" i="31"/>
  <c r="N143" i="31"/>
  <c r="AS143" i="31"/>
  <c r="AT143" i="31"/>
  <c r="M201" i="31"/>
  <c r="M248" i="31"/>
  <c r="AO248" i="31"/>
  <c r="AP248" i="31"/>
  <c r="M161" i="31"/>
  <c r="AO161" i="31"/>
  <c r="AP161" i="31"/>
  <c r="M151" i="31"/>
  <c r="N150" i="31"/>
  <c r="N141" i="31"/>
  <c r="AS141" i="31"/>
  <c r="AT141" i="31"/>
  <c r="L128" i="31"/>
  <c r="AK128" i="31"/>
  <c r="AL128" i="31"/>
  <c r="K196" i="31"/>
  <c r="AG196" i="31"/>
  <c r="AH196" i="31"/>
  <c r="L204" i="31"/>
  <c r="AK204" i="31"/>
  <c r="AL204" i="31"/>
  <c r="M204" i="31"/>
  <c r="AO204" i="31"/>
  <c r="AP204" i="31"/>
  <c r="K204" i="31"/>
  <c r="AG204" i="31"/>
  <c r="AH204" i="31"/>
  <c r="N204" i="31"/>
  <c r="AG262" i="31"/>
  <c r="AH262" i="31"/>
  <c r="K246" i="31"/>
  <c r="AG246" i="31"/>
  <c r="AH246" i="31"/>
  <c r="L246" i="31"/>
  <c r="M246" i="31"/>
  <c r="N246" i="31"/>
  <c r="AS246" i="31"/>
  <c r="AT246" i="31"/>
  <c r="L241" i="31"/>
  <c r="M240" i="31"/>
  <c r="L180" i="31"/>
  <c r="AK180" i="31"/>
  <c r="AL180" i="31"/>
  <c r="AO211" i="31"/>
  <c r="AP211" i="31"/>
  <c r="K212" i="31"/>
  <c r="AG212" i="31"/>
  <c r="AH212" i="31"/>
  <c r="L212" i="31"/>
  <c r="AK212" i="31"/>
  <c r="AL212" i="31"/>
  <c r="L191" i="31"/>
  <c r="AK191" i="31"/>
  <c r="AL191" i="31"/>
  <c r="M191" i="31"/>
  <c r="AO191" i="31"/>
  <c r="AP191" i="31"/>
  <c r="L122" i="31"/>
  <c r="AK122" i="31"/>
  <c r="AL122" i="31"/>
  <c r="L129" i="31"/>
  <c r="AK129" i="31"/>
  <c r="AL129" i="31"/>
  <c r="N226" i="31"/>
  <c r="N225" i="31"/>
  <c r="M153" i="31"/>
  <c r="M247" i="31"/>
  <c r="L162" i="31"/>
  <c r="L139" i="31"/>
  <c r="M152" i="31"/>
  <c r="L140" i="31"/>
  <c r="K201" i="31"/>
  <c r="L201" i="31"/>
  <c r="L249" i="31"/>
  <c r="L247" i="31"/>
  <c r="K249" i="31"/>
  <c r="K223" i="31"/>
  <c r="L261" i="31"/>
  <c r="M164" i="31"/>
  <c r="K122" i="31"/>
  <c r="L161" i="31"/>
  <c r="K161" i="31"/>
  <c r="M138" i="31"/>
  <c r="AH140" i="31"/>
  <c r="N206" i="31"/>
  <c r="L206" i="31"/>
  <c r="M226" i="31"/>
  <c r="K193" i="31"/>
  <c r="K162" i="31"/>
  <c r="M209" i="31"/>
  <c r="AO209" i="31"/>
  <c r="AP209" i="31"/>
  <c r="K211" i="31"/>
  <c r="AG211" i="31"/>
  <c r="AH211" i="31"/>
  <c r="L141" i="31"/>
  <c r="AK141" i="31"/>
  <c r="AL141" i="31"/>
  <c r="M137" i="31"/>
  <c r="AH192" i="31"/>
  <c r="K156" i="31"/>
  <c r="AG156" i="31"/>
  <c r="AH156" i="31"/>
  <c r="K180" i="31"/>
  <c r="AG180" i="31"/>
  <c r="AH180" i="31"/>
  <c r="L179" i="31"/>
  <c r="M178" i="31"/>
  <c r="AH129" i="31"/>
  <c r="K261" i="31"/>
  <c r="K116" i="31"/>
  <c r="AG116" i="31"/>
  <c r="AH116" i="31"/>
  <c r="L196" i="31"/>
  <c r="AK196" i="31"/>
  <c r="AL196" i="31"/>
  <c r="L205" i="31"/>
  <c r="N209" i="31"/>
  <c r="AS209" i="31"/>
  <c r="AT209" i="31"/>
  <c r="L192" i="31"/>
  <c r="AK192" i="31"/>
  <c r="M143" i="31"/>
  <c r="L126" i="31"/>
  <c r="AK126" i="31"/>
  <c r="AL126" i="31"/>
  <c r="M128" i="31"/>
  <c r="AO128" i="31"/>
  <c r="AP128" i="31"/>
  <c r="N207" i="31"/>
  <c r="AS207" i="31"/>
  <c r="AT207" i="31"/>
  <c r="M210" i="31"/>
  <c r="AO210" i="31"/>
  <c r="AP210" i="31"/>
  <c r="J174" i="31"/>
  <c r="J235" i="31"/>
  <c r="J172" i="31"/>
  <c r="N205" i="31"/>
  <c r="AS205" i="31"/>
  <c r="AT205" i="31"/>
  <c r="K232" i="31"/>
  <c r="J195" i="31"/>
  <c r="N191" i="31"/>
  <c r="AS191" i="31"/>
  <c r="AT191" i="31"/>
  <c r="J237" i="31"/>
  <c r="M237" i="31"/>
  <c r="L166" i="31"/>
  <c r="AK166" i="31"/>
  <c r="AL166" i="31"/>
  <c r="J118" i="31"/>
  <c r="L137" i="31"/>
  <c r="AG130" i="31"/>
  <c r="AH130" i="31"/>
  <c r="N208" i="31"/>
  <c r="AS208" i="31"/>
  <c r="AT208" i="31"/>
  <c r="K182" i="31"/>
  <c r="L181" i="31"/>
  <c r="AK181" i="31"/>
  <c r="AL181" i="31"/>
  <c r="L190" i="31"/>
  <c r="K190" i="31"/>
  <c r="AG190" i="31"/>
  <c r="AH190" i="31"/>
  <c r="M189" i="31"/>
  <c r="N189" i="31"/>
  <c r="AS189" i="31"/>
  <c r="AT189" i="31"/>
  <c r="M190" i="31"/>
  <c r="N190" i="31"/>
  <c r="AS190" i="31"/>
  <c r="AT190" i="31"/>
  <c r="K203" i="31"/>
  <c r="AG203" i="31"/>
  <c r="AH203" i="31"/>
  <c r="M202" i="31"/>
  <c r="AO202" i="31"/>
  <c r="AP202" i="31"/>
  <c r="M203" i="31"/>
  <c r="AO203" i="31"/>
  <c r="AP203" i="31"/>
  <c r="L203" i="31"/>
  <c r="N203" i="31"/>
  <c r="AS203" i="31"/>
  <c r="AT203" i="31"/>
  <c r="N202" i="31"/>
  <c r="AS202" i="31"/>
  <c r="AT202" i="31"/>
  <c r="M234" i="31"/>
  <c r="AO234" i="31"/>
  <c r="AP234" i="31"/>
  <c r="L234" i="31"/>
  <c r="AK234" i="31"/>
  <c r="AL234" i="31"/>
  <c r="L233" i="31"/>
  <c r="AK233" i="31"/>
  <c r="AL233" i="31"/>
  <c r="K165" i="31"/>
  <c r="AG165" i="31"/>
  <c r="AH165" i="31"/>
  <c r="L164" i="31"/>
  <c r="N161" i="31"/>
  <c r="K243" i="31"/>
  <c r="M241" i="31"/>
  <c r="AO241" i="31"/>
  <c r="AP241" i="31"/>
  <c r="L242" i="31"/>
  <c r="AK242" i="31"/>
  <c r="AL242" i="31"/>
  <c r="AG177" i="31"/>
  <c r="AH177" i="31"/>
  <c r="N201" i="31"/>
  <c r="AS201" i="31"/>
  <c r="AT201" i="31"/>
  <c r="M162" i="31"/>
  <c r="K233" i="31"/>
  <c r="M233" i="31"/>
  <c r="AO233" i="31"/>
  <c r="AP233" i="31"/>
  <c r="AO143" i="31"/>
  <c r="AP143" i="31"/>
  <c r="L232" i="31"/>
  <c r="AK232" i="31"/>
  <c r="AL232" i="31"/>
  <c r="AK213" i="31"/>
  <c r="AL213" i="31"/>
  <c r="K153" i="31"/>
  <c r="AG153" i="31"/>
  <c r="AH153" i="31"/>
  <c r="L202" i="31"/>
  <c r="K215" i="31"/>
  <c r="AG215" i="31"/>
  <c r="AH215" i="31"/>
  <c r="N163" i="31"/>
  <c r="N162" i="31"/>
  <c r="AH210" i="31"/>
  <c r="L237" i="31"/>
  <c r="M236" i="31"/>
  <c r="N236" i="31"/>
  <c r="N181" i="31"/>
  <c r="M182" i="31"/>
  <c r="AO182" i="31"/>
  <c r="AP182" i="31"/>
  <c r="N234" i="31"/>
  <c r="M229" i="31"/>
  <c r="M227" i="31"/>
  <c r="AH163" i="31"/>
  <c r="L151" i="31"/>
  <c r="AK151" i="31"/>
  <c r="AL151" i="31"/>
  <c r="K236" i="31"/>
  <c r="AG236" i="31"/>
  <c r="AH236" i="31"/>
  <c r="L189" i="31"/>
  <c r="AK189" i="31"/>
  <c r="AL189" i="31"/>
  <c r="L165" i="31"/>
  <c r="AL192" i="31"/>
  <c r="AL147" i="31"/>
  <c r="L156" i="31"/>
  <c r="AK156" i="31"/>
  <c r="AL156" i="31"/>
  <c r="N179" i="31"/>
  <c r="N176" i="31"/>
  <c r="N177" i="31"/>
  <c r="M179" i="31"/>
  <c r="N178" i="31"/>
  <c r="AS178" i="31"/>
  <c r="AT178" i="31"/>
  <c r="L178" i="31"/>
  <c r="M180" i="31"/>
  <c r="AO180" i="31"/>
  <c r="AP180" i="31"/>
  <c r="AG261" i="31"/>
  <c r="AH261" i="31"/>
  <c r="N231" i="31"/>
  <c r="AS231" i="31"/>
  <c r="AT231" i="31"/>
  <c r="N230" i="31"/>
  <c r="AS230" i="31"/>
  <c r="AT230" i="31"/>
  <c r="K231" i="31"/>
  <c r="AG231" i="31"/>
  <c r="AH231" i="31"/>
  <c r="M231" i="31"/>
  <c r="M230" i="31"/>
  <c r="AO230" i="31"/>
  <c r="AP230" i="31"/>
  <c r="L231" i="31"/>
  <c r="L230" i="31"/>
  <c r="AK230" i="31"/>
  <c r="AL230" i="31"/>
  <c r="N142" i="31"/>
  <c r="AS142" i="31"/>
  <c r="AT142" i="31"/>
  <c r="L142" i="31"/>
  <c r="AK142" i="31"/>
  <c r="AL142" i="31"/>
  <c r="K142" i="31"/>
  <c r="N138" i="31"/>
  <c r="N139" i="31"/>
  <c r="M141" i="31"/>
  <c r="AO141" i="31"/>
  <c r="AP141" i="31"/>
  <c r="L254" i="31"/>
  <c r="AK254" i="31"/>
  <c r="AL254" i="31"/>
  <c r="K242" i="31"/>
  <c r="AG242" i="31"/>
  <c r="AH242" i="31"/>
  <c r="N172" i="31"/>
  <c r="AS172" i="31"/>
  <c r="AT172" i="31"/>
  <c r="M175" i="31"/>
  <c r="AO175" i="31"/>
  <c r="AP175" i="31"/>
  <c r="L176" i="31"/>
  <c r="N140" i="31"/>
  <c r="M140" i="31"/>
  <c r="AO140" i="31"/>
  <c r="AP140" i="31"/>
  <c r="AG147" i="31"/>
  <c r="AH147" i="31"/>
  <c r="L143" i="31"/>
  <c r="AK143" i="31"/>
  <c r="AL143" i="31"/>
  <c r="N192" i="31"/>
  <c r="AS192" i="31"/>
  <c r="AT192" i="31"/>
  <c r="AS204" i="31"/>
  <c r="AT204" i="31"/>
  <c r="K181" i="31"/>
  <c r="AG181" i="31"/>
  <c r="AH181" i="31"/>
  <c r="M196" i="31"/>
  <c r="AO196" i="31"/>
  <c r="AP196" i="31"/>
  <c r="M232" i="31"/>
  <c r="AS225" i="31"/>
  <c r="AT225" i="31"/>
  <c r="AO221" i="31"/>
  <c r="AP221" i="31"/>
  <c r="AK214" i="31"/>
  <c r="AL214" i="31"/>
  <c r="M114" i="31"/>
  <c r="L217" i="31"/>
  <c r="K218" i="31"/>
  <c r="K217" i="31"/>
  <c r="L150" i="31"/>
  <c r="AK150" i="31"/>
  <c r="AL150" i="31"/>
  <c r="M149" i="31"/>
  <c r="N145" i="31"/>
  <c r="AS145" i="31"/>
  <c r="AT145" i="31"/>
  <c r="L148" i="31"/>
  <c r="AK148" i="31"/>
  <c r="AL148" i="31"/>
  <c r="N147" i="31"/>
  <c r="AS147" i="31"/>
  <c r="AT147" i="31"/>
  <c r="M147" i="31"/>
  <c r="AO147" i="31"/>
  <c r="AP147" i="31"/>
  <c r="N144" i="31"/>
  <c r="AS144" i="31"/>
  <c r="AT144" i="31"/>
  <c r="N149" i="31"/>
  <c r="AS149" i="31"/>
  <c r="AT149" i="31"/>
  <c r="N146" i="31"/>
  <c r="K149" i="31"/>
  <c r="M148" i="31"/>
  <c r="AO148" i="31"/>
  <c r="AP148" i="31"/>
  <c r="L149" i="31"/>
  <c r="N148" i="31"/>
  <c r="AS148" i="31"/>
  <c r="AT148" i="31"/>
  <c r="K186" i="31"/>
  <c r="M183" i="31"/>
  <c r="AO183" i="31"/>
  <c r="AP183" i="31"/>
  <c r="L185" i="31"/>
  <c r="AK185" i="31"/>
  <c r="AL185" i="31"/>
  <c r="K200" i="31"/>
  <c r="N200" i="31"/>
  <c r="AS200" i="31"/>
  <c r="AT200" i="31"/>
  <c r="N194" i="31"/>
  <c r="N199" i="31"/>
  <c r="N196" i="31"/>
  <c r="M198" i="31"/>
  <c r="AO198" i="31"/>
  <c r="AP198" i="31"/>
  <c r="N195" i="31"/>
  <c r="K135" i="31"/>
  <c r="N136" i="31"/>
  <c r="M136" i="31"/>
  <c r="K136" i="31"/>
  <c r="AG136" i="31"/>
  <c r="AH136" i="31"/>
  <c r="L136" i="31"/>
  <c r="L160" i="31"/>
  <c r="AK160" i="31"/>
  <c r="AL160" i="31"/>
  <c r="K160" i="31"/>
  <c r="N160" i="31"/>
  <c r="K245" i="31"/>
  <c r="M245" i="31"/>
  <c r="N240" i="31"/>
  <c r="AS240" i="31"/>
  <c r="AT240" i="31"/>
  <c r="M243" i="31"/>
  <c r="N244" i="31"/>
  <c r="AS244" i="31"/>
  <c r="AT244" i="31"/>
  <c r="N242" i="31"/>
  <c r="AS242" i="31"/>
  <c r="AT242" i="31"/>
  <c r="N241" i="31"/>
  <c r="AS241" i="31"/>
  <c r="AT241" i="31"/>
  <c r="L244" i="31"/>
  <c r="N239" i="31"/>
  <c r="AS239" i="31"/>
  <c r="AT239" i="31"/>
  <c r="N243" i="31"/>
  <c r="AS243" i="31"/>
  <c r="AT243" i="31"/>
  <c r="L243" i="31"/>
  <c r="AK243" i="31"/>
  <c r="AL243" i="31"/>
  <c r="L245" i="31"/>
  <c r="M242" i="31"/>
  <c r="K244" i="31"/>
  <c r="AG244" i="31"/>
  <c r="AH244" i="31"/>
  <c r="M244" i="31"/>
  <c r="AO244" i="31"/>
  <c r="AP244" i="31"/>
  <c r="AG178" i="31"/>
  <c r="AH178" i="31"/>
  <c r="AG162" i="31"/>
  <c r="AH162" i="31"/>
  <c r="K131" i="31"/>
  <c r="K132" i="31"/>
  <c r="N127" i="31"/>
  <c r="L130" i="31"/>
  <c r="M129" i="31"/>
  <c r="L131" i="31"/>
  <c r="AK131" i="31"/>
  <c r="AL131" i="31"/>
  <c r="N126" i="31"/>
  <c r="AS126" i="31"/>
  <c r="AT126" i="31"/>
  <c r="M130" i="31"/>
  <c r="AG229" i="31"/>
  <c r="AH229" i="31"/>
  <c r="AG206" i="31"/>
  <c r="AH206" i="31"/>
  <c r="AK246" i="31"/>
  <c r="AL246" i="31"/>
  <c r="AK138" i="31"/>
  <c r="AL138" i="31"/>
  <c r="AO154" i="31"/>
  <c r="AP154" i="31"/>
  <c r="K199" i="31"/>
  <c r="M199" i="31"/>
  <c r="AO199" i="31"/>
  <c r="AP199" i="31"/>
  <c r="AG189" i="31"/>
  <c r="AH189" i="31"/>
  <c r="AG164" i="31"/>
  <c r="AH164" i="31"/>
  <c r="N213" i="31"/>
  <c r="AS213" i="31"/>
  <c r="AT213" i="31"/>
  <c r="AO137" i="31"/>
  <c r="AP137" i="31"/>
  <c r="AK179" i="31"/>
  <c r="AL179" i="31"/>
  <c r="AO178" i="31"/>
  <c r="AP178" i="31"/>
  <c r="N180" i="31"/>
  <c r="AS180" i="31"/>
  <c r="AT180" i="31"/>
  <c r="N113" i="31"/>
  <c r="M200" i="31"/>
  <c r="N245" i="31"/>
  <c r="M215" i="31"/>
  <c r="N151" i="31"/>
  <c r="M150" i="31"/>
  <c r="K150" i="31"/>
  <c r="N198" i="31"/>
  <c r="M184" i="31"/>
  <c r="AH258" i="31"/>
  <c r="N229" i="31"/>
  <c r="L229" i="31"/>
  <c r="K228" i="31"/>
  <c r="L227" i="31"/>
  <c r="K227" i="31"/>
  <c r="N228" i="31"/>
  <c r="M228" i="31"/>
  <c r="N227" i="31"/>
  <c r="AS227" i="31"/>
  <c r="AT227" i="31"/>
  <c r="L226" i="31"/>
  <c r="AK226" i="31"/>
  <c r="AL226" i="31"/>
  <c r="L228" i="31"/>
  <c r="K154" i="31"/>
  <c r="L154" i="31"/>
  <c r="N152" i="31"/>
  <c r="L153" i="31"/>
  <c r="K224" i="31"/>
  <c r="L224" i="31"/>
  <c r="L223" i="31"/>
  <c r="N223" i="31"/>
  <c r="M222" i="31"/>
  <c r="N224" i="31"/>
  <c r="M223" i="31"/>
  <c r="AO223" i="31"/>
  <c r="AP223" i="31"/>
  <c r="N221" i="31"/>
  <c r="M224" i="31"/>
  <c r="N222" i="31"/>
  <c r="AS222" i="31"/>
  <c r="AT222" i="31"/>
  <c r="M216" i="31"/>
  <c r="N212" i="31"/>
  <c r="L216" i="31"/>
  <c r="N211" i="31"/>
  <c r="AS211" i="31"/>
  <c r="AT211" i="31"/>
  <c r="N210" i="31"/>
  <c r="K124" i="31"/>
  <c r="K125" i="31"/>
  <c r="N125" i="31"/>
  <c r="M122" i="31"/>
  <c r="M125" i="31"/>
  <c r="N123" i="31"/>
  <c r="AS123" i="31"/>
  <c r="AT123" i="31"/>
  <c r="L125" i="31"/>
  <c r="AK125" i="31"/>
  <c r="AL125" i="31"/>
  <c r="M124" i="31"/>
  <c r="AO124" i="31"/>
  <c r="AP124" i="31"/>
  <c r="L155" i="31"/>
  <c r="M155" i="31"/>
  <c r="AO155" i="31"/>
  <c r="AP155" i="31"/>
  <c r="M238" i="31"/>
  <c r="K238" i="31"/>
  <c r="N237" i="31"/>
  <c r="N233" i="31"/>
  <c r="AS233" i="31"/>
  <c r="AT233" i="31"/>
  <c r="N238" i="31"/>
  <c r="N232" i="31"/>
  <c r="AS232" i="31"/>
  <c r="AT232" i="31"/>
  <c r="L152" i="31"/>
  <c r="AK152" i="31"/>
  <c r="AL152" i="31"/>
  <c r="K185" i="31"/>
  <c r="AG185" i="31"/>
  <c r="AH185" i="31"/>
  <c r="AK210" i="31"/>
  <c r="AL210" i="31"/>
  <c r="N135" i="31"/>
  <c r="L135" i="31"/>
  <c r="AK135" i="31"/>
  <c r="AL135" i="31"/>
  <c r="M135" i="31"/>
  <c r="K216" i="31"/>
  <c r="AO201" i="31"/>
  <c r="AP201" i="31"/>
  <c r="N197" i="31"/>
  <c r="N124" i="31"/>
  <c r="L123" i="31"/>
  <c r="L222" i="31"/>
  <c r="AK163" i="31"/>
  <c r="AL163" i="31"/>
  <c r="L199" i="31"/>
  <c r="AK144" i="31"/>
  <c r="AL144" i="31"/>
  <c r="L198" i="31"/>
  <c r="AK165" i="31"/>
  <c r="AL165" i="31"/>
  <c r="M225" i="31"/>
  <c r="AO225" i="31"/>
  <c r="AP225" i="31"/>
  <c r="M214" i="31"/>
  <c r="M213" i="31"/>
  <c r="AO213" i="31"/>
  <c r="AP213" i="31"/>
  <c r="L215" i="31"/>
  <c r="AS137" i="31"/>
  <c r="AT137" i="31"/>
  <c r="AS179" i="31"/>
  <c r="AT179" i="31"/>
  <c r="AS176" i="31"/>
  <c r="AT176" i="31"/>
  <c r="AS177" i="31"/>
  <c r="AO179" i="31"/>
  <c r="AP179" i="31"/>
  <c r="AK178" i="31"/>
  <c r="AL178" i="31"/>
  <c r="AG179" i="31"/>
  <c r="AH179" i="31"/>
  <c r="AG219" i="31"/>
  <c r="AH219" i="31"/>
  <c r="AK251" i="31"/>
  <c r="AL251" i="31"/>
  <c r="K188" i="31"/>
  <c r="M188" i="31"/>
  <c r="L188" i="31"/>
  <c r="N188" i="31"/>
  <c r="L187" i="31"/>
  <c r="M187" i="31"/>
  <c r="M185" i="31"/>
  <c r="N182" i="31"/>
  <c r="N186" i="31"/>
  <c r="N184" i="31"/>
  <c r="L186" i="31"/>
  <c r="K187" i="31"/>
  <c r="N185" i="31"/>
  <c r="N187" i="31"/>
  <c r="M186" i="31"/>
  <c r="AG168" i="31"/>
  <c r="AH168" i="31"/>
  <c r="AK211" i="31"/>
  <c r="AL211" i="31"/>
  <c r="AO247" i="31"/>
  <c r="AP247" i="31"/>
  <c r="AO240" i="31"/>
  <c r="AP240" i="31"/>
  <c r="AO144" i="31"/>
  <c r="AP144" i="31"/>
  <c r="L121" i="31"/>
  <c r="N121" i="31"/>
  <c r="M121" i="31"/>
  <c r="K121" i="31"/>
  <c r="L159" i="31"/>
  <c r="N159" i="31"/>
  <c r="N157" i="31"/>
  <c r="N153" i="31"/>
  <c r="K159" i="31"/>
  <c r="L157" i="31"/>
  <c r="M158" i="31"/>
  <c r="L158" i="31"/>
  <c r="N156" i="31"/>
  <c r="M157" i="31"/>
  <c r="N155" i="31"/>
  <c r="M159" i="31"/>
  <c r="K158" i="31"/>
  <c r="N158" i="31"/>
  <c r="N154" i="31"/>
  <c r="AK168" i="31"/>
  <c r="AL168" i="31"/>
  <c r="M167" i="31"/>
  <c r="M169" i="31"/>
  <c r="N169" i="31"/>
  <c r="M170" i="31"/>
  <c r="M168" i="31"/>
  <c r="N170" i="31"/>
  <c r="L169" i="31"/>
  <c r="N165" i="31"/>
  <c r="N164" i="31"/>
  <c r="K170" i="31"/>
  <c r="N168" i="31"/>
  <c r="N167" i="31"/>
  <c r="N166" i="31"/>
  <c r="L170" i="31"/>
  <c r="AO246" i="31"/>
  <c r="AP246" i="31"/>
  <c r="N115" i="31"/>
  <c r="K115" i="31"/>
  <c r="L115" i="31"/>
  <c r="M115" i="31"/>
  <c r="L114" i="31"/>
  <c r="AG146" i="31"/>
  <c r="AH146" i="31"/>
  <c r="M218" i="31"/>
  <c r="K134" i="31"/>
  <c r="L134" i="31"/>
  <c r="N131" i="31"/>
  <c r="M132" i="31"/>
  <c r="K133" i="31"/>
  <c r="M133" i="31"/>
  <c r="N132" i="31"/>
  <c r="L132" i="31"/>
  <c r="L133" i="31"/>
  <c r="N134" i="31"/>
  <c r="M134" i="31"/>
  <c r="N130" i="31"/>
  <c r="M131" i="31"/>
  <c r="N133" i="31"/>
  <c r="N128" i="31"/>
  <c r="N129" i="31"/>
  <c r="AK167" i="31"/>
  <c r="AL167" i="31"/>
  <c r="AK162" i="31"/>
  <c r="AL162" i="31"/>
  <c r="AG241" i="31"/>
  <c r="AH241" i="31"/>
  <c r="K169" i="31"/>
  <c r="AG221" i="31"/>
  <c r="AH221" i="31"/>
  <c r="AK139" i="31"/>
  <c r="AL139" i="31"/>
  <c r="AO152" i="31"/>
  <c r="AP152" i="31"/>
  <c r="AG152" i="31"/>
  <c r="AH152" i="31"/>
  <c r="AK140" i="31"/>
  <c r="AL140" i="31"/>
  <c r="AK146" i="31"/>
  <c r="AL146" i="31"/>
  <c r="AK145" i="31"/>
  <c r="AL145" i="31"/>
  <c r="AO123" i="31"/>
  <c r="AP123" i="31"/>
  <c r="AG251" i="31"/>
  <c r="AH251" i="31"/>
  <c r="AG201" i="31"/>
  <c r="AH201" i="31"/>
  <c r="AO200" i="31"/>
  <c r="AP200" i="31"/>
  <c r="AK202" i="31"/>
  <c r="AL202" i="31"/>
  <c r="N247" i="31"/>
  <c r="AO249" i="31"/>
  <c r="AP249" i="31"/>
  <c r="AK247" i="31"/>
  <c r="AL247" i="31"/>
  <c r="AG249" i="31"/>
  <c r="AH249" i="31"/>
  <c r="AO153" i="31"/>
  <c r="AP153" i="31"/>
  <c r="M250" i="31"/>
  <c r="K171" i="31"/>
  <c r="N171" i="31"/>
  <c r="L171" i="31"/>
  <c r="M171" i="31"/>
  <c r="AG209" i="31"/>
  <c r="AH209" i="31"/>
  <c r="AO215" i="31"/>
  <c r="AP215" i="31"/>
  <c r="L257" i="31"/>
  <c r="K256" i="31"/>
  <c r="L256" i="31"/>
  <c r="M256" i="31"/>
  <c r="K257" i="31"/>
  <c r="M257" i="31"/>
  <c r="M254" i="31"/>
  <c r="N254" i="31"/>
  <c r="M255" i="31"/>
  <c r="N256" i="31"/>
  <c r="N257" i="31"/>
  <c r="AO164" i="31"/>
  <c r="AP164" i="31"/>
  <c r="AK237" i="31"/>
  <c r="AL237" i="31"/>
  <c r="AO151" i="31"/>
  <c r="AP151" i="31"/>
  <c r="AG151" i="31"/>
  <c r="AH151" i="31"/>
  <c r="AS150" i="31"/>
  <c r="AT150" i="31"/>
  <c r="AK238" i="31"/>
  <c r="AL238" i="31"/>
  <c r="AO236" i="31"/>
  <c r="AP236" i="31"/>
  <c r="AS236" i="31"/>
  <c r="AT236" i="31"/>
  <c r="AG122" i="31"/>
  <c r="AH122" i="31"/>
  <c r="AS181" i="31"/>
  <c r="AT181" i="31"/>
  <c r="N114" i="31"/>
  <c r="AK161" i="31"/>
  <c r="AL161" i="31"/>
  <c r="AG161" i="31"/>
  <c r="AH161" i="31"/>
  <c r="AO138" i="31"/>
  <c r="AP138" i="31"/>
  <c r="AG197" i="31"/>
  <c r="AH197" i="31"/>
  <c r="AS198" i="31"/>
  <c r="AK197" i="31"/>
  <c r="AL197" i="31"/>
  <c r="AO184" i="31"/>
  <c r="AP184" i="31"/>
  <c r="AO208" i="31"/>
  <c r="AP208" i="31"/>
  <c r="AO207" i="31"/>
  <c r="AP207" i="31"/>
  <c r="AG207" i="31"/>
  <c r="AH207" i="31"/>
  <c r="N255" i="31"/>
  <c r="AS226" i="31"/>
  <c r="AT226" i="31"/>
  <c r="AO229" i="31"/>
  <c r="AP229" i="31"/>
  <c r="AO226" i="31"/>
  <c r="AP226" i="31"/>
  <c r="AO227" i="31"/>
  <c r="AP227" i="31"/>
  <c r="M156" i="31"/>
  <c r="M113" i="31"/>
  <c r="K113" i="31"/>
  <c r="M220" i="31"/>
  <c r="K220" i="31"/>
  <c r="L218" i="31"/>
  <c r="L220" i="31"/>
  <c r="N216" i="31"/>
  <c r="N217" i="31"/>
  <c r="L219" i="31"/>
  <c r="M217" i="31"/>
  <c r="N219" i="31"/>
  <c r="N215" i="31"/>
  <c r="N214" i="31"/>
  <c r="N220" i="31"/>
  <c r="L252" i="31"/>
  <c r="N248" i="31"/>
  <c r="M251" i="31"/>
  <c r="K253" i="31"/>
  <c r="N253" i="31"/>
  <c r="N252" i="31"/>
  <c r="M252" i="31"/>
  <c r="L253" i="31"/>
  <c r="M253" i="31"/>
  <c r="N251" i="31"/>
  <c r="N249" i="31"/>
  <c r="N250" i="31"/>
  <c r="K252" i="31"/>
  <c r="N218" i="31"/>
  <c r="M219" i="31"/>
  <c r="AG167" i="31"/>
  <c r="AH167" i="31"/>
  <c r="AK241" i="31"/>
  <c r="AL241" i="31"/>
  <c r="AK221" i="31"/>
  <c r="AL221" i="31"/>
  <c r="AG139" i="31"/>
  <c r="AH139" i="31"/>
  <c r="AO139" i="31"/>
  <c r="AP139" i="31"/>
  <c r="AO145" i="31"/>
  <c r="AP145" i="31"/>
  <c r="AK124" i="31"/>
  <c r="AL124" i="31"/>
  <c r="AK250" i="31"/>
  <c r="AL250" i="31"/>
  <c r="AK200" i="31"/>
  <c r="AL200" i="31"/>
  <c r="AK201" i="31"/>
  <c r="AL201" i="31"/>
  <c r="AG202" i="31"/>
  <c r="AH202" i="31"/>
  <c r="AK249" i="31"/>
  <c r="AL249" i="31"/>
  <c r="AS245" i="31"/>
  <c r="AT245" i="31"/>
  <c r="AG155" i="31"/>
  <c r="AH155" i="31"/>
  <c r="AG223" i="31"/>
  <c r="AH223" i="31"/>
  <c r="AG222" i="31"/>
  <c r="AH222" i="31"/>
  <c r="AK209" i="31"/>
  <c r="AL209" i="31"/>
  <c r="K260" i="31"/>
  <c r="M260" i="31"/>
  <c r="L259" i="31"/>
  <c r="L258" i="31"/>
  <c r="M258" i="31"/>
  <c r="M259" i="31"/>
  <c r="L260" i="31"/>
  <c r="K259" i="31"/>
  <c r="M118" i="31"/>
  <c r="K120" i="31"/>
  <c r="K119" i="31"/>
  <c r="N119" i="31"/>
  <c r="N117" i="31"/>
  <c r="L120" i="31"/>
  <c r="M119" i="31"/>
  <c r="L118" i="31"/>
  <c r="L119" i="31"/>
  <c r="N116" i="31"/>
  <c r="M120" i="31"/>
  <c r="N120" i="31"/>
  <c r="N118" i="31"/>
  <c r="AK261" i="31"/>
  <c r="AL261" i="31"/>
  <c r="AS163" i="31"/>
  <c r="AT163" i="31"/>
  <c r="AS162" i="31"/>
  <c r="AT162" i="31"/>
  <c r="AS151" i="31"/>
  <c r="AT151" i="31"/>
  <c r="AO150" i="31"/>
  <c r="AP150" i="31"/>
  <c r="AG150" i="31"/>
  <c r="AH150" i="31"/>
  <c r="AO237" i="31"/>
  <c r="AP237" i="31"/>
  <c r="AS122" i="31"/>
  <c r="AT122" i="31"/>
  <c r="AG114" i="31"/>
  <c r="AH114" i="31"/>
  <c r="AO114" i="31"/>
  <c r="AP114" i="31"/>
  <c r="AO160" i="31"/>
  <c r="AP160" i="31"/>
  <c r="AG138" i="31"/>
  <c r="AH138" i="31"/>
  <c r="AG198" i="31"/>
  <c r="AH198" i="31"/>
  <c r="AO197" i="31"/>
  <c r="AP197" i="31"/>
  <c r="AK184" i="31"/>
  <c r="AL184" i="31"/>
  <c r="N183" i="31"/>
  <c r="AS234" i="31"/>
  <c r="AT234" i="31"/>
  <c r="AK208" i="31"/>
  <c r="AL208" i="31"/>
  <c r="AS206" i="31"/>
  <c r="AT206" i="31"/>
  <c r="AK206" i="31"/>
  <c r="AL206" i="31"/>
  <c r="AK255" i="31"/>
  <c r="AL255" i="31"/>
  <c r="AS229" i="31"/>
  <c r="AT229" i="31"/>
  <c r="AK229" i="31"/>
  <c r="AL229" i="31"/>
  <c r="AG228" i="31"/>
  <c r="AH228" i="31"/>
  <c r="AK227" i="31"/>
  <c r="AL227" i="31"/>
  <c r="AG193" i="31"/>
  <c r="AH193" i="31"/>
  <c r="AK113" i="31"/>
  <c r="AL113" i="31"/>
  <c r="AF100" i="31"/>
  <c r="AS113" i="31"/>
  <c r="AT113" i="31"/>
  <c r="AF102" i="31"/>
  <c r="AD145" i="32"/>
  <c r="AD170" i="32"/>
  <c r="AD252" i="32"/>
  <c r="K253" i="32"/>
  <c r="L254" i="32"/>
  <c r="M255" i="32"/>
  <c r="N256" i="32"/>
  <c r="K244" i="32"/>
  <c r="AD243" i="32"/>
  <c r="M206" i="32"/>
  <c r="AD205" i="32"/>
  <c r="AD218" i="32"/>
  <c r="AD135" i="32"/>
  <c r="AE191" i="32"/>
  <c r="AF191" i="32"/>
  <c r="AD231" i="32"/>
  <c r="L232" i="32"/>
  <c r="AD132" i="32"/>
  <c r="M159" i="32"/>
  <c r="AD158" i="32"/>
  <c r="AD156" i="32"/>
  <c r="AD169" i="32"/>
  <c r="M162" i="32"/>
  <c r="AD161" i="32"/>
  <c r="AD138" i="32"/>
  <c r="AD144" i="32"/>
  <c r="AF142" i="32"/>
  <c r="AV142" i="32"/>
  <c r="AW142" i="32"/>
  <c r="S149" i="32"/>
  <c r="AD149" i="32"/>
  <c r="AD148" i="32"/>
  <c r="K255" i="32"/>
  <c r="AD254" i="32"/>
  <c r="K210" i="32"/>
  <c r="AD209" i="32"/>
  <c r="N137" i="32"/>
  <c r="AD137" i="32"/>
  <c r="AE137" i="32"/>
  <c r="AD136" i="32"/>
  <c r="M249" i="32"/>
  <c r="AD248" i="32"/>
  <c r="AD133" i="32"/>
  <c r="AD217" i="32"/>
  <c r="AE217" i="32"/>
  <c r="AD242" i="32"/>
  <c r="AD157" i="32"/>
  <c r="AD253" i="32"/>
  <c r="AD236" i="32"/>
  <c r="AE235" i="32"/>
  <c r="AR235" i="32"/>
  <c r="AS235" i="32"/>
  <c r="M177" i="32"/>
  <c r="AD176" i="32"/>
  <c r="AE175" i="32"/>
  <c r="AR175" i="32"/>
  <c r="AS175" i="32"/>
  <c r="AE143" i="32"/>
  <c r="AE142" i="32"/>
  <c r="AD216" i="32"/>
  <c r="AG216" i="32"/>
  <c r="AG153" i="32"/>
  <c r="AE153" i="32"/>
  <c r="AF153" i="32"/>
  <c r="K165" i="32"/>
  <c r="AD164" i="32"/>
  <c r="AD115" i="32"/>
  <c r="K116" i="32"/>
  <c r="L117" i="32"/>
  <c r="M118" i="32"/>
  <c r="N119" i="32"/>
  <c r="K195" i="32"/>
  <c r="AD194" i="32"/>
  <c r="K261" i="32"/>
  <c r="K117" i="32"/>
  <c r="M228" i="32"/>
  <c r="AD227" i="32"/>
  <c r="AE230" i="32"/>
  <c r="AE219" i="32"/>
  <c r="AF219" i="32"/>
  <c r="AG219" i="32"/>
  <c r="AH216" i="32"/>
  <c r="AE221" i="32"/>
  <c r="AF221" i="32"/>
  <c r="AE173" i="32"/>
  <c r="AF173" i="32"/>
  <c r="AG173" i="32"/>
  <c r="N147" i="32"/>
  <c r="AD147" i="32"/>
  <c r="AD146" i="32"/>
  <c r="AF218" i="32"/>
  <c r="N141" i="32"/>
  <c r="AD141" i="32"/>
  <c r="AD140" i="32"/>
  <c r="AE183" i="32"/>
  <c r="AD171" i="32"/>
  <c r="N172" i="32"/>
  <c r="AD172" i="32"/>
  <c r="N215" i="32"/>
  <c r="AD215" i="32"/>
  <c r="AD214" i="32"/>
  <c r="AE218" i="32"/>
  <c r="AG217" i="32"/>
  <c r="AG150" i="32"/>
  <c r="AH142" i="32"/>
  <c r="AE179" i="32"/>
  <c r="AG180" i="32"/>
  <c r="AG179" i="32"/>
  <c r="AF180" i="32"/>
  <c r="AF179" i="32"/>
  <c r="AE180" i="32"/>
  <c r="AG137" i="32"/>
  <c r="AE151" i="32"/>
  <c r="AH148" i="32"/>
  <c r="AR150" i="32"/>
  <c r="AS150" i="32"/>
  <c r="AF217" i="32"/>
  <c r="AD237" i="32"/>
  <c r="K238" i="32"/>
  <c r="K257" i="32"/>
  <c r="K119" i="32"/>
  <c r="K126" i="32"/>
  <c r="N125" i="32"/>
  <c r="AD125" i="32"/>
  <c r="AD124" i="32"/>
  <c r="N188" i="32"/>
  <c r="AD188" i="32"/>
  <c r="AD187" i="32"/>
  <c r="AD130" i="32"/>
  <c r="N131" i="32"/>
  <c r="AD131" i="32"/>
  <c r="AF152" i="32"/>
  <c r="AG152" i="32"/>
  <c r="AE152" i="32"/>
  <c r="AH152" i="32"/>
  <c r="AH151" i="32"/>
  <c r="AH149" i="32"/>
  <c r="AF151" i="32"/>
  <c r="AF150" i="32"/>
  <c r="AD189" i="32"/>
  <c r="N190" i="32"/>
  <c r="AD190" i="32"/>
  <c r="AE220" i="32"/>
  <c r="AG220" i="32"/>
  <c r="AF220" i="32"/>
  <c r="AE222" i="32"/>
  <c r="N225" i="32"/>
  <c r="AD225" i="32"/>
  <c r="AD224" i="32"/>
  <c r="AE174" i="32"/>
  <c r="AF174" i="32"/>
  <c r="AD185" i="32"/>
  <c r="AE184" i="32"/>
  <c r="N186" i="32"/>
  <c r="AD186" i="32"/>
  <c r="AE145" i="32"/>
  <c r="AH145" i="32"/>
  <c r="AG143" i="32"/>
  <c r="AG218" i="32"/>
  <c r="AG154" i="32"/>
  <c r="AF154" i="32"/>
  <c r="AE154" i="32"/>
  <c r="AE139" i="32"/>
  <c r="AF138" i="32"/>
  <c r="AE138" i="32"/>
  <c r="AG138" i="32"/>
  <c r="AH138" i="32"/>
  <c r="AF137" i="32"/>
  <c r="AH133" i="32"/>
  <c r="AH134" i="32"/>
  <c r="AF182" i="32"/>
  <c r="AE182" i="32"/>
  <c r="AG182" i="32"/>
  <c r="AF170" i="32"/>
  <c r="AE170" i="32"/>
  <c r="AH169" i="32"/>
  <c r="AD203" i="32"/>
  <c r="AE202" i="32"/>
  <c r="N204" i="32"/>
  <c r="AD204" i="32"/>
  <c r="AE199" i="32"/>
  <c r="AE200" i="32"/>
  <c r="AG199" i="32"/>
  <c r="AF199" i="32"/>
  <c r="AF200" i="32"/>
  <c r="AH217" i="32"/>
  <c r="AH150" i="32"/>
  <c r="AE144" i="32"/>
  <c r="AG142" i="32"/>
  <c r="AG169" i="32"/>
  <c r="AE181" i="32"/>
  <c r="AG181" i="32"/>
  <c r="AF181" i="32"/>
  <c r="AR137" i="32"/>
  <c r="AS137" i="32"/>
  <c r="AG151" i="32"/>
  <c r="AF144" i="32"/>
  <c r="AE201" i="32"/>
  <c r="AG136" i="32"/>
  <c r="K237" i="31"/>
  <c r="AG237" i="31"/>
  <c r="AH237" i="31"/>
  <c r="L248" i="31"/>
  <c r="AK248" i="31"/>
  <c r="AL248" i="31"/>
  <c r="K247" i="31"/>
  <c r="AG247" i="31"/>
  <c r="AH247" i="31"/>
  <c r="K248" i="31"/>
  <c r="AG248" i="31"/>
  <c r="AH248" i="31"/>
  <c r="K240" i="31"/>
  <c r="AG240" i="31"/>
  <c r="AH240" i="31"/>
  <c r="L240" i="31"/>
  <c r="AK240" i="31"/>
  <c r="AL240" i="31"/>
  <c r="K239" i="31"/>
  <c r="AG239" i="31"/>
  <c r="AH239" i="31"/>
  <c r="M239" i="31"/>
  <c r="AO239" i="31"/>
  <c r="AP239" i="31"/>
  <c r="L239" i="31"/>
  <c r="AK239" i="31"/>
  <c r="AL239" i="31"/>
  <c r="M165" i="31"/>
  <c r="AO165" i="31"/>
  <c r="AP165" i="31"/>
  <c r="M163" i="31"/>
  <c r="AO163" i="31"/>
  <c r="AP163" i="31"/>
  <c r="M166" i="31"/>
  <c r="AO166" i="31"/>
  <c r="AP166" i="31"/>
  <c r="K176" i="31"/>
  <c r="AG176" i="31"/>
  <c r="AH176" i="31"/>
  <c r="L175" i="31"/>
  <c r="AK175" i="31"/>
  <c r="AL175" i="31"/>
  <c r="N175" i="31"/>
  <c r="AS175" i="31"/>
  <c r="AT175" i="31"/>
  <c r="M176" i="31"/>
  <c r="AO176" i="31"/>
  <c r="AP176" i="31"/>
  <c r="K175" i="31"/>
  <c r="AG175" i="31"/>
  <c r="AH175" i="31"/>
  <c r="L225" i="31"/>
  <c r="K226" i="31"/>
  <c r="AG226" i="31"/>
  <c r="AH226" i="31"/>
  <c r="K183" i="31"/>
  <c r="L183" i="31"/>
  <c r="AK183" i="31"/>
  <c r="AL183" i="31"/>
  <c r="M181" i="31"/>
  <c r="AO181" i="31"/>
  <c r="AP181" i="31"/>
  <c r="L182" i="31"/>
  <c r="AK182" i="31"/>
  <c r="AL182" i="31"/>
  <c r="AT198" i="31"/>
  <c r="AT177" i="31"/>
  <c r="K118" i="31"/>
  <c r="AG118" i="31"/>
  <c r="AH118" i="31"/>
  <c r="K117" i="31"/>
  <c r="AG117" i="31"/>
  <c r="AH117" i="31"/>
  <c r="L117" i="31"/>
  <c r="AG232" i="31"/>
  <c r="AH232" i="31"/>
  <c r="L172" i="31"/>
  <c r="AK172" i="31"/>
  <c r="AL172" i="31"/>
  <c r="K172" i="31"/>
  <c r="AG172" i="31"/>
  <c r="AH172" i="31"/>
  <c r="M172" i="31"/>
  <c r="AO172" i="31"/>
  <c r="AP172" i="31"/>
  <c r="K174" i="31"/>
  <c r="M174" i="31"/>
  <c r="AO174" i="31"/>
  <c r="AP174" i="31"/>
  <c r="N173" i="31"/>
  <c r="L173" i="31"/>
  <c r="AK173" i="31"/>
  <c r="AL173" i="31"/>
  <c r="M173" i="31"/>
  <c r="K173" i="31"/>
  <c r="AG173" i="31"/>
  <c r="AH173" i="31"/>
  <c r="L174" i="31"/>
  <c r="AK174" i="31"/>
  <c r="AL174" i="31"/>
  <c r="N174" i="31"/>
  <c r="AS174" i="31"/>
  <c r="AT174" i="31"/>
  <c r="M192" i="31"/>
  <c r="AO192" i="31"/>
  <c r="AP192" i="31"/>
  <c r="L236" i="31"/>
  <c r="L116" i="31"/>
  <c r="AK116" i="31"/>
  <c r="AL116" i="31"/>
  <c r="M116" i="31"/>
  <c r="AO116" i="31"/>
  <c r="AP116" i="31"/>
  <c r="AK137" i="31"/>
  <c r="AL137" i="31"/>
  <c r="K194" i="31"/>
  <c r="M195" i="31"/>
  <c r="L194" i="31"/>
  <c r="AK194" i="31"/>
  <c r="AL194" i="31"/>
  <c r="M194" i="31"/>
  <c r="AO194" i="31"/>
  <c r="AP194" i="31"/>
  <c r="K195" i="31"/>
  <c r="M193" i="31"/>
  <c r="AO193" i="31"/>
  <c r="AP193" i="31"/>
  <c r="L195" i="31"/>
  <c r="AK195" i="31"/>
  <c r="AL195" i="31"/>
  <c r="L193" i="31"/>
  <c r="K235" i="31"/>
  <c r="L235" i="31"/>
  <c r="AK235" i="31"/>
  <c r="AL235" i="31"/>
  <c r="N235" i="31"/>
  <c r="K234" i="31"/>
  <c r="AK205" i="31"/>
  <c r="AL205" i="31"/>
  <c r="N193" i="31"/>
  <c r="AS193" i="31"/>
  <c r="AT193" i="31"/>
  <c r="M117" i="31"/>
  <c r="AO117" i="31"/>
  <c r="AP117" i="31"/>
  <c r="M235" i="31"/>
  <c r="AO235" i="31"/>
  <c r="AP235" i="31"/>
  <c r="AK176" i="31"/>
  <c r="AL176" i="31"/>
  <c r="AS139" i="31"/>
  <c r="AT139" i="31"/>
  <c r="AG142" i="31"/>
  <c r="AH142" i="31"/>
  <c r="AK231" i="31"/>
  <c r="AL231" i="31"/>
  <c r="AO231" i="31"/>
  <c r="AP231" i="31"/>
  <c r="AO162" i="31"/>
  <c r="AP162" i="31"/>
  <c r="AG243" i="31"/>
  <c r="AH243" i="31"/>
  <c r="AK164" i="31"/>
  <c r="AL164" i="31"/>
  <c r="AO190" i="31"/>
  <c r="AP190" i="31"/>
  <c r="AO189" i="31"/>
  <c r="AP189" i="31"/>
  <c r="AK190" i="31"/>
  <c r="AL190" i="31"/>
  <c r="AG182" i="31"/>
  <c r="AH182" i="31"/>
  <c r="G64" i="31"/>
  <c r="AO232" i="31"/>
  <c r="AP232" i="31"/>
  <c r="AS140" i="31"/>
  <c r="AT140" i="31"/>
  <c r="AS138" i="31"/>
  <c r="AT138" i="31"/>
  <c r="AG233" i="31"/>
  <c r="AH233" i="31"/>
  <c r="AS161" i="31"/>
  <c r="AT161" i="31"/>
  <c r="AK203" i="31"/>
  <c r="AL203" i="31"/>
  <c r="AK199" i="31"/>
  <c r="AL199" i="31"/>
  <c r="AK123" i="31"/>
  <c r="AL123" i="31"/>
  <c r="AS197" i="31"/>
  <c r="AT197" i="31"/>
  <c r="AO135" i="31"/>
  <c r="AP135" i="31"/>
  <c r="AS135" i="31"/>
  <c r="AT135" i="31"/>
  <c r="AS238" i="31"/>
  <c r="AT238" i="31"/>
  <c r="AS237" i="31"/>
  <c r="AT237" i="31"/>
  <c r="AO238" i="31"/>
  <c r="AP238" i="31"/>
  <c r="AK155" i="31"/>
  <c r="AL155" i="31"/>
  <c r="AO125" i="31"/>
  <c r="AP125" i="31"/>
  <c r="AS125" i="31"/>
  <c r="AT125" i="31"/>
  <c r="AG124" i="31"/>
  <c r="AH124" i="31"/>
  <c r="AS212" i="31"/>
  <c r="AT212" i="31"/>
  <c r="AS221" i="31"/>
  <c r="AT221" i="31"/>
  <c r="AS224" i="31"/>
  <c r="AT224" i="31"/>
  <c r="AS223" i="31"/>
  <c r="AT223" i="31"/>
  <c r="AK224" i="31"/>
  <c r="AL224" i="31"/>
  <c r="AK153" i="31"/>
  <c r="AL153" i="31"/>
  <c r="AK154" i="31"/>
  <c r="AL154" i="31"/>
  <c r="AK228" i="31"/>
  <c r="AL228" i="31"/>
  <c r="AS228" i="31"/>
  <c r="AT228" i="31"/>
  <c r="AO130" i="31"/>
  <c r="AP130" i="31"/>
  <c r="AK130" i="31"/>
  <c r="AL130" i="31"/>
  <c r="AG132" i="31"/>
  <c r="AH132" i="31"/>
  <c r="AO242" i="31"/>
  <c r="AP242" i="31"/>
  <c r="AG245" i="31"/>
  <c r="AH245" i="31"/>
  <c r="AG160" i="31"/>
  <c r="AH160" i="31"/>
  <c r="AK136" i="31"/>
  <c r="AL136" i="31"/>
  <c r="AO136" i="31"/>
  <c r="AP136" i="31"/>
  <c r="AG135" i="31"/>
  <c r="AH135" i="31"/>
  <c r="AS199" i="31"/>
  <c r="AT199" i="31"/>
  <c r="AG186" i="31"/>
  <c r="AH186" i="31"/>
  <c r="AK149" i="31"/>
  <c r="AL149" i="31"/>
  <c r="AG149" i="31"/>
  <c r="AH149" i="31"/>
  <c r="AO149" i="31"/>
  <c r="AP149" i="31"/>
  <c r="AG217" i="31"/>
  <c r="AH217" i="31"/>
  <c r="AK217" i="31"/>
  <c r="AL217" i="31"/>
  <c r="AK215" i="31"/>
  <c r="AL215" i="31"/>
  <c r="AO214" i="31"/>
  <c r="AP214" i="31"/>
  <c r="AK198" i="31"/>
  <c r="AL198" i="31"/>
  <c r="AK222" i="31"/>
  <c r="AL222" i="31"/>
  <c r="AS124" i="31"/>
  <c r="AT124" i="31"/>
  <c r="AG216" i="31"/>
  <c r="AH216" i="31"/>
  <c r="AG238" i="31"/>
  <c r="AH238" i="31"/>
  <c r="AO122" i="31"/>
  <c r="AP122" i="31"/>
  <c r="AG125" i="31"/>
  <c r="AH125" i="31"/>
  <c r="AS210" i="31"/>
  <c r="AT210" i="31"/>
  <c r="AK216" i="31"/>
  <c r="AL216" i="31"/>
  <c r="AO216" i="31"/>
  <c r="AP216" i="31"/>
  <c r="AO224" i="31"/>
  <c r="AP224" i="31"/>
  <c r="AO222" i="31"/>
  <c r="AP222" i="31"/>
  <c r="AK223" i="31"/>
  <c r="AL223" i="31"/>
  <c r="AG224" i="31"/>
  <c r="AH224" i="31"/>
  <c r="AS152" i="31"/>
  <c r="AT152" i="31"/>
  <c r="AG154" i="31"/>
  <c r="AH154" i="31"/>
  <c r="AO228" i="31"/>
  <c r="AP228" i="31"/>
  <c r="AG227" i="31"/>
  <c r="AH227" i="31"/>
  <c r="AG199" i="31"/>
  <c r="AH199" i="31"/>
  <c r="AO129" i="31"/>
  <c r="AP129" i="31"/>
  <c r="AS127" i="31"/>
  <c r="AT127" i="31"/>
  <c r="AG131" i="31"/>
  <c r="AH131" i="31"/>
  <c r="AK245" i="31"/>
  <c r="AL245" i="31"/>
  <c r="AK244" i="31"/>
  <c r="AL244" i="31"/>
  <c r="AO243" i="31"/>
  <c r="AP243" i="31"/>
  <c r="AO245" i="31"/>
  <c r="AP245" i="31"/>
  <c r="AS160" i="31"/>
  <c r="AT160" i="31"/>
  <c r="AS136" i="31"/>
  <c r="AT136" i="31"/>
  <c r="AS195" i="31"/>
  <c r="AT195" i="31"/>
  <c r="AS196" i="31"/>
  <c r="AT196" i="31"/>
  <c r="AS194" i="31"/>
  <c r="AT194" i="31"/>
  <c r="AG200" i="31"/>
  <c r="AH200" i="31"/>
  <c r="AS146" i="31"/>
  <c r="AT146" i="31"/>
  <c r="AG218" i="31"/>
  <c r="AH218" i="31"/>
  <c r="AS183" i="31"/>
  <c r="AT183" i="31"/>
  <c r="AS120" i="31"/>
  <c r="AT120" i="31"/>
  <c r="AS116" i="31"/>
  <c r="AT116" i="31"/>
  <c r="AK118" i="31"/>
  <c r="AL118" i="31"/>
  <c r="AK120" i="31"/>
  <c r="AL120" i="31"/>
  <c r="AS119" i="31"/>
  <c r="AT119" i="31"/>
  <c r="AG120" i="31"/>
  <c r="AH120" i="31"/>
  <c r="AG259" i="31"/>
  <c r="AH259" i="31"/>
  <c r="AO259" i="31"/>
  <c r="AP259" i="31"/>
  <c r="AK258" i="31"/>
  <c r="AL258" i="31"/>
  <c r="AO260" i="31"/>
  <c r="AP260" i="31"/>
  <c r="AO219" i="31"/>
  <c r="AP219" i="31"/>
  <c r="AG252" i="31"/>
  <c r="AH252" i="31"/>
  <c r="AS249" i="31"/>
  <c r="AT249" i="31"/>
  <c r="AO253" i="31"/>
  <c r="AP253" i="31"/>
  <c r="AO252" i="31"/>
  <c r="AP252" i="31"/>
  <c r="AS253" i="31"/>
  <c r="AT253" i="31"/>
  <c r="AO251" i="31"/>
  <c r="AP251" i="31"/>
  <c r="AK252" i="31"/>
  <c r="AL252" i="31"/>
  <c r="AS214" i="31"/>
  <c r="AT214" i="31"/>
  <c r="AS219" i="31"/>
  <c r="AT219" i="31"/>
  <c r="AK219" i="31"/>
  <c r="AL219" i="31"/>
  <c r="AS216" i="31"/>
  <c r="AT216" i="31"/>
  <c r="AK218" i="31"/>
  <c r="AL218" i="31"/>
  <c r="AO220" i="31"/>
  <c r="AP220" i="31"/>
  <c r="AO113" i="31"/>
  <c r="AP113" i="31"/>
  <c r="H64" i="31"/>
  <c r="AF101" i="31"/>
  <c r="H65" i="31"/>
  <c r="H66" i="31"/>
  <c r="AS255" i="31"/>
  <c r="AT255" i="31"/>
  <c r="AS257" i="31"/>
  <c r="AT257" i="31"/>
  <c r="AO255" i="31"/>
  <c r="AP255" i="31"/>
  <c r="AO254" i="31"/>
  <c r="AP254" i="31"/>
  <c r="AG257" i="31"/>
  <c r="AH257" i="31"/>
  <c r="AK256" i="31"/>
  <c r="AL256" i="31"/>
  <c r="AK257" i="31"/>
  <c r="AL257" i="31"/>
  <c r="AK171" i="31"/>
  <c r="AL171" i="31"/>
  <c r="AG171" i="31"/>
  <c r="AH171" i="31"/>
  <c r="AS247" i="31"/>
  <c r="AT247" i="31"/>
  <c r="AS129" i="31"/>
  <c r="AT129" i="31"/>
  <c r="AS133" i="31"/>
  <c r="AT133" i="31"/>
  <c r="AS130" i="31"/>
  <c r="AT130" i="31"/>
  <c r="AS134" i="31"/>
  <c r="AT134" i="31"/>
  <c r="AK132" i="31"/>
  <c r="AL132" i="31"/>
  <c r="AO133" i="31"/>
  <c r="AP133" i="31"/>
  <c r="AO132" i="31"/>
  <c r="AP132" i="31"/>
  <c r="AK134" i="31"/>
  <c r="AL134" i="31"/>
  <c r="AO218" i="31"/>
  <c r="AP218" i="31"/>
  <c r="AO115" i="31"/>
  <c r="AP115" i="31"/>
  <c r="AG115" i="31"/>
  <c r="AH115" i="31"/>
  <c r="AK170" i="31"/>
  <c r="AL170" i="31"/>
  <c r="AS167" i="31"/>
  <c r="AT167" i="31"/>
  <c r="AG170" i="31"/>
  <c r="AH170" i="31"/>
  <c r="AS165" i="31"/>
  <c r="AT165" i="31"/>
  <c r="AS170" i="31"/>
  <c r="AT170" i="31"/>
  <c r="AO170" i="31"/>
  <c r="AP170" i="31"/>
  <c r="AO169" i="31"/>
  <c r="AP169" i="31"/>
  <c r="AS154" i="31"/>
  <c r="AT154" i="31"/>
  <c r="AG158" i="31"/>
  <c r="AH158" i="31"/>
  <c r="AS155" i="31"/>
  <c r="AT155" i="31"/>
  <c r="AS156" i="31"/>
  <c r="AT156" i="31"/>
  <c r="AO158" i="31"/>
  <c r="AP158" i="31"/>
  <c r="AG159" i="31"/>
  <c r="AH159" i="31"/>
  <c r="AS157" i="31"/>
  <c r="AT157" i="31"/>
  <c r="AK159" i="31"/>
  <c r="AL159" i="31"/>
  <c r="AO121" i="31"/>
  <c r="AP121" i="31"/>
  <c r="AK121" i="31"/>
  <c r="AL121" i="31"/>
  <c r="AS187" i="31"/>
  <c r="AT187" i="31"/>
  <c r="AG187" i="31"/>
  <c r="AH187" i="31"/>
  <c r="AS184" i="31"/>
  <c r="AT184" i="31"/>
  <c r="AS182" i="31"/>
  <c r="AT182" i="31"/>
  <c r="AO187" i="31"/>
  <c r="AP187" i="31"/>
  <c r="AS188" i="31"/>
  <c r="AT188" i="31"/>
  <c r="AO188" i="31"/>
  <c r="AP188" i="31"/>
  <c r="AS118" i="31"/>
  <c r="AT118" i="31"/>
  <c r="AO120" i="31"/>
  <c r="AP120" i="31"/>
  <c r="AK119" i="31"/>
  <c r="AL119" i="31"/>
  <c r="AO119" i="31"/>
  <c r="AP119" i="31"/>
  <c r="AS117" i="31"/>
  <c r="AT117" i="31"/>
  <c r="AG119" i="31"/>
  <c r="AH119" i="31"/>
  <c r="AO118" i="31"/>
  <c r="AP118" i="31"/>
  <c r="AK260" i="31"/>
  <c r="AL260" i="31"/>
  <c r="AO258" i="31"/>
  <c r="AP258" i="31"/>
  <c r="AK259" i="31"/>
  <c r="AL259" i="31"/>
  <c r="AG260" i="31"/>
  <c r="AH260" i="31"/>
  <c r="AS218" i="31"/>
  <c r="AT218" i="31"/>
  <c r="AS250" i="31"/>
  <c r="AT250" i="31"/>
  <c r="AS251" i="31"/>
  <c r="AT251" i="31"/>
  <c r="AK253" i="31"/>
  <c r="AL253" i="31"/>
  <c r="AS252" i="31"/>
  <c r="AT252" i="31"/>
  <c r="AG253" i="31"/>
  <c r="AH253" i="31"/>
  <c r="AS248" i="31"/>
  <c r="AT248" i="31"/>
  <c r="AS220" i="31"/>
  <c r="AT220" i="31"/>
  <c r="AS215" i="31"/>
  <c r="AT215" i="31"/>
  <c r="AO217" i="31"/>
  <c r="AP217" i="31"/>
  <c r="AS217" i="31"/>
  <c r="AT217" i="31"/>
  <c r="AK220" i="31"/>
  <c r="AL220" i="31"/>
  <c r="AG220" i="31"/>
  <c r="AH220" i="31"/>
  <c r="F64" i="31"/>
  <c r="AF99" i="31"/>
  <c r="AG113" i="31"/>
  <c r="F65" i="31"/>
  <c r="AH113" i="31"/>
  <c r="AO156" i="31"/>
  <c r="AP156" i="31"/>
  <c r="AS114" i="31"/>
  <c r="AT114" i="31"/>
  <c r="AS256" i="31"/>
  <c r="AT256" i="31"/>
  <c r="AS254" i="31"/>
  <c r="AT254" i="31"/>
  <c r="AO257" i="31"/>
  <c r="AP257" i="31"/>
  <c r="AO256" i="31"/>
  <c r="AP256" i="31"/>
  <c r="AG256" i="31"/>
  <c r="AH256" i="31"/>
  <c r="AO171" i="31"/>
  <c r="AP171" i="31"/>
  <c r="AS171" i="31"/>
  <c r="AT171" i="31"/>
  <c r="AO250" i="31"/>
  <c r="AP250" i="31"/>
  <c r="AG169" i="31"/>
  <c r="AH169" i="31"/>
  <c r="AS128" i="31"/>
  <c r="AT128" i="31"/>
  <c r="AO131" i="31"/>
  <c r="AP131" i="31"/>
  <c r="AO134" i="31"/>
  <c r="AP134" i="31"/>
  <c r="AK133" i="31"/>
  <c r="AL133" i="31"/>
  <c r="AS132" i="31"/>
  <c r="AT132" i="31"/>
  <c r="AG133" i="31"/>
  <c r="AH133" i="31"/>
  <c r="AS131" i="31"/>
  <c r="AT131" i="31"/>
  <c r="AG134" i="31"/>
  <c r="AH134" i="31"/>
  <c r="AK114" i="31"/>
  <c r="AL114" i="31"/>
  <c r="AK115" i="31"/>
  <c r="AL115" i="31"/>
  <c r="AS115" i="31"/>
  <c r="AT115" i="31"/>
  <c r="AS166" i="31"/>
  <c r="AT166" i="31"/>
  <c r="AS168" i="31"/>
  <c r="AT168" i="31"/>
  <c r="AS164" i="31"/>
  <c r="AT164" i="31"/>
  <c r="AK169" i="31"/>
  <c r="AL169" i="31"/>
  <c r="AO168" i="31"/>
  <c r="AP168" i="31"/>
  <c r="AS169" i="31"/>
  <c r="AT169" i="31"/>
  <c r="AO167" i="31"/>
  <c r="AP167" i="31"/>
  <c r="AS158" i="31"/>
  <c r="AT158" i="31"/>
  <c r="AO159" i="31"/>
  <c r="AP159" i="31"/>
  <c r="AO157" i="31"/>
  <c r="AP157" i="31"/>
  <c r="AK158" i="31"/>
  <c r="AL158" i="31"/>
  <c r="AK157" i="31"/>
  <c r="AL157" i="31"/>
  <c r="AS153" i="31"/>
  <c r="AT153" i="31"/>
  <c r="AS159" i="31"/>
  <c r="AT159" i="31"/>
  <c r="AG121" i="31"/>
  <c r="AH121" i="31"/>
  <c r="AS121" i="31"/>
  <c r="AT121" i="31"/>
  <c r="AO186" i="31"/>
  <c r="AP186" i="31"/>
  <c r="AS185" i="31"/>
  <c r="AT185" i="31"/>
  <c r="AK186" i="31"/>
  <c r="AL186" i="31"/>
  <c r="AS186" i="31"/>
  <c r="AT186" i="31"/>
  <c r="AO185" i="31"/>
  <c r="AP185" i="31"/>
  <c r="AK187" i="31"/>
  <c r="AL187" i="31"/>
  <c r="AK188" i="31"/>
  <c r="AL188" i="31"/>
  <c r="AG188" i="31"/>
  <c r="AH188" i="31"/>
  <c r="AG200" i="32"/>
  <c r="AH199" i="32"/>
  <c r="AF155" i="32"/>
  <c r="AV155" i="32"/>
  <c r="AW155" i="32"/>
  <c r="AF201" i="32"/>
  <c r="AD116" i="32"/>
  <c r="AE115" i="32"/>
  <c r="AR142" i="32"/>
  <c r="AS142" i="32"/>
  <c r="AE157" i="32"/>
  <c r="AR157" i="32"/>
  <c r="AS157" i="32"/>
  <c r="AR217" i="32"/>
  <c r="AS217" i="32"/>
  <c r="L211" i="32"/>
  <c r="AD210" i="32"/>
  <c r="L256" i="32"/>
  <c r="AD255" i="32"/>
  <c r="AE148" i="32"/>
  <c r="AE149" i="32"/>
  <c r="AR149" i="32"/>
  <c r="AS149" i="32"/>
  <c r="AF149" i="32"/>
  <c r="N163" i="32"/>
  <c r="AD163" i="32"/>
  <c r="AD162" i="32"/>
  <c r="M233" i="32"/>
  <c r="AD232" i="32"/>
  <c r="AW191" i="32"/>
  <c r="AV191" i="32"/>
  <c r="AG132" i="32"/>
  <c r="AZ132" i="32"/>
  <c r="BA132" i="32"/>
  <c r="AF135" i="32"/>
  <c r="AE135" i="32"/>
  <c r="AG135" i="32"/>
  <c r="AZ135" i="32"/>
  <c r="BA135" i="32"/>
  <c r="AE169" i="32"/>
  <c r="AG149" i="32"/>
  <c r="AG134" i="32"/>
  <c r="AZ134" i="32"/>
  <c r="BA134" i="32"/>
  <c r="AE216" i="32"/>
  <c r="AR216" i="32"/>
  <c r="AS216" i="32"/>
  <c r="AF216" i="32"/>
  <c r="AR143" i="32"/>
  <c r="AS143" i="32"/>
  <c r="AD177" i="32"/>
  <c r="N178" i="32"/>
  <c r="AD178" i="32"/>
  <c r="AF252" i="32"/>
  <c r="AE253" i="32"/>
  <c r="AF253" i="32"/>
  <c r="AE242" i="32"/>
  <c r="AE133" i="32"/>
  <c r="AF133" i="32"/>
  <c r="AG133" i="32"/>
  <c r="N250" i="32"/>
  <c r="AD250" i="32"/>
  <c r="AD249" i="32"/>
  <c r="AE248" i="32"/>
  <c r="AR248" i="32"/>
  <c r="AS248" i="32"/>
  <c r="AF136" i="32"/>
  <c r="AE136" i="32"/>
  <c r="AR136" i="32"/>
  <c r="AS136" i="32"/>
  <c r="AF208" i="32"/>
  <c r="AV208" i="32"/>
  <c r="AW208" i="32"/>
  <c r="AE208" i="32"/>
  <c r="AE254" i="32"/>
  <c r="AR254" i="32"/>
  <c r="AS254" i="32"/>
  <c r="AF148" i="32"/>
  <c r="AG148" i="32"/>
  <c r="AF161" i="32"/>
  <c r="AE161" i="32"/>
  <c r="AE156" i="32"/>
  <c r="AR156" i="32"/>
  <c r="AS156" i="32"/>
  <c r="AF156" i="32"/>
  <c r="AG155" i="32"/>
  <c r="N160" i="32"/>
  <c r="AD160" i="32"/>
  <c r="AD159" i="32"/>
  <c r="AG157" i="32"/>
  <c r="AZ157" i="32"/>
  <c r="BA157" i="32"/>
  <c r="AE155" i="32"/>
  <c r="AR155" i="32"/>
  <c r="AS155" i="32"/>
  <c r="AF132" i="32"/>
  <c r="AE132" i="32"/>
  <c r="AR132" i="32"/>
  <c r="AS132" i="32"/>
  <c r="AH132" i="32"/>
  <c r="BD132" i="32"/>
  <c r="BE132" i="32"/>
  <c r="AR191" i="32"/>
  <c r="AS191" i="32"/>
  <c r="N207" i="32"/>
  <c r="AD207" i="32"/>
  <c r="AD206" i="32"/>
  <c r="AF205" i="32"/>
  <c r="AV205" i="32"/>
  <c r="AW205" i="32"/>
  <c r="L245" i="32"/>
  <c r="AD244" i="32"/>
  <c r="AG252" i="32"/>
  <c r="AE251" i="32"/>
  <c r="AR251" i="32"/>
  <c r="AS251" i="32"/>
  <c r="AF251" i="32"/>
  <c r="AV251" i="32"/>
  <c r="AW251" i="32"/>
  <c r="AE252" i="32"/>
  <c r="AG251" i="32"/>
  <c r="AF143" i="32"/>
  <c r="AF134" i="32"/>
  <c r="AE134" i="32"/>
  <c r="AR134" i="32"/>
  <c r="AS134" i="32"/>
  <c r="BD199" i="32"/>
  <c r="BE199" i="32"/>
  <c r="AV144" i="32"/>
  <c r="AW144" i="32"/>
  <c r="AV181" i="32"/>
  <c r="AW181" i="32"/>
  <c r="AZ169" i="32"/>
  <c r="BA169" i="32"/>
  <c r="BD169" i="32"/>
  <c r="BE169" i="32"/>
  <c r="AR170" i="32"/>
  <c r="AS170" i="32"/>
  <c r="AR182" i="32"/>
  <c r="AS182" i="32"/>
  <c r="AV182" i="32"/>
  <c r="AW182" i="32"/>
  <c r="AV137" i="32"/>
  <c r="AW137" i="32"/>
  <c r="BD138" i="32"/>
  <c r="BE138" i="32"/>
  <c r="AZ138" i="32"/>
  <c r="BA138" i="32"/>
  <c r="AR138" i="32"/>
  <c r="AS138" i="32"/>
  <c r="AV154" i="32"/>
  <c r="AW154" i="32"/>
  <c r="AZ154" i="32"/>
  <c r="BA154" i="32"/>
  <c r="AZ143" i="32"/>
  <c r="BA143" i="32"/>
  <c r="BD145" i="32"/>
  <c r="BE145" i="32"/>
  <c r="AF186" i="32"/>
  <c r="AE186" i="32"/>
  <c r="AG186" i="32"/>
  <c r="AH186" i="32"/>
  <c r="AV174" i="32"/>
  <c r="AW174" i="32"/>
  <c r="AG224" i="32"/>
  <c r="AF224" i="32"/>
  <c r="AE224" i="32"/>
  <c r="AG222" i="32"/>
  <c r="AV220" i="32"/>
  <c r="AW220" i="32"/>
  <c r="AH220" i="32"/>
  <c r="AG190" i="32"/>
  <c r="AE190" i="32"/>
  <c r="AF190" i="32"/>
  <c r="AV150" i="32"/>
  <c r="AW150" i="32"/>
  <c r="BD149" i="32"/>
  <c r="BE149" i="32"/>
  <c r="BD152" i="32"/>
  <c r="BE152" i="32"/>
  <c r="AZ152" i="32"/>
  <c r="BA152" i="32"/>
  <c r="AE187" i="32"/>
  <c r="AF187" i="32"/>
  <c r="AG187" i="32"/>
  <c r="AH187" i="32"/>
  <c r="L239" i="32"/>
  <c r="AD238" i="32"/>
  <c r="BD148" i="32"/>
  <c r="BE148" i="32"/>
  <c r="AR151" i="32"/>
  <c r="AS151" i="32"/>
  <c r="AV179" i="32"/>
  <c r="AW179" i="32"/>
  <c r="AZ179" i="32"/>
  <c r="BA179" i="32"/>
  <c r="AZ180" i="32"/>
  <c r="BA180" i="32"/>
  <c r="AR179" i="32"/>
  <c r="AS179" i="32"/>
  <c r="BD142" i="32"/>
  <c r="BE142" i="32"/>
  <c r="AZ150" i="32"/>
  <c r="BA150" i="32"/>
  <c r="AV201" i="32"/>
  <c r="AW201" i="32"/>
  <c r="AR202" i="32"/>
  <c r="AS202" i="32"/>
  <c r="AF202" i="32"/>
  <c r="AF215" i="32"/>
  <c r="AG215" i="32"/>
  <c r="AH215" i="32"/>
  <c r="AE215" i="32"/>
  <c r="AG171" i="32"/>
  <c r="AE171" i="32"/>
  <c r="AH171" i="32"/>
  <c r="AF171" i="32"/>
  <c r="AR183" i="32"/>
  <c r="AS183" i="32"/>
  <c r="AH183" i="32"/>
  <c r="AE141" i="32"/>
  <c r="AH141" i="32"/>
  <c r="AG141" i="32"/>
  <c r="AF141" i="32"/>
  <c r="AV218" i="32"/>
  <c r="AW218" i="32"/>
  <c r="AG147" i="32"/>
  <c r="AE147" i="32"/>
  <c r="AH147" i="32"/>
  <c r="AF147" i="32"/>
  <c r="AR184" i="32"/>
  <c r="AS184" i="32"/>
  <c r="AF184" i="32"/>
  <c r="AZ173" i="32"/>
  <c r="BA173" i="32"/>
  <c r="AR173" i="32"/>
  <c r="AS173" i="32"/>
  <c r="AF223" i="32"/>
  <c r="AE223" i="32"/>
  <c r="AG221" i="32"/>
  <c r="AR221" i="32"/>
  <c r="AS221" i="32"/>
  <c r="AZ216" i="32"/>
  <c r="BA216" i="32"/>
  <c r="AH219" i="32"/>
  <c r="AV219" i="32"/>
  <c r="AW219" i="32"/>
  <c r="AR230" i="32"/>
  <c r="AS230" i="32"/>
  <c r="AE193" i="32"/>
  <c r="AG191" i="32"/>
  <c r="AF192" i="32"/>
  <c r="AF114" i="32"/>
  <c r="AE163" i="32"/>
  <c r="AH158" i="32"/>
  <c r="AF162" i="32"/>
  <c r="AG161" i="32"/>
  <c r="AH135" i="32"/>
  <c r="AF123" i="32"/>
  <c r="AE123" i="32"/>
  <c r="AV153" i="32"/>
  <c r="AW153" i="32"/>
  <c r="AZ153" i="32"/>
  <c r="BA153" i="32"/>
  <c r="AZ136" i="32"/>
  <c r="BA136" i="32"/>
  <c r="AH143" i="32"/>
  <c r="AZ151" i="32"/>
  <c r="BA151" i="32"/>
  <c r="AZ181" i="32"/>
  <c r="BA181" i="32"/>
  <c r="AH181" i="32"/>
  <c r="AZ142" i="32"/>
  <c r="BA142" i="32"/>
  <c r="BD150" i="32"/>
  <c r="BE150" i="32"/>
  <c r="AV200" i="32"/>
  <c r="AW200" i="32"/>
  <c r="AZ200" i="32"/>
  <c r="BA200" i="32"/>
  <c r="AH200" i="32"/>
  <c r="AF203" i="32"/>
  <c r="AE203" i="32"/>
  <c r="AG203" i="32"/>
  <c r="AH203" i="32"/>
  <c r="AH170" i="32"/>
  <c r="AG170" i="32"/>
  <c r="AZ182" i="32"/>
  <c r="BA182" i="32"/>
  <c r="AH182" i="32"/>
  <c r="BD134" i="32"/>
  <c r="BE134" i="32"/>
  <c r="AH139" i="32"/>
  <c r="AH137" i="32"/>
  <c r="AF139" i="32"/>
  <c r="AG139" i="32"/>
  <c r="AV138" i="32"/>
  <c r="AW138" i="32"/>
  <c r="AR154" i="32"/>
  <c r="AS154" i="32"/>
  <c r="AZ218" i="32"/>
  <c r="BA218" i="32"/>
  <c r="AH144" i="32"/>
  <c r="AG145" i="32"/>
  <c r="AF145" i="32"/>
  <c r="AE185" i="32"/>
  <c r="AF185" i="32"/>
  <c r="AG185" i="32"/>
  <c r="AH185" i="32"/>
  <c r="AR174" i="32"/>
  <c r="AS174" i="32"/>
  <c r="AE225" i="32"/>
  <c r="AF225" i="32"/>
  <c r="AF222" i="32"/>
  <c r="AR222" i="32"/>
  <c r="AS222" i="32"/>
  <c r="AZ220" i="32"/>
  <c r="BA220" i="32"/>
  <c r="AR220" i="32"/>
  <c r="AS220" i="32"/>
  <c r="AE189" i="32"/>
  <c r="AG189" i="32"/>
  <c r="AF189" i="32"/>
  <c r="AV151" i="32"/>
  <c r="AW151" i="32"/>
  <c r="BD151" i="32"/>
  <c r="BE151" i="32"/>
  <c r="AR152" i="32"/>
  <c r="AS152" i="32"/>
  <c r="AV152" i="32"/>
  <c r="AW152" i="32"/>
  <c r="AE130" i="32"/>
  <c r="AG130" i="32"/>
  <c r="AF130" i="32"/>
  <c r="AH130" i="32"/>
  <c r="AE188" i="32"/>
  <c r="AF188" i="32"/>
  <c r="AH188" i="32"/>
  <c r="AG188" i="32"/>
  <c r="L127" i="32"/>
  <c r="AD126" i="32"/>
  <c r="L120" i="32"/>
  <c r="L258" i="32"/>
  <c r="AE237" i="32"/>
  <c r="AF236" i="32"/>
  <c r="AE236" i="32"/>
  <c r="AF235" i="32"/>
  <c r="AG235" i="32"/>
  <c r="AH136" i="32"/>
  <c r="AH201" i="32"/>
  <c r="AZ137" i="32"/>
  <c r="BA137" i="32"/>
  <c r="AR180" i="32"/>
  <c r="AS180" i="32"/>
  <c r="AV180" i="32"/>
  <c r="AW180" i="32"/>
  <c r="AH180" i="32"/>
  <c r="AH179" i="32"/>
  <c r="AF169" i="32"/>
  <c r="AG144" i="32"/>
  <c r="AZ217" i="32"/>
  <c r="BA217" i="32"/>
  <c r="AH202" i="32"/>
  <c r="AG202" i="32"/>
  <c r="AE214" i="32"/>
  <c r="AF214" i="32"/>
  <c r="AG214" i="32"/>
  <c r="AH214" i="32"/>
  <c r="AH172" i="32"/>
  <c r="AG172" i="32"/>
  <c r="AE172" i="32"/>
  <c r="AF172" i="32"/>
  <c r="AF183" i="32"/>
  <c r="AG183" i="32"/>
  <c r="AE140" i="32"/>
  <c r="AG140" i="32"/>
  <c r="AF140" i="32"/>
  <c r="AH140" i="32"/>
  <c r="AE146" i="32"/>
  <c r="AF146" i="32"/>
  <c r="AH146" i="32"/>
  <c r="AG146" i="32"/>
  <c r="AH184" i="32"/>
  <c r="AG184" i="32"/>
  <c r="AV173" i="32"/>
  <c r="AW173" i="32"/>
  <c r="AG223" i="32"/>
  <c r="AH221" i="32"/>
  <c r="AV221" i="32"/>
  <c r="AW221" i="32"/>
  <c r="BD216" i="32"/>
  <c r="BE216" i="32"/>
  <c r="AH218" i="32"/>
  <c r="AZ219" i="32"/>
  <c r="BA219" i="32"/>
  <c r="AR219" i="32"/>
  <c r="AS219" i="32"/>
  <c r="N229" i="32"/>
  <c r="AD229" i="32"/>
  <c r="AD228" i="32"/>
  <c r="L118" i="32"/>
  <c r="AD117" i="32"/>
  <c r="L262" i="32"/>
  <c r="AD261" i="32"/>
  <c r="L196" i="32"/>
  <c r="AD195" i="32"/>
  <c r="AF115" i="32"/>
  <c r="AG114" i="32"/>
  <c r="AE114" i="32"/>
  <c r="L166" i="32"/>
  <c r="AD165" i="32"/>
  <c r="AG226" i="32"/>
  <c r="AE226" i="32"/>
  <c r="AR153" i="32"/>
  <c r="AS153" i="32"/>
  <c r="AR201" i="32"/>
  <c r="AS201" i="32"/>
  <c r="AR181" i="32"/>
  <c r="AS181" i="32"/>
  <c r="AR144" i="32"/>
  <c r="AS144" i="32"/>
  <c r="BD217" i="32"/>
  <c r="BE217" i="32"/>
  <c r="AV199" i="32"/>
  <c r="AW199" i="32"/>
  <c r="AZ199" i="32"/>
  <c r="BA199" i="32"/>
  <c r="AR200" i="32"/>
  <c r="AS200" i="32"/>
  <c r="AR199" i="32"/>
  <c r="AS199" i="32"/>
  <c r="AE204" i="32"/>
  <c r="AF204" i="32"/>
  <c r="AG204" i="32"/>
  <c r="AH204" i="32"/>
  <c r="AV170" i="32"/>
  <c r="AW170" i="32"/>
  <c r="BD133" i="32"/>
  <c r="BE133" i="32"/>
  <c r="AR139" i="32"/>
  <c r="AS139" i="32"/>
  <c r="AR145" i="32"/>
  <c r="AS145" i="32"/>
  <c r="AF131" i="32"/>
  <c r="AE131" i="32"/>
  <c r="AG131" i="32"/>
  <c r="AH131" i="32"/>
  <c r="AE124" i="32"/>
  <c r="AF124" i="32"/>
  <c r="AV217" i="32"/>
  <c r="AW217" i="32"/>
  <c r="AG201" i="32"/>
  <c r="AR218" i="32"/>
  <c r="AS218" i="32"/>
  <c r="AG183" i="31"/>
  <c r="AH183" i="31"/>
  <c r="AK225" i="31"/>
  <c r="AL225" i="31"/>
  <c r="I64" i="31"/>
  <c r="AG234" i="31"/>
  <c r="AH234" i="31"/>
  <c r="AK193" i="31"/>
  <c r="AL193" i="31"/>
  <c r="AO195" i="31"/>
  <c r="AP195" i="31"/>
  <c r="AK236" i="31"/>
  <c r="AL236" i="31"/>
  <c r="AS235" i="31"/>
  <c r="AT235" i="31"/>
  <c r="AG235" i="31"/>
  <c r="AH235" i="31"/>
  <c r="AG195" i="31"/>
  <c r="AH195" i="31"/>
  <c r="AG194" i="31"/>
  <c r="AH194" i="31"/>
  <c r="G65" i="31"/>
  <c r="G66" i="31"/>
  <c r="AO173" i="31"/>
  <c r="AP173" i="31"/>
  <c r="AS173" i="31"/>
  <c r="AT173" i="31"/>
  <c r="I65" i="31"/>
  <c r="I66" i="31"/>
  <c r="AG174" i="31"/>
  <c r="AH174" i="31"/>
  <c r="AK117" i="31"/>
  <c r="AL117" i="31"/>
  <c r="F66" i="31"/>
  <c r="AV134" i="32"/>
  <c r="AW134" i="32"/>
  <c r="AZ251" i="32"/>
  <c r="BA251" i="32"/>
  <c r="AZ252" i="32"/>
  <c r="BA252" i="32"/>
  <c r="M246" i="32"/>
  <c r="AD245" i="32"/>
  <c r="AG207" i="32"/>
  <c r="AE207" i="32"/>
  <c r="AF207" i="32"/>
  <c r="AE159" i="32"/>
  <c r="AR159" i="32"/>
  <c r="AS159" i="32"/>
  <c r="AG160" i="32"/>
  <c r="AF160" i="32"/>
  <c r="AE160" i="32"/>
  <c r="AG156" i="32"/>
  <c r="AH156" i="32"/>
  <c r="AV161" i="32"/>
  <c r="AW161" i="32"/>
  <c r="AV148" i="32"/>
  <c r="AW148" i="32"/>
  <c r="AR208" i="32"/>
  <c r="AS208" i="32"/>
  <c r="AV136" i="32"/>
  <c r="AW136" i="32"/>
  <c r="AG250" i="32"/>
  <c r="AF250" i="32"/>
  <c r="AV250" i="32"/>
  <c r="AW250" i="32"/>
  <c r="AE250" i="32"/>
  <c r="AR250" i="32"/>
  <c r="AS250" i="32"/>
  <c r="AV133" i="32"/>
  <c r="AW133" i="32"/>
  <c r="AG242" i="32"/>
  <c r="AR242" i="32"/>
  <c r="AS242" i="32"/>
  <c r="AR253" i="32"/>
  <c r="AS253" i="32"/>
  <c r="AE178" i="32"/>
  <c r="AR178" i="32"/>
  <c r="AS178" i="32"/>
  <c r="AH178" i="32"/>
  <c r="AF178" i="32"/>
  <c r="AG178" i="32"/>
  <c r="AZ178" i="32"/>
  <c r="BA178" i="32"/>
  <c r="AV216" i="32"/>
  <c r="AW216" i="32"/>
  <c r="AR169" i="32"/>
  <c r="AS169" i="32"/>
  <c r="AV135" i="32"/>
  <c r="AW135" i="32"/>
  <c r="AE231" i="32"/>
  <c r="AF230" i="32"/>
  <c r="AV230" i="32"/>
  <c r="AW230" i="32"/>
  <c r="AF158" i="32"/>
  <c r="AV158" i="32"/>
  <c r="AW158" i="32"/>
  <c r="AE158" i="32"/>
  <c r="AE162" i="32"/>
  <c r="AR162" i="32"/>
  <c r="AS162" i="32"/>
  <c r="AV149" i="32"/>
  <c r="AW149" i="32"/>
  <c r="AR148" i="32"/>
  <c r="AS148" i="32"/>
  <c r="M257" i="32"/>
  <c r="AD256" i="32"/>
  <c r="M212" i="32"/>
  <c r="AD211" i="32"/>
  <c r="AH248" i="32"/>
  <c r="BD248" i="32"/>
  <c r="BE248" i="32"/>
  <c r="AV143" i="32"/>
  <c r="AW143" i="32"/>
  <c r="AR252" i="32"/>
  <c r="AS252" i="32"/>
  <c r="AE244" i="32"/>
  <c r="AR244" i="32"/>
  <c r="AS244" i="32"/>
  <c r="AE206" i="32"/>
  <c r="AR206" i="32"/>
  <c r="AS206" i="32"/>
  <c r="AG206" i="32"/>
  <c r="AF206" i="32"/>
  <c r="AV132" i="32"/>
  <c r="AW132" i="32"/>
  <c r="AF159" i="32"/>
  <c r="AG159" i="32"/>
  <c r="AZ159" i="32"/>
  <c r="BA159" i="32"/>
  <c r="AH153" i="32"/>
  <c r="AH154" i="32"/>
  <c r="AZ155" i="32"/>
  <c r="BA155" i="32"/>
  <c r="AH155" i="32"/>
  <c r="BD155" i="32"/>
  <c r="BE155" i="32"/>
  <c r="AV156" i="32"/>
  <c r="AW156" i="32"/>
  <c r="AR161" i="32"/>
  <c r="AS161" i="32"/>
  <c r="AZ148" i="32"/>
  <c r="BA148" i="32"/>
  <c r="AG249" i="32"/>
  <c r="AH249" i="32"/>
  <c r="BD249" i="32"/>
  <c r="BE249" i="32"/>
  <c r="AE249" i="32"/>
  <c r="AR249" i="32"/>
  <c r="AS249" i="32"/>
  <c r="AF249" i="32"/>
  <c r="AV249" i="32"/>
  <c r="AW249" i="32"/>
  <c r="AZ133" i="32"/>
  <c r="BA133" i="32"/>
  <c r="AR133" i="32"/>
  <c r="AS133" i="32"/>
  <c r="AF242" i="32"/>
  <c r="AV242" i="32"/>
  <c r="AW242" i="32"/>
  <c r="AV253" i="32"/>
  <c r="AW253" i="32"/>
  <c r="AV252" i="32"/>
  <c r="AW252" i="32"/>
  <c r="AH173" i="32"/>
  <c r="BD173" i="32"/>
  <c r="BE173" i="32"/>
  <c r="AG176" i="32"/>
  <c r="AZ176" i="32"/>
  <c r="BA176" i="32"/>
  <c r="AF176" i="32"/>
  <c r="AF177" i="32"/>
  <c r="AV177" i="32"/>
  <c r="AW177" i="32"/>
  <c r="AG177" i="32"/>
  <c r="AH176" i="32"/>
  <c r="BD176" i="32"/>
  <c r="BE176" i="32"/>
  <c r="AG174" i="32"/>
  <c r="AG175" i="32"/>
  <c r="AZ175" i="32"/>
  <c r="BA175" i="32"/>
  <c r="AE176" i="32"/>
  <c r="AR176" i="32"/>
  <c r="AS176" i="32"/>
  <c r="AE177" i="32"/>
  <c r="AH175" i="32"/>
  <c r="AF175" i="32"/>
  <c r="AH177" i="32"/>
  <c r="AH174" i="32"/>
  <c r="AZ149" i="32"/>
  <c r="BA149" i="32"/>
  <c r="AE243" i="32"/>
  <c r="AR243" i="32"/>
  <c r="AS243" i="32"/>
  <c r="AG205" i="32"/>
  <c r="AZ205" i="32"/>
  <c r="BA205" i="32"/>
  <c r="AE205" i="32"/>
  <c r="AR205" i="32"/>
  <c r="AS205" i="32"/>
  <c r="AR135" i="32"/>
  <c r="AS135" i="32"/>
  <c r="N234" i="32"/>
  <c r="AD234" i="32"/>
  <c r="AD233" i="32"/>
  <c r="AG158" i="32"/>
  <c r="AZ158" i="32"/>
  <c r="BA158" i="32"/>
  <c r="AF157" i="32"/>
  <c r="AE209" i="32"/>
  <c r="AE210" i="32"/>
  <c r="AF248" i="32"/>
  <c r="AV248" i="32"/>
  <c r="AW248" i="32"/>
  <c r="AG248" i="32"/>
  <c r="AH157" i="32"/>
  <c r="BD157" i="32"/>
  <c r="BE157" i="32"/>
  <c r="AZ201" i="32"/>
  <c r="BA201" i="32"/>
  <c r="AV124" i="32"/>
  <c r="AW124" i="32"/>
  <c r="AZ131" i="32"/>
  <c r="BA131" i="32"/>
  <c r="AV131" i="32"/>
  <c r="AW131" i="32"/>
  <c r="AZ204" i="32"/>
  <c r="BA204" i="32"/>
  <c r="AR204" i="32"/>
  <c r="AS204" i="32"/>
  <c r="AR226" i="32"/>
  <c r="AS226" i="32"/>
  <c r="AR114" i="32"/>
  <c r="AQ103" i="32"/>
  <c r="AS114" i="32"/>
  <c r="AR115" i="32"/>
  <c r="AS115" i="32"/>
  <c r="AE228" i="32"/>
  <c r="AF228" i="32"/>
  <c r="AG228" i="32"/>
  <c r="AH228" i="32"/>
  <c r="BD218" i="32"/>
  <c r="BE218" i="32"/>
  <c r="AH223" i="32"/>
  <c r="AZ184" i="32"/>
  <c r="BA184" i="32"/>
  <c r="AZ146" i="32"/>
  <c r="BA146" i="32"/>
  <c r="AV146" i="32"/>
  <c r="AW146" i="32"/>
  <c r="AV140" i="32"/>
  <c r="AW140" i="32"/>
  <c r="AR140" i="32"/>
  <c r="AS140" i="32"/>
  <c r="AV183" i="32"/>
  <c r="AW183" i="32"/>
  <c r="AR172" i="32"/>
  <c r="AS172" i="32"/>
  <c r="BD172" i="32"/>
  <c r="BE172" i="32"/>
  <c r="AZ214" i="32"/>
  <c r="BA214" i="32"/>
  <c r="AR214" i="32"/>
  <c r="AS214" i="32"/>
  <c r="BD202" i="32"/>
  <c r="BE202" i="32"/>
  <c r="AV169" i="32"/>
  <c r="AW169" i="32"/>
  <c r="BD180" i="32"/>
  <c r="BE180" i="32"/>
  <c r="BD136" i="32"/>
  <c r="BE136" i="32"/>
  <c r="AV235" i="32"/>
  <c r="AW235" i="32"/>
  <c r="AW236" i="32"/>
  <c r="AV236" i="32"/>
  <c r="AR237" i="32"/>
  <c r="AS237" i="32"/>
  <c r="M259" i="32"/>
  <c r="M121" i="32"/>
  <c r="M128" i="32"/>
  <c r="AD127" i="32"/>
  <c r="BD188" i="32"/>
  <c r="BE188" i="32"/>
  <c r="AR188" i="32"/>
  <c r="AS188" i="32"/>
  <c r="AV130" i="32"/>
  <c r="AW130" i="32"/>
  <c r="AR130" i="32"/>
  <c r="AS130" i="32"/>
  <c r="AH189" i="32"/>
  <c r="AR189" i="32"/>
  <c r="AS189" i="32"/>
  <c r="AG225" i="32"/>
  <c r="AH225" i="32"/>
  <c r="BD185" i="32"/>
  <c r="BE185" i="32"/>
  <c r="AV185" i="32"/>
  <c r="AW185" i="32"/>
  <c r="AV145" i="32"/>
  <c r="AW145" i="32"/>
  <c r="BD144" i="32"/>
  <c r="BE144" i="32"/>
  <c r="AV139" i="32"/>
  <c r="AW139" i="32"/>
  <c r="BD139" i="32"/>
  <c r="BE139" i="32"/>
  <c r="AZ170" i="32"/>
  <c r="BA170" i="32"/>
  <c r="BD203" i="32"/>
  <c r="BE203" i="32"/>
  <c r="AR203" i="32"/>
  <c r="AS203" i="32"/>
  <c r="BD200" i="32"/>
  <c r="BE200" i="32"/>
  <c r="BD143" i="32"/>
  <c r="BE143" i="32"/>
  <c r="AV123" i="32"/>
  <c r="AW123" i="32"/>
  <c r="AF226" i="32"/>
  <c r="AZ161" i="32"/>
  <c r="BA161" i="32"/>
  <c r="AV162" i="32"/>
  <c r="AW162" i="32"/>
  <c r="AG162" i="32"/>
  <c r="AR163" i="32"/>
  <c r="AS163" i="32"/>
  <c r="AV114" i="32"/>
  <c r="AW114" i="32"/>
  <c r="AQ104" i="32"/>
  <c r="AV192" i="32"/>
  <c r="AW192" i="32"/>
  <c r="AZ191" i="32"/>
  <c r="BA191" i="32"/>
  <c r="AR193" i="32"/>
  <c r="AS193" i="32"/>
  <c r="AG227" i="32"/>
  <c r="AE227" i="32"/>
  <c r="AZ221" i="32"/>
  <c r="BA221" i="32"/>
  <c r="AV223" i="32"/>
  <c r="AW223" i="32"/>
  <c r="AV147" i="32"/>
  <c r="AW147" i="32"/>
  <c r="AR147" i="32"/>
  <c r="AS147" i="32"/>
  <c r="AV141" i="32"/>
  <c r="AW141" i="32"/>
  <c r="BD141" i="32"/>
  <c r="BE141" i="32"/>
  <c r="BD183" i="32"/>
  <c r="BE183" i="32"/>
  <c r="BD171" i="32"/>
  <c r="BE171" i="32"/>
  <c r="AZ171" i="32"/>
  <c r="BA171" i="32"/>
  <c r="BD215" i="32"/>
  <c r="BE215" i="32"/>
  <c r="AV215" i="32"/>
  <c r="AW215" i="32"/>
  <c r="AF125" i="32"/>
  <c r="BD187" i="32"/>
  <c r="BE187" i="32"/>
  <c r="AV187" i="32"/>
  <c r="AW187" i="32"/>
  <c r="AV190" i="32"/>
  <c r="AW190" i="32"/>
  <c r="BD220" i="32"/>
  <c r="BE220" i="32"/>
  <c r="AH222" i="32"/>
  <c r="AV224" i="32"/>
  <c r="AW224" i="32"/>
  <c r="AH224" i="32"/>
  <c r="AZ186" i="32"/>
  <c r="BA186" i="32"/>
  <c r="AV186" i="32"/>
  <c r="AW186" i="32"/>
  <c r="AR124" i="32"/>
  <c r="AS124" i="32"/>
  <c r="BD131" i="32"/>
  <c r="BE131" i="32"/>
  <c r="AR131" i="32"/>
  <c r="AS131" i="32"/>
  <c r="BD204" i="32"/>
  <c r="BE204" i="32"/>
  <c r="AV204" i="32"/>
  <c r="AW204" i="32"/>
  <c r="AZ226" i="32"/>
  <c r="BA226" i="32"/>
  <c r="M167" i="32"/>
  <c r="AD166" i="32"/>
  <c r="AG163" i="32"/>
  <c r="AZ114" i="32"/>
  <c r="AQ105" i="32"/>
  <c r="BA114" i="32"/>
  <c r="AV115" i="32"/>
  <c r="AW115" i="32"/>
  <c r="M197" i="32"/>
  <c r="AD196" i="32"/>
  <c r="M263" i="32"/>
  <c r="AD262" i="32"/>
  <c r="M119" i="32"/>
  <c r="AD118" i="32"/>
  <c r="AE229" i="32"/>
  <c r="AG229" i="32"/>
  <c r="AF229" i="32"/>
  <c r="AH229" i="32"/>
  <c r="BD221" i="32"/>
  <c r="BE221" i="32"/>
  <c r="AZ223" i="32"/>
  <c r="BA223" i="32"/>
  <c r="BD184" i="32"/>
  <c r="BE184" i="32"/>
  <c r="BD146" i="32"/>
  <c r="BE146" i="32"/>
  <c r="AR146" i="32"/>
  <c r="AS146" i="32"/>
  <c r="BD140" i="32"/>
  <c r="BE140" i="32"/>
  <c r="AZ140" i="32"/>
  <c r="BA140" i="32"/>
  <c r="AZ183" i="32"/>
  <c r="BA183" i="32"/>
  <c r="AV172" i="32"/>
  <c r="AW172" i="32"/>
  <c r="AZ172" i="32"/>
  <c r="BA172" i="32"/>
  <c r="BD214" i="32"/>
  <c r="BE214" i="32"/>
  <c r="AV214" i="32"/>
  <c r="AW214" i="32"/>
  <c r="AZ202" i="32"/>
  <c r="BA202" i="32"/>
  <c r="AZ144" i="32"/>
  <c r="BA144" i="32"/>
  <c r="BD179" i="32"/>
  <c r="BE179" i="32"/>
  <c r="BD201" i="32"/>
  <c r="BE201" i="32"/>
  <c r="AZ235" i="32"/>
  <c r="BA235" i="32"/>
  <c r="AR236" i="32"/>
  <c r="AS236" i="32"/>
  <c r="AE126" i="32"/>
  <c r="AZ188" i="32"/>
  <c r="BA188" i="32"/>
  <c r="AV188" i="32"/>
  <c r="AW188" i="32"/>
  <c r="BD130" i="32"/>
  <c r="BE130" i="32"/>
  <c r="AZ130" i="32"/>
  <c r="BA130" i="32"/>
  <c r="AV189" i="32"/>
  <c r="AW189" i="32"/>
  <c r="AZ189" i="32"/>
  <c r="BA189" i="32"/>
  <c r="AV222" i="32"/>
  <c r="AW222" i="32"/>
  <c r="AV225" i="32"/>
  <c r="AW225" i="32"/>
  <c r="AR225" i="32"/>
  <c r="AS225" i="32"/>
  <c r="AZ185" i="32"/>
  <c r="BA185" i="32"/>
  <c r="AR185" i="32"/>
  <c r="AS185" i="32"/>
  <c r="AZ145" i="32"/>
  <c r="BA145" i="32"/>
  <c r="AZ139" i="32"/>
  <c r="BA139" i="32"/>
  <c r="BD137" i="32"/>
  <c r="BE137" i="32"/>
  <c r="BD182" i="32"/>
  <c r="BE182" i="32"/>
  <c r="BD170" i="32"/>
  <c r="BE170" i="32"/>
  <c r="AZ203" i="32"/>
  <c r="BA203" i="32"/>
  <c r="AV203" i="32"/>
  <c r="AW203" i="32"/>
  <c r="BD181" i="32"/>
  <c r="BE181" i="32"/>
  <c r="AR123" i="32"/>
  <c r="AS123" i="32"/>
  <c r="BD135" i="32"/>
  <c r="BE135" i="32"/>
  <c r="AH226" i="32"/>
  <c r="AH159" i="32"/>
  <c r="BD158" i="32"/>
  <c r="BE158" i="32"/>
  <c r="AE164" i="32"/>
  <c r="AF163" i="32"/>
  <c r="AG192" i="32"/>
  <c r="AF193" i="32"/>
  <c r="AE194" i="32"/>
  <c r="AE116" i="32"/>
  <c r="AH227" i="32"/>
  <c r="AF227" i="32"/>
  <c r="BD219" i="32"/>
  <c r="BE219" i="32"/>
  <c r="AR223" i="32"/>
  <c r="AS223" i="32"/>
  <c r="AV184" i="32"/>
  <c r="AW184" i="32"/>
  <c r="BD147" i="32"/>
  <c r="BE147" i="32"/>
  <c r="AZ147" i="32"/>
  <c r="BA147" i="32"/>
  <c r="AZ141" i="32"/>
  <c r="BA141" i="32"/>
  <c r="AR141" i="32"/>
  <c r="AS141" i="32"/>
  <c r="AV171" i="32"/>
  <c r="AW171" i="32"/>
  <c r="AR171" i="32"/>
  <c r="AS171" i="32"/>
  <c r="AR215" i="32"/>
  <c r="AS215" i="32"/>
  <c r="AZ215" i="32"/>
  <c r="BA215" i="32"/>
  <c r="AV202" i="32"/>
  <c r="AW202" i="32"/>
  <c r="M240" i="32"/>
  <c r="AD239" i="32"/>
  <c r="AE125" i="32"/>
  <c r="AZ187" i="32"/>
  <c r="BA187" i="32"/>
  <c r="AS187" i="32"/>
  <c r="AR187" i="32"/>
  <c r="AR190" i="32"/>
  <c r="AS190" i="32"/>
  <c r="AZ190" i="32"/>
  <c r="BA190" i="32"/>
  <c r="AZ222" i="32"/>
  <c r="BA222" i="32"/>
  <c r="AR224" i="32"/>
  <c r="AS224" i="32"/>
  <c r="AZ224" i="32"/>
  <c r="BA224" i="32"/>
  <c r="BD186" i="32"/>
  <c r="BE186" i="32"/>
  <c r="AR186" i="32"/>
  <c r="AS186" i="32"/>
  <c r="AG123" i="32"/>
  <c r="AT109" i="31"/>
  <c r="AP109" i="31"/>
  <c r="AH109" i="31"/>
  <c r="AH110" i="31"/>
  <c r="AL109" i="31"/>
  <c r="AG109" i="31"/>
  <c r="AS109" i="31"/>
  <c r="AT110" i="31"/>
  <c r="AP110" i="31"/>
  <c r="AO109" i="31"/>
  <c r="AK109" i="31"/>
  <c r="AL110" i="31"/>
  <c r="AF232" i="32"/>
  <c r="AV232" i="32"/>
  <c r="AW232" i="32"/>
  <c r="AR209" i="32"/>
  <c r="AS209" i="32"/>
  <c r="AF234" i="32"/>
  <c r="AV234" i="32"/>
  <c r="AW234" i="32"/>
  <c r="AE234" i="32"/>
  <c r="AG234" i="32"/>
  <c r="AZ234" i="32"/>
  <c r="BA234" i="32"/>
  <c r="BD177" i="32"/>
  <c r="BE177" i="32"/>
  <c r="BD175" i="32"/>
  <c r="BE175" i="32"/>
  <c r="AZ174" i="32"/>
  <c r="BA174" i="32"/>
  <c r="AZ177" i="32"/>
  <c r="BA177" i="32"/>
  <c r="AV176" i="32"/>
  <c r="AW176" i="32"/>
  <c r="BD153" i="32"/>
  <c r="BE153" i="32"/>
  <c r="AV159" i="32"/>
  <c r="AW159" i="32"/>
  <c r="AF209" i="32"/>
  <c r="AV209" i="32"/>
  <c r="AW209" i="32"/>
  <c r="AG208" i="32"/>
  <c r="AZ208" i="32"/>
  <c r="BA208" i="32"/>
  <c r="AG253" i="32"/>
  <c r="AF254" i="32"/>
  <c r="AH250" i="32"/>
  <c r="AE255" i="32"/>
  <c r="AH230" i="32"/>
  <c r="BD230" i="32"/>
  <c r="BE230" i="32"/>
  <c r="AG232" i="32"/>
  <c r="AZ232" i="32"/>
  <c r="BA232" i="32"/>
  <c r="AH205" i="32"/>
  <c r="BD205" i="32"/>
  <c r="BE205" i="32"/>
  <c r="AV178" i="32"/>
  <c r="AW178" i="32"/>
  <c r="AZ250" i="32"/>
  <c r="BA250" i="32"/>
  <c r="AZ156" i="32"/>
  <c r="BA156" i="32"/>
  <c r="AV160" i="32"/>
  <c r="AW160" i="32"/>
  <c r="AV207" i="32"/>
  <c r="AW207" i="32"/>
  <c r="AZ207" i="32"/>
  <c r="BA207" i="32"/>
  <c r="N247" i="32"/>
  <c r="AD247" i="32"/>
  <c r="AD246" i="32"/>
  <c r="AZ248" i="32"/>
  <c r="BA248" i="32"/>
  <c r="AS210" i="32"/>
  <c r="AR210" i="32"/>
  <c r="AV157" i="32"/>
  <c r="AW157" i="32"/>
  <c r="AF233" i="32"/>
  <c r="AE233" i="32"/>
  <c r="AG233" i="32"/>
  <c r="AF231" i="32"/>
  <c r="AG231" i="32"/>
  <c r="AZ231" i="32"/>
  <c r="BA231" i="32"/>
  <c r="AH231" i="32"/>
  <c r="BD231" i="32"/>
  <c r="BE231" i="32"/>
  <c r="AH232" i="32"/>
  <c r="BD174" i="32"/>
  <c r="BE174" i="32"/>
  <c r="AV175" i="32"/>
  <c r="AW175" i="32"/>
  <c r="AR177" i="32"/>
  <c r="AS177" i="32"/>
  <c r="AZ249" i="32"/>
  <c r="BA249" i="32"/>
  <c r="BD154" i="32"/>
  <c r="BE154" i="32"/>
  <c r="AV206" i="32"/>
  <c r="AW206" i="32"/>
  <c r="AZ206" i="32"/>
  <c r="BA206" i="32"/>
  <c r="AD212" i="32"/>
  <c r="N213" i="32"/>
  <c r="AD213" i="32"/>
  <c r="AH207" i="32"/>
  <c r="BD207" i="32"/>
  <c r="BE207" i="32"/>
  <c r="N258" i="32"/>
  <c r="AD258" i="32"/>
  <c r="AD257" i="32"/>
  <c r="AE257" i="32"/>
  <c r="AR257" i="32"/>
  <c r="AS257" i="32"/>
  <c r="AR158" i="32"/>
  <c r="AS158" i="32"/>
  <c r="AG230" i="32"/>
  <c r="AZ230" i="32"/>
  <c r="BA230" i="32"/>
  <c r="AE232" i="32"/>
  <c r="AR232" i="32"/>
  <c r="AS232" i="32"/>
  <c r="AR231" i="32"/>
  <c r="AS231" i="32"/>
  <c r="BD178" i="32"/>
  <c r="BE178" i="32"/>
  <c r="AZ242" i="32"/>
  <c r="BA242" i="32"/>
  <c r="BD156" i="32"/>
  <c r="BE156" i="32"/>
  <c r="AR160" i="32"/>
  <c r="AS160" i="32"/>
  <c r="AZ160" i="32"/>
  <c r="BA160" i="32"/>
  <c r="AS207" i="32"/>
  <c r="AR207" i="32"/>
  <c r="AE245" i="32"/>
  <c r="AH245" i="32"/>
  <c r="AF243" i="32"/>
  <c r="N241" i="32"/>
  <c r="AD241" i="32"/>
  <c r="AD240" i="32"/>
  <c r="AF238" i="32"/>
  <c r="BD227" i="32"/>
  <c r="BE227" i="32"/>
  <c r="AR194" i="32"/>
  <c r="AS194" i="32"/>
  <c r="AZ192" i="32"/>
  <c r="BA192" i="32"/>
  <c r="AW163" i="32"/>
  <c r="AV163" i="32"/>
  <c r="AZ163" i="32"/>
  <c r="BA163" i="32"/>
  <c r="BD159" i="32"/>
  <c r="BE159" i="32"/>
  <c r="BE229" i="32"/>
  <c r="BD229" i="32"/>
  <c r="AZ229" i="32"/>
  <c r="BA229" i="32"/>
  <c r="AG115" i="32"/>
  <c r="BE224" i="32"/>
  <c r="BD224" i="32"/>
  <c r="AH190" i="32"/>
  <c r="AR227" i="32"/>
  <c r="AS227" i="32"/>
  <c r="AF116" i="32"/>
  <c r="AF194" i="32"/>
  <c r="AF164" i="32"/>
  <c r="AH160" i="32"/>
  <c r="BD225" i="32"/>
  <c r="BE225" i="32"/>
  <c r="BD189" i="32"/>
  <c r="BE189" i="32"/>
  <c r="N129" i="32"/>
  <c r="AD129" i="32"/>
  <c r="AG127" i="32"/>
  <c r="AD128" i="32"/>
  <c r="AE127" i="32"/>
  <c r="N122" i="32"/>
  <c r="AD122" i="32"/>
  <c r="AD121" i="32"/>
  <c r="N260" i="32"/>
  <c r="AD260" i="32"/>
  <c r="AH254" i="32"/>
  <c r="AD259" i="32"/>
  <c r="BD228" i="32"/>
  <c r="BE228" i="32"/>
  <c r="AV228" i="32"/>
  <c r="AW228" i="32"/>
  <c r="AE195" i="32"/>
  <c r="AE165" i="32"/>
  <c r="AZ123" i="32"/>
  <c r="BA123" i="32"/>
  <c r="AR125" i="32"/>
  <c r="AS125" i="32"/>
  <c r="AF239" i="32"/>
  <c r="AG236" i="32"/>
  <c r="AF237" i="32"/>
  <c r="AH233" i="32"/>
  <c r="AV227" i="32"/>
  <c r="AW227" i="32"/>
  <c r="AR116" i="32"/>
  <c r="AS116" i="32"/>
  <c r="AV193" i="32"/>
  <c r="AW193" i="32"/>
  <c r="AR164" i="32"/>
  <c r="AS164" i="32"/>
  <c r="BD226" i="32"/>
  <c r="BE226" i="32"/>
  <c r="AR126" i="32"/>
  <c r="AS126" i="32"/>
  <c r="AV229" i="32"/>
  <c r="AW229" i="32"/>
  <c r="AR229" i="32"/>
  <c r="AS229" i="32"/>
  <c r="N120" i="32"/>
  <c r="AD120" i="32"/>
  <c r="AD119" i="32"/>
  <c r="AF118" i="32"/>
  <c r="N264" i="32"/>
  <c r="AD264" i="32"/>
  <c r="AD263" i="32"/>
  <c r="AE263" i="32"/>
  <c r="N198" i="32"/>
  <c r="AD198" i="32"/>
  <c r="AD197" i="32"/>
  <c r="AF195" i="32"/>
  <c r="N168" i="32"/>
  <c r="AD168" i="32"/>
  <c r="AD167" i="32"/>
  <c r="AG164" i="32"/>
  <c r="BD222" i="32"/>
  <c r="BE222" i="32"/>
  <c r="AV125" i="32"/>
  <c r="AW125" i="32"/>
  <c r="AE238" i="32"/>
  <c r="AZ227" i="32"/>
  <c r="BA227" i="32"/>
  <c r="AG193" i="32"/>
  <c r="AZ162" i="32"/>
  <c r="BA162" i="32"/>
  <c r="AV226" i="32"/>
  <c r="AW226" i="32"/>
  <c r="BA225" i="32"/>
  <c r="AZ225" i="32"/>
  <c r="AF127" i="32"/>
  <c r="AH123" i="32"/>
  <c r="AG124" i="32"/>
  <c r="AF258" i="32"/>
  <c r="AG256" i="32"/>
  <c r="AH256" i="32"/>
  <c r="AG255" i="32"/>
  <c r="AF256" i="32"/>
  <c r="AH252" i="32"/>
  <c r="BD223" i="32"/>
  <c r="BE223" i="32"/>
  <c r="AZ228" i="32"/>
  <c r="BA228" i="32"/>
  <c r="AR228" i="32"/>
  <c r="AS228" i="32"/>
  <c r="AE117" i="32"/>
  <c r="AE261" i="32"/>
  <c r="AR257" i="31"/>
  <c r="AR141" i="31"/>
  <c r="AR259" i="31"/>
  <c r="AR163" i="31"/>
  <c r="AR242" i="31"/>
  <c r="AR129" i="31"/>
  <c r="AR263" i="31"/>
  <c r="AR184" i="31"/>
  <c r="AR162" i="31"/>
  <c r="AR158" i="31"/>
  <c r="AR261" i="31"/>
  <c r="AR223" i="31"/>
  <c r="AR233" i="31"/>
  <c r="AR149" i="31"/>
  <c r="AR235" i="31"/>
  <c r="AR172" i="31"/>
  <c r="AR218" i="31"/>
  <c r="AR192" i="31"/>
  <c r="AR161" i="31"/>
  <c r="AR180" i="31"/>
  <c r="AR181" i="31"/>
  <c r="AR118" i="31"/>
  <c r="AR121" i="31"/>
  <c r="AR169" i="31"/>
  <c r="AR256" i="31"/>
  <c r="AR260" i="31"/>
  <c r="AR146" i="31"/>
  <c r="AR153" i="31"/>
  <c r="AR134" i="31"/>
  <c r="AR220" i="31"/>
  <c r="AR145" i="31"/>
  <c r="AR188" i="31"/>
  <c r="AR252" i="31"/>
  <c r="AR138" i="31"/>
  <c r="AR201" i="31"/>
  <c r="AR130" i="31"/>
  <c r="AR243" i="31"/>
  <c r="AR154" i="31"/>
  <c r="AR258" i="31"/>
  <c r="AR159" i="31"/>
  <c r="AR117" i="31"/>
  <c r="AR119" i="31"/>
  <c r="AR213" i="31"/>
  <c r="AR224" i="31"/>
  <c r="AR216" i="31"/>
  <c r="AR190" i="31"/>
  <c r="AR229" i="31"/>
  <c r="AR113" i="31"/>
  <c r="AR209" i="31"/>
  <c r="AR150" i="31"/>
  <c r="AR131" i="31"/>
  <c r="AR127" i="31"/>
  <c r="AR124" i="31"/>
  <c r="AR176" i="31"/>
  <c r="AR217" i="31"/>
  <c r="AR170" i="31"/>
  <c r="AR214" i="31"/>
  <c r="AR122" i="31"/>
  <c r="AR173" i="31"/>
  <c r="AR166" i="31"/>
  <c r="AR187" i="31"/>
  <c r="AR175" i="31"/>
  <c r="AR132" i="31"/>
  <c r="AR225" i="31"/>
  <c r="AR143" i="31"/>
  <c r="AR251" i="31"/>
  <c r="AR211" i="31"/>
  <c r="AR193" i="31"/>
  <c r="AR139" i="31"/>
  <c r="AR142" i="31"/>
  <c r="AR137" i="31"/>
  <c r="AR226" i="31"/>
  <c r="AR238" i="31"/>
  <c r="AR248" i="31"/>
  <c r="AR178" i="31"/>
  <c r="AR253" i="31"/>
  <c r="AR128" i="31"/>
  <c r="AR135" i="31"/>
  <c r="AR126" i="31"/>
  <c r="AR227" i="31"/>
  <c r="AR160" i="31"/>
  <c r="AR236" i="31"/>
  <c r="AR120" i="31"/>
  <c r="AR198" i="31"/>
  <c r="AR240" i="31"/>
  <c r="AR164" i="31"/>
  <c r="AR222" i="31"/>
  <c r="AR221" i="31"/>
  <c r="AR245" i="31"/>
  <c r="AR212" i="31"/>
  <c r="AR230" i="31"/>
  <c r="AR234" i="31"/>
  <c r="AR125" i="31"/>
  <c r="AR246" i="31"/>
  <c r="AR140" i="31"/>
  <c r="AR151" i="31"/>
  <c r="AR254" i="31"/>
  <c r="AR199" i="31"/>
  <c r="AR228" i="31"/>
  <c r="AR262" i="31"/>
  <c r="AR244" i="31"/>
  <c r="AR148" i="31"/>
  <c r="AR205" i="31"/>
  <c r="AR115" i="31"/>
  <c r="AR165" i="31"/>
  <c r="AR250" i="31"/>
  <c r="AR247" i="31"/>
  <c r="AR136" i="31"/>
  <c r="AR123" i="31"/>
  <c r="AR195" i="31"/>
  <c r="AR186" i="31"/>
  <c r="AR249" i="31"/>
  <c r="AR219" i="31"/>
  <c r="AR232" i="31"/>
  <c r="AR241" i="31"/>
  <c r="AR208" i="31"/>
  <c r="AR191" i="31"/>
  <c r="AR133" i="31"/>
  <c r="AR237" i="31"/>
  <c r="AR182" i="31"/>
  <c r="AR215" i="31"/>
  <c r="AO110" i="31"/>
  <c r="AR171" i="31"/>
  <c r="AR202" i="31"/>
  <c r="AR207" i="31"/>
  <c r="AR179" i="31"/>
  <c r="AR197" i="31"/>
  <c r="AR183" i="31"/>
  <c r="AR116" i="31"/>
  <c r="AR239" i="31"/>
  <c r="AR114" i="31"/>
  <c r="AR156" i="31"/>
  <c r="AR177" i="31"/>
  <c r="AR204" i="31"/>
  <c r="AR167" i="31"/>
  <c r="AR210" i="31"/>
  <c r="AR144" i="31"/>
  <c r="AR152" i="31"/>
  <c r="AR157" i="31"/>
  <c r="AR174" i="31"/>
  <c r="AR194" i="31"/>
  <c r="AR203" i="31"/>
  <c r="AR189" i="31"/>
  <c r="AR255" i="31"/>
  <c r="AR155" i="31"/>
  <c r="AR185" i="31"/>
  <c r="AR196" i="31"/>
  <c r="AR147" i="31"/>
  <c r="AR168" i="31"/>
  <c r="AR200" i="31"/>
  <c r="AR206" i="31"/>
  <c r="AR231" i="31"/>
  <c r="AN249" i="31"/>
  <c r="AN141" i="31"/>
  <c r="AN190" i="31"/>
  <c r="AN113" i="31"/>
  <c r="AN236" i="31"/>
  <c r="AN250" i="31"/>
  <c r="AN157" i="31"/>
  <c r="AN138" i="31"/>
  <c r="AN226" i="31"/>
  <c r="AN139" i="31"/>
  <c r="AN215" i="31"/>
  <c r="AN259" i="31"/>
  <c r="AN253" i="31"/>
  <c r="AN122" i="31"/>
  <c r="AN126" i="31"/>
  <c r="AN247" i="31"/>
  <c r="AN155" i="31"/>
  <c r="AN219" i="31"/>
  <c r="AN205" i="31"/>
  <c r="AN165" i="31"/>
  <c r="AN227" i="31"/>
  <c r="AN160" i="31"/>
  <c r="AN231" i="31"/>
  <c r="AN233" i="31"/>
  <c r="AN174" i="31"/>
  <c r="AN225" i="31"/>
  <c r="AN183" i="31"/>
  <c r="AN186" i="31"/>
  <c r="AN161" i="31"/>
  <c r="AN169" i="31"/>
  <c r="AN152" i="31"/>
  <c r="AN172" i="31"/>
  <c r="AN151" i="31"/>
  <c r="AN180" i="31"/>
  <c r="AN207" i="31"/>
  <c r="AN196" i="31"/>
  <c r="AN146" i="31"/>
  <c r="AN257" i="31"/>
  <c r="AN194" i="31"/>
  <c r="AN150" i="31"/>
  <c r="AN208" i="31"/>
  <c r="AN260" i="31"/>
  <c r="AN171" i="31"/>
  <c r="AN202" i="31"/>
  <c r="AN243" i="31"/>
  <c r="AN120" i="31"/>
  <c r="AN158" i="31"/>
  <c r="AN168" i="31"/>
  <c r="AK110" i="31"/>
  <c r="AN133" i="31"/>
  <c r="AN209" i="31"/>
  <c r="AN163" i="31"/>
  <c r="AN118" i="31"/>
  <c r="AN261" i="31"/>
  <c r="AN147" i="31"/>
  <c r="AN185" i="31"/>
  <c r="AN223" i="31"/>
  <c r="AN201" i="31"/>
  <c r="AN145" i="31"/>
  <c r="AN115" i="31"/>
  <c r="AN220" i="31"/>
  <c r="AN189" i="31"/>
  <c r="AN156" i="31"/>
  <c r="AN143" i="31"/>
  <c r="AN203" i="31"/>
  <c r="AN193" i="31"/>
  <c r="AN258" i="31"/>
  <c r="AN162" i="31"/>
  <c r="AN176" i="31"/>
  <c r="AN129" i="31"/>
  <c r="AN246" i="31"/>
  <c r="AN130" i="31"/>
  <c r="AN197" i="31"/>
  <c r="AN256" i="31"/>
  <c r="AN178" i="31"/>
  <c r="AN192" i="31"/>
  <c r="AN153" i="31"/>
  <c r="AN244" i="31"/>
  <c r="AN123" i="31"/>
  <c r="AN221" i="31"/>
  <c r="AN252" i="31"/>
  <c r="AN191" i="31"/>
  <c r="AN124" i="31"/>
  <c r="AN210" i="31"/>
  <c r="AN199" i="31"/>
  <c r="AN230" i="31"/>
  <c r="AN188" i="31"/>
  <c r="AN166" i="31"/>
  <c r="AN198" i="31"/>
  <c r="AN154" i="31"/>
  <c r="AN238" i="31"/>
  <c r="AN228" i="31"/>
  <c r="AN179" i="31"/>
  <c r="AN148" i="31"/>
  <c r="AN170" i="31"/>
  <c r="AN142" i="31"/>
  <c r="AN136" i="31"/>
  <c r="AN262" i="31"/>
  <c r="AN200" i="31"/>
  <c r="AN211" i="31"/>
  <c r="AN119" i="31"/>
  <c r="AN212" i="31"/>
  <c r="AN116" i="31"/>
  <c r="AN245" i="31"/>
  <c r="AN217" i="31"/>
  <c r="AN255" i="31"/>
  <c r="AN241" i="31"/>
  <c r="AN204" i="31"/>
  <c r="AN222" i="31"/>
  <c r="AN134" i="31"/>
  <c r="AN140" i="31"/>
  <c r="AN206" i="31"/>
  <c r="AN234" i="31"/>
  <c r="AN240" i="31"/>
  <c r="AN117" i="31"/>
  <c r="AN229" i="31"/>
  <c r="AN114" i="31"/>
  <c r="AN144" i="31"/>
  <c r="AN135" i="31"/>
  <c r="AN182" i="31"/>
  <c r="AN184" i="31"/>
  <c r="AN159" i="31"/>
  <c r="AN127" i="31"/>
  <c r="AN128" i="31"/>
  <c r="AN132" i="31"/>
  <c r="AN164" i="31"/>
  <c r="AN251" i="31"/>
  <c r="AN239" i="31"/>
  <c r="AN237" i="31"/>
  <c r="AN195" i="31"/>
  <c r="AN181" i="31"/>
  <c r="AN235" i="31"/>
  <c r="AN175" i="31"/>
  <c r="AN248" i="31"/>
  <c r="AN137" i="31"/>
  <c r="AN218" i="31"/>
  <c r="AN125" i="31"/>
  <c r="AN232" i="31"/>
  <c r="AN121" i="31"/>
  <c r="AN254" i="31"/>
  <c r="AN167" i="31"/>
  <c r="AN224" i="31"/>
  <c r="AN177" i="31"/>
  <c r="AN131" i="31"/>
  <c r="AN214" i="31"/>
  <c r="AN187" i="31"/>
  <c r="AN173" i="31"/>
  <c r="AN149" i="31"/>
  <c r="AN216" i="31"/>
  <c r="AN263" i="31"/>
  <c r="AN213" i="31"/>
  <c r="AN242" i="31"/>
  <c r="AV243" i="31"/>
  <c r="AV170" i="31"/>
  <c r="AV263" i="31"/>
  <c r="AV175" i="31"/>
  <c r="AV128" i="31"/>
  <c r="AV240" i="31"/>
  <c r="AS110" i="31"/>
  <c r="AV258" i="31"/>
  <c r="AV184" i="31"/>
  <c r="AV231" i="31"/>
  <c r="AV141" i="31"/>
  <c r="AV158" i="31"/>
  <c r="AV153" i="31"/>
  <c r="AV232" i="31"/>
  <c r="AV176" i="31"/>
  <c r="AV147" i="31"/>
  <c r="AV172" i="31"/>
  <c r="AV247" i="31"/>
  <c r="AV125" i="31"/>
  <c r="AV226" i="31"/>
  <c r="AV133" i="31"/>
  <c r="AV255" i="31"/>
  <c r="AV196" i="31"/>
  <c r="AV166" i="31"/>
  <c r="AV217" i="31"/>
  <c r="AV197" i="31"/>
  <c r="AV113" i="31"/>
  <c r="AV115" i="31"/>
  <c r="AV221" i="31"/>
  <c r="AV148" i="31"/>
  <c r="AV209" i="31"/>
  <c r="AV186" i="31"/>
  <c r="AV248" i="31"/>
  <c r="AV199" i="31"/>
  <c r="AV163" i="31"/>
  <c r="AV256" i="31"/>
  <c r="AV135" i="31"/>
  <c r="AV234" i="31"/>
  <c r="AV123" i="31"/>
  <c r="AV146" i="31"/>
  <c r="AV211" i="31"/>
  <c r="AV244" i="31"/>
  <c r="AV251" i="31"/>
  <c r="AV223" i="31"/>
  <c r="AV179" i="31"/>
  <c r="AV213" i="31"/>
  <c r="AV189" i="31"/>
  <c r="AV188" i="31"/>
  <c r="AV167" i="31"/>
  <c r="AV117" i="31"/>
  <c r="AV180" i="31"/>
  <c r="AV218" i="31"/>
  <c r="AV202" i="31"/>
  <c r="AV245" i="31"/>
  <c r="AV225" i="31"/>
  <c r="AV129" i="31"/>
  <c r="AV198" i="31"/>
  <c r="AV206" i="31"/>
  <c r="AV252" i="31"/>
  <c r="AV159" i="31"/>
  <c r="AV119" i="31"/>
  <c r="AV161" i="31"/>
  <c r="AV185" i="31"/>
  <c r="AV154" i="31"/>
  <c r="AV228" i="31"/>
  <c r="AV126" i="31"/>
  <c r="AV178" i="31"/>
  <c r="AV116" i="31"/>
  <c r="AV173" i="31"/>
  <c r="AV194" i="31"/>
  <c r="AV152" i="31"/>
  <c r="AV229" i="31"/>
  <c r="AV239" i="31"/>
  <c r="AV191" i="31"/>
  <c r="AV142" i="31"/>
  <c r="AV210" i="31"/>
  <c r="AV121" i="31"/>
  <c r="AV237" i="31"/>
  <c r="AV143" i="31"/>
  <c r="AV242" i="31"/>
  <c r="AV140" i="31"/>
  <c r="AV177" i="31"/>
  <c r="AV250" i="31"/>
  <c r="AV260" i="31"/>
  <c r="AV162" i="31"/>
  <c r="AV120" i="31"/>
  <c r="AV257" i="31"/>
  <c r="AV164" i="31"/>
  <c r="AV114" i="31"/>
  <c r="AV230" i="31"/>
  <c r="AV165" i="31"/>
  <c r="AV236" i="31"/>
  <c r="AV222" i="31"/>
  <c r="AV136" i="31"/>
  <c r="AV155" i="31"/>
  <c r="AV235" i="31"/>
  <c r="AV241" i="31"/>
  <c r="AV181" i="31"/>
  <c r="AV201" i="31"/>
  <c r="AV127" i="31"/>
  <c r="AV168" i="31"/>
  <c r="AV262" i="31"/>
  <c r="AV183" i="31"/>
  <c r="AV207" i="31"/>
  <c r="AV157" i="31"/>
  <c r="AV156" i="31"/>
  <c r="AV214" i="31"/>
  <c r="AV160" i="31"/>
  <c r="AV208" i="31"/>
  <c r="AV171" i="31"/>
  <c r="AV233" i="31"/>
  <c r="AV118" i="31"/>
  <c r="AV253" i="31"/>
  <c r="AV139" i="31"/>
  <c r="AV259" i="31"/>
  <c r="AV182" i="31"/>
  <c r="AV192" i="31"/>
  <c r="AV203" i="31"/>
  <c r="AV224" i="31"/>
  <c r="AV261" i="31"/>
  <c r="AV138" i="31"/>
  <c r="AV144" i="31"/>
  <c r="AV145" i="31"/>
  <c r="AV149" i="31"/>
  <c r="AV134" i="31"/>
  <c r="AV212" i="31"/>
  <c r="AV137" i="31"/>
  <c r="AV200" i="31"/>
  <c r="AV150" i="31"/>
  <c r="AV132" i="31"/>
  <c r="AV254" i="31"/>
  <c r="AV169" i="31"/>
  <c r="AV174" i="31"/>
  <c r="AV187" i="31"/>
  <c r="AV193" i="31"/>
  <c r="AV220" i="31"/>
  <c r="AV124" i="31"/>
  <c r="AV131" i="31"/>
  <c r="AV204" i="31"/>
  <c r="AV227" i="31"/>
  <c r="AV151" i="31"/>
  <c r="AV219" i="31"/>
  <c r="AV249" i="31"/>
  <c r="AV122" i="31"/>
  <c r="AV246" i="31"/>
  <c r="AV238" i="31"/>
  <c r="AV195" i="31"/>
  <c r="AV130" i="31"/>
  <c r="AV205" i="31"/>
  <c r="AV216" i="31"/>
  <c r="AV215" i="31"/>
  <c r="AV190" i="31"/>
  <c r="AJ165" i="31"/>
  <c r="AJ230" i="31"/>
  <c r="AJ115" i="31"/>
  <c r="AJ124" i="31"/>
  <c r="AJ121" i="31"/>
  <c r="AJ120" i="31"/>
  <c r="AJ153" i="31"/>
  <c r="AJ200" i="31"/>
  <c r="AJ155" i="31"/>
  <c r="AJ149" i="31"/>
  <c r="AJ227" i="31"/>
  <c r="AJ221" i="31"/>
  <c r="AJ145" i="31"/>
  <c r="AJ224" i="31"/>
  <c r="AJ193" i="31"/>
  <c r="AJ157" i="31"/>
  <c r="AJ241" i="31"/>
  <c r="AJ203" i="31"/>
  <c r="AJ248" i="31"/>
  <c r="AJ147" i="31"/>
  <c r="AJ242" i="31"/>
  <c r="AJ129" i="31"/>
  <c r="AJ256" i="31"/>
  <c r="AJ263" i="31"/>
  <c r="AJ137" i="31"/>
  <c r="AJ245" i="31"/>
  <c r="AG110" i="31"/>
  <c r="AJ195" i="31"/>
  <c r="AJ220" i="31"/>
  <c r="AJ158" i="31"/>
  <c r="AJ251" i="31"/>
  <c r="AJ184" i="31"/>
  <c r="AJ253" i="31"/>
  <c r="AJ250" i="31"/>
  <c r="AJ176" i="31"/>
  <c r="AJ174" i="31"/>
  <c r="AJ113" i="31"/>
  <c r="AJ261" i="31"/>
  <c r="AJ188" i="31"/>
  <c r="AJ205" i="31"/>
  <c r="AJ186" i="31"/>
  <c r="AJ132" i="31"/>
  <c r="AJ235" i="31"/>
  <c r="AJ160" i="31"/>
  <c r="AJ239" i="31"/>
  <c r="AJ136" i="31"/>
  <c r="AJ183" i="31"/>
  <c r="AJ197" i="31"/>
  <c r="AJ192" i="31"/>
  <c r="AJ130" i="31"/>
  <c r="AJ168" i="31"/>
  <c r="AJ171" i="31"/>
  <c r="AJ202" i="31"/>
  <c r="AJ116" i="31"/>
  <c r="AJ223" i="31"/>
  <c r="AJ238" i="31"/>
  <c r="AJ228" i="31"/>
  <c r="AJ138" i="31"/>
  <c r="AJ167" i="31"/>
  <c r="AJ185" i="31"/>
  <c r="AJ154" i="31"/>
  <c r="AJ249" i="31"/>
  <c r="AJ259" i="31"/>
  <c r="AJ166" i="31"/>
  <c r="AJ125" i="31"/>
  <c r="AJ134" i="31"/>
  <c r="AJ210" i="31"/>
  <c r="AJ139" i="31"/>
  <c r="AJ161" i="31"/>
  <c r="AJ255" i="31"/>
  <c r="AJ236" i="31"/>
  <c r="AJ213" i="31"/>
  <c r="AJ146" i="31"/>
  <c r="AJ209" i="31"/>
  <c r="AJ240" i="31"/>
  <c r="AJ229" i="31"/>
  <c r="AJ204" i="31"/>
  <c r="AJ140" i="31"/>
  <c r="AJ181" i="31"/>
  <c r="AJ207" i="31"/>
  <c r="AJ179" i="31"/>
  <c r="AJ222" i="31"/>
  <c r="AJ175" i="31"/>
  <c r="AJ231" i="31"/>
  <c r="AJ131" i="31"/>
  <c r="AJ151" i="31"/>
  <c r="AJ159" i="31"/>
  <c r="AJ216" i="31"/>
  <c r="AJ152" i="31"/>
  <c r="AJ163" i="31"/>
  <c r="AJ143" i="31"/>
  <c r="AJ258" i="31"/>
  <c r="AJ182" i="31"/>
  <c r="AJ126" i="31"/>
  <c r="AJ212" i="31"/>
  <c r="AJ148" i="31"/>
  <c r="AJ123" i="31"/>
  <c r="AJ211" i="31"/>
  <c r="AJ190" i="31"/>
  <c r="AJ127" i="31"/>
  <c r="AJ194" i="31"/>
  <c r="AJ191" i="31"/>
  <c r="AJ180" i="31"/>
  <c r="AJ243" i="31"/>
  <c r="AJ246" i="31"/>
  <c r="AJ172" i="31"/>
  <c r="AJ208" i="31"/>
  <c r="AJ141" i="31"/>
  <c r="AJ206" i="31"/>
  <c r="AJ244" i="31"/>
  <c r="AJ219" i="31"/>
  <c r="AJ173" i="31"/>
  <c r="AJ162" i="31"/>
  <c r="AJ233" i="31"/>
  <c r="AJ196" i="31"/>
  <c r="AJ142" i="31"/>
  <c r="AJ199" i="31"/>
  <c r="AJ218" i="31"/>
  <c r="AJ260" i="31"/>
  <c r="AJ144" i="31"/>
  <c r="AJ114" i="31"/>
  <c r="AJ170" i="31"/>
  <c r="AJ198" i="31"/>
  <c r="AJ225" i="31"/>
  <c r="AJ262" i="31"/>
  <c r="AJ128" i="31"/>
  <c r="AJ214" i="31"/>
  <c r="AJ169" i="31"/>
  <c r="AJ187" i="31"/>
  <c r="AJ201" i="31"/>
  <c r="AJ252" i="31"/>
  <c r="AJ189" i="31"/>
  <c r="AJ118" i="31"/>
  <c r="AJ133" i="31"/>
  <c r="AJ117" i="31"/>
  <c r="AJ150" i="31"/>
  <c r="AJ156" i="31"/>
  <c r="AJ119" i="31"/>
  <c r="AJ178" i="31"/>
  <c r="AJ237" i="31"/>
  <c r="AJ164" i="31"/>
  <c r="AJ217" i="31"/>
  <c r="AJ135" i="31"/>
  <c r="AJ257" i="31"/>
  <c r="AJ215" i="31"/>
  <c r="AJ122" i="31"/>
  <c r="AJ177" i="31"/>
  <c r="AJ247" i="31"/>
  <c r="AJ254" i="31"/>
  <c r="AJ234" i="31"/>
  <c r="AJ232" i="31"/>
  <c r="AJ226" i="31"/>
  <c r="AH165" i="32"/>
  <c r="BE165" i="32"/>
  <c r="AH194" i="32"/>
  <c r="AG116" i="32"/>
  <c r="AH237" i="32"/>
  <c r="AH239" i="32"/>
  <c r="BD239" i="32"/>
  <c r="BE239" i="32"/>
  <c r="AG258" i="32"/>
  <c r="AG245" i="32"/>
  <c r="AZ245" i="32"/>
  <c r="BA245" i="32"/>
  <c r="AG125" i="32"/>
  <c r="AZ125" i="32"/>
  <c r="BA125" i="32"/>
  <c r="AH253" i="32"/>
  <c r="AH255" i="32"/>
  <c r="AE258" i="32"/>
  <c r="AH124" i="32"/>
  <c r="BD124" i="32"/>
  <c r="BE124" i="32"/>
  <c r="AH127" i="32"/>
  <c r="AH238" i="32"/>
  <c r="AH236" i="32"/>
  <c r="AH235" i="32"/>
  <c r="BE235" i="32"/>
  <c r="AH234" i="32"/>
  <c r="AG237" i="32"/>
  <c r="AZ237" i="32"/>
  <c r="BA237" i="32"/>
  <c r="AG239" i="32"/>
  <c r="AE239" i="32"/>
  <c r="AR239" i="32"/>
  <c r="AS239" i="32"/>
  <c r="AF245" i="32"/>
  <c r="AV245" i="32"/>
  <c r="AW245" i="32"/>
  <c r="AE212" i="32"/>
  <c r="AH212" i="32"/>
  <c r="AF212" i="32"/>
  <c r="AV212" i="32"/>
  <c r="AW212" i="32"/>
  <c r="AG212" i="32"/>
  <c r="AZ212" i="32"/>
  <c r="BA212" i="32"/>
  <c r="AF210" i="32"/>
  <c r="AH209" i="32"/>
  <c r="AH206" i="32"/>
  <c r="BD206" i="32"/>
  <c r="BE206" i="32"/>
  <c r="AG210" i="32"/>
  <c r="AZ210" i="32"/>
  <c r="BA210" i="32"/>
  <c r="AG209" i="32"/>
  <c r="AV231" i="32"/>
  <c r="AW231" i="32"/>
  <c r="AR233" i="32"/>
  <c r="AS233" i="32"/>
  <c r="AE246" i="32"/>
  <c r="AR246" i="32"/>
  <c r="AS246" i="32"/>
  <c r="AG246" i="32"/>
  <c r="AH246" i="32"/>
  <c r="BD246" i="32"/>
  <c r="BE246" i="32"/>
  <c r="AF246" i="32"/>
  <c r="AG244" i="32"/>
  <c r="AH242" i="32"/>
  <c r="BD242" i="32"/>
  <c r="BE242" i="32"/>
  <c r="AH243" i="32"/>
  <c r="BD243" i="32"/>
  <c r="BE243" i="32"/>
  <c r="AG243" i="32"/>
  <c r="AH244" i="32"/>
  <c r="BD244" i="32"/>
  <c r="BE244" i="32"/>
  <c r="AF244" i="32"/>
  <c r="AR255" i="32"/>
  <c r="AS255" i="32"/>
  <c r="AF255" i="32"/>
  <c r="AG254" i="32"/>
  <c r="AZ254" i="32"/>
  <c r="BA254" i="32"/>
  <c r="AE256" i="32"/>
  <c r="AR256" i="32"/>
  <c r="AS256" i="32"/>
  <c r="AH208" i="32"/>
  <c r="BD208" i="32"/>
  <c r="BE208" i="32"/>
  <c r="AH210" i="32"/>
  <c r="AF211" i="32"/>
  <c r="AR234" i="32"/>
  <c r="AS234" i="32"/>
  <c r="AV243" i="32"/>
  <c r="AW243" i="32"/>
  <c r="BD245" i="32"/>
  <c r="BE245" i="32"/>
  <c r="AR245" i="32"/>
  <c r="AS245" i="32"/>
  <c r="AF213" i="32"/>
  <c r="AV213" i="32"/>
  <c r="AW213" i="32"/>
  <c r="AH213" i="32"/>
  <c r="AE213" i="32"/>
  <c r="AG213" i="32"/>
  <c r="AZ213" i="32"/>
  <c r="BA213" i="32"/>
  <c r="BD232" i="32"/>
  <c r="BE232" i="32"/>
  <c r="AZ233" i="32"/>
  <c r="BA233" i="32"/>
  <c r="AV233" i="32"/>
  <c r="AW233" i="32"/>
  <c r="AE247" i="32"/>
  <c r="AH247" i="32"/>
  <c r="AG247" i="32"/>
  <c r="AF247" i="32"/>
  <c r="AH251" i="32"/>
  <c r="BE250" i="32"/>
  <c r="BD250" i="32"/>
  <c r="AW254" i="32"/>
  <c r="AV254" i="32"/>
  <c r="AZ253" i="32"/>
  <c r="BA253" i="32"/>
  <c r="AG211" i="32"/>
  <c r="AH211" i="32"/>
  <c r="AE211" i="32"/>
  <c r="AV118" i="32"/>
  <c r="AW118" i="32"/>
  <c r="AV195" i="32"/>
  <c r="AW195" i="32"/>
  <c r="AR117" i="32"/>
  <c r="AS117" i="32"/>
  <c r="BD252" i="32"/>
  <c r="BE252" i="32"/>
  <c r="BD253" i="32"/>
  <c r="BE253" i="32"/>
  <c r="BD255" i="32"/>
  <c r="BE255" i="32"/>
  <c r="AZ258" i="32"/>
  <c r="BA258" i="32"/>
  <c r="AZ124" i="32"/>
  <c r="BA124" i="32"/>
  <c r="AZ127" i="32"/>
  <c r="BA127" i="32"/>
  <c r="AG168" i="32"/>
  <c r="AF168" i="32"/>
  <c r="AH168" i="32"/>
  <c r="AE168" i="32"/>
  <c r="AE197" i="32"/>
  <c r="AF197" i="32"/>
  <c r="AG197" i="32"/>
  <c r="AH197" i="32"/>
  <c r="AH192" i="32"/>
  <c r="AG194" i="32"/>
  <c r="AH191" i="32"/>
  <c r="AG165" i="32"/>
  <c r="AG195" i="32"/>
  <c r="AR261" i="32"/>
  <c r="AS261" i="32"/>
  <c r="AH117" i="32"/>
  <c r="BD254" i="32"/>
  <c r="BE254" i="32"/>
  <c r="AZ255" i="32"/>
  <c r="BA255" i="32"/>
  <c r="BD256" i="32"/>
  <c r="BE256" i="32"/>
  <c r="AZ256" i="32"/>
  <c r="BA256" i="32"/>
  <c r="AV258" i="32"/>
  <c r="AW258" i="32"/>
  <c r="AH258" i="32"/>
  <c r="BD127" i="32"/>
  <c r="BE127" i="32"/>
  <c r="AR127" i="32"/>
  <c r="AS127" i="32"/>
  <c r="AZ164" i="32"/>
  <c r="BA164" i="32"/>
  <c r="AZ193" i="32"/>
  <c r="BA193" i="32"/>
  <c r="AR238" i="32"/>
  <c r="AS238" i="32"/>
  <c r="AF167" i="32"/>
  <c r="AH167" i="32"/>
  <c r="AE167" i="32"/>
  <c r="AG167" i="32"/>
  <c r="AH161" i="32"/>
  <c r="AH164" i="32"/>
  <c r="AH163" i="32"/>
  <c r="AE198" i="32"/>
  <c r="AH198" i="32"/>
  <c r="AG198" i="32"/>
  <c r="AF198" i="32"/>
  <c r="AF120" i="32"/>
  <c r="AE120" i="32"/>
  <c r="AG120" i="32"/>
  <c r="AH120" i="32"/>
  <c r="BD236" i="32"/>
  <c r="BE236" i="32"/>
  <c r="BD235" i="32"/>
  <c r="BD234" i="32"/>
  <c r="BE234" i="32"/>
  <c r="AZ239" i="32"/>
  <c r="BA239" i="32"/>
  <c r="AF165" i="32"/>
  <c r="AH195" i="32"/>
  <c r="AF261" i="32"/>
  <c r="AF117" i="32"/>
  <c r="AE259" i="32"/>
  <c r="AG259" i="32"/>
  <c r="AF259" i="32"/>
  <c r="AG257" i="32"/>
  <c r="AH257" i="32"/>
  <c r="AF257" i="32"/>
  <c r="AE121" i="32"/>
  <c r="AF121" i="32"/>
  <c r="AG121" i="32"/>
  <c r="AH121" i="32"/>
  <c r="AE128" i="32"/>
  <c r="AF128" i="32"/>
  <c r="AG128" i="32"/>
  <c r="AH128" i="32"/>
  <c r="AH126" i="32"/>
  <c r="AH125" i="32"/>
  <c r="AG126" i="32"/>
  <c r="AF126" i="32"/>
  <c r="BD160" i="32"/>
  <c r="BE160" i="32"/>
  <c r="AV164" i="32"/>
  <c r="AW164" i="32"/>
  <c r="AH193" i="32"/>
  <c r="AV238" i="32"/>
  <c r="AW238" i="32"/>
  <c r="AF166" i="32"/>
  <c r="AG166" i="32"/>
  <c r="AF196" i="32"/>
  <c r="AH196" i="32"/>
  <c r="AE262" i="32"/>
  <c r="AZ115" i="32"/>
  <c r="BA115" i="32"/>
  <c r="AG118" i="32"/>
  <c r="AE240" i="32"/>
  <c r="AF240" i="32"/>
  <c r="AH240" i="32"/>
  <c r="AG240" i="32"/>
  <c r="BD165" i="32"/>
  <c r="AV256" i="32"/>
  <c r="AW256" i="32"/>
  <c r="AR258" i="32"/>
  <c r="AS258" i="32"/>
  <c r="BD123" i="32"/>
  <c r="BE123" i="32"/>
  <c r="AV127" i="32"/>
  <c r="AW127" i="32"/>
  <c r="BD194" i="32"/>
  <c r="BE194" i="32"/>
  <c r="AZ116" i="32"/>
  <c r="BD238" i="32"/>
  <c r="BE238" i="32"/>
  <c r="AR263" i="32"/>
  <c r="AS263" i="32"/>
  <c r="AF119" i="32"/>
  <c r="AE119" i="32"/>
  <c r="AG119" i="32"/>
  <c r="AH119" i="32"/>
  <c r="AH114" i="32"/>
  <c r="AH116" i="32"/>
  <c r="BD233" i="32"/>
  <c r="BE233" i="32"/>
  <c r="AV237" i="32"/>
  <c r="AW237" i="32"/>
  <c r="BD237" i="32"/>
  <c r="BE237" i="32"/>
  <c r="AZ236" i="32"/>
  <c r="BA236" i="32"/>
  <c r="AV239" i="32"/>
  <c r="AW239" i="32"/>
  <c r="AR165" i="32"/>
  <c r="AS165" i="32"/>
  <c r="AR195" i="32"/>
  <c r="AS195" i="32"/>
  <c r="AG261" i="32"/>
  <c r="AG117" i="32"/>
  <c r="AF260" i="32"/>
  <c r="AE260" i="32"/>
  <c r="AG260" i="32"/>
  <c r="AE122" i="32"/>
  <c r="AG122" i="32"/>
  <c r="AF122" i="32"/>
  <c r="AH122" i="32"/>
  <c r="AE129" i="32"/>
  <c r="AG129" i="32"/>
  <c r="AH129" i="32"/>
  <c r="AF129" i="32"/>
  <c r="AH162" i="32"/>
  <c r="AV194" i="32"/>
  <c r="AW194" i="32"/>
  <c r="AV116" i="32"/>
  <c r="AW116" i="32"/>
  <c r="BD190" i="32"/>
  <c r="BE190" i="32"/>
  <c r="AE166" i="32"/>
  <c r="AH166" i="32"/>
  <c r="AG196" i="32"/>
  <c r="AE196" i="32"/>
  <c r="AF262" i="32"/>
  <c r="AH115" i="32"/>
  <c r="AH118" i="32"/>
  <c r="AE118" i="32"/>
  <c r="AE241" i="32"/>
  <c r="AF241" i="32"/>
  <c r="AH241" i="32"/>
  <c r="AG241" i="32"/>
  <c r="AG238" i="32"/>
  <c r="BA116" i="32"/>
  <c r="H65" i="32"/>
  <c r="BD211" i="32"/>
  <c r="BE211" i="32"/>
  <c r="BD251" i="32"/>
  <c r="BE251" i="32"/>
  <c r="AZ247" i="32"/>
  <c r="BA247" i="32"/>
  <c r="AR247" i="32"/>
  <c r="AS247" i="32"/>
  <c r="AR213" i="32"/>
  <c r="AS213" i="32"/>
  <c r="BD210" i="32"/>
  <c r="BE210" i="32"/>
  <c r="AV255" i="32"/>
  <c r="AW255" i="32"/>
  <c r="AZ244" i="32"/>
  <c r="BA244" i="32"/>
  <c r="BD209" i="32"/>
  <c r="BE209" i="32"/>
  <c r="BD212" i="32"/>
  <c r="BE212" i="32"/>
  <c r="AR211" i="32"/>
  <c r="AS211" i="32"/>
  <c r="AZ211" i="32"/>
  <c r="BA211" i="32"/>
  <c r="AV247" i="32"/>
  <c r="AW247" i="32"/>
  <c r="BD247" i="32"/>
  <c r="BE247" i="32"/>
  <c r="BD213" i="32"/>
  <c r="BE213" i="32"/>
  <c r="AV211" i="32"/>
  <c r="AW211" i="32"/>
  <c r="AV244" i="32"/>
  <c r="AW244" i="32"/>
  <c r="AZ243" i="32"/>
  <c r="BA243" i="32"/>
  <c r="AV246" i="32"/>
  <c r="AW246" i="32"/>
  <c r="AZ246" i="32"/>
  <c r="BA246" i="32"/>
  <c r="AZ209" i="32"/>
  <c r="BA209" i="32"/>
  <c r="AV210" i="32"/>
  <c r="AW210" i="32"/>
  <c r="AR212" i="32"/>
  <c r="AS212" i="32"/>
  <c r="H66" i="32"/>
  <c r="H67" i="32"/>
  <c r="BD241" i="32"/>
  <c r="BE241" i="32"/>
  <c r="AR241" i="32"/>
  <c r="AS241" i="32"/>
  <c r="BD118" i="32"/>
  <c r="BE118" i="32"/>
  <c r="AV262" i="32"/>
  <c r="AW262" i="32"/>
  <c r="AZ196" i="32"/>
  <c r="BA196" i="32"/>
  <c r="AR166" i="32"/>
  <c r="AS166" i="32"/>
  <c r="BD162" i="32"/>
  <c r="BE162" i="32"/>
  <c r="AR129" i="32"/>
  <c r="AS129" i="32"/>
  <c r="AV122" i="32"/>
  <c r="AW122" i="32"/>
  <c r="AR260" i="32"/>
  <c r="AS260" i="32"/>
  <c r="AZ241" i="32"/>
  <c r="BA241" i="32"/>
  <c r="AV241" i="32"/>
  <c r="AW241" i="32"/>
  <c r="AR118" i="32"/>
  <c r="AS118" i="32"/>
  <c r="F65" i="32"/>
  <c r="BD115" i="32"/>
  <c r="BE115" i="32"/>
  <c r="AR196" i="32"/>
  <c r="AS196" i="32"/>
  <c r="BD166" i="32"/>
  <c r="BE166" i="32"/>
  <c r="G65" i="32"/>
  <c r="AV129" i="32"/>
  <c r="AW129" i="32"/>
  <c r="AZ129" i="32"/>
  <c r="BA129" i="32"/>
  <c r="BD122" i="32"/>
  <c r="BE122" i="32"/>
  <c r="AZ122" i="32"/>
  <c r="BA122" i="32"/>
  <c r="AZ260" i="32"/>
  <c r="BA260" i="32"/>
  <c r="AV260" i="32"/>
  <c r="AW260" i="32"/>
  <c r="AZ261" i="32"/>
  <c r="BA261" i="32"/>
  <c r="BD114" i="32"/>
  <c r="BE114" i="32"/>
  <c r="AQ106" i="32"/>
  <c r="I65" i="32"/>
  <c r="AZ119" i="32"/>
  <c r="BA119" i="32"/>
  <c r="AV119" i="32"/>
  <c r="AW119" i="32"/>
  <c r="BD240" i="32"/>
  <c r="BE240" i="32"/>
  <c r="AR240" i="32"/>
  <c r="AS240" i="32"/>
  <c r="BD196" i="32"/>
  <c r="BE196" i="32"/>
  <c r="AZ166" i="32"/>
  <c r="BA166" i="32"/>
  <c r="BD193" i="32"/>
  <c r="BE193" i="32"/>
  <c r="AZ126" i="32"/>
  <c r="BA126" i="32"/>
  <c r="BD126" i="32"/>
  <c r="BE126" i="32"/>
  <c r="AZ128" i="32"/>
  <c r="BA128" i="32"/>
  <c r="AR128" i="32"/>
  <c r="AS128" i="32"/>
  <c r="AZ121" i="32"/>
  <c r="BA121" i="32"/>
  <c r="AR121" i="32"/>
  <c r="AS121" i="32"/>
  <c r="BD257" i="32"/>
  <c r="BE257" i="32"/>
  <c r="AV259" i="32"/>
  <c r="AW259" i="32"/>
  <c r="AR259" i="32"/>
  <c r="AS259" i="32"/>
  <c r="AV261" i="32"/>
  <c r="AW261" i="32"/>
  <c r="AV165" i="32"/>
  <c r="AW165" i="32"/>
  <c r="AZ120" i="32"/>
  <c r="BA120" i="32"/>
  <c r="AV120" i="32"/>
  <c r="AW120" i="32"/>
  <c r="AZ198" i="32"/>
  <c r="BA198" i="32"/>
  <c r="AR198" i="32"/>
  <c r="AS198" i="32"/>
  <c r="BD164" i="32"/>
  <c r="BE164" i="32"/>
  <c r="AZ167" i="32"/>
  <c r="BA167" i="32"/>
  <c r="BD167" i="32"/>
  <c r="BE167" i="32"/>
  <c r="BD258" i="32"/>
  <c r="BE258" i="32"/>
  <c r="AZ195" i="32"/>
  <c r="BA195" i="32"/>
  <c r="BD191" i="32"/>
  <c r="BE191" i="32"/>
  <c r="BD192" i="32"/>
  <c r="BE192" i="32"/>
  <c r="AZ197" i="32"/>
  <c r="BA197" i="32"/>
  <c r="AR197" i="32"/>
  <c r="AS197" i="32"/>
  <c r="BD168" i="32"/>
  <c r="BE168" i="32"/>
  <c r="AZ168" i="32"/>
  <c r="BA168" i="32"/>
  <c r="AZ238" i="32"/>
  <c r="BA238" i="32"/>
  <c r="BD129" i="32"/>
  <c r="BE129" i="32"/>
  <c r="AR122" i="32"/>
  <c r="AS122" i="32"/>
  <c r="AZ117" i="32"/>
  <c r="BA117" i="32"/>
  <c r="BD116" i="32"/>
  <c r="BE116" i="32"/>
  <c r="BD119" i="32"/>
  <c r="BE119" i="32"/>
  <c r="AR119" i="32"/>
  <c r="AS119" i="32"/>
  <c r="BA240" i="32"/>
  <c r="AZ240" i="32"/>
  <c r="AW240" i="32"/>
  <c r="AV240" i="32"/>
  <c r="AZ118" i="32"/>
  <c r="BA118" i="32"/>
  <c r="AR262" i="32"/>
  <c r="AS262" i="32"/>
  <c r="AV196" i="32"/>
  <c r="AW196" i="32"/>
  <c r="AV166" i="32"/>
  <c r="AW166" i="32"/>
  <c r="AV126" i="32"/>
  <c r="AW126" i="32"/>
  <c r="BD125" i="32"/>
  <c r="BE125" i="32"/>
  <c r="BD128" i="32"/>
  <c r="BE128" i="32"/>
  <c r="AV128" i="32"/>
  <c r="AW128" i="32"/>
  <c r="BD121" i="32"/>
  <c r="BE121" i="32"/>
  <c r="AV121" i="32"/>
  <c r="AW121" i="32"/>
  <c r="AV257" i="32"/>
  <c r="AW257" i="32"/>
  <c r="AZ257" i="32"/>
  <c r="BA257" i="32"/>
  <c r="AZ259" i="32"/>
  <c r="BA259" i="32"/>
  <c r="AV117" i="32"/>
  <c r="AW117" i="32"/>
  <c r="BD195" i="32"/>
  <c r="BE195" i="32"/>
  <c r="BD120" i="32"/>
  <c r="BE120" i="32"/>
  <c r="AR120" i="32"/>
  <c r="AS120" i="32"/>
  <c r="AV198" i="32"/>
  <c r="AW198" i="32"/>
  <c r="BD198" i="32"/>
  <c r="BE198" i="32"/>
  <c r="BD163" i="32"/>
  <c r="BE163" i="32"/>
  <c r="BD161" i="32"/>
  <c r="BE161" i="32"/>
  <c r="AR167" i="32"/>
  <c r="AS167" i="32"/>
  <c r="AV167" i="32"/>
  <c r="AW167" i="32"/>
  <c r="BD117" i="32"/>
  <c r="BE117" i="32"/>
  <c r="AZ165" i="32"/>
  <c r="BA165" i="32"/>
  <c r="AZ194" i="32"/>
  <c r="BA194" i="32"/>
  <c r="BD197" i="32"/>
  <c r="BE197" i="32"/>
  <c r="AV197" i="32"/>
  <c r="AW197" i="32"/>
  <c r="AR168" i="32"/>
  <c r="AS168" i="32"/>
  <c r="AV168" i="32"/>
  <c r="AW168" i="32"/>
  <c r="AW110" i="32"/>
  <c r="AS110" i="32"/>
  <c r="BE110" i="32"/>
  <c r="BA110" i="32"/>
  <c r="I66" i="32"/>
  <c r="I67" i="32"/>
  <c r="F66" i="32"/>
  <c r="F67" i="32"/>
  <c r="G66" i="32"/>
  <c r="G67" i="32"/>
  <c r="BE111" i="32"/>
  <c r="BD110" i="32"/>
  <c r="AZ110" i="32"/>
  <c r="BA111" i="32"/>
  <c r="AS111" i="32"/>
  <c r="AR110" i="32"/>
  <c r="AW111" i="32"/>
  <c r="AV110" i="32"/>
  <c r="AY245" i="32"/>
  <c r="AY169" i="32"/>
  <c r="AY232" i="32"/>
  <c r="AY141" i="32"/>
  <c r="AY117" i="32"/>
  <c r="AY252" i="32"/>
  <c r="AY234" i="32"/>
  <c r="AY151" i="32"/>
  <c r="AY158" i="32"/>
  <c r="AY228" i="32"/>
  <c r="AY212" i="32"/>
  <c r="AY161" i="32"/>
  <c r="AY121" i="32"/>
  <c r="AY210" i="32"/>
  <c r="AY211" i="32"/>
  <c r="AY193" i="32"/>
  <c r="AY156" i="32"/>
  <c r="AY229" i="32"/>
  <c r="AV111" i="32"/>
  <c r="AY126" i="32"/>
  <c r="AY218" i="32"/>
  <c r="AY142" i="32"/>
  <c r="AY220" i="32"/>
  <c r="AY174" i="32"/>
  <c r="AY166" i="32"/>
  <c r="AY146" i="32"/>
  <c r="AY247" i="32"/>
  <c r="AY136" i="32"/>
  <c r="AY163" i="32"/>
  <c r="AY159" i="32"/>
  <c r="AY240" i="32"/>
  <c r="AY185" i="32"/>
  <c r="AY221" i="32"/>
  <c r="AY236" i="32"/>
  <c r="AY261" i="32"/>
  <c r="AY135" i="32"/>
  <c r="AY138" i="32"/>
  <c r="AY227" i="32"/>
  <c r="AY262" i="32"/>
  <c r="AY190" i="32"/>
  <c r="AY140" i="32"/>
  <c r="AY256" i="32"/>
  <c r="AY145" i="32"/>
  <c r="AY177" i="32"/>
  <c r="AY152" i="32"/>
  <c r="AY171" i="32"/>
  <c r="AY215" i="32"/>
  <c r="AY129" i="32"/>
  <c r="AY226" i="32"/>
  <c r="AY188" i="32"/>
  <c r="AY249" i="32"/>
  <c r="AY144" i="32"/>
  <c r="AY206" i="32"/>
  <c r="AY125" i="32"/>
  <c r="AY201" i="32"/>
  <c r="AY118" i="32"/>
  <c r="AY196" i="32"/>
  <c r="AY254" i="32"/>
  <c r="AY202" i="32"/>
  <c r="AY189" i="32"/>
  <c r="AY181" i="32"/>
  <c r="AY114" i="32"/>
  <c r="AY130" i="32"/>
  <c r="AY250" i="32"/>
  <c r="AY244" i="32"/>
  <c r="AY124" i="32"/>
  <c r="AY143" i="32"/>
  <c r="AY179" i="32"/>
  <c r="AY148" i="32"/>
  <c r="AY263" i="32"/>
  <c r="AY182" i="32"/>
  <c r="AY242" i="32"/>
  <c r="AY173" i="32"/>
  <c r="AY251" i="32"/>
  <c r="AY139" i="32"/>
  <c r="AY134" i="32"/>
  <c r="AY131" i="32"/>
  <c r="AY149" i="32"/>
  <c r="AY197" i="32"/>
  <c r="AY219" i="32"/>
  <c r="AY231" i="32"/>
  <c r="AY170" i="32"/>
  <c r="AY204" i="32"/>
  <c r="AY133" i="32"/>
  <c r="AY191" i="32"/>
  <c r="AY237" i="32"/>
  <c r="AY172" i="32"/>
  <c r="AY167" i="32"/>
  <c r="AY198" i="32"/>
  <c r="AY128" i="32"/>
  <c r="AY243" i="32"/>
  <c r="AY175" i="32"/>
  <c r="AY233" i="32"/>
  <c r="AY183" i="32"/>
  <c r="AY225" i="32"/>
  <c r="AY187" i="32"/>
  <c r="AY255" i="32"/>
  <c r="AY127" i="32"/>
  <c r="AY122" i="32"/>
  <c r="AY186" i="32"/>
  <c r="AY205" i="32"/>
  <c r="AY199" i="32"/>
  <c r="AY176" i="32"/>
  <c r="AY260" i="32"/>
  <c r="AY253" i="32"/>
  <c r="AY157" i="32"/>
  <c r="AY153" i="32"/>
  <c r="AY213" i="32"/>
  <c r="AY241" i="32"/>
  <c r="AY180" i="32"/>
  <c r="AY168" i="32"/>
  <c r="AY259" i="32"/>
  <c r="AY119" i="32"/>
  <c r="AY224" i="32"/>
  <c r="AY150" i="32"/>
  <c r="AY222" i="32"/>
  <c r="AY184" i="32"/>
  <c r="AY192" i="32"/>
  <c r="AY257" i="32"/>
  <c r="AY209" i="32"/>
  <c r="AY178" i="32"/>
  <c r="AY246" i="32"/>
  <c r="AY164" i="32"/>
  <c r="AY155" i="32"/>
  <c r="AY160" i="32"/>
  <c r="AY230" i="32"/>
  <c r="AY216" i="32"/>
  <c r="AY165" i="32"/>
  <c r="AY194" i="32"/>
  <c r="AY214" i="32"/>
  <c r="AY115" i="32"/>
  <c r="AY162" i="32"/>
  <c r="AY147" i="32"/>
  <c r="AY203" i="32"/>
  <c r="AY235" i="32"/>
  <c r="AY120" i="32"/>
  <c r="AY217" i="32"/>
  <c r="AY258" i="32"/>
  <c r="AY154" i="32"/>
  <c r="AY223" i="32"/>
  <c r="AY132" i="32"/>
  <c r="AY238" i="32"/>
  <c r="AY195" i="32"/>
  <c r="AY207" i="32"/>
  <c r="AY200" i="32"/>
  <c r="AY208" i="32"/>
  <c r="AY264" i="32"/>
  <c r="AY137" i="32"/>
  <c r="AY239" i="32"/>
  <c r="AY248" i="32"/>
  <c r="AY116" i="32"/>
  <c r="AY123" i="32"/>
  <c r="AU233" i="32"/>
  <c r="AU263" i="32"/>
  <c r="AU169" i="32"/>
  <c r="AU222" i="32"/>
  <c r="AU167" i="32"/>
  <c r="AU240" i="32"/>
  <c r="AU223" i="32"/>
  <c r="AU163" i="32"/>
  <c r="AU182" i="32"/>
  <c r="AU259" i="32"/>
  <c r="AU138" i="32"/>
  <c r="AU239" i="32"/>
  <c r="AU170" i="32"/>
  <c r="AU190" i="32"/>
  <c r="AU144" i="32"/>
  <c r="AU200" i="32"/>
  <c r="AR111" i="32"/>
  <c r="AU183" i="32"/>
  <c r="AU126" i="32"/>
  <c r="AU193" i="32"/>
  <c r="AU264" i="32"/>
  <c r="AU181" i="32"/>
  <c r="AU192" i="32"/>
  <c r="AU257" i="32"/>
  <c r="AU157" i="32"/>
  <c r="AU220" i="32"/>
  <c r="AU251" i="32"/>
  <c r="AU261" i="32"/>
  <c r="AU206" i="32"/>
  <c r="AU154" i="32"/>
  <c r="AU242" i="32"/>
  <c r="AU252" i="32"/>
  <c r="AU146" i="32"/>
  <c r="AU207" i="32"/>
  <c r="AU115" i="32"/>
  <c r="AU262" i="32"/>
  <c r="AU140" i="32"/>
  <c r="AU194" i="32"/>
  <c r="AU136" i="32"/>
  <c r="AU137" i="32"/>
  <c r="AU171" i="32"/>
  <c r="AU232" i="32"/>
  <c r="AU226" i="32"/>
  <c r="AU218" i="32"/>
  <c r="AU128" i="32"/>
  <c r="AU142" i="32"/>
  <c r="AU130" i="32"/>
  <c r="AU168" i="32"/>
  <c r="AU153" i="32"/>
  <c r="AU229" i="32"/>
  <c r="AU209" i="32"/>
  <c r="AU160" i="32"/>
  <c r="AU186" i="32"/>
  <c r="AU249" i="32"/>
  <c r="AU253" i="32"/>
  <c r="AU132" i="32"/>
  <c r="AU221" i="32"/>
  <c r="AU224" i="32"/>
  <c r="AU147" i="32"/>
  <c r="AU158" i="32"/>
  <c r="AU208" i="32"/>
  <c r="AU260" i="32"/>
  <c r="AU117" i="32"/>
  <c r="AU173" i="32"/>
  <c r="AU227" i="32"/>
  <c r="AU198" i="32"/>
  <c r="AU188" i="32"/>
  <c r="AU127" i="32"/>
  <c r="AU184" i="32"/>
  <c r="AU172" i="32"/>
  <c r="AU234" i="32"/>
  <c r="AU143" i="32"/>
  <c r="AU247" i="32"/>
  <c r="AU211" i="32"/>
  <c r="AU248" i="32"/>
  <c r="AU161" i="32"/>
  <c r="AU236" i="32"/>
  <c r="AU205" i="32"/>
  <c r="AU201" i="32"/>
  <c r="AU122" i="32"/>
  <c r="AU162" i="32"/>
  <c r="AU134" i="32"/>
  <c r="AU133" i="32"/>
  <c r="AU129" i="32"/>
  <c r="AU258" i="32"/>
  <c r="AU118" i="32"/>
  <c r="AU216" i="32"/>
  <c r="AU225" i="32"/>
  <c r="AU246" i="32"/>
  <c r="AU125" i="32"/>
  <c r="AU187" i="32"/>
  <c r="AU178" i="32"/>
  <c r="AU213" i="32"/>
  <c r="AU204" i="32"/>
  <c r="AU195" i="32"/>
  <c r="AU164" i="32"/>
  <c r="AU191" i="32"/>
  <c r="AU156" i="32"/>
  <c r="AU152" i="32"/>
  <c r="AU214" i="32"/>
  <c r="AU203" i="32"/>
  <c r="AU197" i="32"/>
  <c r="AU159" i="32"/>
  <c r="AU202" i="32"/>
  <c r="AU155" i="32"/>
  <c r="AU176" i="32"/>
  <c r="AU120" i="32"/>
  <c r="AU124" i="32"/>
  <c r="AU238" i="32"/>
  <c r="AU217" i="32"/>
  <c r="AU215" i="32"/>
  <c r="AU114" i="32"/>
  <c r="AU196" i="32"/>
  <c r="AU166" i="32"/>
  <c r="AU135" i="32"/>
  <c r="AU243" i="32"/>
  <c r="AU255" i="32"/>
  <c r="AU231" i="32"/>
  <c r="AU185" i="32"/>
  <c r="AU230" i="32"/>
  <c r="AU254" i="32"/>
  <c r="AU175" i="32"/>
  <c r="AU235" i="32"/>
  <c r="AU148" i="32"/>
  <c r="AU212" i="32"/>
  <c r="AU250" i="32"/>
  <c r="AU244" i="32"/>
  <c r="AU149" i="32"/>
  <c r="AU177" i="32"/>
  <c r="AU151" i="32"/>
  <c r="AU180" i="32"/>
  <c r="AU245" i="32"/>
  <c r="AU150" i="32"/>
  <c r="AU189" i="32"/>
  <c r="AU237" i="32"/>
  <c r="AU119" i="32"/>
  <c r="AU141" i="32"/>
  <c r="AU241" i="32"/>
  <c r="AU174" i="32"/>
  <c r="AU199" i="32"/>
  <c r="AU179" i="32"/>
  <c r="AU145" i="32"/>
  <c r="AU165" i="32"/>
  <c r="AU116" i="32"/>
  <c r="AU228" i="32"/>
  <c r="AU219" i="32"/>
  <c r="AU256" i="32"/>
  <c r="AU139" i="32"/>
  <c r="AU210" i="32"/>
  <c r="AU123" i="32"/>
  <c r="AU131" i="32"/>
  <c r="AU121" i="32"/>
  <c r="BG240" i="32"/>
  <c r="BG227" i="32"/>
  <c r="BG194" i="32"/>
  <c r="BG243" i="32"/>
  <c r="BG173" i="32"/>
  <c r="BG182" i="32"/>
  <c r="BG137" i="32"/>
  <c r="BG223" i="32"/>
  <c r="BG124" i="32"/>
  <c r="BG163" i="32"/>
  <c r="BD111" i="32"/>
  <c r="BG248" i="32"/>
  <c r="BG126" i="32"/>
  <c r="BG214" i="32"/>
  <c r="BG185" i="32"/>
  <c r="BG239" i="32"/>
  <c r="BG172" i="32"/>
  <c r="BG189" i="32"/>
  <c r="BG166" i="32"/>
  <c r="BG187" i="32"/>
  <c r="BG139" i="32"/>
  <c r="BG255" i="32"/>
  <c r="BG219" i="32"/>
  <c r="BG252" i="32"/>
  <c r="BG159" i="32"/>
  <c r="BG165" i="32"/>
  <c r="BG234" i="32"/>
  <c r="BG218" i="32"/>
  <c r="BG136" i="32"/>
  <c r="BG122" i="32"/>
  <c r="BG148" i="32"/>
  <c r="BG142" i="32"/>
  <c r="BG176" i="32"/>
  <c r="BG188" i="32"/>
  <c r="BG262" i="32"/>
  <c r="BG253" i="32"/>
  <c r="BG180" i="32"/>
  <c r="BG132" i="32"/>
  <c r="BG133" i="32"/>
  <c r="BG228" i="32"/>
  <c r="BG201" i="32"/>
  <c r="BG178" i="32"/>
  <c r="BG202" i="32"/>
  <c r="BG264" i="32"/>
  <c r="BG141" i="32"/>
  <c r="BG215" i="32"/>
  <c r="BG211" i="32"/>
  <c r="BG157" i="32"/>
  <c r="BG199" i="32"/>
  <c r="BG216" i="32"/>
  <c r="BG238" i="32"/>
  <c r="BG261" i="32"/>
  <c r="BG245" i="32"/>
  <c r="BG192" i="32"/>
  <c r="BG127" i="32"/>
  <c r="BG259" i="32"/>
  <c r="BG190" i="32"/>
  <c r="BG229" i="32"/>
  <c r="BG196" i="32"/>
  <c r="BG206" i="32"/>
  <c r="BG123" i="32"/>
  <c r="BG160" i="32"/>
  <c r="BG250" i="32"/>
  <c r="BG200" i="32"/>
  <c r="BG209" i="32"/>
  <c r="BG147" i="32"/>
  <c r="BG256" i="32"/>
  <c r="BG149" i="32"/>
  <c r="BG210" i="32"/>
  <c r="BG230" i="32"/>
  <c r="BG150" i="32"/>
  <c r="BG257" i="32"/>
  <c r="BG224" i="32"/>
  <c r="BG181" i="32"/>
  <c r="BG232" i="32"/>
  <c r="BG152" i="32"/>
  <c r="BG233" i="32"/>
  <c r="BG117" i="32"/>
  <c r="BG161" i="32"/>
  <c r="BG208" i="32"/>
  <c r="BG244" i="32"/>
  <c r="BG191" i="32"/>
  <c r="BG128" i="32"/>
  <c r="BG207" i="32"/>
  <c r="BG167" i="32"/>
  <c r="BG193" i="32"/>
  <c r="BG237" i="32"/>
  <c r="BG155" i="32"/>
  <c r="BG129" i="32"/>
  <c r="BG119" i="32"/>
  <c r="BG114" i="32"/>
  <c r="BG158" i="32"/>
  <c r="BG195" i="32"/>
  <c r="BG145" i="32"/>
  <c r="BG177" i="32"/>
  <c r="BG241" i="32"/>
  <c r="BG170" i="32"/>
  <c r="BG146" i="32"/>
  <c r="BG183" i="32"/>
  <c r="BG135" i="32"/>
  <c r="BG220" i="32"/>
  <c r="BG179" i="32"/>
  <c r="BG184" i="32"/>
  <c r="BG175" i="32"/>
  <c r="BG236" i="32"/>
  <c r="BG115" i="32"/>
  <c r="BG118" i="32"/>
  <c r="BG247" i="32"/>
  <c r="BG235" i="32"/>
  <c r="BG169" i="32"/>
  <c r="BG164" i="32"/>
  <c r="BG225" i="32"/>
  <c r="BG168" i="32"/>
  <c r="BG204" i="32"/>
  <c r="BG246" i="32"/>
  <c r="BG260" i="32"/>
  <c r="BG151" i="32"/>
  <c r="BG154" i="32"/>
  <c r="BG144" i="32"/>
  <c r="BG242" i="32"/>
  <c r="BG212" i="32"/>
  <c r="BG254" i="32"/>
  <c r="BG258" i="32"/>
  <c r="BG131" i="32"/>
  <c r="BG174" i="32"/>
  <c r="BG134" i="32"/>
  <c r="BG186" i="32"/>
  <c r="BG153" i="32"/>
  <c r="BG231" i="32"/>
  <c r="BG213" i="32"/>
  <c r="BG116" i="32"/>
  <c r="BG156" i="32"/>
  <c r="BG251" i="32"/>
  <c r="BG121" i="32"/>
  <c r="BG162" i="32"/>
  <c r="BG140" i="32"/>
  <c r="BG197" i="32"/>
  <c r="BG125" i="32"/>
  <c r="BG130" i="32"/>
  <c r="BG198" i="32"/>
  <c r="BG143" i="32"/>
  <c r="BG120" i="32"/>
  <c r="BG249" i="32"/>
  <c r="BG221" i="32"/>
  <c r="BG263" i="32"/>
  <c r="BG203" i="32"/>
  <c r="BG217" i="32"/>
  <c r="BG226" i="32"/>
  <c r="BG222" i="32"/>
  <c r="BG171" i="32"/>
  <c r="BG205" i="32"/>
  <c r="BG138" i="32"/>
  <c r="BC196" i="32"/>
  <c r="BC181" i="32"/>
  <c r="BC197" i="32"/>
  <c r="BC125" i="32"/>
  <c r="BC190" i="32"/>
  <c r="BC257" i="32"/>
  <c r="BC254" i="32"/>
  <c r="BC174" i="32"/>
  <c r="BC123" i="32"/>
  <c r="BC213" i="32"/>
  <c r="BC152" i="32"/>
  <c r="BC248" i="32"/>
  <c r="BC120" i="32"/>
  <c r="BC249" i="32"/>
  <c r="BC255" i="32"/>
  <c r="BC189" i="32"/>
  <c r="BC217" i="32"/>
  <c r="BC261" i="32"/>
  <c r="BC131" i="32"/>
  <c r="BC132" i="32"/>
  <c r="BC143" i="32"/>
  <c r="BC146" i="32"/>
  <c r="BC207" i="32"/>
  <c r="BC229" i="32"/>
  <c r="BC262" i="32"/>
  <c r="BC244" i="32"/>
  <c r="BC114" i="32"/>
  <c r="BC232" i="32"/>
  <c r="BC192" i="32"/>
  <c r="BC198" i="32"/>
  <c r="BC191" i="32"/>
  <c r="BC187" i="32"/>
  <c r="BC134" i="32"/>
  <c r="BC178" i="32"/>
  <c r="BC200" i="32"/>
  <c r="BC230" i="32"/>
  <c r="BC215" i="32"/>
  <c r="BC127" i="32"/>
  <c r="BC126" i="32"/>
  <c r="BC259" i="32"/>
  <c r="BC137" i="32"/>
  <c r="BC224" i="32"/>
  <c r="BC183" i="32"/>
  <c r="BC211" i="32"/>
  <c r="BC206" i="32"/>
  <c r="BC179" i="32"/>
  <c r="BC252" i="32"/>
  <c r="BC153" i="32"/>
  <c r="BC122" i="32"/>
  <c r="BC201" i="32"/>
  <c r="BC163" i="32"/>
  <c r="BC263" i="32"/>
  <c r="BC155" i="32"/>
  <c r="BC209" i="32"/>
  <c r="BC250" i="32"/>
  <c r="BC237" i="32"/>
  <c r="BC242" i="32"/>
  <c r="BC256" i="32"/>
  <c r="BC115" i="32"/>
  <c r="BC236" i="32"/>
  <c r="BC135" i="32"/>
  <c r="BC218" i="32"/>
  <c r="BC136" i="32"/>
  <c r="BC141" i="32"/>
  <c r="BC168" i="32"/>
  <c r="BC208" i="32"/>
  <c r="BC180" i="32"/>
  <c r="BC195" i="32"/>
  <c r="BC150" i="32"/>
  <c r="BC194" i="32"/>
  <c r="BC247" i="32"/>
  <c r="BC164" i="32"/>
  <c r="BC144" i="32"/>
  <c r="BC233" i="32"/>
  <c r="BC184" i="32"/>
  <c r="BC147" i="32"/>
  <c r="BC241" i="32"/>
  <c r="BC253" i="32"/>
  <c r="BC227" i="32"/>
  <c r="BC204" i="32"/>
  <c r="BC140" i="32"/>
  <c r="BC235" i="32"/>
  <c r="BC128" i="32"/>
  <c r="BC177" i="32"/>
  <c r="BC251" i="32"/>
  <c r="BC124" i="32"/>
  <c r="BC116" i="32"/>
  <c r="BC231" i="32"/>
  <c r="BC169" i="32"/>
  <c r="BC167" i="32"/>
  <c r="BC129" i="32"/>
  <c r="BC160" i="32"/>
  <c r="BC154" i="32"/>
  <c r="BC226" i="32"/>
  <c r="BC133" i="32"/>
  <c r="BC202" i="32"/>
  <c r="BC172" i="32"/>
  <c r="BC199" i="32"/>
  <c r="BC139" i="32"/>
  <c r="BC165" i="32"/>
  <c r="BC148" i="32"/>
  <c r="BC239" i="32"/>
  <c r="BC238" i="32"/>
  <c r="BC264" i="32"/>
  <c r="BC234" i="32"/>
  <c r="BC145" i="32"/>
  <c r="BC185" i="32"/>
  <c r="BC220" i="32"/>
  <c r="BC138" i="32"/>
  <c r="BC246" i="32"/>
  <c r="BC130" i="32"/>
  <c r="BC203" i="32"/>
  <c r="BC117" i="32"/>
  <c r="BC243" i="32"/>
  <c r="BC157" i="32"/>
  <c r="BC151" i="32"/>
  <c r="BC223" i="32"/>
  <c r="BC156" i="32"/>
  <c r="BC212" i="32"/>
  <c r="BC119" i="32"/>
  <c r="BC245" i="32"/>
  <c r="BC161" i="32"/>
  <c r="BC171" i="32"/>
  <c r="BC186" i="32"/>
  <c r="BC149" i="32"/>
  <c r="BC210" i="32"/>
  <c r="BC240" i="32"/>
  <c r="BC221" i="32"/>
  <c r="BC260" i="32"/>
  <c r="BC158" i="32"/>
  <c r="BC222" i="32"/>
  <c r="BC142" i="32"/>
  <c r="BC188" i="32"/>
  <c r="BC182" i="32"/>
  <c r="BC225" i="32"/>
  <c r="BC175" i="32"/>
  <c r="BC258" i="32"/>
  <c r="BC216" i="32"/>
  <c r="AZ111" i="32"/>
  <c r="BC219" i="32"/>
  <c r="BC173" i="32"/>
  <c r="BC121" i="32"/>
  <c r="BC176" i="32"/>
  <c r="BC214" i="32"/>
  <c r="BC228" i="32"/>
  <c r="BC170" i="32"/>
  <c r="BC118" i="32"/>
  <c r="BC205" i="32"/>
  <c r="BC193" i="32"/>
  <c r="BC159" i="32"/>
  <c r="BC162" i="32"/>
  <c r="BC166" i="32"/>
</calcChain>
</file>

<file path=xl/sharedStrings.xml><?xml version="1.0" encoding="utf-8"?>
<sst xmlns="http://schemas.openxmlformats.org/spreadsheetml/2006/main" count="557" uniqueCount="252">
  <si>
    <t>地上防除</t>
    <rPh sb="0" eb="2">
      <t>チジョウ</t>
    </rPh>
    <rPh sb="2" eb="4">
      <t>ボウジョ</t>
    </rPh>
    <phoneticPr fontId="2"/>
  </si>
  <si>
    <t>航空防除</t>
    <rPh sb="0" eb="2">
      <t>コウクウ</t>
    </rPh>
    <rPh sb="2" eb="4">
      <t>ボウジョ</t>
    </rPh>
    <phoneticPr fontId="2"/>
  </si>
  <si>
    <t>パラメーター</t>
    <phoneticPr fontId="2"/>
  </si>
  <si>
    <t>Ａｐ（ｈａ）</t>
    <phoneticPr fontId="2"/>
  </si>
  <si>
    <t>Ｒｐ（％）</t>
    <phoneticPr fontId="2"/>
  </si>
  <si>
    <t>Te=2days</t>
    <phoneticPr fontId="2"/>
  </si>
  <si>
    <t>Te=3days</t>
  </si>
  <si>
    <t>Te=4days</t>
  </si>
  <si>
    <t>Driver(%)</t>
    <phoneticPr fontId="2"/>
  </si>
  <si>
    <t>Dditch(%)</t>
    <phoneticPr fontId="2"/>
  </si>
  <si>
    <t>Zriver(ha/day)</t>
    <phoneticPr fontId="2"/>
  </si>
  <si>
    <t>Zditch(ha/day)</t>
    <phoneticPr fontId="2"/>
  </si>
  <si>
    <t>Ndrift(%)</t>
  </si>
  <si>
    <t>排水路へのドリフト率</t>
    <rPh sb="0" eb="3">
      <t>ハイスイロ</t>
    </rPh>
    <rPh sb="9" eb="10">
      <t>リツ</t>
    </rPh>
    <phoneticPr fontId="2"/>
  </si>
  <si>
    <t>河川へのドリフト率</t>
    <rPh sb="0" eb="2">
      <t>カセン</t>
    </rPh>
    <rPh sb="8" eb="9">
      <t>リツ</t>
    </rPh>
    <phoneticPr fontId="2"/>
  </si>
  <si>
    <t>河川ドリフト面積</t>
    <rPh sb="0" eb="2">
      <t>カセン</t>
    </rPh>
    <rPh sb="6" eb="8">
      <t>メンセキ</t>
    </rPh>
    <phoneticPr fontId="2"/>
  </si>
  <si>
    <t>排水路へのドリフト面積</t>
    <rPh sb="0" eb="3">
      <t>ハイスイロ</t>
    </rPh>
    <rPh sb="9" eb="11">
      <t>メンセキ</t>
    </rPh>
    <phoneticPr fontId="2"/>
  </si>
  <si>
    <t>ｆｐ</t>
    <phoneticPr fontId="2"/>
  </si>
  <si>
    <t>農薬名</t>
    <rPh sb="0" eb="2">
      <t>ノウヤク</t>
    </rPh>
    <rPh sb="2" eb="3">
      <t>メイ</t>
    </rPh>
    <phoneticPr fontId="2"/>
  </si>
  <si>
    <t>散布量(g/ha）</t>
    <rPh sb="0" eb="3">
      <t>サンプリョウ</t>
    </rPh>
    <phoneticPr fontId="2"/>
  </si>
  <si>
    <t>2days</t>
    <phoneticPr fontId="2"/>
  </si>
  <si>
    <t>3days</t>
    <phoneticPr fontId="2"/>
  </si>
  <si>
    <t>4days</t>
    <phoneticPr fontId="2"/>
  </si>
  <si>
    <t>Rp(%)</t>
    <phoneticPr fontId="2"/>
  </si>
  <si>
    <t>Ndrift(%)</t>
    <phoneticPr fontId="2"/>
  </si>
  <si>
    <t>ｆｐ</t>
    <phoneticPr fontId="2"/>
  </si>
  <si>
    <t>Mrunoff(g)</t>
    <phoneticPr fontId="2"/>
  </si>
  <si>
    <t>MDr(g)</t>
    <phoneticPr fontId="2"/>
  </si>
  <si>
    <t>MDd(g)</t>
    <phoneticPr fontId="2"/>
  </si>
  <si>
    <t>Mtotal(g)</t>
    <phoneticPr fontId="2"/>
  </si>
  <si>
    <t>PEC(ppb)</t>
    <phoneticPr fontId="2"/>
  </si>
  <si>
    <t>パラメーター</t>
    <phoneticPr fontId="2"/>
  </si>
  <si>
    <t>Zriver(ha/day)</t>
    <phoneticPr fontId="2"/>
  </si>
  <si>
    <t>パラメーター</t>
    <phoneticPr fontId="2"/>
  </si>
  <si>
    <t>2days</t>
    <phoneticPr fontId="2"/>
  </si>
  <si>
    <t>3days</t>
    <phoneticPr fontId="2"/>
  </si>
  <si>
    <t>4days</t>
    <phoneticPr fontId="2"/>
  </si>
  <si>
    <t>Driver(%)</t>
    <phoneticPr fontId="2"/>
  </si>
  <si>
    <t>Zriver(ha/day)</t>
    <phoneticPr fontId="2"/>
  </si>
  <si>
    <t>Mrunoff(g)</t>
    <phoneticPr fontId="2"/>
  </si>
  <si>
    <t>MDr(g)</t>
    <phoneticPr fontId="2"/>
  </si>
  <si>
    <t>PEC(ppb)</t>
    <phoneticPr fontId="2"/>
  </si>
  <si>
    <t>流出率</t>
    <rPh sb="0" eb="2">
      <t>リュウシュツ</t>
    </rPh>
    <rPh sb="2" eb="3">
      <t>リツ</t>
    </rPh>
    <phoneticPr fontId="2"/>
  </si>
  <si>
    <t>経過日数</t>
    <rPh sb="0" eb="2">
      <t>ケイカ</t>
    </rPh>
    <rPh sb="2" eb="4">
      <t>ニッスウ</t>
    </rPh>
    <phoneticPr fontId="2"/>
  </si>
  <si>
    <t>１日目散布区</t>
    <rPh sb="1" eb="2">
      <t>ヒ</t>
    </rPh>
    <rPh sb="2" eb="3">
      <t>メ</t>
    </rPh>
    <rPh sb="3" eb="5">
      <t>サンプ</t>
    </rPh>
    <rPh sb="5" eb="6">
      <t>ク</t>
    </rPh>
    <phoneticPr fontId="2"/>
  </si>
  <si>
    <t>２日目散布区</t>
    <rPh sb="1" eb="2">
      <t>ヒ</t>
    </rPh>
    <rPh sb="2" eb="3">
      <t>メ</t>
    </rPh>
    <rPh sb="3" eb="5">
      <t>サンプ</t>
    </rPh>
    <rPh sb="5" eb="6">
      <t>ク</t>
    </rPh>
    <phoneticPr fontId="2"/>
  </si>
  <si>
    <t>３日目散布区</t>
    <rPh sb="1" eb="2">
      <t>ヒ</t>
    </rPh>
    <rPh sb="2" eb="3">
      <t>メ</t>
    </rPh>
    <rPh sb="3" eb="5">
      <t>サンプ</t>
    </rPh>
    <rPh sb="5" eb="6">
      <t>ク</t>
    </rPh>
    <phoneticPr fontId="2"/>
  </si>
  <si>
    <t>４日目散布区</t>
    <rPh sb="1" eb="2">
      <t>ヒ</t>
    </rPh>
    <rPh sb="2" eb="3">
      <t>メ</t>
    </rPh>
    <rPh sb="3" eb="5">
      <t>サンプ</t>
    </rPh>
    <rPh sb="5" eb="6">
      <t>ク</t>
    </rPh>
    <phoneticPr fontId="2"/>
  </si>
  <si>
    <t>５日目散布区</t>
    <rPh sb="1" eb="2">
      <t>ヒ</t>
    </rPh>
    <rPh sb="2" eb="3">
      <t>メ</t>
    </rPh>
    <rPh sb="3" eb="5">
      <t>サンプ</t>
    </rPh>
    <rPh sb="5" eb="6">
      <t>ク</t>
    </rPh>
    <phoneticPr fontId="2"/>
  </si>
  <si>
    <t>ドリフト（有り＝１，無し＝０）</t>
    <rPh sb="5" eb="6">
      <t>ア</t>
    </rPh>
    <rPh sb="10" eb="11">
      <t>ナ</t>
    </rPh>
    <phoneticPr fontId="2"/>
  </si>
  <si>
    <t>Ａu（ｈａ）</t>
    <phoneticPr fontId="2"/>
  </si>
  <si>
    <t>Ru(%)</t>
    <phoneticPr fontId="2"/>
  </si>
  <si>
    <t>Ndrift(days)</t>
    <phoneticPr fontId="2"/>
  </si>
  <si>
    <t>ｆu</t>
    <phoneticPr fontId="2"/>
  </si>
  <si>
    <t>Ru(%)</t>
    <phoneticPr fontId="2"/>
  </si>
  <si>
    <t>Ndrift(days)</t>
    <phoneticPr fontId="2"/>
  </si>
  <si>
    <t>ｆu</t>
    <phoneticPr fontId="2"/>
  </si>
  <si>
    <t>PECrunoff(ppb)</t>
    <phoneticPr fontId="2"/>
  </si>
  <si>
    <t>PECdrift(ppb)</t>
    <phoneticPr fontId="2"/>
  </si>
  <si>
    <t>環境条件</t>
    <rPh sb="0" eb="2">
      <t>カンキョウ</t>
    </rPh>
    <rPh sb="2" eb="4">
      <t>ジョウケン</t>
    </rPh>
    <phoneticPr fontId="2"/>
  </si>
  <si>
    <t>Koc</t>
    <phoneticPr fontId="2"/>
  </si>
  <si>
    <t>パラメータ</t>
    <phoneticPr fontId="2"/>
  </si>
  <si>
    <t>値</t>
    <rPh sb="0" eb="1">
      <t>アタイ</t>
    </rPh>
    <phoneticPr fontId="2"/>
  </si>
  <si>
    <t>単位</t>
    <rPh sb="0" eb="2">
      <t>タンイ</t>
    </rPh>
    <phoneticPr fontId="2"/>
  </si>
  <si>
    <t>day</t>
    <phoneticPr fontId="2"/>
  </si>
  <si>
    <t>Ocse</t>
    <phoneticPr fontId="2"/>
  </si>
  <si>
    <t>%</t>
    <phoneticPr fontId="2"/>
  </si>
  <si>
    <t>Plevee</t>
    <phoneticPr fontId="2"/>
  </si>
  <si>
    <t>I</t>
    <phoneticPr fontId="2"/>
  </si>
  <si>
    <t>g/ha</t>
    <phoneticPr fontId="2"/>
  </si>
  <si>
    <t>rws</t>
    <phoneticPr fontId="2"/>
  </si>
  <si>
    <t>-</t>
    <phoneticPr fontId="2"/>
  </si>
  <si>
    <t>Oclevee</t>
    <phoneticPr fontId="2"/>
  </si>
  <si>
    <t>止水期間</t>
    <rPh sb="0" eb="2">
      <t>シスイ</t>
    </rPh>
    <rPh sb="2" eb="4">
      <t>キカン</t>
    </rPh>
    <phoneticPr fontId="2"/>
  </si>
  <si>
    <t>最大合計流出量(g)</t>
    <rPh sb="0" eb="2">
      <t>サイダイ</t>
    </rPh>
    <rPh sb="2" eb="4">
      <t>ゴウケイ</t>
    </rPh>
    <rPh sb="4" eb="7">
      <t>リュウシュツリョウ</t>
    </rPh>
    <phoneticPr fontId="2"/>
  </si>
  <si>
    <t>補間値</t>
    <rPh sb="0" eb="3">
      <t>ホカンチ</t>
    </rPh>
    <phoneticPr fontId="2"/>
  </si>
  <si>
    <t>Mse(g)</t>
    <phoneticPr fontId="2"/>
  </si>
  <si>
    <t>Vse</t>
    <phoneticPr fontId="2"/>
  </si>
  <si>
    <t>k1=</t>
    <phoneticPr fontId="2"/>
  </si>
  <si>
    <t>Pse</t>
    <phoneticPr fontId="2"/>
  </si>
  <si>
    <t>k2=</t>
    <phoneticPr fontId="2"/>
  </si>
  <si>
    <t>Driver</t>
    <phoneticPr fontId="2"/>
  </si>
  <si>
    <t>Dditch</t>
    <phoneticPr fontId="2"/>
  </si>
  <si>
    <r>
      <t>M</t>
    </r>
    <r>
      <rPr>
        <vertAlign val="subscript"/>
        <sz val="11"/>
        <rFont val="ＭＳ Ｐゴシック"/>
        <family val="3"/>
        <charset val="128"/>
      </rPr>
      <t>total</t>
    </r>
    <r>
      <rPr>
        <sz val="11"/>
        <rFont val="ＭＳ Ｐゴシック"/>
        <family val="3"/>
        <charset val="128"/>
      </rPr>
      <t>(g)</t>
    </r>
    <phoneticPr fontId="2"/>
  </si>
  <si>
    <t>測定値</t>
    <rPh sb="0" eb="3">
      <t>ソクテイチ</t>
    </rPh>
    <phoneticPr fontId="2"/>
  </si>
  <si>
    <r>
      <t>m</t>
    </r>
    <r>
      <rPr>
        <vertAlign val="superscript"/>
        <sz val="11"/>
        <rFont val="ＭＳ Ｐゴシック"/>
        <family val="3"/>
        <charset val="128"/>
      </rPr>
      <t>3</t>
    </r>
    <phoneticPr fontId="2"/>
  </si>
  <si>
    <r>
      <t>g/cm</t>
    </r>
    <r>
      <rPr>
        <vertAlign val="superscript"/>
        <sz val="11"/>
        <rFont val="ＭＳ Ｐゴシック"/>
        <family val="3"/>
        <charset val="128"/>
      </rPr>
      <t>3</t>
    </r>
    <phoneticPr fontId="2"/>
  </si>
  <si>
    <t>農薬名</t>
    <rPh sb="0" eb="2">
      <t>ノウヤク</t>
    </rPh>
    <rPh sb="2" eb="3">
      <t>ナ</t>
    </rPh>
    <phoneticPr fontId="2"/>
  </si>
  <si>
    <t>入力欄</t>
    <rPh sb="0" eb="2">
      <t>ニュウリョク</t>
    </rPh>
    <rPh sb="2" eb="3">
      <t>ラン</t>
    </rPh>
    <phoneticPr fontId="2"/>
  </si>
  <si>
    <t>入力欄</t>
    <rPh sb="0" eb="3">
      <t>ニュウリョクラン</t>
    </rPh>
    <phoneticPr fontId="2"/>
  </si>
  <si>
    <t>水産ＰＥＣ計算シート（非水田、第１段階）</t>
    <rPh sb="0" eb="2">
      <t>スイサン</t>
    </rPh>
    <rPh sb="5" eb="7">
      <t>ケイサン</t>
    </rPh>
    <rPh sb="11" eb="12">
      <t>ヒ</t>
    </rPh>
    <rPh sb="12" eb="14">
      <t>スイデン</t>
    </rPh>
    <rPh sb="15" eb="16">
      <t>ダイ</t>
    </rPh>
    <rPh sb="17" eb="19">
      <t>ダンカイ</t>
    </rPh>
    <phoneticPr fontId="2"/>
  </si>
  <si>
    <t>水産ＰＥＣ計算シート（水田、第１段階）</t>
    <rPh sb="0" eb="2">
      <t>スイサン</t>
    </rPh>
    <rPh sb="5" eb="7">
      <t>ケイサン</t>
    </rPh>
    <rPh sb="11" eb="13">
      <t>スイデン</t>
    </rPh>
    <rPh sb="14" eb="15">
      <t>ダイ</t>
    </rPh>
    <rPh sb="16" eb="18">
      <t>ダンカイ</t>
    </rPh>
    <phoneticPr fontId="2"/>
  </si>
  <si>
    <t>Te=7days</t>
    <phoneticPr fontId="2"/>
  </si>
  <si>
    <t>7days</t>
    <phoneticPr fontId="2"/>
  </si>
  <si>
    <t>Ａu（ha）</t>
    <phoneticPr fontId="2"/>
  </si>
  <si>
    <r>
      <t>Driver</t>
    </r>
    <r>
      <rPr>
        <vertAlign val="subscript"/>
        <sz val="11"/>
        <rFont val="ＭＳ Ｐゴシック"/>
        <family val="3"/>
        <charset val="128"/>
      </rPr>
      <t xml:space="preserve"> </t>
    </r>
    <r>
      <rPr>
        <sz val="11"/>
        <rFont val="ＭＳ Ｐゴシック"/>
        <family val="3"/>
        <charset val="128"/>
      </rPr>
      <t>(%)</t>
    </r>
    <phoneticPr fontId="2"/>
  </si>
  <si>
    <t>Zriver (ha/day)</t>
    <phoneticPr fontId="2"/>
  </si>
  <si>
    <t>Ndrift (day)</t>
    <phoneticPr fontId="2"/>
  </si>
  <si>
    <t>ドリフト寄与日数</t>
    <rPh sb="4" eb="6">
      <t>キヨ</t>
    </rPh>
    <rPh sb="6" eb="8">
      <t>ニッスウ</t>
    </rPh>
    <phoneticPr fontId="2"/>
  </si>
  <si>
    <r>
      <t>Vw</t>
    </r>
    <r>
      <rPr>
        <vertAlign val="subscript"/>
        <sz val="11"/>
        <rFont val="ＭＳ Ｐゴシック"/>
        <family val="3"/>
        <charset val="128"/>
      </rPr>
      <t xml:space="preserve"> </t>
    </r>
    <r>
      <rPr>
        <sz val="11"/>
        <rFont val="ＭＳ Ｐゴシック"/>
        <family val="3"/>
        <charset val="128"/>
      </rPr>
      <t>(m</t>
    </r>
    <r>
      <rPr>
        <vertAlign val="superscript"/>
        <sz val="11"/>
        <rFont val="ＭＳ Ｐゴシック"/>
        <family val="3"/>
        <charset val="128"/>
      </rPr>
      <t>3</t>
    </r>
    <r>
      <rPr>
        <sz val="11"/>
        <rFont val="ＭＳ Ｐゴシック"/>
        <family val="3"/>
        <charset val="128"/>
      </rPr>
      <t>)</t>
    </r>
    <phoneticPr fontId="2"/>
  </si>
  <si>
    <t>支川河川の水量</t>
    <rPh sb="0" eb="2">
      <t>シセン</t>
    </rPh>
    <rPh sb="2" eb="4">
      <t>カセン</t>
    </rPh>
    <rPh sb="5" eb="7">
      <t>スイリョウ</t>
    </rPh>
    <phoneticPr fontId="2"/>
  </si>
  <si>
    <t>底質の比重</t>
    <rPh sb="0" eb="2">
      <t>テイシツ</t>
    </rPh>
    <rPh sb="3" eb="5">
      <t>ヒジュウ</t>
    </rPh>
    <phoneticPr fontId="2"/>
  </si>
  <si>
    <t>ｆu (-)</t>
    <phoneticPr fontId="2"/>
  </si>
  <si>
    <t>(流出率補正係数)</t>
    <rPh sb="1" eb="3">
      <t>リュウシュツ</t>
    </rPh>
    <rPh sb="3" eb="4">
      <t>リツ</t>
    </rPh>
    <rPh sb="4" eb="6">
      <t>ホセイ</t>
    </rPh>
    <rPh sb="6" eb="8">
      <t>ケイスウ</t>
    </rPh>
    <phoneticPr fontId="2"/>
  </si>
  <si>
    <t>光分解半減期</t>
    <rPh sb="3" eb="6">
      <t>ハンゲンキ</t>
    </rPh>
    <phoneticPr fontId="2"/>
  </si>
  <si>
    <r>
      <t>加水分解半減期</t>
    </r>
    <r>
      <rPr>
        <sz val="8"/>
        <color indexed="8"/>
        <rFont val="ＭＳ Ｐゴシック"/>
        <family val="3"/>
        <charset val="128"/>
      </rPr>
      <t>(pH7)</t>
    </r>
    <phoneticPr fontId="2"/>
  </si>
  <si>
    <t>水中光分解半減期</t>
    <rPh sb="0" eb="2">
      <t>スイチュウ</t>
    </rPh>
    <rPh sb="2" eb="3">
      <t>ヒカリ</t>
    </rPh>
    <phoneticPr fontId="2"/>
  </si>
  <si>
    <t>k3=</t>
    <phoneticPr fontId="2"/>
  </si>
  <si>
    <t>Mse_runoff(g)</t>
    <phoneticPr fontId="2"/>
  </si>
  <si>
    <t>Mse_Dr(g)</t>
    <phoneticPr fontId="2"/>
  </si>
  <si>
    <t>平均流出率（％）</t>
    <rPh sb="0" eb="2">
      <t>ヘイキン</t>
    </rPh>
    <rPh sb="2" eb="5">
      <t>リュウシュツリツ</t>
    </rPh>
    <phoneticPr fontId="2"/>
  </si>
  <si>
    <t>内容</t>
    <rPh sb="0" eb="2">
      <t>ナイヨウ</t>
    </rPh>
    <phoneticPr fontId="2"/>
  </si>
  <si>
    <t>単回の農薬散布量</t>
    <rPh sb="0" eb="2">
      <t>タンカイ</t>
    </rPh>
    <rPh sb="3" eb="5">
      <t>ノウヤク</t>
    </rPh>
    <rPh sb="5" eb="8">
      <t>サンプリョウ</t>
    </rPh>
    <phoneticPr fontId="2"/>
  </si>
  <si>
    <t>農薬流出補正係数
湛水散布：1
茎葉散布：0.5
箱処理：0.2</t>
    <rPh sb="0" eb="2">
      <t>ノウヤク</t>
    </rPh>
    <rPh sb="2" eb="4">
      <t>リュウシュツ</t>
    </rPh>
    <rPh sb="4" eb="6">
      <t>ホセイ</t>
    </rPh>
    <rPh sb="6" eb="8">
      <t>ケイスウ</t>
    </rPh>
    <rPh sb="9" eb="11">
      <t>タンスイ</t>
    </rPh>
    <rPh sb="11" eb="13">
      <t>サンプ</t>
    </rPh>
    <rPh sb="16" eb="17">
      <t>クキ</t>
    </rPh>
    <rPh sb="17" eb="18">
      <t>ハ</t>
    </rPh>
    <rPh sb="18" eb="20">
      <t>サンプ</t>
    </rPh>
    <rPh sb="25" eb="26">
      <t>ハコ</t>
    </rPh>
    <rPh sb="26" eb="28">
      <t>ショリ</t>
    </rPh>
    <phoneticPr fontId="2"/>
  </si>
  <si>
    <t xml:space="preserve">作物栽培条件で登録申請に係る方法で施用した場合には、流出補正係数は適用しない。 </t>
    <phoneticPr fontId="2"/>
  </si>
  <si>
    <t>留意点</t>
    <rPh sb="0" eb="3">
      <t>リュウイテン</t>
    </rPh>
    <phoneticPr fontId="2"/>
  </si>
  <si>
    <t>Ci(mg/l)
水質汚濁性試験でのi日の水中農薬濃度</t>
    <rPh sb="9" eb="11">
      <t>スイシツ</t>
    </rPh>
    <rPh sb="11" eb="14">
      <t>オダクセイ</t>
    </rPh>
    <rPh sb="14" eb="16">
      <t>シケン</t>
    </rPh>
    <rPh sb="19" eb="20">
      <t>ニチ</t>
    </rPh>
    <rPh sb="21" eb="23">
      <t>スイチュウ</t>
    </rPh>
    <rPh sb="23" eb="25">
      <t>ノウヤク</t>
    </rPh>
    <rPh sb="25" eb="27">
      <t>ノウド</t>
    </rPh>
    <phoneticPr fontId="2"/>
  </si>
  <si>
    <t>支川の底質量</t>
    <rPh sb="0" eb="2">
      <t>シセン</t>
    </rPh>
    <rPh sb="3" eb="5">
      <t>テイシツ</t>
    </rPh>
    <rPh sb="5" eb="6">
      <t>リョウ</t>
    </rPh>
    <phoneticPr fontId="2"/>
  </si>
  <si>
    <t>試験底質の有機炭素含有率</t>
    <rPh sb="0" eb="2">
      <t>シケン</t>
    </rPh>
    <rPh sb="2" eb="4">
      <t>テイシツ</t>
    </rPh>
    <rPh sb="5" eb="7">
      <t>ユウキ</t>
    </rPh>
    <rPh sb="7" eb="9">
      <t>タンソ</t>
    </rPh>
    <rPh sb="9" eb="12">
      <t>ガンユウリツ</t>
    </rPh>
    <phoneticPr fontId="2"/>
  </si>
  <si>
    <t>畦土壌の比重</t>
    <rPh sb="0" eb="1">
      <t>アゼ</t>
    </rPh>
    <rPh sb="1" eb="3">
      <t>ドジョウ</t>
    </rPh>
    <rPh sb="4" eb="6">
      <t>ヒジュウ</t>
    </rPh>
    <phoneticPr fontId="2"/>
  </si>
  <si>
    <t>接触する水と土壌の体積比</t>
    <rPh sb="0" eb="2">
      <t>セッショク</t>
    </rPh>
    <rPh sb="4" eb="5">
      <t>ミズ</t>
    </rPh>
    <rPh sb="6" eb="8">
      <t>ドジョウ</t>
    </rPh>
    <rPh sb="9" eb="12">
      <t>タイセキヒ</t>
    </rPh>
    <phoneticPr fontId="2"/>
  </si>
  <si>
    <t>畦土壌の有機炭素含有率</t>
    <rPh sb="0" eb="1">
      <t>アゼ</t>
    </rPh>
    <rPh sb="1" eb="3">
      <t>ドジョウ</t>
    </rPh>
    <rPh sb="4" eb="6">
      <t>ユウキ</t>
    </rPh>
    <rPh sb="6" eb="8">
      <t>タンソ</t>
    </rPh>
    <rPh sb="8" eb="11">
      <t>ガンユウリツ</t>
    </rPh>
    <phoneticPr fontId="2"/>
  </si>
  <si>
    <t>設定しない場合は「0」</t>
    <rPh sb="0" eb="2">
      <t>セッテイ</t>
    </rPh>
    <rPh sb="5" eb="7">
      <t>バアイ</t>
    </rPh>
    <phoneticPr fontId="2"/>
  </si>
  <si>
    <t>有り＝１、無し＝０</t>
    <phoneticPr fontId="2"/>
  </si>
  <si>
    <t>土壌有機炭素吸着定数</t>
    <rPh sb="0" eb="2">
      <t>ドジョウ</t>
    </rPh>
    <rPh sb="2" eb="4">
      <t>ユウキ</t>
    </rPh>
    <rPh sb="4" eb="6">
      <t>タンソ</t>
    </rPh>
    <rPh sb="6" eb="8">
      <t>キュウチャク</t>
    </rPh>
    <rPh sb="8" eb="10">
      <t>ジョウスウ</t>
    </rPh>
    <phoneticPr fontId="2"/>
  </si>
  <si>
    <t>散布面積</t>
    <rPh sb="0" eb="2">
      <t>サンプ</t>
    </rPh>
    <rPh sb="2" eb="4">
      <t>メンセキ</t>
    </rPh>
    <phoneticPr fontId="2"/>
  </si>
  <si>
    <t>ha</t>
    <phoneticPr fontId="2"/>
  </si>
  <si>
    <t>Ap</t>
    <phoneticPr fontId="2"/>
  </si>
  <si>
    <t>Qout</t>
    <phoneticPr fontId="2"/>
  </si>
  <si>
    <t>１日当たりの水田水尻からの流出水量</t>
    <phoneticPr fontId="2"/>
  </si>
  <si>
    <t>Qseepage</t>
    <phoneticPr fontId="2"/>
  </si>
  <si>
    <t>１日当たりの畦畔浸透による流出水量</t>
    <phoneticPr fontId="2"/>
  </si>
  <si>
    <t>Zriver</t>
    <phoneticPr fontId="2"/>
  </si>
  <si>
    <t>ha/day</t>
    <phoneticPr fontId="2"/>
  </si>
  <si>
    <t>ドリフト率（ドリフトがある場合に自動的に"0.3"を設定）</t>
    <phoneticPr fontId="2"/>
  </si>
  <si>
    <t>排水路ドリフト率（ドリフトがある場合に自動的に"4"を設定）</t>
    <phoneticPr fontId="2"/>
  </si>
  <si>
    <t>1 日河川ドリフト面積</t>
    <phoneticPr fontId="2"/>
  </si>
  <si>
    <t>1 日当たりの排水路ドリフト面積</t>
    <phoneticPr fontId="2"/>
  </si>
  <si>
    <t>Zditch</t>
    <phoneticPr fontId="2"/>
  </si>
  <si>
    <t xml:space="preserve">Ndrift </t>
    <phoneticPr fontId="2"/>
  </si>
  <si>
    <t>Ｖw</t>
    <phoneticPr fontId="2"/>
  </si>
  <si>
    <t>Klevee</t>
  </si>
  <si>
    <t>畦吸収係数</t>
    <phoneticPr fontId="2"/>
  </si>
  <si>
    <t>ドリフトの有無</t>
    <rPh sb="5" eb="7">
      <t>ウム</t>
    </rPh>
    <phoneticPr fontId="2"/>
  </si>
  <si>
    <t>農薬の散布条件等</t>
    <rPh sb="0" eb="2">
      <t>ノウヤク</t>
    </rPh>
    <rPh sb="3" eb="5">
      <t>サンプ</t>
    </rPh>
    <rPh sb="5" eb="7">
      <t>ジョウケン</t>
    </rPh>
    <rPh sb="7" eb="8">
      <t>ナド</t>
    </rPh>
    <phoneticPr fontId="2"/>
  </si>
  <si>
    <r>
      <t xml:space="preserve">ドリフト寄与日数
</t>
    </r>
    <r>
      <rPr>
        <i/>
        <sz val="11"/>
        <rFont val="ＭＳ Ｐゴシック"/>
        <family val="3"/>
        <charset val="128"/>
      </rPr>
      <t>PECTier2 が最大となる場合の日数を設定</t>
    </r>
    <rPh sb="19" eb="21">
      <t>サイダイ</t>
    </rPh>
    <rPh sb="24" eb="26">
      <t>バアイ</t>
    </rPh>
    <rPh sb="27" eb="29">
      <t>ニッスウ</t>
    </rPh>
    <rPh sb="30" eb="32">
      <t>セッテイ</t>
    </rPh>
    <phoneticPr fontId="2"/>
  </si>
  <si>
    <r>
      <t xml:space="preserve">支川河川の水量
</t>
    </r>
    <r>
      <rPr>
        <i/>
        <sz val="11"/>
        <rFont val="ＭＳ Ｐゴシック"/>
        <family val="3"/>
        <charset val="128"/>
      </rPr>
      <t>1(㎥/s)×86400×試験期間(day)</t>
    </r>
    <rPh sb="21" eb="23">
      <t>シケン</t>
    </rPh>
    <rPh sb="23" eb="25">
      <t>キカン</t>
    </rPh>
    <phoneticPr fontId="2"/>
  </si>
  <si>
    <t>1日当たりの変動量</t>
    <rPh sb="1" eb="2">
      <t>ニチ</t>
    </rPh>
    <rPh sb="2" eb="3">
      <t>ア</t>
    </rPh>
    <rPh sb="6" eb="9">
      <t>ヘンドウリョウ</t>
    </rPh>
    <phoneticPr fontId="2"/>
  </si>
  <si>
    <t>日</t>
    <rPh sb="0" eb="1">
      <t>ニチ</t>
    </rPh>
    <phoneticPr fontId="2"/>
  </si>
  <si>
    <t>min</t>
    <phoneticPr fontId="2"/>
  </si>
  <si>
    <t>max</t>
    <phoneticPr fontId="2"/>
  </si>
  <si>
    <t>列番号</t>
    <rPh sb="0" eb="3">
      <t>レツバンゴウ</t>
    </rPh>
    <phoneticPr fontId="2"/>
  </si>
  <si>
    <r>
      <t>M</t>
    </r>
    <r>
      <rPr>
        <vertAlign val="subscript"/>
        <sz val="11"/>
        <rFont val="ＭＳ Ｐゴシック"/>
        <family val="3"/>
        <charset val="128"/>
      </rPr>
      <t>out</t>
    </r>
    <r>
      <rPr>
        <sz val="11"/>
        <rFont val="ＭＳ Ｐゴシック"/>
        <family val="3"/>
        <charset val="128"/>
      </rPr>
      <t>(g)
農薬使用に係る水田水尻からの農薬流出量</t>
    </r>
    <phoneticPr fontId="2"/>
  </si>
  <si>
    <r>
      <t>M</t>
    </r>
    <r>
      <rPr>
        <vertAlign val="subscript"/>
        <sz val="11"/>
        <rFont val="ＭＳ Ｐゴシック"/>
        <family val="3"/>
        <charset val="128"/>
      </rPr>
      <t>seepagr</t>
    </r>
    <r>
      <rPr>
        <sz val="11"/>
        <rFont val="ＭＳ Ｐゴシック"/>
        <family val="3"/>
        <charset val="128"/>
      </rPr>
      <t>(g)
農薬使用に係る畦からの農薬流出量</t>
    </r>
    <phoneticPr fontId="2"/>
  </si>
  <si>
    <r>
      <t>M</t>
    </r>
    <r>
      <rPr>
        <vertAlign val="subscript"/>
        <sz val="11"/>
        <rFont val="ＭＳ Ｐゴシック"/>
        <family val="3"/>
        <charset val="128"/>
      </rPr>
      <t>Dr</t>
    </r>
    <r>
      <rPr>
        <sz val="11"/>
        <rFont val="ＭＳ Ｐゴシック"/>
        <family val="3"/>
        <charset val="128"/>
      </rPr>
      <t>(g)
農薬使用に係る河川へのドリフト農薬量</t>
    </r>
    <phoneticPr fontId="2"/>
  </si>
  <si>
    <r>
      <t>M</t>
    </r>
    <r>
      <rPr>
        <vertAlign val="subscript"/>
        <sz val="11"/>
        <rFont val="ＭＳ Ｐゴシック"/>
        <family val="3"/>
        <charset val="128"/>
      </rPr>
      <t>Dｄ</t>
    </r>
    <r>
      <rPr>
        <sz val="11"/>
        <rFont val="ＭＳ Ｐゴシック"/>
        <family val="3"/>
        <charset val="128"/>
      </rPr>
      <t>(g)
農薬使用に係る排水路へのドリフト農薬量</t>
    </r>
    <phoneticPr fontId="2"/>
  </si>
  <si>
    <t>測定日（経過日数）</t>
    <rPh sb="0" eb="2">
      <t>ソクテイ</t>
    </rPh>
    <rPh sb="2" eb="3">
      <t>ビ</t>
    </rPh>
    <rPh sb="4" eb="6">
      <t>ケイカ</t>
    </rPh>
    <rPh sb="6" eb="8">
      <t>ニッスウ</t>
    </rPh>
    <phoneticPr fontId="2"/>
  </si>
  <si>
    <t>水質汚濁性試験結果(mg/l)測定値</t>
    <rPh sb="0" eb="2">
      <t>スイシツ</t>
    </rPh>
    <rPh sb="2" eb="4">
      <t>オダク</t>
    </rPh>
    <rPh sb="4" eb="5">
      <t>セイ</t>
    </rPh>
    <rPh sb="5" eb="7">
      <t>シケン</t>
    </rPh>
    <rPh sb="7" eb="9">
      <t>ケッカ</t>
    </rPh>
    <rPh sb="15" eb="18">
      <t>ソクテイチ</t>
    </rPh>
    <phoneticPr fontId="2"/>
  </si>
  <si>
    <t>最大合計流出量</t>
    <rPh sb="0" eb="2">
      <t>サイダイ</t>
    </rPh>
    <rPh sb="2" eb="4">
      <t>ゴウケイ</t>
    </rPh>
    <rPh sb="4" eb="7">
      <t>リュウシュツリョウ</t>
    </rPh>
    <phoneticPr fontId="2"/>
  </si>
  <si>
    <t>支川河川底質への吸着量</t>
    <phoneticPr fontId="2"/>
  </si>
  <si>
    <t>PNEC（ppb)</t>
    <phoneticPr fontId="2"/>
  </si>
  <si>
    <t>PEC最大値</t>
    <rPh sb="3" eb="6">
      <t>サイダイチ</t>
    </rPh>
    <phoneticPr fontId="2"/>
  </si>
  <si>
    <t>最大値day</t>
    <rPh sb="0" eb="3">
      <t>サイダイチ</t>
    </rPh>
    <phoneticPr fontId="2"/>
  </si>
  <si>
    <t>days</t>
    <phoneticPr fontId="2"/>
  </si>
  <si>
    <t>有り＝１</t>
    <phoneticPr fontId="2"/>
  </si>
  <si>
    <t>図作成のためのパラメータ</t>
    <rPh sb="0" eb="1">
      <t>ズ</t>
    </rPh>
    <rPh sb="1" eb="3">
      <t>サクセイ</t>
    </rPh>
    <phoneticPr fontId="2"/>
  </si>
  <si>
    <t>測定値から各日の補正値算出用データ</t>
  </si>
  <si>
    <t>測定値から各日の補正値算出用データ</t>
    <rPh sb="0" eb="3">
      <t>ソクテイチ</t>
    </rPh>
    <rPh sb="5" eb="7">
      <t>カクジツ</t>
    </rPh>
    <rPh sb="8" eb="11">
      <t>ホセイチ</t>
    </rPh>
    <rPh sb="11" eb="13">
      <t>サンシュツ</t>
    </rPh>
    <rPh sb="13" eb="14">
      <t>ヨウ</t>
    </rPh>
    <phoneticPr fontId="2"/>
  </si>
  <si>
    <t>end：データが無い場合</t>
    <rPh sb="8" eb="9">
      <t>ナ</t>
    </rPh>
    <rPh sb="10" eb="12">
      <t>バアイ</t>
    </rPh>
    <phoneticPr fontId="2"/>
  </si>
  <si>
    <t>図作成用データ</t>
    <rPh sb="0" eb="1">
      <t>ズ</t>
    </rPh>
    <rPh sb="1" eb="3">
      <t>サクセイ</t>
    </rPh>
    <rPh sb="3" eb="4">
      <t>ヨウ</t>
    </rPh>
    <phoneticPr fontId="2"/>
  </si>
  <si>
    <t>図作成用データ</t>
    <rPh sb="0" eb="1">
      <t>ズ</t>
    </rPh>
    <rPh sb="1" eb="4">
      <t>サクセイヨウ</t>
    </rPh>
    <phoneticPr fontId="2"/>
  </si>
  <si>
    <t>図作成用のためのパラメータ</t>
    <rPh sb="0" eb="1">
      <t>ズ</t>
    </rPh>
    <rPh sb="1" eb="4">
      <t>サクセイヨウ</t>
    </rPh>
    <phoneticPr fontId="2"/>
  </si>
  <si>
    <r>
      <t>M</t>
    </r>
    <r>
      <rPr>
        <vertAlign val="subscript"/>
        <sz val="9"/>
        <rFont val="ＭＳ Ｐゴシック"/>
        <family val="3"/>
        <charset val="128"/>
      </rPr>
      <t>out</t>
    </r>
    <r>
      <rPr>
        <sz val="9"/>
        <rFont val="ＭＳ Ｐゴシック"/>
        <family val="3"/>
        <charset val="128"/>
      </rPr>
      <t>(g)
農薬使用に係る水田水尻からの農薬流出量</t>
    </r>
    <phoneticPr fontId="2"/>
  </si>
  <si>
    <r>
      <t>M</t>
    </r>
    <r>
      <rPr>
        <vertAlign val="subscript"/>
        <sz val="9"/>
        <rFont val="ＭＳ Ｐゴシック"/>
        <family val="3"/>
        <charset val="128"/>
      </rPr>
      <t>seepagr</t>
    </r>
    <r>
      <rPr>
        <sz val="9"/>
        <rFont val="ＭＳ Ｐゴシック"/>
        <family val="3"/>
        <charset val="128"/>
      </rPr>
      <t>(g)
農薬使用に係る畦からの農薬流出量</t>
    </r>
    <phoneticPr fontId="2"/>
  </si>
  <si>
    <r>
      <t>M</t>
    </r>
    <r>
      <rPr>
        <vertAlign val="subscript"/>
        <sz val="9"/>
        <rFont val="ＭＳ Ｐゴシック"/>
        <family val="3"/>
        <charset val="128"/>
      </rPr>
      <t>Dr</t>
    </r>
    <r>
      <rPr>
        <sz val="9"/>
        <rFont val="ＭＳ Ｐゴシック"/>
        <family val="3"/>
        <charset val="128"/>
      </rPr>
      <t>(g)
農薬使用に係る河川へのドリフト農薬量</t>
    </r>
    <phoneticPr fontId="2"/>
  </si>
  <si>
    <r>
      <t>M</t>
    </r>
    <r>
      <rPr>
        <vertAlign val="subscript"/>
        <sz val="9"/>
        <rFont val="ＭＳ Ｐゴシック"/>
        <family val="3"/>
        <charset val="128"/>
      </rPr>
      <t>Dｄ</t>
    </r>
    <r>
      <rPr>
        <sz val="9"/>
        <rFont val="ＭＳ Ｐゴシック"/>
        <family val="3"/>
        <charset val="128"/>
      </rPr>
      <t>(g)
農薬使用に係る排水路へのドリフト農薬量</t>
    </r>
    <phoneticPr fontId="2"/>
  </si>
  <si>
    <t>パラメータ</t>
  </si>
  <si>
    <t>I（g/ha）</t>
    <phoneticPr fontId="2"/>
  </si>
  <si>
    <t>%</t>
  </si>
  <si>
    <t>Vse</t>
  </si>
  <si>
    <t>Ocse</t>
  </si>
  <si>
    <t>農薬名：</t>
    <rPh sb="0" eb="2">
      <t>ノウヤク</t>
    </rPh>
    <rPh sb="2" eb="3">
      <t>ナ</t>
    </rPh>
    <phoneticPr fontId="2"/>
  </si>
  <si>
    <t>ΣMtotal (g)</t>
  </si>
  <si>
    <t>Mse(g)</t>
  </si>
  <si>
    <t>小数点以下桁数（0-8）</t>
    <rPh sb="0" eb="3">
      <t>ショウスウテン</t>
    </rPh>
    <rPh sb="3" eb="5">
      <t>イカ</t>
    </rPh>
    <rPh sb="5" eb="7">
      <t>ケタスウ</t>
    </rPh>
    <phoneticPr fontId="2"/>
  </si>
  <si>
    <t>印刷ページ</t>
    <rPh sb="0" eb="2">
      <t>インサツ</t>
    </rPh>
    <phoneticPr fontId="2"/>
  </si>
  <si>
    <t>MaxData</t>
    <phoneticPr fontId="2"/>
  </si>
  <si>
    <t>茎葉散布：0.3</t>
    <rPh sb="0" eb="1">
      <t>クキ</t>
    </rPh>
    <rPh sb="1" eb="2">
      <t>ハ</t>
    </rPh>
    <rPh sb="2" eb="4">
      <t>サンプ</t>
    </rPh>
    <phoneticPr fontId="2"/>
  </si>
  <si>
    <t>土壌混和・潅注：0.1</t>
    <rPh sb="0" eb="2">
      <t>ドジョウ</t>
    </rPh>
    <rPh sb="2" eb="4">
      <t>コンワ</t>
    </rPh>
    <rPh sb="5" eb="6">
      <t>カン</t>
    </rPh>
    <rPh sb="6" eb="7">
      <t>チュウ</t>
    </rPh>
    <phoneticPr fontId="2"/>
  </si>
  <si>
    <t>上記以外：１</t>
    <rPh sb="0" eb="2">
      <t>ジョウキ</t>
    </rPh>
    <rPh sb="2" eb="4">
      <t>イガイ</t>
    </rPh>
    <phoneticPr fontId="2"/>
  </si>
  <si>
    <t>PEC(ppb)算出結果（最大値は下線で表記）</t>
    <rPh sb="8" eb="10">
      <t>サンシュツ</t>
    </rPh>
    <rPh sb="10" eb="12">
      <t>ケッカ</t>
    </rPh>
    <rPh sb="13" eb="16">
      <t>サイダイチ</t>
    </rPh>
    <rPh sb="17" eb="19">
      <t>カセン</t>
    </rPh>
    <rPh sb="20" eb="22">
      <t>ヒョウキ</t>
    </rPh>
    <phoneticPr fontId="2"/>
  </si>
  <si>
    <t>PEC(ppb)算出結果（最大値は下線で表記）</t>
    <phoneticPr fontId="2"/>
  </si>
  <si>
    <t>散布条件、環境条件等</t>
    <rPh sb="0" eb="2">
      <t>サンプ</t>
    </rPh>
    <rPh sb="2" eb="4">
      <t>ジョウケン</t>
    </rPh>
    <rPh sb="5" eb="7">
      <t>カンキョウ</t>
    </rPh>
    <rPh sb="7" eb="9">
      <t>ジョウケン</t>
    </rPh>
    <rPh sb="9" eb="10">
      <t>ナド</t>
    </rPh>
    <phoneticPr fontId="2"/>
  </si>
  <si>
    <t>河川へのドリフト率</t>
    <rPh sb="0" eb="2">
      <t>カセン</t>
    </rPh>
    <rPh sb="8" eb="9">
      <t>リツ</t>
    </rPh>
    <phoneticPr fontId="2"/>
  </si>
  <si>
    <t>流出補正係数</t>
    <rPh sb="0" eb="2">
      <t>リュウシュツ</t>
    </rPh>
    <rPh sb="2" eb="4">
      <t>ホセイ</t>
    </rPh>
    <rPh sb="4" eb="6">
      <t>ケイスウ</t>
    </rPh>
    <phoneticPr fontId="2"/>
  </si>
  <si>
    <t>fp</t>
    <phoneticPr fontId="2"/>
  </si>
  <si>
    <t>流出率補正係数</t>
    <phoneticPr fontId="2"/>
  </si>
  <si>
    <t>地上防除（湛水散布＝１、茎葉散布＝0.5、箱処理＝0.2）</t>
    <phoneticPr fontId="2"/>
  </si>
  <si>
    <t>航空防除（茎葉＝0.3，茎葉以外＝１）</t>
    <rPh sb="0" eb="2">
      <t>コウクウ</t>
    </rPh>
    <rPh sb="2" eb="4">
      <t>ボウジョ</t>
    </rPh>
    <phoneticPr fontId="2"/>
  </si>
  <si>
    <t>【図及び計算表】</t>
  </si>
  <si>
    <t>【図及び計算表】</t>
    <rPh sb="2" eb="3">
      <t>オヨ</t>
    </rPh>
    <phoneticPr fontId="2"/>
  </si>
  <si>
    <t>試験期間(days)</t>
    <rPh sb="0" eb="2">
      <t>シケン</t>
    </rPh>
    <rPh sb="2" eb="4">
      <t>キカン</t>
    </rPh>
    <phoneticPr fontId="2"/>
  </si>
  <si>
    <t>ρse</t>
    <phoneticPr fontId="2"/>
  </si>
  <si>
    <t>河川へのドリフト率
(ドリフト試験結果に基づく値)</t>
    <rPh sb="0" eb="2">
      <t>カセン</t>
    </rPh>
    <rPh sb="8" eb="9">
      <t>リツ</t>
    </rPh>
    <phoneticPr fontId="2"/>
  </si>
  <si>
    <t>※PEC計算での桁数、ブランクはデフォルト</t>
    <rPh sb="4" eb="6">
      <t>ケイサン</t>
    </rPh>
    <rPh sb="8" eb="10">
      <t>ケタスウ</t>
    </rPh>
    <phoneticPr fontId="2"/>
  </si>
  <si>
    <t>分解を考慮(注３）</t>
    <rPh sb="0" eb="2">
      <t>ブンカイ</t>
    </rPh>
    <rPh sb="3" eb="5">
      <t>コウリョ</t>
    </rPh>
    <phoneticPr fontId="2"/>
  </si>
  <si>
    <t>分解を考慮する場合(分解しない場合はブランクとする）（注１）</t>
    <rPh sb="0" eb="2">
      <t>ブンカイ</t>
    </rPh>
    <rPh sb="3" eb="5">
      <t>コウリョ</t>
    </rPh>
    <rPh sb="7" eb="9">
      <t>バアイ</t>
    </rPh>
    <rPh sb="10" eb="12">
      <t>ブンカイ</t>
    </rPh>
    <rPh sb="15" eb="17">
      <t>バアイ</t>
    </rPh>
    <rPh sb="27" eb="28">
      <t>チュウ</t>
    </rPh>
    <phoneticPr fontId="2"/>
  </si>
  <si>
    <t>水質汚濁性試験結果の入力
（注２）</t>
    <rPh sb="10" eb="12">
      <t>ニュウリョク</t>
    </rPh>
    <rPh sb="14" eb="15">
      <t>チュウ</t>
    </rPh>
    <phoneticPr fontId="2"/>
  </si>
  <si>
    <t>分解を考慮する場合（考慮しない場合はブランク）（注１）</t>
    <rPh sb="24" eb="25">
      <t>チュウ</t>
    </rPh>
    <phoneticPr fontId="2"/>
  </si>
  <si>
    <t>1日当たりの平均流出率（％）/10＝</t>
    <rPh sb="1" eb="2">
      <t>ニチ</t>
    </rPh>
    <rPh sb="2" eb="3">
      <t>ア</t>
    </rPh>
    <rPh sb="6" eb="8">
      <t>ヘイキン</t>
    </rPh>
    <rPh sb="8" eb="11">
      <t>リュウシュツリツ</t>
    </rPh>
    <phoneticPr fontId="2"/>
  </si>
  <si>
    <r>
      <t>cm</t>
    </r>
    <r>
      <rPr>
        <vertAlign val="superscript"/>
        <sz val="11"/>
        <rFont val="ＭＳ Ｐゴシック"/>
        <family val="3"/>
        <charset val="128"/>
      </rPr>
      <t>3</t>
    </r>
    <r>
      <rPr>
        <sz val="11"/>
        <rFont val="ＭＳ Ｐゴシック"/>
        <family val="3"/>
        <charset val="128"/>
      </rPr>
      <t>/g</t>
    </r>
    <phoneticPr fontId="2"/>
  </si>
  <si>
    <r>
      <t>m</t>
    </r>
    <r>
      <rPr>
        <vertAlign val="superscript"/>
        <sz val="11"/>
        <rFont val="ＭＳ Ｐゴシック"/>
        <family val="3"/>
        <charset val="128"/>
      </rPr>
      <t>3</t>
    </r>
    <r>
      <rPr>
        <sz val="11"/>
        <rFont val="ＭＳ Ｐゴシック"/>
        <family val="3"/>
        <charset val="128"/>
      </rPr>
      <t>/ha/day</t>
    </r>
    <phoneticPr fontId="2"/>
  </si>
  <si>
    <r>
      <t>Koc（cm</t>
    </r>
    <r>
      <rPr>
        <vertAlign val="superscript"/>
        <sz val="11"/>
        <rFont val="ＭＳ Ｐゴシック"/>
        <family val="3"/>
        <charset val="128"/>
      </rPr>
      <t>3</t>
    </r>
    <r>
      <rPr>
        <sz val="11"/>
        <rFont val="ＭＳ Ｐゴシック"/>
        <family val="3"/>
        <charset val="128"/>
      </rPr>
      <t>/g）</t>
    </r>
    <phoneticPr fontId="2"/>
  </si>
  <si>
    <r>
      <t>3.7(m</t>
    </r>
    <r>
      <rPr>
        <vertAlign val="superscript"/>
        <sz val="11"/>
        <rFont val="ＭＳ Ｐゴシック"/>
        <family val="3"/>
        <charset val="128"/>
      </rPr>
      <t>3</t>
    </r>
    <r>
      <rPr>
        <sz val="11"/>
        <rFont val="ＭＳ Ｐゴシック"/>
        <family val="3"/>
        <charset val="128"/>
      </rPr>
      <t>/s)×86,400(sec)×Te（地表流出の場合,days）</t>
    </r>
    <rPh sb="25" eb="27">
      <t>チヒョウ</t>
    </rPh>
    <rPh sb="27" eb="29">
      <t>リュウシュツ</t>
    </rPh>
    <rPh sb="30" eb="32">
      <t>バアイ</t>
    </rPh>
    <phoneticPr fontId="2"/>
  </si>
  <si>
    <r>
      <t>1(m</t>
    </r>
    <r>
      <rPr>
        <vertAlign val="superscript"/>
        <sz val="11"/>
        <rFont val="ＭＳ Ｐゴシック"/>
        <family val="3"/>
        <charset val="128"/>
      </rPr>
      <t>3</t>
    </r>
    <r>
      <rPr>
        <sz val="11"/>
        <rFont val="ＭＳ Ｐゴシック"/>
        <family val="3"/>
        <charset val="128"/>
      </rPr>
      <t>/s)×86,400(sec)×Te（ドリフトの場合,days）</t>
    </r>
    <rPh sb="28" eb="30">
      <t>バアイ</t>
    </rPh>
    <phoneticPr fontId="2"/>
  </si>
  <si>
    <t>fu</t>
    <phoneticPr fontId="2"/>
  </si>
  <si>
    <t>地上防除（果樹＝3.4、果樹以外＝0.1、
ドリフトがない場合＝0）</t>
    <rPh sb="0" eb="2">
      <t>チジョウ</t>
    </rPh>
    <rPh sb="2" eb="4">
      <t>ボウジョ</t>
    </rPh>
    <rPh sb="5" eb="7">
      <t>カジュ</t>
    </rPh>
    <rPh sb="12" eb="14">
      <t>カジュ</t>
    </rPh>
    <rPh sb="14" eb="16">
      <t>イガイ</t>
    </rPh>
    <rPh sb="29" eb="31">
      <t>バアイ</t>
    </rPh>
    <phoneticPr fontId="2"/>
  </si>
  <si>
    <t>航空防除（茎葉＝0.3，茎葉以外＝1）</t>
    <rPh sb="0" eb="2">
      <t>コウクウ</t>
    </rPh>
    <phoneticPr fontId="2"/>
  </si>
  <si>
    <t>地上防除（土壌混和・潅注＝0.1、それ以外＝1）</t>
    <rPh sb="0" eb="2">
      <t>チジョウ</t>
    </rPh>
    <rPh sb="2" eb="4">
      <t>ボウジョ</t>
    </rPh>
    <rPh sb="5" eb="7">
      <t>ドジョウ</t>
    </rPh>
    <rPh sb="7" eb="9">
      <t>コンワ</t>
    </rPh>
    <rPh sb="10" eb="11">
      <t>カン</t>
    </rPh>
    <rPh sb="11" eb="12">
      <t>チュウ</t>
    </rPh>
    <rPh sb="19" eb="21">
      <t>イガイ</t>
    </rPh>
    <phoneticPr fontId="2"/>
  </si>
  <si>
    <t>水田からの流出率</t>
    <rPh sb="0" eb="2">
      <t>スイデン</t>
    </rPh>
    <rPh sb="5" eb="7">
      <t>リュウシュツ</t>
    </rPh>
    <rPh sb="7" eb="8">
      <t>リツ</t>
    </rPh>
    <phoneticPr fontId="2"/>
  </si>
  <si>
    <t>PEC(ppb)算出結果（最大値は下線で表記）</t>
    <phoneticPr fontId="2"/>
  </si>
  <si>
    <r>
      <t xml:space="preserve">  </t>
    </r>
    <r>
      <rPr>
        <sz val="11"/>
        <rFont val="ＭＳ Ｐゴシック"/>
        <family val="3"/>
        <charset val="128"/>
      </rPr>
      <t>水中分解速度定数</t>
    </r>
    <r>
      <rPr>
        <i/>
        <sz val="11"/>
        <rFont val="ＭＳ Ｐゴシック"/>
        <family val="3"/>
        <charset val="128"/>
      </rPr>
      <t>　k=</t>
    </r>
    <phoneticPr fontId="2"/>
  </si>
  <si>
    <t xml:space="preserve">単位がha当たりなので注意する。 </t>
    <rPh sb="0" eb="2">
      <t>タンイ</t>
    </rPh>
    <rPh sb="5" eb="6">
      <t>ア</t>
    </rPh>
    <rPh sb="11" eb="13">
      <t>チュウイ</t>
    </rPh>
    <phoneticPr fontId="2"/>
  </si>
  <si>
    <t xml:space="preserve">単回の農薬散布量
単位がha当たりなので注意する。 </t>
    <phoneticPr fontId="2"/>
  </si>
  <si>
    <r>
      <rPr>
        <sz val="11"/>
        <rFont val="ＭＳ Ｐゴシック"/>
        <family val="3"/>
        <charset val="128"/>
      </rPr>
      <t>水中分解速度定数</t>
    </r>
    <r>
      <rPr>
        <i/>
        <sz val="11"/>
        <rFont val="ＭＳ Ｐゴシック"/>
        <family val="3"/>
        <charset val="128"/>
      </rPr>
      <t>　k=</t>
    </r>
    <phoneticPr fontId="2"/>
  </si>
  <si>
    <t>（注2）水質汚濁性試験での分析値は、０，１，３，７，１４日後の値は必ず入力する。その他の日について、測定している場合には、入力する。分析値がある場合にはその値が用いられ、欠測日のみ補間値が計算される。</t>
    <phoneticPr fontId="2"/>
  </si>
  <si>
    <t>※水質汚濁性試験における被験物質の取扱い及び施用（登録申請に係る剤型、使用方法（時期、量等）等）等をご記載ください。</t>
    <rPh sb="1" eb="3">
      <t>スイシツ</t>
    </rPh>
    <rPh sb="3" eb="6">
      <t>オダクセイ</t>
    </rPh>
    <rPh sb="6" eb="8">
      <t>シケン</t>
    </rPh>
    <rPh sb="12" eb="16">
      <t>ヒケンブッシツ</t>
    </rPh>
    <rPh sb="17" eb="19">
      <t>トリアツカ</t>
    </rPh>
    <rPh sb="20" eb="21">
      <t>オヨ</t>
    </rPh>
    <rPh sb="22" eb="24">
      <t>セヨウ</t>
    </rPh>
    <rPh sb="25" eb="27">
      <t>トウロク</t>
    </rPh>
    <rPh sb="27" eb="29">
      <t>シンセイ</t>
    </rPh>
    <rPh sb="30" eb="31">
      <t>カカワ</t>
    </rPh>
    <rPh sb="32" eb="34">
      <t>ザイガタ</t>
    </rPh>
    <rPh sb="35" eb="37">
      <t>シヨウ</t>
    </rPh>
    <rPh sb="37" eb="39">
      <t>ホウホウ</t>
    </rPh>
    <rPh sb="40" eb="42">
      <t>ジキ</t>
    </rPh>
    <rPh sb="43" eb="45">
      <t>リョウナド</t>
    </rPh>
    <rPh sb="46" eb="47">
      <t>ナド</t>
    </rPh>
    <rPh sb="48" eb="49">
      <t>ナド</t>
    </rPh>
    <rPh sb="51" eb="53">
      <t>キサイ</t>
    </rPh>
    <phoneticPr fontId="2"/>
  </si>
  <si>
    <t>水質汚濁性試験の試験条件※：</t>
    <phoneticPr fontId="2"/>
  </si>
  <si>
    <t>i</t>
    <phoneticPr fontId="2"/>
  </si>
  <si>
    <t>Ru (%)</t>
    <phoneticPr fontId="2"/>
  </si>
  <si>
    <t>畑地からの1日当たりの流出率
入力：地表流出試験結果に基づく平均流出率
※地表流出で得られた流出率は、算定に当たり1/10に補正</t>
    <phoneticPr fontId="2"/>
  </si>
  <si>
    <t>水産ＰＥＣ計算シート
水田（第２段階、地上防除）</t>
    <rPh sb="0" eb="2">
      <t>スイサン</t>
    </rPh>
    <rPh sb="5" eb="7">
      <t>ケイサン</t>
    </rPh>
    <phoneticPr fontId="2"/>
  </si>
  <si>
    <t>水産ＰＥＣ計算シート
水田（第２段階、航空防除）</t>
    <rPh sb="0" eb="2">
      <t>スイサン</t>
    </rPh>
    <rPh sb="5" eb="7">
      <t>ケイサン</t>
    </rPh>
    <phoneticPr fontId="2"/>
  </si>
  <si>
    <t>水産ＰＥＣ計算シート
PECの算定（非水田、第２段階）</t>
    <rPh sb="0" eb="2">
      <t>スイサン</t>
    </rPh>
    <rPh sb="5" eb="7">
      <t>ケイサン</t>
    </rPh>
    <phoneticPr fontId="2"/>
  </si>
  <si>
    <t>(注3）加水分解や光分解に関するデータがあった場合のＰＥＣ</t>
    <rPh sb="9" eb="10">
      <t>ヒカリ</t>
    </rPh>
    <phoneticPr fontId="2"/>
  </si>
  <si>
    <t>農薬流出補正係数
茎葉散布：0.3
上記以外：1</t>
    <rPh sb="0" eb="2">
      <t>ノウヤク</t>
    </rPh>
    <rPh sb="2" eb="4">
      <t>リュウシュツ</t>
    </rPh>
    <rPh sb="4" eb="6">
      <t>ホセイ</t>
    </rPh>
    <rPh sb="6" eb="8">
      <t>ケイスウ</t>
    </rPh>
    <rPh sb="9" eb="10">
      <t>クキ</t>
    </rPh>
    <rPh sb="10" eb="11">
      <t>ハ</t>
    </rPh>
    <rPh sb="11" eb="13">
      <t>サンプ</t>
    </rPh>
    <rPh sb="18" eb="20">
      <t>ジョウキ</t>
    </rPh>
    <rPh sb="20" eb="22">
      <t>イガイ</t>
    </rPh>
    <phoneticPr fontId="2"/>
  </si>
  <si>
    <t>航空防除の場合、ドリフト無しのパターンは考慮しない。</t>
    <phoneticPr fontId="2"/>
  </si>
  <si>
    <t>水質汚濁性試験の試験条件※：</t>
    <phoneticPr fontId="2"/>
  </si>
  <si>
    <t>試験期間(days)</t>
    <phoneticPr fontId="2"/>
  </si>
  <si>
    <t>(注3）加水分解や光分解に関するデータがあった場合のＰＥＣ</t>
    <phoneticPr fontId="2"/>
  </si>
  <si>
    <t>分解を考慮(注３）</t>
    <phoneticPr fontId="2"/>
  </si>
  <si>
    <t>最大地表流出量</t>
    <rPh sb="0" eb="2">
      <t>サイダイ</t>
    </rPh>
    <rPh sb="2" eb="4">
      <t>チヒョウ</t>
    </rPh>
    <phoneticPr fontId="2"/>
  </si>
  <si>
    <t>河川ドリフト量</t>
    <rPh sb="0" eb="2">
      <t>カセン</t>
    </rPh>
    <rPh sb="6" eb="7">
      <t>リョウ</t>
    </rPh>
    <phoneticPr fontId="2"/>
  </si>
  <si>
    <t>支川河川底質への吸着量
（地表流出寄与分）</t>
    <rPh sb="13" eb="15">
      <t>チヒョウ</t>
    </rPh>
    <rPh sb="15" eb="17">
      <t>リュウシュツ</t>
    </rPh>
    <rPh sb="17" eb="20">
      <t>キヨブン</t>
    </rPh>
    <phoneticPr fontId="2"/>
  </si>
  <si>
    <t>支川河川底質への吸着量
（河川ドリフト寄与分）</t>
    <rPh sb="13" eb="15">
      <t>カセン</t>
    </rPh>
    <rPh sb="19" eb="22">
      <t>キヨブン</t>
    </rPh>
    <phoneticPr fontId="2"/>
  </si>
  <si>
    <t>PEC（地表流出の場合）</t>
    <rPh sb="4" eb="6">
      <t>チヒョウ</t>
    </rPh>
    <rPh sb="6" eb="8">
      <t>リュウシュツ</t>
    </rPh>
    <rPh sb="9" eb="11">
      <t>バアイ</t>
    </rPh>
    <phoneticPr fontId="2"/>
  </si>
  <si>
    <t>PEC（河川ドリフトの場合）</t>
    <rPh sb="4" eb="6">
      <t>カセン</t>
    </rPh>
    <rPh sb="11" eb="13">
      <t>バアイ</t>
    </rPh>
    <phoneticPr fontId="2"/>
  </si>
  <si>
    <t>ドリフト率</t>
    <phoneticPr fontId="2"/>
  </si>
  <si>
    <t>排水路ドリフト率</t>
    <phoneticPr fontId="2"/>
  </si>
  <si>
    <t>又は</t>
    <rPh sb="0" eb="1">
      <t>マタ</t>
    </rPh>
    <phoneticPr fontId="2"/>
  </si>
  <si>
    <t>（注１）
・光分解半減期（水中光分解試験結果による暗所対照区の分解性を考慮し補正した光分解半減期）及び加水分解半減期を入力する場合は、水中光分解半減期は入力しない。
・暗所対照区での分解性を考慮せず、光照射区の水中光分解半減期をそのまま用いる場合は、水中光分解半減期のみ入力。
・光分解半減期及び水中光分解半減期のいずれもない場合、加水分解半減期のみ入力。</t>
    <rPh sb="6" eb="7">
      <t>ヒカリ</t>
    </rPh>
    <rPh sb="7" eb="9">
      <t>ブンカイ</t>
    </rPh>
    <rPh sb="9" eb="12">
      <t>ハンゲンキ</t>
    </rPh>
    <phoneticPr fontId="2"/>
  </si>
  <si>
    <t>（注１）
・光分解半減期（水中光分解試験結果による暗所対照区の分解性を考慮し補正した光分解半減期）及び加水分解半減期を入力する場合は、水中光分解半減期は入力しない。
・暗所対照区での分解性を考慮せず、光照射区の水中光分解半減期をそのまま用いる場合は、水中光分解半減期のみ入力。
・光分解半減期及び水中光分解半減期のいずれもない場合、加水分解半減期のみ入力。</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</si>
</sst>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0.00_ "/>
    <numFmt numFmtId="178" formatCode="0.0000_);[Red]\(0.0000\)"/>
    <numFmt numFmtId="179" formatCode="0.0000_ "/>
    <numFmt numFmtId="180" formatCode="0.0_);[Red]\(0.0\)"/>
  </numFmts>
  <fonts count="27"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name val="ＭＳ Ｐゴシック"/>
      <family val="3"/>
      <charset val="128"/>
    </font>
    <font>
      <i/>
      <sz val="11"/>
      <name val="ＭＳ Ｐゴシック"/>
      <family val="3"/>
      <charset val="128"/>
    </font>
    <font>
      <vertAlign val="subscript"/>
      <sz val="11"/>
      <name val="ＭＳ Ｐゴシック"/>
      <family val="3"/>
      <charset val="128"/>
    </font>
    <font>
      <sz val="9"/>
      <name val="ＭＳ Ｐゴシック"/>
      <family val="3"/>
      <charset val="128"/>
    </font>
    <font>
      <sz val="10"/>
      <name val="ＭＳ Ｐゴシック"/>
      <family val="3"/>
      <charset val="128"/>
    </font>
    <font>
      <sz val="10"/>
      <color indexed="8"/>
      <name val="ＭＳ Ｐゴシック"/>
      <family val="3"/>
      <charset val="128"/>
    </font>
    <font>
      <sz val="11"/>
      <color indexed="10"/>
      <name val="ＭＳ Ｐゴシック"/>
      <family val="3"/>
      <charset val="128"/>
    </font>
    <font>
      <sz val="11"/>
      <color indexed="9"/>
      <name val="ＭＳ Ｐゴシック"/>
      <family val="3"/>
      <charset val="128"/>
    </font>
    <font>
      <vertAlign val="superscript"/>
      <sz val="11"/>
      <name val="ＭＳ Ｐゴシック"/>
      <family val="3"/>
      <charset val="128"/>
    </font>
    <font>
      <b/>
      <sz val="11"/>
      <name val="ＭＳ Ｐゴシック"/>
      <family val="3"/>
      <charset val="128"/>
    </font>
    <font>
      <u/>
      <sz val="11"/>
      <name val="ＭＳ Ｐゴシック"/>
      <family val="3"/>
      <charset val="128"/>
    </font>
    <font>
      <sz val="8"/>
      <color indexed="8"/>
      <name val="ＭＳ Ｐゴシック"/>
      <family val="3"/>
      <charset val="128"/>
    </font>
    <font>
      <b/>
      <sz val="10"/>
      <name val="ＭＳ Ｐゴシック"/>
      <family val="3"/>
      <charset val="128"/>
    </font>
    <font>
      <b/>
      <sz val="11"/>
      <color indexed="10"/>
      <name val="ＭＳ Ｐゴシック"/>
      <family val="3"/>
      <charset val="128"/>
    </font>
    <font>
      <vertAlign val="subscript"/>
      <sz val="9"/>
      <name val="ＭＳ Ｐゴシック"/>
      <family val="3"/>
      <charset val="128"/>
    </font>
    <font>
      <sz val="8"/>
      <name val="ＭＳ Ｐゴシック"/>
      <family val="3"/>
      <charset val="128"/>
    </font>
    <font>
      <b/>
      <sz val="14"/>
      <name val="ＭＳ Ｐゴシック"/>
      <family val="3"/>
      <charset val="128"/>
    </font>
    <font>
      <b/>
      <sz val="12"/>
      <name val="ＭＳ Ｐゴシック"/>
      <family val="3"/>
      <charset val="128"/>
    </font>
    <font>
      <sz val="11"/>
      <color rgb="FFFF0000"/>
      <name val="ＭＳ Ｐゴシック"/>
      <family val="3"/>
      <charset val="128"/>
    </font>
    <font>
      <i/>
      <sz val="11"/>
      <color theme="1"/>
      <name val="ＭＳ Ｐゴシック"/>
      <family val="3"/>
      <charset val="128"/>
    </font>
    <font>
      <b/>
      <sz val="11"/>
      <color rgb="FFFF0000"/>
      <name val="ＭＳ Ｐゴシック"/>
      <family val="3"/>
      <charset val="128"/>
    </font>
    <font>
      <sz val="11"/>
      <color theme="1"/>
      <name val="ＭＳ Ｐゴシック"/>
      <family val="3"/>
      <charset val="128"/>
    </font>
    <font>
      <b/>
      <sz val="11"/>
      <color theme="1"/>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0"/>
        <bgColor indexed="64"/>
      </patternFill>
    </fill>
  </fills>
  <borders count="11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ck">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double">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style="double">
        <color indexed="64"/>
      </bottom>
      <diagonal/>
    </border>
    <border>
      <left style="double">
        <color indexed="64"/>
      </left>
      <right/>
      <top/>
      <bottom/>
      <diagonal/>
    </border>
    <border>
      <left/>
      <right style="double">
        <color indexed="64"/>
      </right>
      <top/>
      <bottom/>
      <diagonal/>
    </border>
    <border>
      <left/>
      <right/>
      <top/>
      <bottom style="double">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double">
        <color indexed="64"/>
      </right>
      <top/>
      <bottom/>
      <diagonal/>
    </border>
    <border>
      <left style="thin">
        <color indexed="64"/>
      </left>
      <right style="double">
        <color indexed="64"/>
      </right>
      <top/>
      <bottom style="double">
        <color indexed="64"/>
      </bottom>
      <diagonal/>
    </border>
    <border>
      <left style="double">
        <color indexed="64"/>
      </left>
      <right style="thin">
        <color indexed="64"/>
      </right>
      <top/>
      <bottom style="double">
        <color indexed="64"/>
      </bottom>
      <diagonal/>
    </border>
    <border>
      <left style="thin">
        <color indexed="64"/>
      </left>
      <right style="double">
        <color indexed="64"/>
      </right>
      <top style="thin">
        <color indexed="64"/>
      </top>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double">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style="thin">
        <color indexed="64"/>
      </left>
      <right style="double">
        <color indexed="64"/>
      </right>
      <top style="thick">
        <color indexed="64"/>
      </top>
      <bottom/>
      <diagonal/>
    </border>
    <border>
      <left style="thin">
        <color indexed="64"/>
      </left>
      <right style="double">
        <color indexed="64"/>
      </right>
      <top style="double">
        <color indexed="64"/>
      </top>
      <bottom style="double">
        <color indexed="64"/>
      </bottom>
      <diagonal/>
    </border>
    <border>
      <left/>
      <right style="thin">
        <color indexed="64"/>
      </right>
      <top style="thick">
        <color indexed="64"/>
      </top>
      <bottom/>
      <diagonal/>
    </border>
    <border>
      <left/>
      <right style="thin">
        <color indexed="64"/>
      </right>
      <top style="thin">
        <color indexed="64"/>
      </top>
      <bottom/>
      <diagonal/>
    </border>
    <border>
      <left style="double">
        <color indexed="64"/>
      </left>
      <right style="thin">
        <color indexed="64"/>
      </right>
      <top style="thick">
        <color indexed="64"/>
      </top>
      <bottom/>
      <diagonal/>
    </border>
    <border>
      <left style="double">
        <color indexed="64"/>
      </left>
      <right style="thin">
        <color indexed="64"/>
      </right>
      <top style="double">
        <color indexed="64"/>
      </top>
      <bottom style="double">
        <color indexed="64"/>
      </bottom>
      <diagonal/>
    </border>
    <border>
      <left style="double">
        <color indexed="64"/>
      </left>
      <right/>
      <top style="thin">
        <color indexed="64"/>
      </top>
      <bottom/>
      <diagonal/>
    </border>
    <border>
      <left style="double">
        <color indexed="64"/>
      </left>
      <right/>
      <top style="thick">
        <color indexed="64"/>
      </top>
      <bottom style="thin">
        <color indexed="64"/>
      </bottom>
      <diagonal/>
    </border>
    <border>
      <left style="double">
        <color indexed="64"/>
      </left>
      <right/>
      <top style="thin">
        <color indexed="64"/>
      </top>
      <bottom style="double">
        <color indexed="64"/>
      </bottom>
      <diagonal/>
    </border>
    <border>
      <left/>
      <right style="thin">
        <color indexed="64"/>
      </right>
      <top/>
      <bottom style="thin">
        <color indexed="64"/>
      </bottom>
      <diagonal/>
    </border>
    <border>
      <left style="double">
        <color indexed="64"/>
      </left>
      <right style="double">
        <color indexed="64"/>
      </right>
      <top style="thin">
        <color indexed="64"/>
      </top>
      <bottom style="double">
        <color indexed="64"/>
      </bottom>
      <diagonal/>
    </border>
    <border>
      <left style="thin">
        <color indexed="64"/>
      </left>
      <right/>
      <top/>
      <bottom/>
      <diagonal/>
    </border>
    <border>
      <left style="thin">
        <color indexed="64"/>
      </left>
      <right/>
      <top style="thin">
        <color indexed="64"/>
      </top>
      <bottom style="double">
        <color indexed="64"/>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style="thick">
        <color indexed="64"/>
      </top>
      <bottom style="thin">
        <color indexed="64"/>
      </bottom>
      <diagonal/>
    </border>
    <border>
      <left/>
      <right/>
      <top style="double">
        <color indexed="64"/>
      </top>
      <bottom/>
      <diagonal/>
    </border>
    <border>
      <left/>
      <right style="thin">
        <color indexed="64"/>
      </right>
      <top style="double">
        <color indexed="64"/>
      </top>
      <bottom style="thin">
        <color indexed="64"/>
      </bottom>
      <diagonal/>
    </border>
    <border>
      <left style="thin">
        <color indexed="64"/>
      </left>
      <right style="double">
        <color indexed="64"/>
      </right>
      <top style="thick">
        <color indexed="64"/>
      </top>
      <bottom style="thin">
        <color indexed="64"/>
      </bottom>
      <diagonal/>
    </border>
    <border>
      <left style="double">
        <color indexed="64"/>
      </left>
      <right style="double">
        <color indexed="64"/>
      </right>
      <top style="double">
        <color indexed="64"/>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right style="thin">
        <color indexed="64"/>
      </right>
      <top/>
      <bottom/>
      <diagonal/>
    </border>
    <border>
      <left style="thin">
        <color indexed="64"/>
      </left>
      <right/>
      <top style="thin">
        <color indexed="64"/>
      </top>
      <bottom style="thick">
        <color indexed="64"/>
      </bottom>
      <diagonal/>
    </border>
    <border>
      <left/>
      <right style="double">
        <color indexed="64"/>
      </right>
      <top style="thin">
        <color indexed="64"/>
      </top>
      <bottom style="thick">
        <color indexed="64"/>
      </bottom>
      <diagonal/>
    </border>
    <border>
      <left style="thin">
        <color indexed="64"/>
      </left>
      <right/>
      <top style="thick">
        <color indexed="64"/>
      </top>
      <bottom style="thin">
        <color indexed="64"/>
      </bottom>
      <diagonal/>
    </border>
    <border>
      <left/>
      <right style="double">
        <color indexed="64"/>
      </right>
      <top style="thick">
        <color indexed="64"/>
      </top>
      <bottom style="thin">
        <color indexed="64"/>
      </bottom>
      <diagonal/>
    </border>
    <border>
      <left style="thin">
        <color indexed="64"/>
      </left>
      <right/>
      <top style="thin">
        <color indexed="64"/>
      </top>
      <bottom/>
      <diagonal/>
    </border>
    <border>
      <left/>
      <right style="double">
        <color indexed="64"/>
      </right>
      <top style="thin">
        <color indexed="64"/>
      </top>
      <bottom/>
      <diagonal/>
    </border>
    <border>
      <left/>
      <right style="double">
        <color indexed="64"/>
      </right>
      <top style="thin">
        <color indexed="64"/>
      </top>
      <bottom style="double">
        <color indexed="64"/>
      </bottom>
      <diagonal/>
    </border>
    <border>
      <left/>
      <right style="double">
        <color indexed="64"/>
      </right>
      <top style="double">
        <color indexed="64"/>
      </top>
      <bottom style="thin">
        <color indexed="64"/>
      </bottom>
      <diagonal/>
    </border>
    <border>
      <left/>
      <right style="thin">
        <color indexed="64"/>
      </right>
      <top style="thin">
        <color indexed="64"/>
      </top>
      <bottom style="thick">
        <color indexed="64"/>
      </bottom>
      <diagonal/>
    </border>
    <border>
      <left/>
      <right style="thin">
        <color indexed="64"/>
      </right>
      <top style="thick">
        <color indexed="64"/>
      </top>
      <bottom style="thin">
        <color indexed="64"/>
      </bottom>
      <diagonal/>
    </border>
    <border>
      <left/>
      <right style="thin">
        <color indexed="64"/>
      </right>
      <top style="thin">
        <color indexed="64"/>
      </top>
      <bottom style="double">
        <color indexed="64"/>
      </bottom>
      <diagonal/>
    </border>
    <border>
      <left style="double">
        <color indexed="64"/>
      </left>
      <right/>
      <top style="thin">
        <color indexed="64"/>
      </top>
      <bottom style="thick">
        <color indexed="64"/>
      </bottom>
      <diagonal/>
    </border>
    <border>
      <left style="thin">
        <color indexed="64"/>
      </left>
      <right/>
      <top style="double">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right/>
      <top style="thin">
        <color indexed="64"/>
      </top>
      <bottom style="thick">
        <color indexed="64"/>
      </bottom>
      <diagonal/>
    </border>
    <border>
      <left style="thin">
        <color indexed="64"/>
      </left>
      <right/>
      <top style="double">
        <color indexed="64"/>
      </top>
      <bottom/>
      <diagonal/>
    </border>
    <border>
      <left/>
      <right style="double">
        <color indexed="64"/>
      </right>
      <top style="double">
        <color indexed="64"/>
      </top>
      <bottom/>
      <diagonal/>
    </border>
    <border>
      <left/>
      <right/>
      <top style="thick">
        <color indexed="64"/>
      </top>
      <bottom style="thin">
        <color indexed="64"/>
      </bottom>
      <diagonal/>
    </border>
    <border>
      <left/>
      <right/>
      <top style="thin">
        <color indexed="64"/>
      </top>
      <bottom style="double">
        <color indexed="64"/>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top/>
      <bottom style="thin">
        <color indexed="64"/>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rgb="FFFF0000"/>
      </left>
      <right/>
      <top style="double">
        <color rgb="FFFF0000"/>
      </top>
      <bottom style="double">
        <color rgb="FFFF0000"/>
      </bottom>
      <diagonal/>
    </border>
    <border>
      <left style="thin">
        <color indexed="64"/>
      </left>
      <right style="thin">
        <color indexed="64"/>
      </right>
      <top style="double">
        <color rgb="FFFF0000"/>
      </top>
      <bottom style="double">
        <color rgb="FFFF0000"/>
      </bottom>
      <diagonal/>
    </border>
    <border>
      <left style="thin">
        <color indexed="64"/>
      </left>
      <right style="double">
        <color rgb="FFFF0000"/>
      </right>
      <top style="double">
        <color rgb="FFFF0000"/>
      </top>
      <bottom style="double">
        <color rgb="FFFF0000"/>
      </bottom>
      <diagonal/>
    </border>
    <border>
      <left/>
      <right style="thin">
        <color indexed="64"/>
      </right>
      <top style="double">
        <color rgb="FFFF0000"/>
      </top>
      <bottom style="thin">
        <color indexed="64"/>
      </bottom>
      <diagonal/>
    </border>
    <border>
      <left style="thin">
        <color indexed="64"/>
      </left>
      <right style="thin">
        <color indexed="64"/>
      </right>
      <top style="double">
        <color rgb="FFFF0000"/>
      </top>
      <bottom style="thin">
        <color indexed="64"/>
      </bottom>
      <diagonal/>
    </border>
    <border>
      <left style="thin">
        <color indexed="64"/>
      </left>
      <right style="double">
        <color rgb="FFFF0000"/>
      </right>
      <top style="double">
        <color rgb="FFFF0000"/>
      </top>
      <bottom style="thin">
        <color indexed="64"/>
      </bottom>
      <diagonal/>
    </border>
    <border>
      <left/>
      <right style="thin">
        <color indexed="64"/>
      </right>
      <top style="thin">
        <color indexed="64"/>
      </top>
      <bottom style="double">
        <color rgb="FFFF0000"/>
      </bottom>
      <diagonal/>
    </border>
    <border>
      <left style="thin">
        <color indexed="64"/>
      </left>
      <right style="thin">
        <color indexed="64"/>
      </right>
      <top style="thin">
        <color indexed="64"/>
      </top>
      <bottom style="double">
        <color rgb="FFFF0000"/>
      </bottom>
      <diagonal/>
    </border>
    <border>
      <left style="thin">
        <color indexed="64"/>
      </left>
      <right style="double">
        <color rgb="FFFF0000"/>
      </right>
      <top style="thin">
        <color indexed="64"/>
      </top>
      <bottom style="double">
        <color rgb="FFFF0000"/>
      </bottom>
      <diagonal/>
    </border>
    <border>
      <left style="double">
        <color rgb="FFFF0000"/>
      </left>
      <right style="thin">
        <color indexed="64"/>
      </right>
      <top style="double">
        <color rgb="FFFF0000"/>
      </top>
      <bottom style="double">
        <color rgb="FFFF0000"/>
      </bottom>
      <diagonal/>
    </border>
    <border>
      <left style="double">
        <color rgb="FFFF0000"/>
      </left>
      <right style="thin">
        <color indexed="64"/>
      </right>
      <top style="thin">
        <color indexed="64"/>
      </top>
      <bottom style="double">
        <color rgb="FFFF0000"/>
      </bottom>
      <diagonal/>
    </border>
    <border>
      <left/>
      <right style="double">
        <color rgb="FFFF0000"/>
      </right>
      <top style="double">
        <color rgb="FFFF0000"/>
      </top>
      <bottom style="double">
        <color rgb="FFFF0000"/>
      </bottom>
      <diagonal/>
    </border>
    <border>
      <left style="thin">
        <color indexed="64"/>
      </left>
      <right/>
      <top style="double">
        <color rgb="FFFF0000"/>
      </top>
      <bottom style="double">
        <color rgb="FFFF0000"/>
      </bottom>
      <diagonal/>
    </border>
    <border>
      <left/>
      <right/>
      <top style="double">
        <color rgb="FFFF0000"/>
      </top>
      <bottom style="double">
        <color rgb="FFFF0000"/>
      </bottom>
      <diagonal/>
    </border>
    <border>
      <left/>
      <right style="thin">
        <color indexed="64"/>
      </right>
      <top style="double">
        <color rgb="FFFF0000"/>
      </top>
      <bottom style="double">
        <color rgb="FFFF0000"/>
      </bottom>
      <diagonal/>
    </border>
    <border>
      <left style="double">
        <color rgb="FFFF0000"/>
      </left>
      <right style="thin">
        <color indexed="64"/>
      </right>
      <top style="double">
        <color rgb="FFFF0000"/>
      </top>
      <bottom style="thin">
        <color indexed="64"/>
      </bottom>
      <diagonal/>
    </border>
    <border>
      <left style="thin">
        <color indexed="64"/>
      </left>
      <right/>
      <top style="thin">
        <color indexed="64"/>
      </top>
      <bottom style="double">
        <color rgb="FFFF0000"/>
      </bottom>
      <diagonal/>
    </border>
    <border>
      <left style="double">
        <color rgb="FFFF0000"/>
      </left>
      <right/>
      <top style="double">
        <color rgb="FFFF0000"/>
      </top>
      <bottom style="thin">
        <color indexed="64"/>
      </bottom>
      <diagonal/>
    </border>
    <border>
      <left/>
      <right/>
      <top style="double">
        <color rgb="FFFF0000"/>
      </top>
      <bottom style="thin">
        <color indexed="64"/>
      </bottom>
      <diagonal/>
    </border>
    <border>
      <left/>
      <right style="double">
        <color rgb="FFFF0000"/>
      </right>
      <top style="double">
        <color rgb="FFFF0000"/>
      </top>
      <bottom style="thin">
        <color indexed="64"/>
      </bottom>
      <diagonal/>
    </border>
    <border>
      <left style="double">
        <color rgb="FFFF0000"/>
      </left>
      <right/>
      <top style="thin">
        <color indexed="64"/>
      </top>
      <bottom style="double">
        <color rgb="FFFF0000"/>
      </bottom>
      <diagonal/>
    </border>
    <border>
      <left/>
      <right style="double">
        <color rgb="FFFF0000"/>
      </right>
      <top style="thin">
        <color indexed="64"/>
      </top>
      <bottom style="double">
        <color rgb="FFFF0000"/>
      </bottom>
      <diagonal/>
    </border>
  </borders>
  <cellStyleXfs count="2">
    <xf numFmtId="0" fontId="0" fillId="0" borderId="0"/>
    <xf numFmtId="38" fontId="1" fillId="0" borderId="0" applyFont="0" applyFill="0" applyBorder="0" applyAlignment="0" applyProtection="0"/>
  </cellStyleXfs>
  <cellXfs count="631">
    <xf numFmtId="0" fontId="0" fillId="0" borderId="0" xfId="0"/>
    <xf numFmtId="0" fontId="0" fillId="0" borderId="0" xfId="0" applyAlignment="1">
      <alignment horizontal="center" vertical="center"/>
    </xf>
    <xf numFmtId="0" fontId="0" fillId="0" borderId="1" xfId="0" applyBorder="1" applyAlignment="1">
      <alignment horizontal="center" vertical="center"/>
    </xf>
    <xf numFmtId="0" fontId="0" fillId="0" borderId="2" xfId="0" applyBorder="1"/>
    <xf numFmtId="0" fontId="0" fillId="0" borderId="3" xfId="0" applyBorder="1"/>
    <xf numFmtId="0" fontId="0" fillId="0" borderId="1" xfId="0" applyBorder="1"/>
    <xf numFmtId="0" fontId="0" fillId="0" borderId="4" xfId="0" applyBorder="1"/>
    <xf numFmtId="0" fontId="0" fillId="0" borderId="5" xfId="0" applyBorder="1"/>
    <xf numFmtId="0" fontId="0" fillId="0" borderId="6" xfId="0" applyBorder="1"/>
    <xf numFmtId="178" fontId="0" fillId="0" borderId="7" xfId="0" applyNumberFormat="1" applyBorder="1"/>
    <xf numFmtId="0" fontId="0" fillId="0" borderId="1" xfId="0" applyBorder="1" applyAlignment="1">
      <alignment wrapText="1"/>
    </xf>
    <xf numFmtId="0" fontId="0" fillId="0" borderId="1" xfId="0" applyBorder="1" applyAlignment="1"/>
    <xf numFmtId="0" fontId="0" fillId="0" borderId="1" xfId="0" applyFill="1" applyBorder="1"/>
    <xf numFmtId="0" fontId="0" fillId="0" borderId="0" xfId="0" applyBorder="1"/>
    <xf numFmtId="177" fontId="0" fillId="0" borderId="0" xfId="0" applyNumberFormat="1"/>
    <xf numFmtId="0" fontId="0" fillId="0" borderId="0" xfId="0" applyAlignment="1">
      <alignment horizontal="left" vertical="top" wrapText="1"/>
    </xf>
    <xf numFmtId="0" fontId="0" fillId="0" borderId="0" xfId="0" applyFill="1" applyBorder="1" applyAlignment="1">
      <alignment horizontal="center" vertical="center" wrapText="1"/>
    </xf>
    <xf numFmtId="0" fontId="0" fillId="0" borderId="8" xfId="0" applyBorder="1"/>
    <xf numFmtId="0" fontId="0" fillId="0" borderId="0" xfId="0" applyBorder="1" applyAlignment="1">
      <alignment horizontal="center" vertical="center"/>
    </xf>
    <xf numFmtId="180" fontId="0" fillId="0" borderId="0" xfId="0" applyNumberFormat="1" applyBorder="1" applyAlignment="1">
      <alignment horizontal="center" vertical="center"/>
    </xf>
    <xf numFmtId="177" fontId="0" fillId="0" borderId="0" xfId="0" applyNumberFormat="1" applyBorder="1" applyAlignment="1">
      <alignment horizontal="center" vertical="center"/>
    </xf>
    <xf numFmtId="178" fontId="0" fillId="0" borderId="0" xfId="0" applyNumberFormat="1" applyFill="1" applyBorder="1"/>
    <xf numFmtId="179" fontId="0" fillId="0" borderId="0" xfId="0" applyNumberFormat="1" applyFill="1" applyBorder="1"/>
    <xf numFmtId="0" fontId="0" fillId="0" borderId="0" xfId="0" applyFill="1"/>
    <xf numFmtId="0" fontId="4" fillId="0" borderId="0" xfId="0" applyFont="1" applyFill="1"/>
    <xf numFmtId="0" fontId="0" fillId="0" borderId="0" xfId="0" applyFill="1" applyBorder="1"/>
    <xf numFmtId="0" fontId="11" fillId="0" borderId="0" xfId="0" applyFont="1" applyFill="1"/>
    <xf numFmtId="0" fontId="0" fillId="0" borderId="1" xfId="0" applyBorder="1" applyAlignment="1">
      <alignment horizontal="center"/>
    </xf>
    <xf numFmtId="0" fontId="0" fillId="0" borderId="9" xfId="0" applyBorder="1"/>
    <xf numFmtId="0" fontId="0" fillId="0" borderId="10" xfId="0" applyBorder="1"/>
    <xf numFmtId="0" fontId="0" fillId="0" borderId="4" xfId="0" applyBorder="1" applyAlignment="1">
      <alignment horizontal="center" vertical="center"/>
    </xf>
    <xf numFmtId="0" fontId="13" fillId="0" borderId="0" xfId="0" applyFont="1"/>
    <xf numFmtId="0" fontId="0" fillId="0" borderId="11" xfId="0" applyBorder="1"/>
    <xf numFmtId="0" fontId="14" fillId="0" borderId="0" xfId="0" applyFont="1"/>
    <xf numFmtId="0" fontId="0" fillId="0" borderId="0" xfId="0" applyAlignment="1">
      <alignment horizontal="left"/>
    </xf>
    <xf numFmtId="0" fontId="0" fillId="0" borderId="0" xfId="0" applyFill="1" applyBorder="1" applyAlignment="1">
      <alignment horizontal="center"/>
    </xf>
    <xf numFmtId="0" fontId="0" fillId="0" borderId="0" xfId="0" applyFill="1" applyBorder="1" applyAlignment="1"/>
    <xf numFmtId="0" fontId="22" fillId="0" borderId="0" xfId="0" applyFont="1"/>
    <xf numFmtId="0" fontId="5" fillId="0" borderId="0" xfId="0" applyFont="1" applyAlignment="1">
      <alignment horizontal="right"/>
    </xf>
    <xf numFmtId="0" fontId="23" fillId="0" borderId="0" xfId="0" applyFont="1" applyAlignment="1">
      <alignment horizontal="right"/>
    </xf>
    <xf numFmtId="0" fontId="0" fillId="0" borderId="0" xfId="0" applyBorder="1" applyAlignment="1"/>
    <xf numFmtId="0" fontId="0" fillId="0" borderId="0" xfId="0" applyBorder="1" applyAlignment="1">
      <alignment vertical="center"/>
    </xf>
    <xf numFmtId="0" fontId="22" fillId="0" borderId="0" xfId="0" applyFont="1" applyBorder="1"/>
    <xf numFmtId="0" fontId="24" fillId="0" borderId="0" xfId="0" applyFont="1"/>
    <xf numFmtId="0" fontId="24" fillId="0" borderId="0" xfId="0" applyFont="1" applyAlignment="1"/>
    <xf numFmtId="0" fontId="0" fillId="0" borderId="1" xfId="0" applyBorder="1" applyAlignment="1">
      <alignment horizontal="left" vertical="center"/>
    </xf>
    <xf numFmtId="0" fontId="0" fillId="0" borderId="1" xfId="0" applyBorder="1" applyAlignment="1">
      <alignment horizontal="left"/>
    </xf>
    <xf numFmtId="0" fontId="0" fillId="0" borderId="1" xfId="0" applyBorder="1" applyAlignment="1">
      <alignment vertical="center" wrapText="1"/>
    </xf>
    <xf numFmtId="0" fontId="0" fillId="0" borderId="0" xfId="0" applyAlignment="1">
      <alignment vertical="center"/>
    </xf>
    <xf numFmtId="0" fontId="0" fillId="0" borderId="0" xfId="0" applyBorder="1" applyAlignment="1">
      <alignment horizontal="left" wrapText="1"/>
    </xf>
    <xf numFmtId="0" fontId="0" fillId="0" borderId="1" xfId="0" applyBorder="1" applyAlignment="1">
      <alignment vertical="center"/>
    </xf>
    <xf numFmtId="0" fontId="13" fillId="0" borderId="0" xfId="0" applyFont="1" applyAlignment="1">
      <alignment vertical="center"/>
    </xf>
    <xf numFmtId="0" fontId="16" fillId="0" borderId="0" xfId="0" applyFont="1"/>
    <xf numFmtId="0" fontId="0" fillId="0" borderId="1" xfId="0" applyBorder="1" applyAlignment="1">
      <alignment horizontal="right" vertical="center" wrapText="1"/>
    </xf>
    <xf numFmtId="38" fontId="9" fillId="0" borderId="0" xfId="1" applyFont="1" applyBorder="1" applyAlignment="1">
      <alignment horizontal="center" vertical="center"/>
    </xf>
    <xf numFmtId="0" fontId="0" fillId="0" borderId="0" xfId="0" applyAlignment="1">
      <alignment vertical="top" wrapText="1"/>
    </xf>
    <xf numFmtId="0" fontId="0" fillId="0" borderId="0" xfId="0" applyBorder="1" applyAlignment="1">
      <alignment wrapText="1"/>
    </xf>
    <xf numFmtId="177" fontId="8" fillId="0" borderId="0" xfId="0" quotePrefix="1" applyNumberFormat="1" applyFont="1" applyBorder="1" applyAlignment="1">
      <alignment horizontal="center" vertical="center"/>
    </xf>
    <xf numFmtId="0" fontId="0" fillId="0" borderId="9" xfId="0" applyBorder="1" applyAlignment="1">
      <alignment horizontal="right" vertical="center"/>
    </xf>
    <xf numFmtId="0" fontId="0" fillId="0" borderId="12" xfId="0" applyBorder="1" applyAlignment="1">
      <alignment horizontal="center" vertical="center"/>
    </xf>
    <xf numFmtId="0" fontId="0" fillId="0" borderId="1" xfId="0" applyFont="1" applyBorder="1" applyAlignment="1">
      <alignment horizontal="right" vertical="center" wrapText="1"/>
    </xf>
    <xf numFmtId="0" fontId="0" fillId="0" borderId="0" xfId="0" applyNumberFormat="1"/>
    <xf numFmtId="0" fontId="0" fillId="0" borderId="6" xfId="1" applyNumberFormat="1" applyFont="1" applyBorder="1" applyAlignment="1">
      <alignment horizontal="right" vertical="center" wrapText="1"/>
    </xf>
    <xf numFmtId="0" fontId="0" fillId="0" borderId="12" xfId="0" applyBorder="1"/>
    <xf numFmtId="38" fontId="4" fillId="3" borderId="1" xfId="1" applyFont="1" applyFill="1" applyBorder="1"/>
    <xf numFmtId="0" fontId="0" fillId="0" borderId="12" xfId="0" applyFill="1" applyBorder="1"/>
    <xf numFmtId="0" fontId="0" fillId="0" borderId="13" xfId="0" applyFill="1" applyBorder="1"/>
    <xf numFmtId="38" fontId="4" fillId="3" borderId="14" xfId="1" applyFont="1" applyFill="1" applyBorder="1"/>
    <xf numFmtId="38" fontId="9" fillId="0" borderId="1" xfId="1" applyFont="1" applyBorder="1" applyAlignment="1">
      <alignment horizontal="center" vertical="center"/>
    </xf>
    <xf numFmtId="177" fontId="0" fillId="0" borderId="1" xfId="0" applyNumberFormat="1" applyBorder="1"/>
    <xf numFmtId="0" fontId="0" fillId="3" borderId="1" xfId="0" applyNumberFormat="1" applyFill="1" applyBorder="1"/>
    <xf numFmtId="0" fontId="0" fillId="0" borderId="1" xfId="0" applyNumberFormat="1" applyBorder="1"/>
    <xf numFmtId="0" fontId="0" fillId="0" borderId="12" xfId="0" applyNumberFormat="1" applyBorder="1"/>
    <xf numFmtId="178" fontId="0" fillId="0" borderId="5" xfId="0" applyNumberFormat="1" applyBorder="1"/>
    <xf numFmtId="178" fontId="0" fillId="0" borderId="4" xfId="0" applyNumberFormat="1" applyBorder="1"/>
    <xf numFmtId="178" fontId="0" fillId="0" borderId="1" xfId="0" quotePrefix="1" applyNumberFormat="1" applyBorder="1" applyAlignment="1">
      <alignment horizontal="right" vertical="center"/>
    </xf>
    <xf numFmtId="178" fontId="0" fillId="0" borderId="1" xfId="0" applyNumberFormat="1" applyFill="1" applyBorder="1" applyAlignment="1">
      <alignment horizontal="right" vertical="center"/>
    </xf>
    <xf numFmtId="0" fontId="0" fillId="0" borderId="0" xfId="0" applyProtection="1">
      <protection locked="0"/>
    </xf>
    <xf numFmtId="0" fontId="0" fillId="0" borderId="15" xfId="0" applyBorder="1" applyAlignment="1">
      <alignment horizontal="center" vertical="center"/>
    </xf>
    <xf numFmtId="0" fontId="0" fillId="0" borderId="15" xfId="0" applyNumberFormat="1" applyBorder="1"/>
    <xf numFmtId="0" fontId="0" fillId="0" borderId="16" xfId="0" applyNumberFormat="1" applyBorder="1"/>
    <xf numFmtId="38" fontId="9" fillId="0" borderId="6" xfId="1" applyFont="1" applyBorder="1" applyAlignment="1">
      <alignment horizontal="center" vertical="center"/>
    </xf>
    <xf numFmtId="0" fontId="0" fillId="0" borderId="16" xfId="0" applyBorder="1"/>
    <xf numFmtId="0" fontId="0" fillId="3" borderId="6" xfId="0" applyNumberFormat="1" applyFill="1" applyBorder="1"/>
    <xf numFmtId="0" fontId="0" fillId="0" borderId="17" xfId="0" applyBorder="1" applyAlignment="1">
      <alignment horizontal="center" vertical="center"/>
    </xf>
    <xf numFmtId="177" fontId="0" fillId="0" borderId="3" xfId="0" applyNumberFormat="1" applyBorder="1"/>
    <xf numFmtId="180" fontId="0" fillId="0" borderId="3" xfId="0" applyNumberFormat="1" applyBorder="1" applyAlignment="1">
      <alignment horizontal="center" vertical="center"/>
    </xf>
    <xf numFmtId="0" fontId="0" fillId="0" borderId="0" xfId="0" applyAlignment="1">
      <alignment horizontal="right" vertical="center"/>
    </xf>
    <xf numFmtId="0" fontId="0" fillId="0" borderId="18" xfId="0" applyBorder="1"/>
    <xf numFmtId="0" fontId="0" fillId="4" borderId="19" xfId="0" applyNumberFormat="1" applyFill="1" applyBorder="1" applyAlignment="1">
      <alignment vertical="center"/>
    </xf>
    <xf numFmtId="0" fontId="0" fillId="4" borderId="4" xfId="0" applyNumberFormat="1" applyFill="1" applyBorder="1" applyAlignment="1">
      <alignment vertical="center"/>
    </xf>
    <xf numFmtId="0" fontId="0" fillId="0" borderId="13" xfId="0" applyBorder="1" applyAlignment="1">
      <alignment horizontal="center" vertical="center"/>
    </xf>
    <xf numFmtId="0" fontId="0" fillId="0" borderId="14" xfId="0" applyFill="1" applyBorder="1" applyAlignment="1">
      <alignment horizontal="center" vertical="center" wrapText="1"/>
    </xf>
    <xf numFmtId="0" fontId="0" fillId="0" borderId="20" xfId="0" applyBorder="1" applyAlignment="1">
      <alignment horizontal="center" vertical="center"/>
    </xf>
    <xf numFmtId="0" fontId="0" fillId="0" borderId="0" xfId="0" applyBorder="1" applyAlignment="1">
      <alignment vertical="top" wrapText="1"/>
    </xf>
    <xf numFmtId="0" fontId="0" fillId="0" borderId="21" xfId="0" applyBorder="1" applyAlignment="1">
      <alignment horizontal="center" vertical="center" wrapText="1"/>
    </xf>
    <xf numFmtId="0" fontId="7" fillId="0" borderId="21" xfId="0" applyFont="1" applyBorder="1" applyAlignment="1">
      <alignment horizontal="center" vertical="center"/>
    </xf>
    <xf numFmtId="0" fontId="0" fillId="0" borderId="21" xfId="0" applyBorder="1" applyAlignment="1">
      <alignment horizontal="center" vertical="center"/>
    </xf>
    <xf numFmtId="0" fontId="0" fillId="0" borderId="21" xfId="0" applyBorder="1" applyAlignment="1">
      <alignment horizontal="center" vertical="center" shrinkToFit="1"/>
    </xf>
    <xf numFmtId="177" fontId="8" fillId="0" borderId="21" xfId="0" quotePrefix="1" applyNumberFormat="1" applyFont="1" applyBorder="1" applyAlignment="1">
      <alignment horizontal="center" vertical="center"/>
    </xf>
    <xf numFmtId="0" fontId="0" fillId="0" borderId="0" xfId="0" applyNumberFormat="1" applyBorder="1"/>
    <xf numFmtId="177" fontId="0" fillId="0" borderId="0" xfId="0" applyNumberFormat="1" applyBorder="1"/>
    <xf numFmtId="0" fontId="0" fillId="0" borderId="3" xfId="0" applyNumberFormat="1" applyBorder="1"/>
    <xf numFmtId="0" fontId="0" fillId="0" borderId="22" xfId="0" applyBorder="1"/>
    <xf numFmtId="38" fontId="4" fillId="0" borderId="23" xfId="1" applyFont="1" applyFill="1" applyBorder="1" applyAlignment="1">
      <alignment vertical="center"/>
    </xf>
    <xf numFmtId="0" fontId="0" fillId="0" borderId="4" xfId="0" applyFill="1" applyBorder="1" applyAlignment="1">
      <alignment horizontal="center" vertical="center" wrapText="1"/>
    </xf>
    <xf numFmtId="0" fontId="0" fillId="0" borderId="24" xfId="0" applyBorder="1" applyAlignment="1"/>
    <xf numFmtId="0" fontId="0" fillId="0" borderId="25" xfId="0" applyBorder="1" applyAlignment="1"/>
    <xf numFmtId="0" fontId="0" fillId="0" borderId="26" xfId="0" applyBorder="1" applyAlignment="1"/>
    <xf numFmtId="0" fontId="0" fillId="0" borderId="27" xfId="0" applyBorder="1" applyAlignment="1"/>
    <xf numFmtId="0" fontId="0" fillId="0" borderId="19" xfId="0" applyBorder="1" applyAlignment="1">
      <alignment horizontal="center" vertical="center"/>
    </xf>
    <xf numFmtId="0" fontId="0" fillId="0" borderId="28"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7" fillId="0" borderId="29" xfId="0" applyFont="1" applyFill="1" applyBorder="1" applyAlignment="1">
      <alignment horizontal="center" vertical="center" wrapText="1"/>
    </xf>
    <xf numFmtId="0" fontId="0" fillId="0" borderId="26" xfId="0" applyBorder="1" applyAlignment="1">
      <alignment horizontal="center"/>
    </xf>
    <xf numFmtId="0" fontId="0" fillId="0" borderId="27" xfId="0" applyBorder="1" applyAlignment="1">
      <alignment horizontal="center"/>
    </xf>
    <xf numFmtId="38" fontId="4" fillId="0" borderId="0" xfId="1" applyFont="1" applyFill="1" applyBorder="1" applyAlignment="1">
      <alignment vertical="center"/>
    </xf>
    <xf numFmtId="0" fontId="0" fillId="0" borderId="15" xfId="0" applyNumberFormat="1" applyFill="1" applyBorder="1" applyAlignment="1">
      <alignment horizontal="right"/>
    </xf>
    <xf numFmtId="0" fontId="0" fillId="0" borderId="18" xfId="0" applyNumberFormat="1" applyFill="1" applyBorder="1" applyAlignment="1">
      <alignment horizontal="right"/>
    </xf>
    <xf numFmtId="0" fontId="8" fillId="0" borderId="16" xfId="0" quotePrefix="1" applyNumberFormat="1" applyFont="1" applyBorder="1" applyAlignment="1">
      <alignment horizontal="right" vertical="center"/>
    </xf>
    <xf numFmtId="0" fontId="8" fillId="0" borderId="6" xfId="0" applyNumberFormat="1" applyFont="1" applyBorder="1" applyAlignment="1">
      <alignment horizontal="right" vertical="center"/>
    </xf>
    <xf numFmtId="0" fontId="8" fillId="0" borderId="18" xfId="0" applyNumberFormat="1" applyFont="1" applyBorder="1" applyAlignment="1">
      <alignment horizontal="right" vertical="center"/>
    </xf>
    <xf numFmtId="0" fontId="8" fillId="0" borderId="12" xfId="0" quotePrefix="1" applyNumberFormat="1" applyFont="1" applyBorder="1" applyAlignment="1">
      <alignment horizontal="right" vertical="center"/>
    </xf>
    <xf numFmtId="0" fontId="8" fillId="0" borderId="1" xfId="0" applyNumberFormat="1" applyFont="1" applyBorder="1" applyAlignment="1">
      <alignment horizontal="right" vertical="center"/>
    </xf>
    <xf numFmtId="0" fontId="8" fillId="0" borderId="15" xfId="0" applyNumberFormat="1" applyFont="1" applyBorder="1" applyAlignment="1">
      <alignment horizontal="right" vertical="center"/>
    </xf>
    <xf numFmtId="0" fontId="8" fillId="0" borderId="30" xfId="0" quotePrefix="1" applyNumberFormat="1" applyFont="1" applyBorder="1" applyAlignment="1">
      <alignment horizontal="right" vertical="center"/>
    </xf>
    <xf numFmtId="0" fontId="9" fillId="0" borderId="6" xfId="0" applyNumberFormat="1" applyFont="1" applyBorder="1" applyAlignment="1">
      <alignment horizontal="right" vertical="center"/>
    </xf>
    <xf numFmtId="0" fontId="9" fillId="0" borderId="18" xfId="0" applyNumberFormat="1" applyFont="1" applyBorder="1" applyAlignment="1">
      <alignment horizontal="right" vertical="center"/>
    </xf>
    <xf numFmtId="0" fontId="8" fillId="0" borderId="31" xfId="0" quotePrefix="1" applyNumberFormat="1" applyFont="1" applyBorder="1" applyAlignment="1">
      <alignment horizontal="right" vertical="center"/>
    </xf>
    <xf numFmtId="0" fontId="9" fillId="0" borderId="1" xfId="0" applyNumberFormat="1" applyFont="1" applyBorder="1" applyAlignment="1">
      <alignment horizontal="right" vertical="center"/>
    </xf>
    <xf numFmtId="0" fontId="9" fillId="0" borderId="15" xfId="0" applyNumberFormat="1" applyFont="1" applyBorder="1" applyAlignment="1">
      <alignment horizontal="right" vertical="center"/>
    </xf>
    <xf numFmtId="0" fontId="0" fillId="0" borderId="0" xfId="0" applyBorder="1" applyAlignment="1">
      <alignment horizontal="right" vertical="center"/>
    </xf>
    <xf numFmtId="0" fontId="0" fillId="0" borderId="32" xfId="0" applyNumberFormat="1" applyFill="1" applyBorder="1" applyAlignment="1">
      <alignment horizontal="right"/>
    </xf>
    <xf numFmtId="0" fontId="8" fillId="0" borderId="33" xfId="0" quotePrefix="1" applyNumberFormat="1" applyFont="1" applyBorder="1"/>
    <xf numFmtId="0" fontId="8" fillId="0" borderId="34" xfId="0" quotePrefix="1" applyNumberFormat="1" applyFont="1" applyBorder="1" applyAlignment="1">
      <alignment horizontal="center" vertical="center"/>
    </xf>
    <xf numFmtId="0" fontId="8" fillId="0" borderId="34" xfId="0" quotePrefix="1" applyNumberFormat="1" applyFont="1" applyBorder="1"/>
    <xf numFmtId="0" fontId="8" fillId="0" borderId="30" xfId="0" quotePrefix="1" applyNumberFormat="1" applyFont="1" applyBorder="1" applyAlignment="1">
      <alignment horizontal="center" vertical="center"/>
    </xf>
    <xf numFmtId="0" fontId="9" fillId="0" borderId="9" xfId="0" applyNumberFormat="1" applyFont="1" applyBorder="1" applyAlignment="1">
      <alignment horizontal="center" vertical="center"/>
    </xf>
    <xf numFmtId="0" fontId="9" fillId="0" borderId="1" xfId="0" applyNumberFormat="1" applyFont="1" applyBorder="1" applyAlignment="1">
      <alignment horizontal="center" vertical="center"/>
    </xf>
    <xf numFmtId="0" fontId="9" fillId="0" borderId="15" xfId="0" applyNumberFormat="1" applyFont="1" applyBorder="1" applyAlignment="1">
      <alignment horizontal="center" vertical="center"/>
    </xf>
    <xf numFmtId="0" fontId="8" fillId="0" borderId="35" xfId="0" quotePrefix="1" applyNumberFormat="1" applyFont="1" applyBorder="1"/>
    <xf numFmtId="0" fontId="8" fillId="0" borderId="36" xfId="0" quotePrefix="1" applyNumberFormat="1" applyFont="1" applyBorder="1" applyAlignment="1">
      <alignment horizontal="center" vertical="center"/>
    </xf>
    <xf numFmtId="0" fontId="8" fillId="0" borderId="36" xfId="0" quotePrefix="1" applyNumberFormat="1" applyFont="1" applyBorder="1"/>
    <xf numFmtId="0" fontId="8" fillId="0" borderId="31" xfId="0" quotePrefix="1" applyNumberFormat="1" applyFont="1" applyBorder="1" applyAlignment="1">
      <alignment horizontal="center" vertical="center"/>
    </xf>
    <xf numFmtId="0" fontId="0" fillId="0" borderId="37" xfId="0" applyBorder="1" applyAlignment="1">
      <alignment horizontal="center" vertical="center"/>
    </xf>
    <xf numFmtId="0" fontId="0" fillId="0" borderId="32" xfId="0" applyBorder="1" applyAlignment="1">
      <alignment horizontal="center" vertical="center"/>
    </xf>
    <xf numFmtId="0" fontId="20" fillId="0" borderId="0" xfId="0" applyFont="1" applyAlignment="1">
      <alignment horizontal="left" vertical="top" wrapText="1"/>
    </xf>
    <xf numFmtId="0" fontId="0" fillId="0" borderId="18" xfId="1" applyNumberFormat="1" applyFont="1" applyBorder="1" applyAlignment="1">
      <alignment horizontal="right" vertical="center" wrapText="1"/>
    </xf>
    <xf numFmtId="0" fontId="0" fillId="0" borderId="38" xfId="0" applyBorder="1" applyAlignment="1">
      <alignment horizontal="center" vertical="center"/>
    </xf>
    <xf numFmtId="0" fontId="0" fillId="0" borderId="3" xfId="0" applyBorder="1" applyAlignment="1">
      <alignment horizontal="center" vertical="center"/>
    </xf>
    <xf numFmtId="0" fontId="0" fillId="0" borderId="12" xfId="0" applyBorder="1" applyAlignment="1">
      <alignment vertical="center"/>
    </xf>
    <xf numFmtId="0" fontId="0" fillId="0" borderId="39" xfId="0" applyBorder="1" applyAlignment="1">
      <alignment horizontal="center" vertical="center"/>
    </xf>
    <xf numFmtId="0" fontId="0" fillId="4" borderId="29" xfId="0" applyNumberFormat="1" applyFill="1" applyBorder="1" applyAlignment="1">
      <alignment horizontal="center" vertical="center"/>
    </xf>
    <xf numFmtId="0" fontId="0" fillId="0" borderId="15" xfId="0" applyBorder="1" applyAlignment="1">
      <alignment vertical="center"/>
    </xf>
    <xf numFmtId="0" fontId="0" fillId="0" borderId="3" xfId="0" applyBorder="1" applyAlignment="1">
      <alignment vertical="center"/>
    </xf>
    <xf numFmtId="0" fontId="0" fillId="0" borderId="18" xfId="0" applyBorder="1" applyAlignment="1">
      <alignment horizontal="center" vertical="center"/>
    </xf>
    <xf numFmtId="0" fontId="0" fillId="0" borderId="37" xfId="0" applyBorder="1" applyAlignment="1">
      <alignment vertical="center"/>
    </xf>
    <xf numFmtId="0" fontId="0" fillId="0" borderId="6" xfId="0" applyBorder="1" applyAlignment="1">
      <alignment vertical="center"/>
    </xf>
    <xf numFmtId="38" fontId="4" fillId="3" borderId="15" xfId="1" applyFont="1" applyFill="1" applyBorder="1" applyAlignment="1">
      <alignment vertical="center"/>
    </xf>
    <xf numFmtId="38" fontId="4" fillId="3" borderId="20" xfId="1" applyFont="1" applyFill="1" applyBorder="1" applyAlignment="1">
      <alignment vertical="center"/>
    </xf>
    <xf numFmtId="0" fontId="0" fillId="0" borderId="39" xfId="0" applyBorder="1" applyAlignment="1">
      <alignment vertical="center"/>
    </xf>
    <xf numFmtId="180" fontId="0" fillId="0" borderId="16" xfId="0" applyNumberFormat="1" applyBorder="1" applyAlignment="1">
      <alignment vertical="center"/>
    </xf>
    <xf numFmtId="180" fontId="0" fillId="0" borderId="12" xfId="0" applyNumberFormat="1" applyBorder="1" applyAlignment="1">
      <alignment vertical="center"/>
    </xf>
    <xf numFmtId="38" fontId="4" fillId="3" borderId="15" xfId="1" applyFont="1" applyFill="1" applyBorder="1" applyAlignment="1">
      <alignment horizontal="center" vertical="center"/>
    </xf>
    <xf numFmtId="38" fontId="4" fillId="3" borderId="20" xfId="1" applyFont="1" applyFill="1" applyBorder="1" applyAlignment="1">
      <alignment horizontal="center" vertical="center"/>
    </xf>
    <xf numFmtId="0" fontId="0" fillId="0" borderId="40" xfId="0" applyBorder="1" applyAlignment="1">
      <alignment horizontal="center" vertical="center"/>
    </xf>
    <xf numFmtId="0" fontId="0" fillId="4" borderId="19" xfId="0" applyNumberFormat="1" applyFill="1" applyBorder="1" applyAlignment="1">
      <alignment horizontal="center" vertical="center"/>
    </xf>
    <xf numFmtId="0" fontId="0" fillId="4" borderId="4" xfId="0" applyNumberFormat="1" applyFill="1" applyBorder="1" applyAlignment="1">
      <alignment horizontal="center" vertical="center"/>
    </xf>
    <xf numFmtId="180" fontId="0" fillId="0" borderId="16" xfId="0" applyNumberFormat="1" applyBorder="1" applyAlignment="1">
      <alignment horizontal="center" vertical="center"/>
    </xf>
    <xf numFmtId="0" fontId="0" fillId="0" borderId="6" xfId="0" applyBorder="1" applyAlignment="1">
      <alignment horizontal="center" vertical="center"/>
    </xf>
    <xf numFmtId="180" fontId="0" fillId="0" borderId="12" xfId="0" applyNumberFormat="1" applyBorder="1" applyAlignment="1">
      <alignment horizontal="center" vertical="center"/>
    </xf>
    <xf numFmtId="0" fontId="0" fillId="0" borderId="21" xfId="0" applyBorder="1"/>
    <xf numFmtId="0" fontId="0" fillId="0" borderId="21" xfId="0" applyBorder="1" applyAlignment="1">
      <alignment horizontal="right" vertical="center"/>
    </xf>
    <xf numFmtId="0" fontId="0" fillId="0" borderId="41" xfId="0" applyBorder="1" applyAlignment="1">
      <alignment horizontal="center" vertical="center" wrapText="1"/>
    </xf>
    <xf numFmtId="0" fontId="0" fillId="0" borderId="42" xfId="0" applyBorder="1" applyAlignment="1">
      <alignment horizontal="center" vertical="center"/>
    </xf>
    <xf numFmtId="0" fontId="0" fillId="0" borderId="9" xfId="0" applyBorder="1" applyAlignment="1">
      <alignment vertical="center"/>
    </xf>
    <xf numFmtId="0" fontId="0" fillId="0" borderId="14" xfId="0" applyBorder="1" applyAlignment="1">
      <alignment horizontal="center" vertical="center"/>
    </xf>
    <xf numFmtId="0" fontId="0" fillId="0" borderId="21" xfId="0" applyBorder="1" applyAlignment="1">
      <alignment vertical="center"/>
    </xf>
    <xf numFmtId="0" fontId="0" fillId="0" borderId="15" xfId="0" applyBorder="1"/>
    <xf numFmtId="0" fontId="0" fillId="0" borderId="29" xfId="0" applyBorder="1"/>
    <xf numFmtId="178" fontId="0" fillId="0" borderId="43" xfId="0" applyNumberFormat="1" applyBorder="1"/>
    <xf numFmtId="178" fontId="0" fillId="0" borderId="29" xfId="0" applyNumberFormat="1" applyBorder="1"/>
    <xf numFmtId="178" fontId="0" fillId="0" borderId="15" xfId="0" applyNumberFormat="1" applyFill="1" applyBorder="1" applyAlignment="1">
      <alignment horizontal="right" vertical="center"/>
    </xf>
    <xf numFmtId="178" fontId="0" fillId="0" borderId="44" xfId="0" applyNumberFormat="1" applyBorder="1"/>
    <xf numFmtId="178" fontId="0" fillId="0" borderId="45" xfId="0" applyNumberFormat="1" applyBorder="1"/>
    <xf numFmtId="178" fontId="0" fillId="0" borderId="46" xfId="0" applyNumberFormat="1" applyBorder="1"/>
    <xf numFmtId="178" fontId="0" fillId="0" borderId="9" xfId="0" applyNumberFormat="1" applyFill="1" applyBorder="1" applyAlignment="1">
      <alignment horizontal="right" vertical="center"/>
    </xf>
    <xf numFmtId="0" fontId="0" fillId="0" borderId="19" xfId="0" applyBorder="1"/>
    <xf numFmtId="178" fontId="0" fillId="0" borderId="47" xfId="0" applyNumberFormat="1" applyBorder="1"/>
    <xf numFmtId="178" fontId="0" fillId="0" borderId="19" xfId="0" applyNumberFormat="1" applyBorder="1"/>
    <xf numFmtId="178" fontId="0" fillId="0" borderId="12" xfId="0" quotePrefix="1" applyNumberFormat="1" applyBorder="1" applyAlignment="1">
      <alignment horizontal="right" vertical="center"/>
    </xf>
    <xf numFmtId="178" fontId="0" fillId="0" borderId="15" xfId="0" quotePrefix="1" applyNumberFormat="1" applyBorder="1" applyAlignment="1">
      <alignment horizontal="right" vertical="center"/>
    </xf>
    <xf numFmtId="178" fontId="0" fillId="0" borderId="48" xfId="0" applyNumberFormat="1" applyBorder="1"/>
    <xf numFmtId="0" fontId="0" fillId="0" borderId="47" xfId="0" applyBorder="1"/>
    <xf numFmtId="0" fontId="0" fillId="0" borderId="43" xfId="0" applyBorder="1"/>
    <xf numFmtId="0" fontId="0" fillId="0" borderId="35" xfId="0" applyBorder="1"/>
    <xf numFmtId="0" fontId="0" fillId="0" borderId="49" xfId="0" applyBorder="1"/>
    <xf numFmtId="0" fontId="0" fillId="0" borderId="50" xfId="0" applyBorder="1"/>
    <xf numFmtId="0" fontId="0" fillId="0" borderId="33" xfId="0" applyBorder="1"/>
    <xf numFmtId="0" fontId="0" fillId="0" borderId="51" xfId="0" applyBorder="1" applyAlignment="1">
      <alignment horizontal="center" vertical="center"/>
    </xf>
    <xf numFmtId="0" fontId="0" fillId="0" borderId="16" xfId="0" applyBorder="1" applyAlignment="1">
      <alignment horizontal="center" vertical="center" wrapText="1"/>
    </xf>
    <xf numFmtId="0" fontId="0" fillId="0" borderId="7" xfId="0" applyBorder="1" applyAlignment="1">
      <alignment horizontal="center" vertical="center" wrapText="1"/>
    </xf>
    <xf numFmtId="0" fontId="0" fillId="0" borderId="44" xfId="0" applyBorder="1" applyAlignment="1">
      <alignment horizontal="center" vertical="center" wrapText="1"/>
    </xf>
    <xf numFmtId="0" fontId="0" fillId="0" borderId="52" xfId="1" applyNumberFormat="1" applyFont="1" applyBorder="1" applyAlignment="1">
      <alignment horizontal="right" vertical="center" wrapText="1"/>
    </xf>
    <xf numFmtId="0" fontId="0" fillId="0" borderId="10" xfId="0" applyBorder="1" applyAlignment="1">
      <alignment vertical="center" wrapText="1"/>
    </xf>
    <xf numFmtId="0" fontId="0" fillId="0" borderId="0" xfId="0" applyFill="1" applyBorder="1" applyAlignment="1">
      <alignment horizontal="left"/>
    </xf>
    <xf numFmtId="0" fontId="17" fillId="5" borderId="38" xfId="0" applyFont="1" applyFill="1" applyBorder="1" applyProtection="1">
      <protection locked="0"/>
    </xf>
    <xf numFmtId="0" fontId="0" fillId="5" borderId="38" xfId="0" applyFill="1" applyBorder="1"/>
    <xf numFmtId="0" fontId="10" fillId="5" borderId="38" xfId="0" applyFont="1" applyFill="1" applyBorder="1" applyAlignment="1" applyProtection="1">
      <alignment horizontal="center" vertical="center"/>
      <protection locked="0"/>
    </xf>
    <xf numFmtId="0" fontId="0" fillId="0" borderId="4" xfId="0" applyBorder="1" applyAlignment="1">
      <alignment horizontal="right"/>
    </xf>
    <xf numFmtId="0" fontId="0" fillId="6" borderId="24" xfId="0" applyFont="1" applyFill="1" applyBorder="1" applyAlignment="1">
      <alignment horizontal="right" vertical="center"/>
    </xf>
    <xf numFmtId="0" fontId="24" fillId="5" borderId="38" xfId="0" applyFont="1" applyFill="1" applyBorder="1" applyAlignment="1" applyProtection="1">
      <alignment horizontal="right" vertical="center"/>
      <protection locked="0"/>
    </xf>
    <xf numFmtId="0" fontId="17" fillId="5" borderId="38" xfId="0" applyFont="1" applyFill="1" applyBorder="1" applyAlignment="1" applyProtection="1">
      <alignment vertical="center"/>
      <protection locked="0"/>
    </xf>
    <xf numFmtId="0" fontId="24" fillId="5" borderId="36" xfId="0" applyFont="1" applyFill="1" applyBorder="1" applyAlignment="1" applyProtection="1">
      <alignment vertical="center"/>
      <protection locked="0"/>
    </xf>
    <xf numFmtId="0" fontId="24" fillId="5" borderId="34" xfId="0" applyFont="1" applyFill="1" applyBorder="1" applyAlignment="1" applyProtection="1">
      <alignment vertical="center"/>
      <protection locked="0"/>
    </xf>
    <xf numFmtId="0" fontId="24" fillId="5" borderId="53" xfId="0" applyFont="1" applyFill="1" applyBorder="1" applyAlignment="1" applyProtection="1">
      <alignment vertical="center"/>
      <protection locked="0"/>
    </xf>
    <xf numFmtId="0" fontId="0" fillId="0" borderId="2" xfId="0" applyBorder="1" applyAlignment="1">
      <alignment vertical="center" wrapText="1"/>
    </xf>
    <xf numFmtId="0" fontId="0" fillId="0" borderId="54" xfId="0" applyBorder="1" applyAlignment="1">
      <alignment vertical="center"/>
    </xf>
    <xf numFmtId="0" fontId="13" fillId="0" borderId="23" xfId="0" applyFont="1" applyFill="1" applyBorder="1"/>
    <xf numFmtId="0" fontId="17" fillId="0" borderId="0" xfId="0" applyFont="1" applyFill="1" applyBorder="1" applyProtection="1">
      <protection locked="0"/>
    </xf>
    <xf numFmtId="0" fontId="8" fillId="0" borderId="0" xfId="0" applyFont="1" applyBorder="1"/>
    <xf numFmtId="0" fontId="0" fillId="0" borderId="0" xfId="0" applyAlignment="1">
      <alignment horizontal="left" vertical="center"/>
    </xf>
    <xf numFmtId="0" fontId="8" fillId="0" borderId="1" xfId="0" applyFont="1" applyFill="1" applyBorder="1" applyAlignment="1">
      <alignment vertical="center" wrapText="1"/>
    </xf>
    <xf numFmtId="0" fontId="0" fillId="0" borderId="0" xfId="0" applyFont="1" applyFill="1" applyAlignment="1">
      <alignment vertical="center" wrapText="1"/>
    </xf>
    <xf numFmtId="0" fontId="0" fillId="0" borderId="1" xfId="0" applyFill="1" applyBorder="1" applyAlignment="1">
      <alignment vertical="center"/>
    </xf>
    <xf numFmtId="0" fontId="0" fillId="0" borderId="1" xfId="0" applyBorder="1" applyAlignment="1">
      <alignment horizontal="left" vertical="center" wrapText="1"/>
    </xf>
    <xf numFmtId="0" fontId="1" fillId="0" borderId="16" xfId="1" applyNumberFormat="1" applyFont="1" applyFill="1" applyBorder="1" applyAlignment="1" applyProtection="1">
      <protection locked="0"/>
    </xf>
    <xf numFmtId="0" fontId="0" fillId="0" borderId="6" xfId="0" applyNumberFormat="1" applyFill="1" applyBorder="1"/>
    <xf numFmtId="0" fontId="0" fillId="0" borderId="18" xfId="0" applyNumberFormat="1" applyFill="1" applyBorder="1"/>
    <xf numFmtId="0" fontId="0" fillId="0" borderId="52" xfId="0" applyNumberFormat="1" applyFill="1" applyBorder="1"/>
    <xf numFmtId="0" fontId="0" fillId="0" borderId="12" xfId="0" applyNumberFormat="1" applyFill="1" applyBorder="1" applyProtection="1">
      <protection locked="0"/>
    </xf>
    <xf numFmtId="0" fontId="0" fillId="0" borderId="1" xfId="0" applyNumberFormat="1" applyFill="1" applyBorder="1"/>
    <xf numFmtId="0" fontId="0" fillId="0" borderId="15" xfId="0" applyNumberFormat="1" applyFill="1" applyBorder="1"/>
    <xf numFmtId="0" fontId="0" fillId="0" borderId="9" xfId="0" applyNumberFormat="1" applyFill="1" applyBorder="1"/>
    <xf numFmtId="0" fontId="1" fillId="0" borderId="12" xfId="1" applyNumberFormat="1" applyFont="1" applyFill="1" applyBorder="1" applyProtection="1">
      <protection locked="0"/>
    </xf>
    <xf numFmtId="0" fontId="1" fillId="0" borderId="1" xfId="1" applyNumberFormat="1" applyFont="1" applyFill="1" applyBorder="1"/>
    <xf numFmtId="0" fontId="25" fillId="0" borderId="9" xfId="1" applyNumberFormat="1" applyFont="1" applyFill="1" applyBorder="1"/>
    <xf numFmtId="0" fontId="25" fillId="0" borderId="1" xfId="1" applyNumberFormat="1" applyFont="1" applyFill="1" applyBorder="1"/>
    <xf numFmtId="0" fontId="25" fillId="0" borderId="15" xfId="1" applyNumberFormat="1" applyFont="1" applyFill="1" applyBorder="1"/>
    <xf numFmtId="0" fontId="0" fillId="0" borderId="19" xfId="0" applyNumberFormat="1" applyFill="1" applyBorder="1" applyProtection="1">
      <protection locked="0"/>
    </xf>
    <xf numFmtId="0" fontId="0" fillId="0" borderId="4" xfId="0" applyNumberFormat="1" applyFill="1" applyBorder="1"/>
    <xf numFmtId="0" fontId="0" fillId="0" borderId="29" xfId="0" applyNumberFormat="1" applyFill="1" applyBorder="1"/>
    <xf numFmtId="0" fontId="0" fillId="0" borderId="46" xfId="0" applyNumberFormat="1" applyFill="1" applyBorder="1"/>
    <xf numFmtId="0" fontId="0" fillId="0" borderId="15" xfId="1" applyNumberFormat="1" applyFont="1" applyFill="1" applyBorder="1"/>
    <xf numFmtId="178" fontId="0" fillId="0" borderId="0" xfId="0" applyNumberFormat="1" applyBorder="1"/>
    <xf numFmtId="0" fontId="0" fillId="0" borderId="2" xfId="0" applyBorder="1" applyAlignment="1">
      <alignment horizontal="left" vertical="center"/>
    </xf>
    <xf numFmtId="0" fontId="0" fillId="0" borderId="0" xfId="0" applyAlignment="1">
      <alignment wrapText="1"/>
    </xf>
    <xf numFmtId="0" fontId="13" fillId="0" borderId="0" xfId="0" applyFont="1" applyAlignment="1">
      <alignment wrapText="1"/>
    </xf>
    <xf numFmtId="0" fontId="0" fillId="0" borderId="54" xfId="0" applyBorder="1"/>
    <xf numFmtId="0" fontId="0" fillId="0" borderId="18" xfId="0" applyBorder="1" applyAlignment="1">
      <alignment vertical="center"/>
    </xf>
    <xf numFmtId="0" fontId="0" fillId="0" borderId="55" xfId="0" applyBorder="1" applyAlignment="1">
      <alignment horizontal="left" vertical="center"/>
    </xf>
    <xf numFmtId="0" fontId="0" fillId="0" borderId="38" xfId="0" applyBorder="1"/>
    <xf numFmtId="0" fontId="0" fillId="0" borderId="20" xfId="0" applyBorder="1" applyAlignment="1">
      <alignment vertical="center"/>
    </xf>
    <xf numFmtId="0" fontId="0" fillId="0" borderId="13" xfId="0" applyBorder="1" applyAlignment="1">
      <alignment wrapText="1"/>
    </xf>
    <xf numFmtId="0" fontId="0" fillId="0" borderId="3" xfId="0" applyBorder="1" applyAlignment="1">
      <alignment horizontal="left" vertical="center"/>
    </xf>
    <xf numFmtId="0" fontId="0" fillId="0" borderId="0" xfId="0" applyBorder="1" applyAlignment="1">
      <alignment horizontal="left" vertical="center"/>
    </xf>
    <xf numFmtId="0" fontId="0" fillId="0" borderId="8" xfId="0" applyBorder="1" applyAlignment="1">
      <alignment horizontal="left" vertical="center"/>
    </xf>
    <xf numFmtId="0" fontId="0" fillId="0" borderId="2" xfId="0" applyBorder="1" applyAlignment="1">
      <alignment horizontal="right" vertical="center"/>
    </xf>
    <xf numFmtId="0" fontId="0" fillId="0" borderId="2" xfId="0" applyBorder="1" applyAlignment="1">
      <alignment horizontal="center" vertical="center"/>
    </xf>
    <xf numFmtId="0" fontId="0" fillId="0" borderId="2" xfId="0" applyBorder="1" applyAlignment="1">
      <alignment horizontal="left"/>
    </xf>
    <xf numFmtId="0" fontId="0" fillId="0" borderId="2" xfId="0" applyBorder="1" applyAlignment="1">
      <alignment vertical="center"/>
    </xf>
    <xf numFmtId="0" fontId="0" fillId="0" borderId="2" xfId="0" applyBorder="1" applyAlignment="1">
      <alignment horizontal="left" vertical="center" wrapText="1"/>
    </xf>
    <xf numFmtId="0" fontId="0" fillId="0" borderId="0" xfId="0" applyFont="1" applyFill="1" applyAlignment="1">
      <alignment horizontal="left" vertical="center" wrapText="1"/>
    </xf>
    <xf numFmtId="0" fontId="0" fillId="0" borderId="0" xfId="0" applyBorder="1" applyAlignment="1">
      <alignment horizontal="left" vertical="center" wrapText="1"/>
    </xf>
    <xf numFmtId="0" fontId="0" fillId="0" borderId="0" xfId="0" applyAlignment="1">
      <alignment horizontal="right"/>
    </xf>
    <xf numFmtId="0" fontId="0" fillId="0" borderId="0" xfId="0" applyBorder="1" applyAlignment="1">
      <alignment horizontal="left"/>
    </xf>
    <xf numFmtId="0" fontId="0" fillId="0" borderId="0" xfId="0" applyAlignment="1"/>
    <xf numFmtId="0" fontId="13" fillId="0" borderId="0" xfId="0" applyFont="1" applyFill="1" applyBorder="1"/>
    <xf numFmtId="0" fontId="0" fillId="0" borderId="23" xfId="0" applyBorder="1" applyAlignment="1">
      <alignment vertical="center"/>
    </xf>
    <xf numFmtId="0" fontId="24" fillId="5" borderId="38" xfId="0" applyFont="1" applyFill="1" applyBorder="1" applyAlignment="1" applyProtection="1">
      <alignment horizontal="right"/>
      <protection locked="0"/>
    </xf>
    <xf numFmtId="0" fontId="17" fillId="5" borderId="38" xfId="0" applyFont="1" applyFill="1" applyBorder="1" applyAlignment="1" applyProtection="1">
      <alignment horizontal="right"/>
      <protection locked="0"/>
    </xf>
    <xf numFmtId="0" fontId="20" fillId="0" borderId="0" xfId="0" applyFont="1" applyAlignment="1">
      <alignment horizontal="left" vertical="center"/>
    </xf>
    <xf numFmtId="0" fontId="11" fillId="0" borderId="0" xfId="0" applyFont="1" applyFill="1" applyAlignment="1">
      <alignment vertical="center"/>
    </xf>
    <xf numFmtId="0" fontId="20" fillId="0" borderId="0" xfId="0" applyFont="1" applyAlignment="1">
      <alignment horizontal="left" vertical="center" wrapText="1"/>
    </xf>
    <xf numFmtId="178" fontId="0" fillId="0" borderId="0" xfId="0" applyNumberFormat="1" applyFill="1" applyBorder="1" applyAlignment="1">
      <alignment vertical="center"/>
    </xf>
    <xf numFmtId="0" fontId="0" fillId="0" borderId="12" xfId="0" applyNumberFormat="1" applyBorder="1" applyAlignment="1">
      <alignment vertical="center"/>
    </xf>
    <xf numFmtId="177" fontId="0" fillId="0" borderId="1" xfId="0" applyNumberFormat="1" applyBorder="1" applyAlignment="1">
      <alignment vertical="center"/>
    </xf>
    <xf numFmtId="0" fontId="0" fillId="0" borderId="15" xfId="0" applyNumberFormat="1" applyBorder="1" applyAlignment="1">
      <alignment vertical="center"/>
    </xf>
    <xf numFmtId="0" fontId="0" fillId="0" borderId="10" xfId="0" applyBorder="1" applyAlignment="1">
      <alignment horizontal="left" vertical="center"/>
    </xf>
    <xf numFmtId="0" fontId="0" fillId="0" borderId="0" xfId="0" applyFont="1" applyFill="1" applyAlignment="1">
      <alignment horizontal="left" vertical="top" wrapText="1"/>
    </xf>
    <xf numFmtId="0" fontId="0" fillId="0" borderId="31" xfId="0" applyBorder="1" applyAlignment="1">
      <alignment horizontal="left" vertical="center"/>
    </xf>
    <xf numFmtId="0" fontId="0" fillId="0" borderId="0" xfId="0" applyBorder="1" applyAlignment="1">
      <alignment vertical="center" wrapText="1"/>
    </xf>
    <xf numFmtId="0" fontId="0" fillId="0" borderId="0" xfId="0" applyBorder="1" applyAlignment="1">
      <alignment horizontal="center"/>
    </xf>
    <xf numFmtId="0" fontId="0" fillId="0" borderId="56" xfId="0" applyBorder="1"/>
    <xf numFmtId="0" fontId="0" fillId="0" borderId="53" xfId="0" applyBorder="1" applyAlignment="1">
      <alignment horizontal="center" vertical="center"/>
    </xf>
    <xf numFmtId="0" fontId="0" fillId="0" borderId="34" xfId="0" applyBorder="1"/>
    <xf numFmtId="0" fontId="0" fillId="0" borderId="36" xfId="0" applyBorder="1"/>
    <xf numFmtId="0" fontId="0" fillId="0" borderId="57" xfId="0" applyBorder="1"/>
    <xf numFmtId="0" fontId="0" fillId="0" borderId="58" xfId="0" applyBorder="1"/>
    <xf numFmtId="0" fontId="0" fillId="0" borderId="59" xfId="0" applyFont="1" applyFill="1" applyBorder="1" applyAlignment="1">
      <alignment horizontal="left" vertical="top"/>
    </xf>
    <xf numFmtId="0" fontId="0" fillId="0" borderId="59" xfId="0" applyBorder="1" applyAlignment="1"/>
    <xf numFmtId="0" fontId="0" fillId="0" borderId="0" xfId="0" applyFont="1" applyFill="1" applyAlignment="1">
      <alignment horizontal="left" vertical="top"/>
    </xf>
    <xf numFmtId="0" fontId="0" fillId="0" borderId="1" xfId="0" applyBorder="1" applyAlignment="1">
      <alignment horizontal="center" wrapText="1"/>
    </xf>
    <xf numFmtId="0" fontId="0" fillId="0" borderId="15" xfId="0" applyBorder="1" applyAlignment="1">
      <alignment horizontal="left"/>
    </xf>
    <xf numFmtId="0" fontId="0" fillId="0" borderId="33" xfId="0" applyBorder="1" applyAlignment="1">
      <alignment horizontal="center"/>
    </xf>
    <xf numFmtId="0" fontId="0" fillId="0" borderId="35" xfId="0" applyBorder="1" applyAlignment="1">
      <alignment horizontal="center"/>
    </xf>
    <xf numFmtId="0" fontId="0" fillId="0" borderId="60" xfId="0" applyBorder="1" applyAlignment="1">
      <alignment horizontal="center"/>
    </xf>
    <xf numFmtId="0" fontId="0" fillId="0" borderId="50" xfId="0" applyBorder="1" applyAlignment="1">
      <alignment horizontal="center"/>
    </xf>
    <xf numFmtId="0" fontId="0" fillId="0" borderId="61" xfId="0" applyBorder="1" applyAlignment="1">
      <alignment horizontal="left"/>
    </xf>
    <xf numFmtId="0" fontId="0" fillId="0" borderId="15" xfId="0" applyFont="1" applyBorder="1" applyAlignment="1">
      <alignment horizontal="left" vertical="center" wrapText="1" shrinkToFit="1"/>
    </xf>
    <xf numFmtId="0" fontId="0" fillId="0" borderId="35" xfId="0" applyFont="1" applyBorder="1" applyAlignment="1">
      <alignment horizontal="center" vertical="center" wrapText="1" shrinkToFit="1"/>
    </xf>
    <xf numFmtId="178" fontId="0" fillId="0" borderId="12" xfId="0" applyNumberFormat="1" applyBorder="1"/>
    <xf numFmtId="178" fontId="0" fillId="0" borderId="1" xfId="0" applyNumberFormat="1" applyBorder="1"/>
    <xf numFmtId="178" fontId="0" fillId="0" borderId="15" xfId="0" applyNumberFormat="1" applyBorder="1"/>
    <xf numFmtId="178" fontId="0" fillId="0" borderId="9" xfId="0" applyNumberFormat="1" applyFill="1" applyBorder="1"/>
    <xf numFmtId="178" fontId="0" fillId="0" borderId="1" xfId="0" applyNumberFormat="1" applyFill="1" applyBorder="1"/>
    <xf numFmtId="177" fontId="0" fillId="0" borderId="19" xfId="0" applyNumberFormat="1" applyBorder="1"/>
    <xf numFmtId="177" fontId="0" fillId="0" borderId="4" xfId="0" applyNumberFormat="1" applyBorder="1"/>
    <xf numFmtId="177" fontId="0" fillId="0" borderId="29" xfId="0" applyNumberFormat="1" applyBorder="1"/>
    <xf numFmtId="0" fontId="0" fillId="0" borderId="62" xfId="0" applyBorder="1"/>
    <xf numFmtId="178" fontId="0" fillId="0" borderId="63" xfId="0" applyNumberFormat="1" applyBorder="1"/>
    <xf numFmtId="178" fontId="0" fillId="0" borderId="64" xfId="0" applyNumberFormat="1" applyBorder="1"/>
    <xf numFmtId="178" fontId="0" fillId="0" borderId="65" xfId="0" applyNumberFormat="1" applyBorder="1"/>
    <xf numFmtId="0" fontId="0" fillId="0" borderId="19" xfId="0" applyBorder="1" applyAlignment="1">
      <alignment horizontal="center" vertical="center" wrapText="1"/>
    </xf>
    <xf numFmtId="0" fontId="0" fillId="0" borderId="66" xfId="0" applyNumberFormat="1" applyBorder="1" applyAlignment="1">
      <alignment horizontal="right" vertical="center" wrapText="1"/>
    </xf>
    <xf numFmtId="0" fontId="0" fillId="0" borderId="24" xfId="0" applyNumberFormat="1" applyBorder="1" applyAlignment="1">
      <alignment horizontal="right" vertical="center" wrapText="1"/>
    </xf>
    <xf numFmtId="0" fontId="0" fillId="0" borderId="26" xfId="0" applyNumberFormat="1" applyBorder="1" applyAlignment="1">
      <alignment horizontal="right" vertical="center" wrapText="1"/>
    </xf>
    <xf numFmtId="0" fontId="0" fillId="0" borderId="0" xfId="0" applyFont="1" applyBorder="1"/>
    <xf numFmtId="0" fontId="14" fillId="0" borderId="0" xfId="0" applyFont="1" applyBorder="1"/>
    <xf numFmtId="176" fontId="8" fillId="0" borderId="0" xfId="0" quotePrefix="1" applyNumberFormat="1" applyFont="1" applyBorder="1" applyAlignment="1">
      <alignment horizontal="center" vertical="center"/>
    </xf>
    <xf numFmtId="176" fontId="8" fillId="0" borderId="0" xfId="0" applyNumberFormat="1" applyFont="1" applyBorder="1" applyAlignment="1">
      <alignment horizontal="center" vertical="center"/>
    </xf>
    <xf numFmtId="0" fontId="0" fillId="0" borderId="49" xfId="0" applyBorder="1" applyAlignment="1">
      <alignment horizontal="center"/>
    </xf>
    <xf numFmtId="0" fontId="0" fillId="0" borderId="29" xfId="0" applyBorder="1" applyAlignment="1">
      <alignment horizontal="left"/>
    </xf>
    <xf numFmtId="178" fontId="0" fillId="0" borderId="46" xfId="0" applyNumberFormat="1" applyFill="1" applyBorder="1"/>
    <xf numFmtId="178" fontId="0" fillId="0" borderId="4" xfId="0" applyNumberFormat="1" applyFill="1" applyBorder="1"/>
    <xf numFmtId="0" fontId="0" fillId="0" borderId="95" xfId="0" applyBorder="1"/>
    <xf numFmtId="0" fontId="0" fillId="2" borderId="96" xfId="0" applyNumberFormat="1" applyFill="1" applyBorder="1" applyAlignment="1">
      <alignment horizontal="right"/>
    </xf>
    <xf numFmtId="0" fontId="0" fillId="2" borderId="97" xfId="0" applyNumberFormat="1" applyFill="1" applyBorder="1" applyAlignment="1">
      <alignment horizontal="right"/>
    </xf>
    <xf numFmtId="0" fontId="0" fillId="2" borderId="98" xfId="0" quotePrefix="1" applyNumberFormat="1" applyFill="1" applyBorder="1" applyAlignment="1">
      <alignment horizontal="right" vertical="center"/>
    </xf>
    <xf numFmtId="0" fontId="0" fillId="2" borderId="99" xfId="0" quotePrefix="1" applyNumberFormat="1" applyFill="1" applyBorder="1" applyAlignment="1">
      <alignment horizontal="right" vertical="center"/>
    </xf>
    <xf numFmtId="0" fontId="0" fillId="2" borderId="100" xfId="0" quotePrefix="1" applyNumberFormat="1" applyFill="1" applyBorder="1" applyAlignment="1">
      <alignment horizontal="right" vertical="center"/>
    </xf>
    <xf numFmtId="0" fontId="0" fillId="2" borderId="101" xfId="0" quotePrefix="1" applyNumberFormat="1" applyFill="1" applyBorder="1" applyAlignment="1">
      <alignment horizontal="right" vertical="center"/>
    </xf>
    <xf numFmtId="0" fontId="0" fillId="2" borderId="102" xfId="0" quotePrefix="1" applyNumberFormat="1" applyFill="1" applyBorder="1" applyAlignment="1">
      <alignment horizontal="right" vertical="center"/>
    </xf>
    <xf numFmtId="0" fontId="0" fillId="2" borderId="103" xfId="0" quotePrefix="1" applyNumberFormat="1" applyFill="1" applyBorder="1" applyAlignment="1">
      <alignment horizontal="right" vertical="center"/>
    </xf>
    <xf numFmtId="0" fontId="0" fillId="2" borderId="99" xfId="0" applyNumberFormat="1" applyFill="1" applyBorder="1" applyAlignment="1">
      <alignment horizontal="right"/>
    </xf>
    <xf numFmtId="0" fontId="0" fillId="2" borderId="100" xfId="0" applyNumberFormat="1" applyFill="1" applyBorder="1" applyAlignment="1">
      <alignment horizontal="right"/>
    </xf>
    <xf numFmtId="0" fontId="0" fillId="2" borderId="102" xfId="0" applyNumberFormat="1" applyFill="1" applyBorder="1" applyAlignment="1">
      <alignment horizontal="right"/>
    </xf>
    <xf numFmtId="0" fontId="0" fillId="2" borderId="103" xfId="0" applyNumberFormat="1" applyFill="1" applyBorder="1" applyAlignment="1">
      <alignment horizontal="right"/>
    </xf>
    <xf numFmtId="0" fontId="0" fillId="2" borderId="104" xfId="0" quotePrefix="1" applyNumberFormat="1" applyFill="1" applyBorder="1" applyAlignment="1">
      <alignment horizontal="right" vertical="center"/>
    </xf>
    <xf numFmtId="0" fontId="0" fillId="2" borderId="105" xfId="0" quotePrefix="1" applyNumberFormat="1" applyFill="1" applyBorder="1" applyAlignment="1">
      <alignment horizontal="right" vertical="center"/>
    </xf>
    <xf numFmtId="0" fontId="17" fillId="5" borderId="38" xfId="0" applyFont="1" applyFill="1" applyBorder="1" applyAlignment="1" applyProtection="1">
      <alignment horizontal="right" vertical="center"/>
      <protection locked="0"/>
    </xf>
    <xf numFmtId="0" fontId="24" fillId="5" borderId="38" xfId="0" applyFont="1" applyFill="1" applyBorder="1" applyAlignment="1" applyProtection="1">
      <alignment horizontal="center" vertical="center"/>
      <protection locked="0"/>
    </xf>
    <xf numFmtId="0" fontId="0" fillId="2" borderId="95" xfId="0" applyNumberFormat="1" applyFill="1" applyBorder="1" applyAlignment="1">
      <alignment horizontal="right"/>
    </xf>
    <xf numFmtId="0" fontId="0" fillId="2" borderId="106" xfId="0" applyNumberFormat="1" applyFill="1" applyBorder="1" applyAlignment="1">
      <alignment horizontal="right"/>
    </xf>
    <xf numFmtId="0" fontId="0" fillId="0" borderId="10" xfId="0" applyBorder="1" applyAlignment="1">
      <alignment horizontal="right"/>
    </xf>
    <xf numFmtId="0" fontId="0" fillId="0" borderId="31" xfId="0" applyBorder="1" applyAlignment="1">
      <alignment horizontal="right"/>
    </xf>
    <xf numFmtId="0" fontId="0" fillId="0" borderId="67" xfId="0" applyBorder="1" applyAlignment="1">
      <alignment horizontal="right"/>
    </xf>
    <xf numFmtId="0" fontId="0" fillId="0" borderId="68" xfId="0" applyBorder="1" applyAlignment="1">
      <alignment horizontal="right"/>
    </xf>
    <xf numFmtId="0" fontId="0" fillId="0" borderId="69" xfId="0" applyBorder="1" applyAlignment="1">
      <alignment horizontal="right"/>
    </xf>
    <xf numFmtId="0" fontId="0" fillId="0" borderId="70" xfId="0" applyBorder="1" applyAlignment="1">
      <alignment horizontal="right"/>
    </xf>
    <xf numFmtId="177" fontId="0" fillId="0" borderId="71" xfId="0" applyNumberFormat="1" applyBorder="1" applyAlignment="1">
      <alignment horizontal="right"/>
    </xf>
    <xf numFmtId="177" fontId="0" fillId="0" borderId="72" xfId="0" applyNumberFormat="1" applyBorder="1" applyAlignment="1">
      <alignment horizontal="right"/>
    </xf>
    <xf numFmtId="0" fontId="0" fillId="0" borderId="9" xfId="0" applyBorder="1" applyAlignment="1">
      <alignment horizontal="right"/>
    </xf>
    <xf numFmtId="177" fontId="0" fillId="0" borderId="46" xfId="0" applyNumberFormat="1" applyBorder="1" applyAlignment="1">
      <alignment horizontal="right"/>
    </xf>
    <xf numFmtId="0" fontId="0" fillId="2" borderId="107" xfId="0" applyNumberFormat="1" applyFill="1" applyBorder="1" applyAlignment="1">
      <alignment horizontal="right"/>
    </xf>
    <xf numFmtId="0" fontId="0" fillId="2" borderId="108" xfId="0" applyNumberFormat="1" applyFill="1" applyBorder="1" applyAlignment="1">
      <alignment horizontal="right"/>
    </xf>
    <xf numFmtId="0" fontId="0" fillId="0" borderId="55" xfId="0" applyBorder="1" applyAlignment="1">
      <alignment horizontal="center" vertical="center"/>
    </xf>
    <xf numFmtId="0" fontId="0" fillId="0" borderId="73" xfId="0" applyBorder="1" applyAlignment="1">
      <alignment horizontal="center" vertical="center"/>
    </xf>
    <xf numFmtId="0" fontId="0" fillId="0" borderId="40" xfId="0" applyBorder="1" applyAlignment="1">
      <alignment horizontal="right"/>
    </xf>
    <xf numFmtId="0" fontId="0" fillId="0" borderId="74" xfId="0" applyBorder="1" applyAlignment="1">
      <alignment horizontal="right"/>
    </xf>
    <xf numFmtId="0" fontId="0" fillId="0" borderId="75" xfId="0" applyBorder="1" applyAlignment="1">
      <alignment horizontal="right"/>
    </xf>
    <xf numFmtId="0" fontId="0" fillId="0" borderId="76" xfId="0" applyBorder="1" applyAlignment="1">
      <alignment horizontal="right"/>
    </xf>
    <xf numFmtId="0" fontId="0" fillId="2" borderId="109" xfId="0" applyNumberFormat="1" applyFill="1" applyBorder="1" applyAlignment="1">
      <alignment horizontal="right"/>
    </xf>
    <xf numFmtId="0" fontId="0" fillId="0" borderId="77" xfId="0" applyBorder="1" applyAlignment="1">
      <alignment horizontal="center" vertical="center"/>
    </xf>
    <xf numFmtId="0" fontId="0" fillId="0" borderId="60" xfId="0" applyBorder="1" applyAlignment="1">
      <alignment horizontal="right"/>
    </xf>
    <xf numFmtId="0" fontId="0" fillId="2" borderId="95" xfId="0" quotePrefix="1" applyNumberFormat="1" applyFill="1" applyBorder="1" applyAlignment="1">
      <alignment horizontal="right" vertical="center"/>
    </xf>
    <xf numFmtId="0" fontId="0" fillId="2" borderId="109" xfId="0" quotePrefix="1" applyNumberFormat="1" applyFill="1" applyBorder="1" applyAlignment="1">
      <alignment horizontal="right" vertical="center"/>
    </xf>
    <xf numFmtId="0" fontId="0" fillId="0" borderId="35" xfId="0" applyBorder="1" applyAlignment="1">
      <alignment horizontal="right"/>
    </xf>
    <xf numFmtId="0" fontId="0" fillId="0" borderId="78" xfId="0" applyBorder="1" applyAlignment="1">
      <alignment horizontal="right"/>
    </xf>
    <xf numFmtId="0" fontId="0" fillId="0" borderId="50" xfId="0" applyBorder="1" applyAlignment="1">
      <alignment horizontal="right"/>
    </xf>
    <xf numFmtId="177" fontId="0" fillId="0" borderId="49" xfId="0" applyNumberFormat="1" applyBorder="1" applyAlignment="1">
      <alignment horizontal="right"/>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39" xfId="0" applyBorder="1" applyAlignment="1">
      <alignment horizontal="left"/>
    </xf>
    <xf numFmtId="0" fontId="0" fillId="0" borderId="37" xfId="0" applyBorder="1" applyAlignment="1">
      <alignment horizontal="left"/>
    </xf>
    <xf numFmtId="0" fontId="0" fillId="0" borderId="32" xfId="0" applyBorder="1" applyAlignment="1">
      <alignment horizontal="left"/>
    </xf>
    <xf numFmtId="0" fontId="0" fillId="0" borderId="12" xfId="0" applyBorder="1" applyAlignment="1">
      <alignment horizontal="left"/>
    </xf>
    <xf numFmtId="0" fontId="0" fillId="0" borderId="1" xfId="0" applyBorder="1" applyAlignment="1">
      <alignment horizontal="left"/>
    </xf>
    <xf numFmtId="0" fontId="0" fillId="0" borderId="15" xfId="0" applyBorder="1" applyAlignment="1">
      <alignment horizontal="left"/>
    </xf>
    <xf numFmtId="0" fontId="0" fillId="0" borderId="1" xfId="0" applyBorder="1" applyAlignment="1">
      <alignment horizontal="left" vertical="center" wrapText="1"/>
    </xf>
    <xf numFmtId="0" fontId="0" fillId="0" borderId="14" xfId="0" applyBorder="1" applyAlignment="1">
      <alignment horizontal="left" vertical="center"/>
    </xf>
    <xf numFmtId="0" fontId="0" fillId="0" borderId="51" xfId="0" applyBorder="1" applyAlignment="1">
      <alignment horizontal="center" vertical="center"/>
    </xf>
    <xf numFmtId="0" fontId="0" fillId="0" borderId="33" xfId="0" applyBorder="1" applyAlignment="1">
      <alignment horizontal="right"/>
    </xf>
    <xf numFmtId="0" fontId="21" fillId="0" borderId="0" xfId="0" applyFont="1" applyAlignment="1"/>
    <xf numFmtId="0" fontId="0" fillId="0" borderId="48" xfId="0" applyBorder="1" applyAlignment="1">
      <alignment horizontal="left" vertical="center" wrapText="1"/>
    </xf>
    <xf numFmtId="0" fontId="0" fillId="0" borderId="79" xfId="0" applyBorder="1" applyAlignment="1">
      <alignment horizontal="left" vertical="center" wrapText="1"/>
    </xf>
    <xf numFmtId="0" fontId="0" fillId="0" borderId="3" xfId="0" applyBorder="1" applyAlignment="1">
      <alignment horizontal="left" vertical="center"/>
    </xf>
    <xf numFmtId="0" fontId="0" fillId="0" borderId="0" xfId="0" applyBorder="1" applyAlignment="1">
      <alignment horizontal="left" vertical="center"/>
    </xf>
    <xf numFmtId="0" fontId="0" fillId="0" borderId="8" xfId="0" applyBorder="1" applyAlignment="1">
      <alignment horizontal="left" vertical="center"/>
    </xf>
    <xf numFmtId="0" fontId="0" fillId="0" borderId="39" xfId="0" applyBorder="1" applyAlignment="1">
      <alignment horizontal="center" vertical="center"/>
    </xf>
    <xf numFmtId="0" fontId="0" fillId="0" borderId="37"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42" xfId="0" applyBorder="1" applyAlignment="1">
      <alignment horizontal="center" vertical="center"/>
    </xf>
    <xf numFmtId="0" fontId="0" fillId="0" borderId="74" xfId="0" applyBorder="1" applyAlignment="1">
      <alignment horizontal="center" vertical="center"/>
    </xf>
    <xf numFmtId="0" fontId="24" fillId="5" borderId="80" xfId="0" applyFont="1" applyFill="1" applyBorder="1" applyAlignment="1" applyProtection="1">
      <alignment horizontal="center" vertical="center"/>
      <protection locked="0"/>
    </xf>
    <xf numFmtId="0" fontId="0" fillId="0" borderId="81" xfId="0" applyBorder="1" applyAlignment="1" applyProtection="1">
      <protection locked="0"/>
    </xf>
    <xf numFmtId="0" fontId="0" fillId="0" borderId="3" xfId="0" applyBorder="1" applyAlignment="1">
      <alignment horizontal="left" vertical="center" wrapText="1"/>
    </xf>
    <xf numFmtId="0" fontId="0" fillId="0" borderId="0" xfId="0" applyBorder="1" applyAlignment="1">
      <alignment horizontal="left" vertical="center" wrapText="1"/>
    </xf>
    <xf numFmtId="0" fontId="0" fillId="0" borderId="0" xfId="0" applyAlignment="1">
      <alignment horizontal="left" vertical="center" wrapText="1"/>
    </xf>
    <xf numFmtId="0" fontId="0" fillId="0" borderId="8" xfId="0" applyBorder="1" applyAlignment="1">
      <alignment horizontal="left" vertical="center" wrapText="1"/>
    </xf>
    <xf numFmtId="0" fontId="22" fillId="5" borderId="80" xfId="0" applyFont="1" applyFill="1" applyBorder="1" applyAlignment="1" applyProtection="1">
      <alignment horizontal="left" vertical="center"/>
      <protection locked="0"/>
    </xf>
    <xf numFmtId="0" fontId="0" fillId="0" borderId="82" xfId="0" applyFont="1" applyBorder="1" applyAlignment="1" applyProtection="1">
      <alignment horizontal="left" vertical="center"/>
      <protection locked="0"/>
    </xf>
    <xf numFmtId="0" fontId="0" fillId="0" borderId="81" xfId="0" applyFont="1" applyBorder="1" applyAlignment="1" applyProtection="1">
      <alignment horizontal="left" vertical="center"/>
      <protection locked="0"/>
    </xf>
    <xf numFmtId="0" fontId="0" fillId="0" borderId="3" xfId="0" applyBorder="1" applyAlignment="1">
      <alignment horizontal="right" vertical="center"/>
    </xf>
    <xf numFmtId="0" fontId="0" fillId="0" borderId="0" xfId="0" applyAlignment="1">
      <alignment horizontal="right" vertical="center"/>
    </xf>
    <xf numFmtId="0" fontId="0" fillId="0" borderId="8" xfId="0" applyBorder="1" applyAlignment="1">
      <alignment horizontal="right" vertical="center"/>
    </xf>
    <xf numFmtId="0" fontId="24" fillId="5" borderId="81" xfId="0" applyFont="1" applyFill="1" applyBorder="1" applyAlignment="1" applyProtection="1">
      <alignment horizontal="center" vertical="center"/>
      <protection locked="0"/>
    </xf>
    <xf numFmtId="0" fontId="0" fillId="0" borderId="83" xfId="0" applyBorder="1" applyAlignment="1">
      <alignment horizontal="right"/>
    </xf>
    <xf numFmtId="0" fontId="0" fillId="0" borderId="2" xfId="0" applyBorder="1" applyAlignment="1">
      <alignment horizontal="right"/>
    </xf>
    <xf numFmtId="0" fontId="0" fillId="0" borderId="55" xfId="0" applyBorder="1" applyAlignment="1">
      <alignment horizontal="right"/>
    </xf>
    <xf numFmtId="0" fontId="0" fillId="0" borderId="73" xfId="0" applyBorder="1" applyAlignment="1">
      <alignment horizontal="right"/>
    </xf>
    <xf numFmtId="178" fontId="0" fillId="0" borderId="79" xfId="0" applyNumberFormat="1" applyBorder="1" applyAlignment="1">
      <alignment horizontal="right"/>
    </xf>
    <xf numFmtId="178" fontId="0" fillId="0" borderId="81" xfId="0" applyNumberFormat="1" applyBorder="1" applyAlignment="1">
      <alignment horizontal="right"/>
    </xf>
    <xf numFmtId="178" fontId="0" fillId="0" borderId="84" xfId="0" applyNumberFormat="1" applyBorder="1" applyAlignment="1">
      <alignment horizontal="right"/>
    </xf>
    <xf numFmtId="178" fontId="0" fillId="0" borderId="85" xfId="0" applyNumberFormat="1" applyBorder="1" applyAlignment="1">
      <alignment horizontal="right"/>
    </xf>
    <xf numFmtId="178" fontId="0" fillId="0" borderId="59" xfId="0" applyNumberFormat="1" applyBorder="1" applyAlignment="1">
      <alignment horizontal="right"/>
    </xf>
    <xf numFmtId="178" fontId="0" fillId="0" borderId="82" xfId="0" applyNumberFormat="1" applyBorder="1" applyAlignment="1">
      <alignment horizontal="right"/>
    </xf>
    <xf numFmtId="0" fontId="0" fillId="0" borderId="86" xfId="0" applyBorder="1" applyAlignment="1">
      <alignment horizontal="right"/>
    </xf>
    <xf numFmtId="0" fontId="0" fillId="0" borderId="87" xfId="0" applyBorder="1" applyAlignment="1">
      <alignment horizontal="right"/>
    </xf>
    <xf numFmtId="0" fontId="0" fillId="0" borderId="87" xfId="0" applyBorder="1" applyAlignment="1">
      <alignment horizontal="center" vertical="center"/>
    </xf>
    <xf numFmtId="0" fontId="0" fillId="0" borderId="42" xfId="0" applyBorder="1" applyAlignment="1">
      <alignment horizontal="right"/>
    </xf>
    <xf numFmtId="0" fontId="0" fillId="0" borderId="77" xfId="0" applyBorder="1" applyAlignment="1">
      <alignment horizontal="right"/>
    </xf>
    <xf numFmtId="178" fontId="0" fillId="0" borderId="41" xfId="0" applyNumberFormat="1" applyBorder="1" applyAlignment="1">
      <alignment horizontal="right"/>
    </xf>
    <xf numFmtId="178" fontId="0" fillId="0" borderId="89" xfId="0" applyNumberFormat="1" applyBorder="1" applyAlignment="1">
      <alignment horizontal="right"/>
    </xf>
    <xf numFmtId="0" fontId="0" fillId="0" borderId="33" xfId="0" applyBorder="1" applyAlignment="1"/>
    <xf numFmtId="0" fontId="0" fillId="0" borderId="60" xfId="0" applyBorder="1" applyAlignment="1"/>
    <xf numFmtId="0" fontId="0" fillId="0" borderId="51" xfId="0" applyBorder="1" applyAlignment="1">
      <alignment horizontal="right"/>
    </xf>
    <xf numFmtId="178" fontId="0" fillId="0" borderId="80" xfId="0" applyNumberFormat="1" applyBorder="1" applyAlignment="1">
      <alignment horizontal="right"/>
    </xf>
    <xf numFmtId="178" fontId="0" fillId="0" borderId="88" xfId="0" applyNumberFormat="1" applyBorder="1" applyAlignment="1">
      <alignment horizontal="right"/>
    </xf>
    <xf numFmtId="0" fontId="21" fillId="0" borderId="0" xfId="0" applyFont="1" applyAlignment="1">
      <alignment horizontal="left"/>
    </xf>
    <xf numFmtId="0" fontId="0" fillId="0" borderId="0" xfId="0" applyAlignment="1">
      <alignment horizontal="left" vertical="center"/>
    </xf>
    <xf numFmtId="0" fontId="0" fillId="0" borderId="12" xfId="0" applyFill="1" applyBorder="1" applyAlignment="1">
      <alignment horizontal="left" vertical="center" wrapText="1"/>
    </xf>
    <xf numFmtId="0" fontId="0" fillId="0" borderId="1" xfId="0" applyFont="1" applyBorder="1" applyAlignment="1">
      <alignment horizontal="left" vertical="center"/>
    </xf>
    <xf numFmtId="0" fontId="0" fillId="0" borderId="16" xfId="0" applyBorder="1" applyAlignment="1">
      <alignment horizontal="left"/>
    </xf>
    <xf numFmtId="0" fontId="0" fillId="0" borderId="6" xfId="0" applyBorder="1" applyAlignment="1">
      <alignment horizontal="left"/>
    </xf>
    <xf numFmtId="0" fontId="0" fillId="0" borderId="90" xfId="0" applyBorder="1" applyAlignment="1">
      <alignment horizontal="left"/>
    </xf>
    <xf numFmtId="0" fontId="8" fillId="0" borderId="55" xfId="0" applyFont="1" applyBorder="1" applyAlignment="1">
      <alignment horizontal="left" vertical="center" wrapText="1"/>
    </xf>
    <xf numFmtId="0" fontId="8" fillId="0" borderId="87" xfId="0" applyFont="1" applyBorder="1" applyAlignment="1">
      <alignment horizontal="left" vertical="center" wrapText="1"/>
    </xf>
    <xf numFmtId="0" fontId="8" fillId="0" borderId="77" xfId="0" applyFont="1" applyBorder="1" applyAlignment="1">
      <alignment horizontal="left" vertical="center" wrapText="1"/>
    </xf>
    <xf numFmtId="0" fontId="0" fillId="0" borderId="80" xfId="0" applyBorder="1" applyAlignment="1">
      <alignment horizontal="left" vertical="center" wrapText="1"/>
    </xf>
    <xf numFmtId="0" fontId="0" fillId="0" borderId="81" xfId="0" applyBorder="1" applyAlignment="1">
      <alignment horizontal="left" vertical="center" wrapText="1"/>
    </xf>
    <xf numFmtId="0" fontId="0" fillId="0" borderId="4" xfId="0" applyBorder="1" applyAlignment="1">
      <alignment horizontal="left" vertical="center"/>
    </xf>
    <xf numFmtId="0" fontId="0" fillId="0" borderId="6" xfId="0" applyBorder="1" applyAlignment="1">
      <alignment horizontal="left" vertical="center"/>
    </xf>
    <xf numFmtId="0" fontId="0" fillId="0" borderId="80" xfId="0" applyFont="1" applyFill="1" applyBorder="1" applyAlignment="1">
      <alignment horizontal="center" vertical="center" wrapText="1"/>
    </xf>
    <xf numFmtId="0" fontId="0" fillId="0" borderId="82" xfId="0" applyBorder="1" applyAlignment="1">
      <alignment horizontal="center"/>
    </xf>
    <xf numFmtId="0" fontId="10" fillId="5" borderId="80" xfId="0" applyFont="1" applyFill="1" applyBorder="1" applyAlignment="1" applyProtection="1">
      <alignment horizontal="left" vertical="top"/>
      <protection locked="0"/>
    </xf>
    <xf numFmtId="0" fontId="10" fillId="5" borderId="82" xfId="0" applyFont="1" applyFill="1" applyBorder="1" applyAlignment="1" applyProtection="1">
      <alignment horizontal="left" vertical="top"/>
      <protection locked="0"/>
    </xf>
    <xf numFmtId="0" fontId="10" fillId="5" borderId="81" xfId="0" applyFont="1" applyFill="1" applyBorder="1" applyAlignment="1" applyProtection="1">
      <alignment horizontal="left" vertical="top"/>
      <protection locked="0"/>
    </xf>
    <xf numFmtId="0" fontId="10" fillId="5" borderId="80" xfId="0" applyFont="1" applyFill="1" applyBorder="1" applyAlignment="1" applyProtection="1">
      <alignment horizontal="left" vertical="top" wrapText="1"/>
      <protection locked="0"/>
    </xf>
    <xf numFmtId="0" fontId="10" fillId="5" borderId="82" xfId="0" applyFont="1" applyFill="1" applyBorder="1" applyAlignment="1" applyProtection="1">
      <alignment horizontal="left" vertical="top" wrapText="1"/>
      <protection locked="0"/>
    </xf>
    <xf numFmtId="0" fontId="10" fillId="5" borderId="81" xfId="0" applyFont="1" applyFill="1" applyBorder="1" applyAlignment="1" applyProtection="1">
      <alignment horizontal="left" vertical="top" wrapText="1"/>
      <protection locked="0"/>
    </xf>
    <xf numFmtId="0" fontId="0" fillId="0" borderId="0" xfId="0" applyAlignment="1">
      <alignment horizontal="left" vertical="top" wrapText="1"/>
    </xf>
    <xf numFmtId="0" fontId="0" fillId="0" borderId="1" xfId="0" applyBorder="1" applyAlignment="1">
      <alignment horizontal="center"/>
    </xf>
    <xf numFmtId="0" fontId="0" fillId="0" borderId="1" xfId="0" applyFill="1" applyBorder="1" applyAlignment="1">
      <alignment horizontal="center"/>
    </xf>
    <xf numFmtId="0" fontId="0" fillId="0" borderId="10" xfId="0" applyBorder="1" applyAlignment="1">
      <alignment horizontal="left"/>
    </xf>
    <xf numFmtId="0" fontId="0" fillId="0" borderId="2" xfId="0" applyBorder="1" applyAlignment="1">
      <alignment horizontal="left"/>
    </xf>
    <xf numFmtId="0" fontId="0" fillId="0" borderId="9" xfId="0" applyBorder="1" applyAlignment="1">
      <alignment horizontal="left"/>
    </xf>
    <xf numFmtId="0" fontId="0" fillId="0" borderId="10" xfId="0" applyFill="1" applyBorder="1" applyAlignment="1">
      <alignment horizontal="center"/>
    </xf>
    <xf numFmtId="0" fontId="0" fillId="0" borderId="2" xfId="0" applyFill="1" applyBorder="1" applyAlignment="1">
      <alignment horizontal="center"/>
    </xf>
    <xf numFmtId="0" fontId="0" fillId="0" borderId="9" xfId="0" applyFill="1" applyBorder="1" applyAlignment="1">
      <alignment horizontal="center"/>
    </xf>
    <xf numFmtId="0" fontId="0" fillId="0" borderId="10" xfId="0" applyBorder="1" applyAlignment="1">
      <alignment vertical="center"/>
    </xf>
    <xf numFmtId="0" fontId="0" fillId="0" borderId="2" xfId="0" applyBorder="1" applyAlignment="1">
      <alignment vertical="center"/>
    </xf>
    <xf numFmtId="0" fontId="0" fillId="0" borderId="9" xfId="0" applyBorder="1" applyAlignment="1">
      <alignment vertical="center"/>
    </xf>
    <xf numFmtId="0" fontId="8" fillId="0" borderId="46" xfId="0" applyFont="1" applyBorder="1" applyAlignment="1">
      <alignment horizontal="center" vertical="center"/>
    </xf>
    <xf numFmtId="0" fontId="8" fillId="0" borderId="52" xfId="0" applyFont="1" applyBorder="1" applyAlignment="1">
      <alignment horizontal="center" vertical="center"/>
    </xf>
    <xf numFmtId="0" fontId="0" fillId="0" borderId="1" xfId="0" applyBorder="1" applyAlignment="1">
      <alignment vertical="center" wrapText="1"/>
    </xf>
    <xf numFmtId="0" fontId="0" fillId="0" borderId="10" xfId="0" applyBorder="1" applyAlignment="1">
      <alignment horizontal="left" vertical="center"/>
    </xf>
    <xf numFmtId="0" fontId="0" fillId="0" borderId="2" xfId="0" applyBorder="1" applyAlignment="1">
      <alignment horizontal="left" vertical="center"/>
    </xf>
    <xf numFmtId="0" fontId="0" fillId="0" borderId="1" xfId="0" applyBorder="1" applyAlignment="1">
      <alignment horizontal="left" vertical="center"/>
    </xf>
    <xf numFmtId="0" fontId="8" fillId="0" borderId="1" xfId="0" applyFont="1" applyBorder="1" applyAlignment="1">
      <alignment vertical="center" wrapText="1"/>
    </xf>
    <xf numFmtId="0" fontId="0" fillId="0" borderId="71" xfId="0" applyBorder="1" applyAlignment="1">
      <alignment horizontal="left" vertical="center" wrapText="1"/>
    </xf>
    <xf numFmtId="0" fontId="0" fillId="0" borderId="90" xfId="0" applyBorder="1" applyAlignment="1">
      <alignment horizontal="left" vertical="center"/>
    </xf>
    <xf numFmtId="0" fontId="17" fillId="5" borderId="38" xfId="0" applyFont="1" applyFill="1" applyBorder="1" applyAlignment="1" applyProtection="1">
      <alignment horizontal="right" vertical="center"/>
      <protection locked="0"/>
    </xf>
    <xf numFmtId="0" fontId="26" fillId="0" borderId="23" xfId="0" applyFont="1" applyFill="1" applyBorder="1" applyAlignment="1">
      <alignment horizontal="left" wrapText="1"/>
    </xf>
    <xf numFmtId="0" fontId="0" fillId="0" borderId="62" xfId="0" applyBorder="1" applyAlignment="1">
      <alignment horizontal="left" vertical="center" wrapText="1"/>
    </xf>
    <xf numFmtId="0" fontId="0" fillId="0" borderId="34" xfId="0" applyBorder="1" applyAlignment="1">
      <alignment horizontal="left" vertical="center" wrapText="1"/>
    </xf>
    <xf numFmtId="0" fontId="0" fillId="0" borderId="10" xfId="0" applyBorder="1" applyAlignment="1">
      <alignment horizontal="left" vertical="center" wrapText="1"/>
    </xf>
    <xf numFmtId="0" fontId="0" fillId="0" borderId="2" xfId="0" applyBorder="1" applyAlignment="1">
      <alignment horizontal="left" vertical="center" wrapText="1"/>
    </xf>
    <xf numFmtId="0" fontId="0" fillId="0" borderId="9" xfId="0" applyBorder="1" applyAlignment="1">
      <alignment horizontal="left" vertical="center" wrapText="1"/>
    </xf>
    <xf numFmtId="0" fontId="0" fillId="0" borderId="33" xfId="0" applyBorder="1" applyAlignment="1">
      <alignment horizontal="center"/>
    </xf>
    <xf numFmtId="0" fontId="0" fillId="0" borderId="42" xfId="0" applyBorder="1" applyAlignment="1">
      <alignment horizontal="center"/>
    </xf>
    <xf numFmtId="0" fontId="0" fillId="0" borderId="74" xfId="0" applyBorder="1" applyAlignment="1">
      <alignment horizontal="center"/>
    </xf>
    <xf numFmtId="0" fontId="0" fillId="0" borderId="10" xfId="0" applyBorder="1" applyAlignment="1">
      <alignment horizontal="left" wrapText="1"/>
    </xf>
    <xf numFmtId="0" fontId="0" fillId="0" borderId="2" xfId="0" applyBorder="1" applyAlignment="1">
      <alignment horizontal="left" wrapText="1"/>
    </xf>
    <xf numFmtId="0" fontId="0" fillId="0" borderId="9" xfId="0" applyBorder="1" applyAlignment="1">
      <alignment horizontal="left" wrapText="1"/>
    </xf>
    <xf numFmtId="0" fontId="0" fillId="0" borderId="46" xfId="0" applyBorder="1" applyAlignment="1">
      <alignment horizontal="left" vertical="center" wrapText="1"/>
    </xf>
    <xf numFmtId="0" fontId="0" fillId="0" borderId="90" xfId="0" applyBorder="1" applyAlignment="1">
      <alignment horizontal="left" vertical="center" wrapText="1"/>
    </xf>
    <xf numFmtId="0" fontId="0" fillId="0" borderId="52" xfId="0" applyBorder="1" applyAlignment="1">
      <alignment horizontal="left" vertical="center" wrapText="1"/>
    </xf>
    <xf numFmtId="0" fontId="0" fillId="0" borderId="0" xfId="0" applyAlignment="1">
      <alignment vertical="top" wrapText="1"/>
    </xf>
    <xf numFmtId="0" fontId="0" fillId="0" borderId="0" xfId="0" applyAlignment="1"/>
    <xf numFmtId="0" fontId="0" fillId="0" borderId="4" xfId="0" applyBorder="1" applyAlignment="1">
      <alignment horizontal="right" vertical="center" wrapText="1"/>
    </xf>
    <xf numFmtId="0" fontId="0" fillId="0" borderId="6" xfId="0" applyBorder="1" applyAlignment="1">
      <alignment horizontal="right" vertical="center" wrapText="1"/>
    </xf>
    <xf numFmtId="0" fontId="0" fillId="0" borderId="48" xfId="0" applyBorder="1" applyAlignment="1">
      <alignment horizontal="center" vertical="center" wrapText="1"/>
    </xf>
    <xf numFmtId="0" fontId="0" fillId="0" borderId="7" xfId="0" applyBorder="1" applyAlignment="1">
      <alignment horizontal="center" vertical="center" wrapText="1"/>
    </xf>
    <xf numFmtId="0" fontId="0" fillId="0" borderId="44" xfId="0" applyBorder="1" applyAlignment="1">
      <alignment horizontal="center" vertical="center" wrapText="1"/>
    </xf>
    <xf numFmtId="0" fontId="0" fillId="0" borderId="110" xfId="0" applyBorder="1" applyAlignment="1">
      <alignment horizontal="center"/>
    </xf>
    <xf numFmtId="0" fontId="0" fillId="0" borderId="99" xfId="0" applyBorder="1" applyAlignment="1">
      <alignment horizontal="center"/>
    </xf>
    <xf numFmtId="0" fontId="0" fillId="0" borderId="100" xfId="0" applyBorder="1" applyAlignment="1">
      <alignment horizontal="center"/>
    </xf>
    <xf numFmtId="0" fontId="0" fillId="0" borderId="10" xfId="0" applyBorder="1" applyAlignment="1">
      <alignment horizontal="left" vertical="top" wrapText="1"/>
    </xf>
    <xf numFmtId="0" fontId="0" fillId="0" borderId="2" xfId="0" applyBorder="1" applyAlignment="1">
      <alignment horizontal="left" vertical="top" wrapText="1"/>
    </xf>
    <xf numFmtId="0" fontId="0" fillId="0" borderId="9" xfId="0" applyBorder="1" applyAlignment="1">
      <alignment horizontal="left" vertical="top" wrapText="1"/>
    </xf>
    <xf numFmtId="0" fontId="0" fillId="0" borderId="1" xfId="0" applyBorder="1" applyAlignment="1">
      <alignment horizontal="left" wrapText="1"/>
    </xf>
    <xf numFmtId="0" fontId="0" fillId="0" borderId="82" xfId="0" applyBorder="1" applyAlignment="1">
      <alignment horizontal="left" vertical="center" wrapText="1"/>
    </xf>
    <xf numFmtId="0" fontId="0" fillId="0" borderId="39" xfId="0" applyBorder="1" applyAlignment="1">
      <alignment horizontal="center" vertical="center" wrapText="1"/>
    </xf>
    <xf numFmtId="0" fontId="0" fillId="0" borderId="62" xfId="0" applyBorder="1" applyAlignment="1">
      <alignment horizontal="center" vertical="center" wrapText="1"/>
    </xf>
    <xf numFmtId="0" fontId="0" fillId="0" borderId="91" xfId="0" applyBorder="1" applyAlignment="1">
      <alignment horizontal="center" vertical="center" wrapText="1"/>
    </xf>
    <xf numFmtId="0" fontId="0" fillId="0" borderId="92" xfId="0" applyBorder="1" applyAlignment="1">
      <alignment horizontal="center" vertical="center" wrapText="1"/>
    </xf>
    <xf numFmtId="0" fontId="19" fillId="0" borderId="4" xfId="0" applyFont="1" applyBorder="1" applyAlignment="1">
      <alignment horizontal="center" vertical="center" wrapText="1"/>
    </xf>
    <xf numFmtId="0" fontId="19" fillId="0" borderId="24" xfId="0" applyFont="1" applyBorder="1" applyAlignment="1">
      <alignment horizontal="center" vertical="center" wrapText="1"/>
    </xf>
    <xf numFmtId="0" fontId="19" fillId="0" borderId="25" xfId="0" applyFont="1" applyBorder="1" applyAlignment="1">
      <alignment horizontal="center" vertical="center" wrapText="1"/>
    </xf>
    <xf numFmtId="0" fontId="0" fillId="0" borderId="105" xfId="0" applyBorder="1" applyAlignment="1">
      <alignment horizontal="center" vertical="center" shrinkToFit="1"/>
    </xf>
    <xf numFmtId="0" fontId="0" fillId="0" borderId="102" xfId="0" applyBorder="1" applyAlignment="1">
      <alignment horizontal="center" vertical="center" shrinkToFit="1"/>
    </xf>
    <xf numFmtId="0" fontId="0" fillId="0" borderId="111" xfId="0" applyBorder="1" applyAlignment="1">
      <alignment horizontal="center" vertical="center" shrinkToFit="1"/>
    </xf>
    <xf numFmtId="0" fontId="0" fillId="0" borderId="0" xfId="0" applyBorder="1" applyAlignment="1">
      <alignment horizontal="center" wrapText="1"/>
    </xf>
    <xf numFmtId="0" fontId="0" fillId="0" borderId="33" xfId="0" applyBorder="1" applyAlignment="1">
      <alignment horizontal="center" vertical="center" wrapText="1"/>
    </xf>
    <xf numFmtId="0" fontId="0" fillId="0" borderId="42" xfId="0" applyBorder="1" applyAlignment="1">
      <alignment horizontal="center" vertical="center" wrapText="1"/>
    </xf>
    <xf numFmtId="0" fontId="0" fillId="0" borderId="74" xfId="0" applyBorder="1" applyAlignment="1">
      <alignment horizontal="center" vertical="center" wrapText="1"/>
    </xf>
    <xf numFmtId="0" fontId="0" fillId="0" borderId="19" xfId="0" applyFill="1" applyBorder="1" applyAlignment="1">
      <alignment horizontal="center" vertical="center" wrapText="1"/>
    </xf>
    <xf numFmtId="0" fontId="0" fillId="0" borderId="17" xfId="0" applyBorder="1" applyAlignment="1"/>
    <xf numFmtId="0" fontId="0" fillId="0" borderId="28" xfId="0" applyBorder="1" applyAlignment="1"/>
    <xf numFmtId="0" fontId="0" fillId="0" borderId="4" xfId="0" applyFill="1" applyBorder="1" applyAlignment="1">
      <alignment horizontal="center" vertical="center" wrapText="1"/>
    </xf>
    <xf numFmtId="0" fontId="0" fillId="0" borderId="24" xfId="0" applyBorder="1" applyAlignment="1"/>
    <xf numFmtId="0" fontId="0" fillId="0" borderId="25" xfId="0" applyBorder="1" applyAlignment="1"/>
    <xf numFmtId="0" fontId="0" fillId="0" borderId="29" xfId="0" applyFill="1" applyBorder="1" applyAlignment="1">
      <alignment horizontal="center" vertical="center" wrapText="1"/>
    </xf>
    <xf numFmtId="0" fontId="0" fillId="0" borderId="26" xfId="0" applyBorder="1" applyAlignment="1"/>
    <xf numFmtId="0" fontId="0" fillId="0" borderId="27" xfId="0" applyBorder="1" applyAlignment="1"/>
    <xf numFmtId="0" fontId="19" fillId="0" borderId="19"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29" xfId="0" applyFont="1" applyBorder="1" applyAlignment="1">
      <alignment horizontal="center" vertical="center" wrapText="1"/>
    </xf>
    <xf numFmtId="0" fontId="19" fillId="0" borderId="26" xfId="0" applyFont="1" applyBorder="1" applyAlignment="1">
      <alignment horizontal="center" vertical="center" wrapText="1"/>
    </xf>
    <xf numFmtId="0" fontId="19" fillId="0" borderId="27" xfId="0" applyFont="1" applyBorder="1" applyAlignment="1">
      <alignment horizontal="center" vertical="center" wrapText="1"/>
    </xf>
    <xf numFmtId="0" fontId="0" fillId="0" borderId="17" xfId="0" applyFill="1" applyBorder="1" applyAlignment="1">
      <alignment horizontal="center" vertical="center" wrapText="1"/>
    </xf>
    <xf numFmtId="0" fontId="0" fillId="0" borderId="28" xfId="0" applyFill="1" applyBorder="1" applyAlignment="1">
      <alignment horizontal="center" vertical="center" wrapText="1"/>
    </xf>
    <xf numFmtId="0" fontId="0" fillId="0" borderId="24" xfId="0" applyFill="1" applyBorder="1" applyAlignment="1">
      <alignment horizontal="center" vertical="center" wrapText="1"/>
    </xf>
    <xf numFmtId="0" fontId="0" fillId="0" borderId="25" xfId="0" applyFill="1" applyBorder="1" applyAlignment="1">
      <alignment horizontal="center" vertical="center" wrapText="1"/>
    </xf>
    <xf numFmtId="0" fontId="0" fillId="0" borderId="88" xfId="0" applyBorder="1" applyAlignment="1">
      <alignment horizontal="center" vertical="center"/>
    </xf>
    <xf numFmtId="0" fontId="0" fillId="0" borderId="59" xfId="0" applyBorder="1" applyAlignment="1">
      <alignment horizontal="center" vertical="center"/>
    </xf>
    <xf numFmtId="0" fontId="0" fillId="0" borderId="85" xfId="0" applyBorder="1" applyAlignment="1">
      <alignment horizontal="center" vertical="center"/>
    </xf>
    <xf numFmtId="0" fontId="0" fillId="0" borderId="80" xfId="0" applyFont="1" applyFill="1" applyBorder="1" applyAlignment="1">
      <alignment horizontal="center" vertical="center"/>
    </xf>
    <xf numFmtId="0" fontId="0" fillId="0" borderId="82" xfId="0" applyFont="1" applyBorder="1" applyAlignment="1">
      <alignment horizontal="center"/>
    </xf>
    <xf numFmtId="0" fontId="21" fillId="0" borderId="0" xfId="0" applyFont="1" applyAlignment="1">
      <alignment wrapText="1"/>
    </xf>
    <xf numFmtId="0" fontId="3" fillId="0" borderId="10" xfId="0" applyFont="1" applyFill="1" applyBorder="1" applyAlignment="1">
      <alignment horizontal="left"/>
    </xf>
    <xf numFmtId="0" fontId="3" fillId="0" borderId="31" xfId="0" applyFont="1" applyFill="1" applyBorder="1" applyAlignment="1">
      <alignment horizontal="left"/>
    </xf>
    <xf numFmtId="0" fontId="0" fillId="0" borderId="10" xfId="0" applyFill="1" applyBorder="1" applyAlignment="1">
      <alignment horizontal="left"/>
    </xf>
    <xf numFmtId="0" fontId="0" fillId="0" borderId="31" xfId="0" applyFill="1" applyBorder="1" applyAlignment="1">
      <alignment horizontal="left"/>
    </xf>
    <xf numFmtId="0" fontId="0" fillId="0" borderId="10" xfId="0" applyBorder="1" applyAlignment="1">
      <alignment horizontal="center" vertical="center"/>
    </xf>
    <xf numFmtId="0" fontId="0" fillId="0" borderId="2" xfId="0" applyBorder="1" applyAlignment="1">
      <alignment horizontal="center" vertical="center"/>
    </xf>
    <xf numFmtId="0" fontId="0" fillId="0" borderId="9" xfId="0" applyBorder="1" applyAlignment="1">
      <alignment horizontal="center" vertical="center"/>
    </xf>
    <xf numFmtId="0" fontId="0" fillId="0" borderId="26" xfId="0" applyFill="1" applyBorder="1" applyAlignment="1">
      <alignment horizontal="center" vertical="center" wrapText="1"/>
    </xf>
    <xf numFmtId="0" fontId="0" fillId="0" borderId="27" xfId="0" applyFill="1" applyBorder="1" applyAlignment="1">
      <alignment horizontal="center" vertical="center" wrapText="1"/>
    </xf>
    <xf numFmtId="0" fontId="0" fillId="0" borderId="38" xfId="0" applyBorder="1" applyAlignment="1">
      <alignment horizontal="center" vertical="center" wrapText="1"/>
    </xf>
    <xf numFmtId="0" fontId="0" fillId="0" borderId="62" xfId="0" applyBorder="1" applyAlignment="1">
      <alignment vertical="center" wrapText="1"/>
    </xf>
    <xf numFmtId="0" fontId="0" fillId="0" borderId="34" xfId="0" applyBorder="1" applyAlignment="1">
      <alignment vertical="center" wrapText="1"/>
    </xf>
    <xf numFmtId="0" fontId="8" fillId="0" borderId="46" xfId="0" applyFont="1" applyBorder="1" applyAlignment="1">
      <alignment horizontal="center"/>
    </xf>
    <xf numFmtId="0" fontId="8" fillId="0" borderId="52" xfId="0" applyFont="1" applyBorder="1" applyAlignment="1">
      <alignment horizontal="center"/>
    </xf>
    <xf numFmtId="0" fontId="0" fillId="0" borderId="9" xfId="0" applyBorder="1" applyAlignment="1">
      <alignment horizontal="left" vertical="center"/>
    </xf>
    <xf numFmtId="0" fontId="11" fillId="0" borderId="23" xfId="0" applyFont="1" applyFill="1" applyBorder="1" applyAlignment="1">
      <alignment horizontal="left"/>
    </xf>
    <xf numFmtId="0" fontId="17" fillId="5" borderId="62" xfId="0" applyFont="1" applyFill="1" applyBorder="1" applyAlignment="1" applyProtection="1">
      <alignment horizontal="right" vertical="center"/>
      <protection locked="0"/>
    </xf>
    <xf numFmtId="0" fontId="17" fillId="5" borderId="92" xfId="0" applyFont="1" applyFill="1" applyBorder="1" applyAlignment="1" applyProtection="1">
      <alignment horizontal="right" vertical="center"/>
      <protection locked="0"/>
    </xf>
    <xf numFmtId="0" fontId="0" fillId="0" borderId="23" xfId="0" applyBorder="1" applyAlignment="1">
      <alignment horizontal="center" vertical="center"/>
    </xf>
    <xf numFmtId="0" fontId="7" fillId="0" borderId="88" xfId="0" applyFont="1" applyBorder="1" applyAlignment="1">
      <alignment horizontal="center" vertical="center" wrapText="1"/>
    </xf>
    <xf numFmtId="0" fontId="7" fillId="0" borderId="21" xfId="0" applyFont="1" applyBorder="1" applyAlignment="1">
      <alignment horizontal="center" vertical="center" wrapText="1"/>
    </xf>
    <xf numFmtId="0" fontId="0" fillId="0" borderId="21" xfId="0" applyBorder="1" applyAlignment="1"/>
    <xf numFmtId="0" fontId="0" fillId="0" borderId="93" xfId="0" applyBorder="1" applyAlignment="1"/>
    <xf numFmtId="0" fontId="7" fillId="0" borderId="62" xfId="0" applyFont="1" applyBorder="1" applyAlignment="1">
      <alignment horizontal="center" vertical="center" wrapText="1"/>
    </xf>
    <xf numFmtId="0" fontId="7" fillId="0" borderId="91" xfId="0" applyFont="1" applyBorder="1" applyAlignment="1">
      <alignment horizontal="center" vertical="center" wrapText="1"/>
    </xf>
    <xf numFmtId="0" fontId="0" fillId="0" borderId="91" xfId="0" applyBorder="1" applyAlignment="1"/>
    <xf numFmtId="0" fontId="0" fillId="0" borderId="92" xfId="0" applyBorder="1" applyAlignment="1"/>
    <xf numFmtId="0" fontId="0" fillId="0" borderId="19" xfId="0" applyBorder="1" applyAlignment="1">
      <alignment horizontal="center" vertical="center"/>
    </xf>
    <xf numFmtId="0" fontId="0" fillId="0" borderId="17" xfId="0" applyBorder="1" applyAlignment="1">
      <alignment horizontal="center" vertical="center"/>
    </xf>
    <xf numFmtId="0" fontId="0" fillId="0" borderId="28"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9"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11" xfId="0" applyFill="1" applyBorder="1" applyAlignment="1">
      <alignment horizontal="center" vertical="center" wrapText="1"/>
    </xf>
    <xf numFmtId="0" fontId="0" fillId="0" borderId="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12" xfId="0" applyBorder="1" applyAlignment="1">
      <alignment horizontal="center"/>
    </xf>
    <xf numFmtId="0" fontId="0" fillId="0" borderId="113" xfId="0" applyBorder="1" applyAlignment="1">
      <alignment horizontal="center"/>
    </xf>
    <xf numFmtId="0" fontId="0" fillId="0" borderId="114" xfId="0" applyBorder="1" applyAlignment="1">
      <alignment horizontal="center"/>
    </xf>
    <xf numFmtId="0" fontId="0" fillId="0" borderId="103" xfId="0" applyBorder="1" applyAlignment="1">
      <alignment horizontal="center" vertical="center" shrinkToFit="1"/>
    </xf>
    <xf numFmtId="0" fontId="3" fillId="0" borderId="2" xfId="0" applyFont="1" applyFill="1" applyBorder="1" applyAlignment="1">
      <alignment horizontal="left"/>
    </xf>
    <xf numFmtId="0" fontId="0" fillId="0" borderId="2" xfId="0" applyFill="1" applyBorder="1" applyAlignment="1">
      <alignment horizontal="left"/>
    </xf>
    <xf numFmtId="0" fontId="0" fillId="0" borderId="85" xfId="0" applyBorder="1" applyAlignment="1">
      <alignment horizontal="center" vertical="center" wrapText="1"/>
    </xf>
    <xf numFmtId="0" fontId="0" fillId="0" borderId="22" xfId="0" applyBorder="1" applyAlignment="1">
      <alignment horizontal="center" vertical="center" wrapText="1"/>
    </xf>
    <xf numFmtId="0" fontId="0" fillId="0" borderId="22" xfId="0" applyBorder="1" applyAlignment="1"/>
    <xf numFmtId="0" fontId="0" fillId="0" borderId="94" xfId="0" applyBorder="1" applyAlignment="1"/>
    <xf numFmtId="0" fontId="0" fillId="0" borderId="41" xfId="0" applyBorder="1" applyAlignment="1">
      <alignment horizontal="left" vertical="center" wrapText="1"/>
    </xf>
    <xf numFmtId="0" fontId="0" fillId="0" borderId="10" xfId="0" applyBorder="1" applyAlignment="1">
      <alignment horizontal="center"/>
    </xf>
    <xf numFmtId="0" fontId="0" fillId="0" borderId="2" xfId="0" applyBorder="1" applyAlignment="1">
      <alignment horizontal="center"/>
    </xf>
    <xf numFmtId="0" fontId="0" fillId="0" borderId="9" xfId="0" applyBorder="1" applyAlignment="1">
      <alignment horizontal="center"/>
    </xf>
    <xf numFmtId="0" fontId="0" fillId="0" borderId="82" xfId="0" applyFont="1" applyFill="1" applyBorder="1" applyAlignment="1">
      <alignment horizontal="center" vertical="center"/>
    </xf>
    <xf numFmtId="0" fontId="0" fillId="0" borderId="24" xfId="0" applyBorder="1" applyAlignment="1">
      <alignment horizontal="left" vertical="center" wrapText="1"/>
    </xf>
    <xf numFmtId="0" fontId="0" fillId="0" borderId="6" xfId="0" applyBorder="1" applyAlignment="1">
      <alignment horizontal="left" vertical="center" wrapText="1"/>
    </xf>
    <xf numFmtId="0" fontId="0" fillId="0" borderId="71" xfId="0" applyBorder="1" applyAlignment="1">
      <alignment horizontal="left" vertical="center"/>
    </xf>
    <xf numFmtId="0" fontId="0" fillId="0" borderId="46" xfId="0" applyBorder="1" applyAlignment="1">
      <alignment horizontal="left" vertical="center"/>
    </xf>
    <xf numFmtId="0" fontId="0" fillId="0" borderId="52" xfId="0" applyBorder="1" applyAlignment="1">
      <alignment horizontal="left" vertical="center"/>
    </xf>
    <xf numFmtId="0" fontId="0" fillId="0" borderId="71" xfId="0" applyFont="1" applyFill="1" applyBorder="1" applyAlignment="1">
      <alignment horizontal="left" vertical="center"/>
    </xf>
    <xf numFmtId="0" fontId="0" fillId="0" borderId="46" xfId="0" applyFont="1" applyFill="1" applyBorder="1" applyAlignment="1">
      <alignment horizontal="left" vertical="center"/>
    </xf>
    <xf numFmtId="0" fontId="0" fillId="0" borderId="54" xfId="0" applyFont="1" applyFill="1" applyBorder="1" applyAlignment="1">
      <alignment horizontal="left" vertical="center"/>
    </xf>
    <xf numFmtId="0" fontId="0" fillId="0" borderId="66" xfId="0" applyFont="1" applyFill="1" applyBorder="1" applyAlignment="1">
      <alignment horizontal="left" vertical="center"/>
    </xf>
    <xf numFmtId="0" fontId="0" fillId="0" borderId="90" xfId="0" applyFont="1" applyFill="1" applyBorder="1" applyAlignment="1">
      <alignment horizontal="left" vertical="center"/>
    </xf>
    <xf numFmtId="0" fontId="0" fillId="0" borderId="52" xfId="0" applyFont="1" applyFill="1" applyBorder="1" applyAlignment="1">
      <alignment horizontal="left" vertical="center"/>
    </xf>
    <xf numFmtId="0" fontId="0" fillId="0" borderId="31" xfId="0" applyBorder="1" applyAlignment="1">
      <alignment horizontal="left" vertical="center" wrapText="1"/>
    </xf>
    <xf numFmtId="0" fontId="0" fillId="0" borderId="4" xfId="0" applyBorder="1" applyAlignment="1">
      <alignment horizontal="left" vertical="center" wrapText="1"/>
    </xf>
    <xf numFmtId="0" fontId="0" fillId="0" borderId="4" xfId="0" applyBorder="1" applyAlignment="1">
      <alignment horizontal="center" vertical="center"/>
    </xf>
    <xf numFmtId="0" fontId="24" fillId="5" borderId="38" xfId="0" applyFont="1" applyFill="1" applyBorder="1" applyAlignment="1" applyProtection="1">
      <alignment horizontal="center" vertical="center"/>
      <protection locked="0"/>
    </xf>
    <xf numFmtId="0" fontId="0" fillId="0" borderId="33" xfId="0" applyNumberFormat="1" applyFill="1" applyBorder="1" applyAlignment="1">
      <alignment horizontal="center"/>
    </xf>
    <xf numFmtId="0" fontId="0" fillId="0" borderId="35" xfId="0" applyNumberFormat="1" applyFill="1" applyBorder="1" applyAlignment="1">
      <alignment horizontal="center"/>
    </xf>
    <xf numFmtId="0" fontId="0" fillId="0" borderId="31" xfId="0" applyBorder="1" applyAlignment="1">
      <alignment horizontal="center"/>
    </xf>
    <xf numFmtId="0" fontId="24" fillId="5" borderId="62" xfId="0" applyFont="1" applyFill="1" applyBorder="1" applyAlignment="1" applyProtection="1">
      <alignment horizontal="center" vertical="center"/>
      <protection locked="0"/>
    </xf>
    <xf numFmtId="0" fontId="24" fillId="5" borderId="91" xfId="0" applyFont="1" applyFill="1" applyBorder="1" applyAlignment="1" applyProtection="1">
      <alignment horizontal="center" vertical="center"/>
      <protection locked="0"/>
    </xf>
    <xf numFmtId="0" fontId="0" fillId="0" borderId="1" xfId="0" applyBorder="1" applyAlignment="1">
      <alignment horizontal="center" vertical="center"/>
    </xf>
    <xf numFmtId="0" fontId="0" fillId="0" borderId="0" xfId="0" applyAlignment="1">
      <alignment wrapText="1"/>
    </xf>
    <xf numFmtId="0" fontId="0" fillId="0" borderId="1" xfId="0" applyFont="1" applyBorder="1" applyAlignment="1">
      <alignment horizontal="center" vertical="center"/>
    </xf>
    <xf numFmtId="0" fontId="13" fillId="6" borderId="90" xfId="0" applyFont="1" applyFill="1" applyBorder="1" applyAlignment="1">
      <alignment horizontal="center" vertical="center" wrapText="1"/>
    </xf>
    <xf numFmtId="0" fontId="13" fillId="6" borderId="52" xfId="0" applyFont="1" applyFill="1" applyBorder="1" applyAlignment="1">
      <alignment horizontal="center" vertical="center" wrapText="1"/>
    </xf>
    <xf numFmtId="0" fontId="24" fillId="5" borderId="38" xfId="0" applyFont="1" applyFill="1" applyBorder="1" applyAlignment="1" applyProtection="1">
      <alignment horizontal="center" vertical="center" wrapText="1"/>
      <protection locked="0"/>
    </xf>
    <xf numFmtId="0" fontId="24" fillId="5" borderId="48" xfId="0" applyFont="1" applyFill="1" applyBorder="1" applyAlignment="1" applyProtection="1">
      <alignment horizontal="center" vertical="center"/>
      <protection locked="0"/>
    </xf>
    <xf numFmtId="0" fontId="24" fillId="5" borderId="7" xfId="0" applyFont="1" applyFill="1" applyBorder="1" applyAlignment="1" applyProtection="1">
      <alignment horizontal="center" vertical="center"/>
      <protection locked="0"/>
    </xf>
    <xf numFmtId="0" fontId="24" fillId="5" borderId="44" xfId="0" applyFont="1" applyFill="1" applyBorder="1" applyAlignment="1" applyProtection="1">
      <alignment horizontal="center" vertical="center"/>
      <protection locked="0"/>
    </xf>
    <xf numFmtId="0" fontId="0" fillId="0" borderId="78" xfId="0" applyNumberFormat="1" applyFill="1" applyBorder="1" applyAlignment="1">
      <alignment horizontal="center"/>
    </xf>
    <xf numFmtId="0" fontId="0" fillId="0" borderId="68" xfId="0" applyBorder="1" applyAlignment="1">
      <alignment horizontal="center"/>
    </xf>
    <xf numFmtId="0" fontId="0" fillId="0" borderId="115" xfId="0" applyBorder="1" applyAlignment="1">
      <alignment horizontal="center"/>
    </xf>
    <xf numFmtId="0" fontId="0" fillId="0" borderId="116" xfId="0" applyBorder="1" applyAlignment="1">
      <alignment horizontal="center"/>
    </xf>
    <xf numFmtId="0" fontId="0" fillId="0" borderId="6" xfId="0" applyBorder="1" applyAlignment="1">
      <alignment horizontal="center" vertical="center"/>
    </xf>
  </cellXfs>
  <cellStyles count="2">
    <cellStyle name="桁区切り" xfId="1" builtinId="6"/>
    <cellStyle name="標準" xfId="0" builtinId="0"/>
  </cellStyles>
  <dxfs count="136">
    <dxf>
      <numFmt numFmtId="181" formatCode="0.00000000_ "/>
    </dxf>
    <dxf>
      <numFmt numFmtId="182" formatCode="0.0000000_ "/>
    </dxf>
    <dxf>
      <numFmt numFmtId="183" formatCode="0.000000_ "/>
    </dxf>
    <dxf>
      <numFmt numFmtId="184" formatCode="0.00000_ "/>
    </dxf>
    <dxf>
      <numFmt numFmtId="179" formatCode="0.0000_ "/>
    </dxf>
    <dxf>
      <numFmt numFmtId="185" formatCode="0.000_ "/>
    </dxf>
    <dxf>
      <numFmt numFmtId="177" formatCode="0.00_ "/>
    </dxf>
    <dxf>
      <numFmt numFmtId="176" formatCode="0.0_ "/>
    </dxf>
    <dxf>
      <numFmt numFmtId="186" formatCode="0_ "/>
    </dxf>
    <dxf>
      <numFmt numFmtId="0" formatCode="General"/>
    </dxf>
    <dxf>
      <font>
        <u/>
      </font>
      <numFmt numFmtId="181" formatCode="0.00000000_ "/>
      <fill>
        <patternFill>
          <bgColor rgb="FFFFFF00"/>
        </patternFill>
      </fill>
    </dxf>
    <dxf>
      <font>
        <u/>
      </font>
      <numFmt numFmtId="182" formatCode="0.0000000_ "/>
      <fill>
        <patternFill>
          <bgColor rgb="FFFFFF00"/>
        </patternFill>
      </fill>
    </dxf>
    <dxf>
      <font>
        <u/>
      </font>
      <numFmt numFmtId="183" formatCode="0.000000_ "/>
      <fill>
        <patternFill>
          <bgColor rgb="FFFFFF00"/>
        </patternFill>
      </fill>
    </dxf>
    <dxf>
      <font>
        <u/>
      </font>
      <numFmt numFmtId="184" formatCode="0.00000_ "/>
      <fill>
        <patternFill>
          <bgColor rgb="FFFFFF00"/>
        </patternFill>
      </fill>
    </dxf>
    <dxf>
      <font>
        <u/>
      </font>
      <numFmt numFmtId="179" formatCode="0.0000_ "/>
      <fill>
        <patternFill>
          <bgColor rgb="FFFFFF00"/>
        </patternFill>
      </fill>
    </dxf>
    <dxf>
      <font>
        <u/>
      </font>
      <numFmt numFmtId="185" formatCode="0.000_ "/>
      <fill>
        <patternFill>
          <bgColor rgb="FFFFFF00"/>
        </patternFill>
      </fill>
    </dxf>
    <dxf>
      <font>
        <u/>
      </font>
      <numFmt numFmtId="177" formatCode="0.00_ "/>
      <fill>
        <patternFill>
          <bgColor rgb="FFFFFF00"/>
        </patternFill>
      </fill>
    </dxf>
    <dxf>
      <font>
        <u/>
      </font>
      <numFmt numFmtId="176" formatCode="0.0_ "/>
      <fill>
        <patternFill>
          <bgColor rgb="FFFFFF00"/>
        </patternFill>
      </fill>
    </dxf>
    <dxf>
      <font>
        <u/>
      </font>
      <numFmt numFmtId="186" formatCode="0_ "/>
      <fill>
        <patternFill>
          <bgColor rgb="FFFFFF00"/>
        </patternFill>
      </fill>
    </dxf>
    <dxf>
      <font>
        <u/>
      </font>
      <numFmt numFmtId="0" formatCode="General"/>
      <fill>
        <patternFill>
          <bgColor rgb="FFFFFF00"/>
        </patternFill>
      </fill>
    </dxf>
    <dxf>
      <font>
        <u/>
      </font>
      <numFmt numFmtId="181" formatCode="0.00000000_ "/>
      <fill>
        <patternFill>
          <bgColor rgb="FFFFFF00"/>
        </patternFill>
      </fill>
    </dxf>
    <dxf>
      <font>
        <u/>
      </font>
      <numFmt numFmtId="182" formatCode="0.0000000_ "/>
      <fill>
        <patternFill>
          <bgColor rgb="FFFFFF00"/>
        </patternFill>
      </fill>
    </dxf>
    <dxf>
      <font>
        <u/>
      </font>
      <numFmt numFmtId="183" formatCode="0.000000_ "/>
      <fill>
        <patternFill>
          <bgColor rgb="FFFFFF00"/>
        </patternFill>
      </fill>
    </dxf>
    <dxf>
      <font>
        <u/>
      </font>
      <numFmt numFmtId="184" formatCode="0.00000_ "/>
      <fill>
        <patternFill>
          <bgColor rgb="FFFFFF00"/>
        </patternFill>
      </fill>
    </dxf>
    <dxf>
      <font>
        <u/>
      </font>
      <numFmt numFmtId="179" formatCode="0.0000_ "/>
      <fill>
        <patternFill>
          <bgColor rgb="FFFFFF00"/>
        </patternFill>
      </fill>
    </dxf>
    <dxf>
      <font>
        <u/>
      </font>
      <numFmt numFmtId="185" formatCode="0.000_ "/>
      <fill>
        <patternFill>
          <bgColor rgb="FFFFFF00"/>
        </patternFill>
      </fill>
    </dxf>
    <dxf>
      <font>
        <u/>
      </font>
      <numFmt numFmtId="177" formatCode="0.00_ "/>
      <fill>
        <patternFill>
          <bgColor rgb="FFFFFF00"/>
        </patternFill>
      </fill>
    </dxf>
    <dxf>
      <font>
        <u/>
      </font>
      <numFmt numFmtId="176" formatCode="0.0_ "/>
      <fill>
        <patternFill>
          <bgColor rgb="FFFFFF00"/>
        </patternFill>
      </fill>
    </dxf>
    <dxf>
      <font>
        <u/>
      </font>
      <numFmt numFmtId="186" formatCode="0_ "/>
      <fill>
        <patternFill>
          <bgColor rgb="FFFFFF00"/>
        </patternFill>
      </fill>
    </dxf>
    <dxf>
      <font>
        <u/>
      </font>
      <numFmt numFmtId="0" formatCode="General"/>
      <fill>
        <patternFill>
          <bgColor rgb="FFFFFF00"/>
        </patternFill>
      </fill>
    </dxf>
    <dxf>
      <numFmt numFmtId="181" formatCode="0.00000000_ "/>
    </dxf>
    <dxf>
      <numFmt numFmtId="183" formatCode="0.000000_ "/>
    </dxf>
    <dxf>
      <numFmt numFmtId="184" formatCode="0.00000_ "/>
    </dxf>
    <dxf>
      <numFmt numFmtId="179" formatCode="0.0000_ "/>
    </dxf>
    <dxf>
      <numFmt numFmtId="185" formatCode="0.000_ "/>
    </dxf>
    <dxf>
      <numFmt numFmtId="177" formatCode="0.00_ "/>
    </dxf>
    <dxf>
      <numFmt numFmtId="176" formatCode="0.0_ "/>
    </dxf>
    <dxf>
      <numFmt numFmtId="186" formatCode="0_ "/>
    </dxf>
    <dxf>
      <numFmt numFmtId="0" formatCode="General"/>
    </dxf>
    <dxf>
      <numFmt numFmtId="182" formatCode="0.0000000_ "/>
    </dxf>
    <dxf>
      <font>
        <u/>
      </font>
      <numFmt numFmtId="181" formatCode="0.00000000_ "/>
      <fill>
        <patternFill>
          <bgColor rgb="FFFFFF00"/>
        </patternFill>
      </fill>
    </dxf>
    <dxf>
      <font>
        <u/>
      </font>
      <numFmt numFmtId="182" formatCode="0.0000000_ "/>
      <fill>
        <patternFill>
          <bgColor rgb="FFFFFF00"/>
        </patternFill>
      </fill>
    </dxf>
    <dxf>
      <font>
        <u/>
      </font>
      <numFmt numFmtId="183" formatCode="0.000000_ "/>
      <fill>
        <patternFill>
          <bgColor rgb="FFFFFF00"/>
        </patternFill>
      </fill>
    </dxf>
    <dxf>
      <font>
        <u/>
      </font>
      <numFmt numFmtId="184" formatCode="0.00000_ "/>
      <fill>
        <patternFill>
          <bgColor rgb="FFFFFF00"/>
        </patternFill>
      </fill>
    </dxf>
    <dxf>
      <font>
        <u/>
      </font>
      <numFmt numFmtId="179" formatCode="0.0000_ "/>
      <fill>
        <patternFill>
          <bgColor rgb="FFFFFF00"/>
        </patternFill>
      </fill>
    </dxf>
    <dxf>
      <font>
        <u/>
      </font>
      <numFmt numFmtId="185" formatCode="0.000_ "/>
      <fill>
        <patternFill>
          <bgColor rgb="FFFFFF00"/>
        </patternFill>
      </fill>
    </dxf>
    <dxf>
      <font>
        <u/>
      </font>
      <numFmt numFmtId="177" formatCode="0.00_ "/>
      <fill>
        <patternFill>
          <bgColor rgb="FFFFFF00"/>
        </patternFill>
      </fill>
    </dxf>
    <dxf>
      <font>
        <u/>
      </font>
      <numFmt numFmtId="176" formatCode="0.0_ "/>
      <fill>
        <patternFill>
          <bgColor rgb="FFFFFF00"/>
        </patternFill>
      </fill>
    </dxf>
    <dxf>
      <font>
        <u/>
      </font>
      <numFmt numFmtId="186" formatCode="0_ "/>
      <fill>
        <patternFill>
          <bgColor rgb="FFFFFF00"/>
        </patternFill>
      </fill>
    </dxf>
    <dxf>
      <font>
        <u/>
      </font>
      <numFmt numFmtId="0" formatCode="General"/>
      <fill>
        <patternFill>
          <bgColor rgb="FFFFFF00"/>
        </patternFill>
      </fill>
    </dxf>
    <dxf>
      <font>
        <color theme="0"/>
      </font>
      <border>
        <left/>
        <right/>
        <bottom/>
      </border>
    </dxf>
    <dxf>
      <font>
        <color theme="0"/>
      </font>
      <border>
        <left/>
        <right/>
        <bottom/>
      </border>
    </dxf>
    <dxf>
      <numFmt numFmtId="181" formatCode="0.00000000_ "/>
    </dxf>
    <dxf>
      <numFmt numFmtId="182" formatCode="0.0000000_ "/>
    </dxf>
    <dxf>
      <numFmt numFmtId="184" formatCode="0.00000_ "/>
    </dxf>
    <dxf>
      <numFmt numFmtId="179" formatCode="0.0000_ "/>
    </dxf>
    <dxf>
      <numFmt numFmtId="185" formatCode="0.000_ "/>
    </dxf>
    <dxf>
      <numFmt numFmtId="177" formatCode="0.00_ "/>
    </dxf>
    <dxf>
      <numFmt numFmtId="176" formatCode="0.0_ "/>
    </dxf>
    <dxf>
      <numFmt numFmtId="186" formatCode="0_ "/>
    </dxf>
    <dxf>
      <numFmt numFmtId="0" formatCode="General"/>
    </dxf>
    <dxf>
      <font>
        <u/>
      </font>
      <numFmt numFmtId="181" formatCode="0.00000000_ "/>
      <fill>
        <patternFill>
          <bgColor rgb="FFFFFF00"/>
        </patternFill>
      </fill>
    </dxf>
    <dxf>
      <font>
        <u/>
      </font>
      <numFmt numFmtId="182" formatCode="0.0000000_ "/>
      <fill>
        <patternFill>
          <bgColor rgb="FFFFFF00"/>
        </patternFill>
      </fill>
    </dxf>
    <dxf>
      <font>
        <u/>
      </font>
      <numFmt numFmtId="183" formatCode="0.000000_ "/>
      <fill>
        <patternFill>
          <bgColor rgb="FFFFFF00"/>
        </patternFill>
      </fill>
    </dxf>
    <dxf>
      <font>
        <u/>
      </font>
      <numFmt numFmtId="184" formatCode="0.00000_ "/>
      <fill>
        <patternFill>
          <bgColor rgb="FFFFFF00"/>
        </patternFill>
      </fill>
    </dxf>
    <dxf>
      <font>
        <u/>
      </font>
      <numFmt numFmtId="179" formatCode="0.0000_ "/>
      <fill>
        <patternFill>
          <bgColor rgb="FFFFFF00"/>
        </patternFill>
      </fill>
    </dxf>
    <dxf>
      <font>
        <u/>
      </font>
      <numFmt numFmtId="185" formatCode="0.000_ "/>
      <fill>
        <patternFill>
          <bgColor rgb="FFFFFF00"/>
        </patternFill>
      </fill>
    </dxf>
    <dxf>
      <font>
        <u/>
      </font>
      <numFmt numFmtId="177" formatCode="0.00_ "/>
      <fill>
        <patternFill>
          <bgColor rgb="FFFFFF00"/>
        </patternFill>
      </fill>
    </dxf>
    <dxf>
      <font>
        <u/>
      </font>
      <numFmt numFmtId="176" formatCode="0.0_ "/>
      <fill>
        <patternFill>
          <bgColor rgb="FFFFFF00"/>
        </patternFill>
      </fill>
    </dxf>
    <dxf>
      <font>
        <u/>
      </font>
      <numFmt numFmtId="186" formatCode="0_ "/>
      <fill>
        <patternFill>
          <bgColor rgb="FFFFFF00"/>
        </patternFill>
      </fill>
    </dxf>
    <dxf>
      <font>
        <u/>
      </font>
      <numFmt numFmtId="0" formatCode="General"/>
      <fill>
        <patternFill>
          <bgColor rgb="FFFFFF00"/>
        </patternFill>
      </fill>
    </dxf>
    <dxf>
      <font>
        <color theme="0"/>
      </font>
      <fill>
        <patternFill patternType="none">
          <bgColor indexed="65"/>
        </patternFill>
      </fill>
    </dxf>
    <dxf>
      <font>
        <color theme="0"/>
      </font>
      <border>
        <left/>
        <right/>
        <bottom/>
      </border>
    </dxf>
    <dxf>
      <font>
        <color theme="0"/>
      </font>
      <border>
        <left/>
        <right/>
        <bottom/>
      </border>
    </dxf>
    <dxf>
      <font>
        <u/>
      </font>
      <fill>
        <patternFill>
          <bgColor rgb="FFFFFF00"/>
        </patternFill>
      </fill>
    </dxf>
    <dxf>
      <numFmt numFmtId="186" formatCode="0_ "/>
    </dxf>
    <dxf>
      <numFmt numFmtId="177" formatCode="0.00_ "/>
    </dxf>
    <dxf>
      <numFmt numFmtId="185" formatCode="0.000_ "/>
    </dxf>
    <dxf>
      <numFmt numFmtId="179" formatCode="0.0000_ "/>
    </dxf>
    <dxf>
      <numFmt numFmtId="184" formatCode="0.00000_ "/>
    </dxf>
    <dxf>
      <numFmt numFmtId="183" formatCode="0.000000_ "/>
    </dxf>
    <dxf>
      <numFmt numFmtId="182" formatCode="0.0000000_ "/>
    </dxf>
    <dxf>
      <numFmt numFmtId="181" formatCode="0.00000000_ "/>
    </dxf>
    <dxf>
      <numFmt numFmtId="0" formatCode="General"/>
    </dxf>
    <dxf>
      <font>
        <u/>
      </font>
      <numFmt numFmtId="181" formatCode="0.00000000_ "/>
      <fill>
        <patternFill>
          <bgColor rgb="FFFFFF00"/>
        </patternFill>
      </fill>
    </dxf>
    <dxf>
      <font>
        <u/>
      </font>
      <numFmt numFmtId="182" formatCode="0.0000000_ "/>
      <fill>
        <patternFill>
          <bgColor rgb="FFFFFF00"/>
        </patternFill>
      </fill>
    </dxf>
    <dxf>
      <font>
        <u/>
      </font>
      <numFmt numFmtId="183" formatCode="0.000000_ "/>
      <fill>
        <patternFill>
          <bgColor rgb="FFFFFF00"/>
        </patternFill>
      </fill>
    </dxf>
    <dxf>
      <font>
        <u/>
      </font>
      <numFmt numFmtId="184" formatCode="0.00000_ "/>
      <fill>
        <patternFill>
          <bgColor rgb="FFFFFF00"/>
        </patternFill>
      </fill>
    </dxf>
    <dxf>
      <font>
        <u/>
      </font>
      <numFmt numFmtId="179" formatCode="0.0000_ "/>
      <fill>
        <patternFill>
          <bgColor rgb="FFFFFF00"/>
        </patternFill>
      </fill>
    </dxf>
    <dxf>
      <font>
        <u/>
      </font>
      <numFmt numFmtId="185" formatCode="0.000_ "/>
      <fill>
        <patternFill>
          <bgColor rgb="FFFFFF00"/>
        </patternFill>
      </fill>
    </dxf>
    <dxf>
      <font>
        <u/>
      </font>
      <numFmt numFmtId="177" formatCode="0.00_ "/>
      <fill>
        <patternFill>
          <bgColor rgb="FFFFFF00"/>
        </patternFill>
      </fill>
    </dxf>
    <dxf>
      <font>
        <u/>
      </font>
      <numFmt numFmtId="176" formatCode="0.0_ "/>
      <fill>
        <patternFill>
          <bgColor rgb="FFFFFF00"/>
        </patternFill>
      </fill>
    </dxf>
    <dxf>
      <font>
        <u/>
      </font>
      <numFmt numFmtId="186" formatCode="0_ "/>
      <fill>
        <patternFill>
          <bgColor rgb="FFFFFF00"/>
        </patternFill>
      </fill>
    </dxf>
    <dxf>
      <font>
        <u/>
      </font>
      <numFmt numFmtId="0" formatCode="General"/>
      <fill>
        <patternFill>
          <bgColor rgb="FFFFFF00"/>
        </patternFill>
      </fill>
    </dxf>
    <dxf>
      <font>
        <u/>
      </font>
      <numFmt numFmtId="181" formatCode="0.00000000_ "/>
      <fill>
        <patternFill>
          <bgColor rgb="FFFFFF00"/>
        </patternFill>
      </fill>
    </dxf>
    <dxf>
      <font>
        <u/>
      </font>
      <numFmt numFmtId="182" formatCode="0.0000000_ "/>
      <fill>
        <patternFill>
          <bgColor rgb="FFFFFF00"/>
        </patternFill>
      </fill>
    </dxf>
    <dxf>
      <font>
        <u/>
      </font>
      <numFmt numFmtId="183" formatCode="0.000000_ "/>
      <fill>
        <patternFill>
          <bgColor rgb="FFFFFF00"/>
        </patternFill>
      </fill>
    </dxf>
    <dxf>
      <font>
        <u/>
      </font>
      <numFmt numFmtId="184" formatCode="0.00000_ "/>
      <fill>
        <patternFill>
          <bgColor rgb="FFFFFF00"/>
        </patternFill>
      </fill>
    </dxf>
    <dxf>
      <font>
        <u/>
      </font>
      <numFmt numFmtId="179" formatCode="0.0000_ "/>
      <fill>
        <patternFill>
          <bgColor rgb="FFFFFF00"/>
        </patternFill>
      </fill>
    </dxf>
    <dxf>
      <font>
        <u/>
      </font>
      <numFmt numFmtId="185" formatCode="0.000_ "/>
      <fill>
        <patternFill>
          <bgColor rgb="FFFFFF00"/>
        </patternFill>
      </fill>
    </dxf>
    <dxf>
      <font>
        <u/>
      </font>
      <numFmt numFmtId="177" formatCode="0.00_ "/>
      <fill>
        <patternFill>
          <bgColor rgb="FFFFFF00"/>
        </patternFill>
      </fill>
    </dxf>
    <dxf>
      <font>
        <u/>
      </font>
      <numFmt numFmtId="176" formatCode="0.0_ "/>
      <fill>
        <patternFill>
          <bgColor rgb="FFFFFF00"/>
        </patternFill>
      </fill>
    </dxf>
    <dxf>
      <font>
        <u/>
      </font>
      <numFmt numFmtId="186" formatCode="0_ "/>
      <fill>
        <patternFill>
          <bgColor rgb="FFFFFF00"/>
        </patternFill>
      </fill>
    </dxf>
    <dxf>
      <font>
        <u/>
      </font>
      <numFmt numFmtId="0" formatCode="General"/>
      <fill>
        <patternFill>
          <bgColor rgb="FFFFFF00"/>
        </patternFill>
      </fill>
    </dxf>
    <dxf>
      <numFmt numFmtId="176" formatCode="0.0_ "/>
    </dxf>
    <dxf>
      <numFmt numFmtId="186" formatCode="0_ "/>
    </dxf>
    <dxf>
      <numFmt numFmtId="176" formatCode="0.0_ "/>
    </dxf>
    <dxf>
      <numFmt numFmtId="177" formatCode="0.00_ "/>
    </dxf>
    <dxf>
      <numFmt numFmtId="185" formatCode="0.000_ "/>
    </dxf>
    <dxf>
      <numFmt numFmtId="179" formatCode="0.0000_ "/>
    </dxf>
    <dxf>
      <numFmt numFmtId="184" formatCode="0.00000_ "/>
    </dxf>
    <dxf>
      <numFmt numFmtId="183" formatCode="0.000000_ "/>
    </dxf>
    <dxf>
      <numFmt numFmtId="182" formatCode="0.0000000_ "/>
    </dxf>
    <dxf>
      <numFmt numFmtId="182" formatCode="0.0000000_ "/>
    </dxf>
    <dxf>
      <numFmt numFmtId="181" formatCode="0.00000000_ "/>
    </dxf>
    <dxf>
      <numFmt numFmtId="0" formatCode="General"/>
    </dxf>
    <dxf>
      <font>
        <u/>
      </font>
      <numFmt numFmtId="185" formatCode="0.000_ "/>
      <fill>
        <patternFill>
          <bgColor rgb="FFFFFF00"/>
        </patternFill>
      </fill>
    </dxf>
    <dxf>
      <font>
        <u/>
      </font>
      <numFmt numFmtId="177" formatCode="0.00_ "/>
      <fill>
        <patternFill>
          <bgColor rgb="FFFFFF00"/>
        </patternFill>
      </fill>
    </dxf>
    <dxf>
      <font>
        <u/>
      </font>
      <numFmt numFmtId="176" formatCode="0.0_ "/>
      <fill>
        <patternFill>
          <bgColor rgb="FFFFFF00"/>
        </patternFill>
      </fill>
    </dxf>
    <dxf>
      <font>
        <u/>
      </font>
      <numFmt numFmtId="186" formatCode="0_ "/>
      <fill>
        <patternFill>
          <bgColor rgb="FFFFFF00"/>
        </patternFill>
      </fill>
    </dxf>
    <dxf>
      <font>
        <u/>
      </font>
      <numFmt numFmtId="0" formatCode="General"/>
      <fill>
        <patternFill>
          <bgColor rgb="FFFFFF00"/>
        </patternFill>
      </fill>
    </dxf>
    <dxf>
      <font>
        <u/>
      </font>
      <numFmt numFmtId="181" formatCode="0.00000000_ "/>
      <fill>
        <patternFill>
          <bgColor rgb="FFFFFF00"/>
        </patternFill>
      </fill>
    </dxf>
    <dxf>
      <font>
        <u/>
      </font>
      <numFmt numFmtId="182" formatCode="0.0000000_ "/>
      <fill>
        <patternFill>
          <bgColor rgb="FFFFFF00"/>
        </patternFill>
      </fill>
    </dxf>
    <dxf>
      <font>
        <u/>
      </font>
      <numFmt numFmtId="183" formatCode="0.000000_ "/>
      <fill>
        <patternFill>
          <bgColor rgb="FFFFFF00"/>
        </patternFill>
      </fill>
    </dxf>
    <dxf>
      <font>
        <u/>
      </font>
      <numFmt numFmtId="184" formatCode="0.00000_ "/>
      <fill>
        <patternFill>
          <bgColor rgb="FFFFFF00"/>
        </patternFill>
      </fill>
    </dxf>
    <dxf>
      <font>
        <u/>
      </font>
      <numFmt numFmtId="179" formatCode="0.0000_ "/>
      <fill>
        <patternFill>
          <bgColor rgb="FFFFFF00"/>
        </patternFill>
      </fill>
    </dxf>
    <dxf>
      <font>
        <u/>
      </font>
      <numFmt numFmtId="181" formatCode="0.00000000_ "/>
      <fill>
        <patternFill>
          <bgColor rgb="FFFFFF00"/>
        </patternFill>
      </fill>
    </dxf>
    <dxf>
      <font>
        <u/>
      </font>
      <numFmt numFmtId="182" formatCode="0.0000000_ "/>
      <fill>
        <patternFill>
          <bgColor rgb="FFFFFF00"/>
        </patternFill>
      </fill>
    </dxf>
    <dxf>
      <font>
        <u/>
      </font>
      <numFmt numFmtId="183" formatCode="0.000000_ "/>
      <fill>
        <patternFill>
          <bgColor rgb="FFFFFF00"/>
        </patternFill>
      </fill>
    </dxf>
    <dxf>
      <font>
        <u/>
      </font>
      <numFmt numFmtId="184" formatCode="0.00000_ "/>
      <fill>
        <patternFill>
          <bgColor rgb="FFFFFF00"/>
        </patternFill>
      </fill>
    </dxf>
    <dxf>
      <font>
        <u/>
      </font>
      <numFmt numFmtId="179" formatCode="0.0000_ "/>
      <fill>
        <patternFill>
          <bgColor rgb="FFFFFF00"/>
        </patternFill>
      </fill>
    </dxf>
    <dxf>
      <font>
        <u/>
      </font>
      <numFmt numFmtId="185" formatCode="0.000_ "/>
      <fill>
        <patternFill>
          <bgColor rgb="FFFFFF00"/>
        </patternFill>
      </fill>
    </dxf>
    <dxf>
      <font>
        <u/>
      </font>
      <numFmt numFmtId="177" formatCode="0.00_ "/>
      <fill>
        <patternFill>
          <bgColor rgb="FFFFFF00"/>
        </patternFill>
      </fill>
    </dxf>
    <dxf>
      <font>
        <u/>
      </font>
      <numFmt numFmtId="176" formatCode="0.0_ "/>
      <fill>
        <patternFill>
          <bgColor rgb="FFFFFF00"/>
        </patternFill>
      </fill>
    </dxf>
    <dxf>
      <font>
        <u/>
      </font>
      <numFmt numFmtId="186" formatCode="0_ "/>
      <fill>
        <patternFill>
          <bgColor rgb="FFFFFF00"/>
        </patternFill>
      </fill>
    </dxf>
    <dxf>
      <font>
        <u/>
        <color auto="1"/>
      </font>
      <numFmt numFmtId="0" formatCode="General"/>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a:pPr>
            <a:r>
              <a:rPr lang="en-US" altLang="ja-JP" sz="1800">
                <a:solidFill>
                  <a:srgbClr val="FF0000"/>
                </a:solidFill>
              </a:rPr>
              <a:t>2days</a:t>
            </a:r>
            <a:endParaRPr lang="ja-JP" altLang="en-US" sz="1800">
              <a:solidFill>
                <a:srgbClr val="FF0000"/>
              </a:solidFill>
            </a:endParaRPr>
          </a:p>
        </c:rich>
      </c:tx>
      <c:layout>
        <c:manualLayout>
          <c:xMode val="edge"/>
          <c:yMode val="edge"/>
          <c:x val="0.83573237978280235"/>
          <c:y val="0.87499962144155063"/>
        </c:manualLayout>
      </c:layout>
      <c:overlay val="1"/>
    </c:title>
    <c:autoTitleDeleted val="0"/>
    <c:plotArea>
      <c:layout/>
      <c:barChart>
        <c:barDir val="col"/>
        <c:grouping val="clustered"/>
        <c:varyColors val="0"/>
        <c:ser>
          <c:idx val="0"/>
          <c:order val="0"/>
          <c:tx>
            <c:strRef>
              <c:f>'第２段階（水田、地上防除）'!$AE$109</c:f>
              <c:strCache>
                <c:ptCount val="1"/>
                <c:pt idx="0">
                  <c:v>2days</c:v>
                </c:pt>
              </c:strCache>
            </c:strRef>
          </c:tx>
          <c:spPr>
            <a:ln w="28575">
              <a:noFill/>
            </a:ln>
          </c:spPr>
          <c:invertIfNegative val="0"/>
          <c:cat>
            <c:strRef>
              <c:f>'第２段階（水田、地上防除）'!経過2days</c:f>
              <c:strCache>
                <c:ptCount val="1"/>
                <c:pt idx="0">
                  <c:v>0-1</c:v>
                </c:pt>
              </c:strCache>
            </c:strRef>
          </c:cat>
          <c:val>
            <c:numRef>
              <c:f>'第２段階（水田、地上防除）'!Y範囲2days</c:f>
              <c:numCache>
                <c:formatCode>General</c:formatCode>
                <c:ptCount val="1"/>
                <c:pt idx="0">
                  <c:v>0</c:v>
                </c:pt>
              </c:numCache>
            </c:numRef>
          </c:val>
          <c:extLst>
            <c:ext xmlns:c16="http://schemas.microsoft.com/office/drawing/2014/chart" uri="{C3380CC4-5D6E-409C-BE32-E72D297353CC}">
              <c16:uniqueId val="{00000000-A169-4222-8F2C-0C3035D75249}"/>
            </c:ext>
          </c:extLst>
        </c:ser>
        <c:ser>
          <c:idx val="1"/>
          <c:order val="1"/>
          <c:tx>
            <c:v>max</c:v>
          </c:tx>
          <c:spPr>
            <a:ln w="28575">
              <a:noFill/>
            </a:ln>
          </c:spPr>
          <c:invertIfNegative val="0"/>
          <c:dLbls>
            <c:numFmt formatCode="#0.###0;General;&quot;&quot;"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'第２段階（水田、地上防除）'!経過2days</c:f>
              <c:strCache>
                <c:ptCount val="1"/>
                <c:pt idx="0">
                  <c:v>0-1</c:v>
                </c:pt>
              </c:strCache>
            </c:strRef>
          </c:cat>
          <c:val>
            <c:numRef>
              <c:f>'第２段階（水田、地上防除）'!Ymax範囲2days</c:f>
              <c:numCache>
                <c:formatCode>General</c:formatCode>
                <c:ptCount val="1"/>
                <c:pt idx="0">
                  <c:v>0</c:v>
                </c:pt>
              </c:numCache>
            </c:numRef>
          </c:val>
          <c:extLst>
            <c:ext xmlns:c16="http://schemas.microsoft.com/office/drawing/2014/chart" uri="{C3380CC4-5D6E-409C-BE32-E72D297353CC}">
              <c16:uniqueId val="{00000001-A169-4222-8F2C-0C3035D75249}"/>
            </c:ext>
          </c:extLst>
        </c:ser>
        <c:dLbls>
          <c:showLegendKey val="0"/>
          <c:showVal val="0"/>
          <c:showCatName val="0"/>
          <c:showSerName val="0"/>
          <c:showPercent val="0"/>
          <c:showBubbleSize val="0"/>
        </c:dLbls>
        <c:gapWidth val="150"/>
        <c:axId val="432880352"/>
        <c:axId val="1"/>
      </c:barChart>
      <c:catAx>
        <c:axId val="432880352"/>
        <c:scaling>
          <c:orientation val="minMax"/>
        </c:scaling>
        <c:delete val="0"/>
        <c:axPos val="b"/>
        <c:majorGridlines>
          <c:spPr>
            <a:ln w="9525" cap="flat" cmpd="sng" algn="ctr">
              <a:solidFill>
                <a:schemeClr val="tx1">
                  <a:lumMod val="15000"/>
                  <a:lumOff val="85000"/>
                </a:schemeClr>
              </a:solidFill>
              <a:round/>
            </a:ln>
            <a:effectLst/>
          </c:spPr>
        </c:majorGridlines>
        <c:title>
          <c:tx>
            <c:rich>
              <a:bodyPr/>
              <a:lstStyle/>
              <a:p>
                <a:pPr algn="ctr" rtl="0">
                  <a:defRPr lang="ja-JP" altLang="ja-JP" sz="1000" b="1" i="0" u="none" strike="noStrike" kern="1200" baseline="0">
                    <a:solidFill>
                      <a:sysClr val="windowText" lastClr="000000"/>
                    </a:solidFill>
                    <a:latin typeface="+mn-lt"/>
                    <a:ea typeface="+mn-ea"/>
                    <a:cs typeface="+mn-cs"/>
                  </a:defRPr>
                </a:pPr>
                <a:r>
                  <a:rPr lang="ja-JP" altLang="ja-JP" sz="1000" b="1" i="0" u="none" strike="noStrike" kern="1200" baseline="0">
                    <a:solidFill>
                      <a:sysClr val="windowText" lastClr="000000"/>
                    </a:solidFill>
                    <a:latin typeface="+mn-lt"/>
                    <a:ea typeface="+mn-ea"/>
                    <a:cs typeface="+mn-cs"/>
                  </a:rPr>
                  <a:t>期間 [日]</a:t>
                </a:r>
              </a:p>
            </c:rich>
          </c:tx>
          <c:layout>
            <c:manualLayout>
              <c:xMode val="edge"/>
              <c:yMode val="edge"/>
              <c:x val="0.48622745551301494"/>
              <c:y val="0.87871895820714718"/>
            </c:manualLayout>
          </c:layout>
          <c:overlay val="0"/>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0" vert="eaVert"/>
          <a:lstStyle/>
          <a:p>
            <a:pPr>
              <a:defRPr sz="900" b="0" i="0" u="none" strike="noStrike" baseline="0">
                <a:solidFill>
                  <a:srgbClr val="333333"/>
                </a:solidFill>
                <a:latin typeface="ＭＳ Ｐゴシック"/>
                <a:ea typeface="ＭＳ Ｐゴシック"/>
                <a:cs typeface="ＭＳ Ｐゴシック"/>
              </a:defRPr>
            </a:pPr>
            <a:endParaRPr lang="ja-JP"/>
          </a:p>
        </c:txPr>
        <c:crossAx val="1"/>
        <c:crossesAt val="0"/>
        <c:auto val="0"/>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en-US" altLang="ja-JP"/>
                  <a:t>PEC [µg/L] </a:t>
                </a:r>
                <a:r>
                  <a:rPr lang="ja-JP" altLang="en-US"/>
                  <a:t>（２日間平均値）</a:t>
                </a:r>
              </a:p>
            </c:rich>
          </c:tx>
          <c:layout>
            <c:manualLayout>
              <c:xMode val="edge"/>
              <c:yMode val="edge"/>
              <c:x val="3.3742445038406899E-2"/>
              <c:y val="0.12952680193821925"/>
            </c:manualLayout>
          </c:layout>
          <c:overlay val="0"/>
        </c:title>
        <c:numFmt formatCode="#,##0.0_);[Red]\(#,##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32880352"/>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rgbClr val="FF0000"/>
                </a:solidFill>
              </a:defRPr>
            </a:pPr>
            <a:r>
              <a:rPr lang="en-US" altLang="ja-JP">
                <a:solidFill>
                  <a:srgbClr val="FF0000"/>
                </a:solidFill>
              </a:rPr>
              <a:t>3days</a:t>
            </a:r>
            <a:endParaRPr lang="ja-JP" altLang="en-US">
              <a:solidFill>
                <a:srgbClr val="FF0000"/>
              </a:solidFill>
            </a:endParaRPr>
          </a:p>
        </c:rich>
      </c:tx>
      <c:layout>
        <c:manualLayout>
          <c:xMode val="edge"/>
          <c:yMode val="edge"/>
          <c:x val="0.82568903657684989"/>
          <c:y val="0.87345283161720166"/>
        </c:manualLayout>
      </c:layout>
      <c:overlay val="1"/>
    </c:title>
    <c:autoTitleDeleted val="0"/>
    <c:plotArea>
      <c:layout/>
      <c:barChart>
        <c:barDir val="col"/>
        <c:grouping val="clustered"/>
        <c:varyColors val="0"/>
        <c:ser>
          <c:idx val="0"/>
          <c:order val="0"/>
          <c:tx>
            <c:strRef>
              <c:f>'第２段階（水田、地上防除）'!$AF$109</c:f>
              <c:strCache>
                <c:ptCount val="1"/>
                <c:pt idx="0">
                  <c:v>3days</c:v>
                </c:pt>
              </c:strCache>
            </c:strRef>
          </c:tx>
          <c:spPr>
            <a:ln w="28575">
              <a:noFill/>
            </a:ln>
          </c:spPr>
          <c:invertIfNegative val="0"/>
          <c:cat>
            <c:strRef>
              <c:f>'第２段階（水田、地上防除）'!経過3days</c:f>
              <c:strCache>
                <c:ptCount val="1"/>
                <c:pt idx="0">
                  <c:v>0-2</c:v>
                </c:pt>
              </c:strCache>
            </c:strRef>
          </c:cat>
          <c:val>
            <c:numRef>
              <c:f>'第２段階（水田、地上防除）'!Y範囲3days</c:f>
              <c:numCache>
                <c:formatCode>General</c:formatCode>
                <c:ptCount val="1"/>
                <c:pt idx="0">
                  <c:v>0</c:v>
                </c:pt>
              </c:numCache>
            </c:numRef>
          </c:val>
          <c:extLst>
            <c:ext xmlns:c16="http://schemas.microsoft.com/office/drawing/2014/chart" uri="{C3380CC4-5D6E-409C-BE32-E72D297353CC}">
              <c16:uniqueId val="{00000000-22D8-4A3D-8F6B-14DD64414A82}"/>
            </c:ext>
          </c:extLst>
        </c:ser>
        <c:ser>
          <c:idx val="1"/>
          <c:order val="1"/>
          <c:tx>
            <c:v>max</c:v>
          </c:tx>
          <c:spPr>
            <a:ln w="28575">
              <a:noFill/>
            </a:ln>
          </c:spPr>
          <c:invertIfNegative val="0"/>
          <c:dLbls>
            <c:numFmt formatCode="#0.###0;General;&quot;&quot;"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'第２段階（水田、地上防除）'!経過3days</c:f>
              <c:strCache>
                <c:ptCount val="1"/>
                <c:pt idx="0">
                  <c:v>0-2</c:v>
                </c:pt>
              </c:strCache>
            </c:strRef>
          </c:cat>
          <c:val>
            <c:numRef>
              <c:f>'第２段階（水田、地上防除）'!Ymax範囲3days</c:f>
              <c:numCache>
                <c:formatCode>General</c:formatCode>
                <c:ptCount val="1"/>
                <c:pt idx="0">
                  <c:v>0</c:v>
                </c:pt>
              </c:numCache>
            </c:numRef>
          </c:val>
          <c:extLst>
            <c:ext xmlns:c16="http://schemas.microsoft.com/office/drawing/2014/chart" uri="{C3380CC4-5D6E-409C-BE32-E72D297353CC}">
              <c16:uniqueId val="{00000001-22D8-4A3D-8F6B-14DD64414A82}"/>
            </c:ext>
          </c:extLst>
        </c:ser>
        <c:dLbls>
          <c:showLegendKey val="0"/>
          <c:showVal val="0"/>
          <c:showCatName val="0"/>
          <c:showSerName val="0"/>
          <c:showPercent val="0"/>
          <c:showBubbleSize val="0"/>
        </c:dLbls>
        <c:gapWidth val="150"/>
        <c:axId val="432889208"/>
        <c:axId val="1"/>
      </c:barChart>
      <c:catAx>
        <c:axId val="432889208"/>
        <c:scaling>
          <c:orientation val="minMax"/>
        </c:scaling>
        <c:delete val="0"/>
        <c:axPos val="b"/>
        <c:majorGridlines>
          <c:spPr>
            <a:ln w="9525" cap="flat" cmpd="sng" algn="ctr">
              <a:solidFill>
                <a:schemeClr val="tx1">
                  <a:lumMod val="15000"/>
                  <a:lumOff val="85000"/>
                </a:schemeClr>
              </a:solidFill>
              <a:round/>
            </a:ln>
            <a:effectLst/>
          </c:spPr>
        </c:majorGridlines>
        <c:title>
          <c:tx>
            <c:rich>
              <a:bodyPr/>
              <a:lstStyle/>
              <a:p>
                <a:pPr algn="ctr" rtl="0">
                  <a:defRPr lang="ja-JP" altLang="ja-JP" sz="1000" b="1" i="0" u="none" strike="noStrike" kern="1200" baseline="0">
                    <a:solidFill>
                      <a:sysClr val="windowText" lastClr="000000"/>
                    </a:solidFill>
                    <a:latin typeface="+mn-lt"/>
                    <a:ea typeface="+mn-ea"/>
                    <a:cs typeface="+mn-cs"/>
                  </a:defRPr>
                </a:pPr>
                <a:r>
                  <a:rPr lang="ja-JP" altLang="ja-JP" sz="1000" b="1" i="0" u="none" strike="noStrike" kern="1200" baseline="0">
                    <a:solidFill>
                      <a:sysClr val="windowText" lastClr="000000"/>
                    </a:solidFill>
                    <a:latin typeface="+mn-lt"/>
                    <a:ea typeface="+mn-ea"/>
                    <a:cs typeface="+mn-cs"/>
                  </a:rPr>
                  <a:t>期間 [日]</a:t>
                </a:r>
              </a:p>
            </c:rich>
          </c:tx>
          <c:overlay val="0"/>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0" vert="eaVert"/>
          <a:lstStyle/>
          <a:p>
            <a:pPr>
              <a:defRPr sz="900" b="0" i="0" u="none" strike="noStrike" baseline="0">
                <a:solidFill>
                  <a:srgbClr val="333333"/>
                </a:solidFill>
                <a:latin typeface="ＭＳ Ｐゴシック"/>
                <a:ea typeface="ＭＳ Ｐゴシック"/>
                <a:cs typeface="ＭＳ Ｐゴシック"/>
              </a:defRPr>
            </a:pPr>
            <a:endParaRPr lang="ja-JP"/>
          </a:p>
        </c:txPr>
        <c:crossAx val="1"/>
        <c:crossesAt val="0"/>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en-US" altLang="ja-JP" sz="1000" b="1" i="0" baseline="0">
                    <a:effectLst/>
                  </a:rPr>
                  <a:t>PEC [µg/L] </a:t>
                </a:r>
                <a:r>
                  <a:rPr lang="ja-JP" altLang="en-US" sz="1000" b="1" i="0" baseline="0">
                    <a:effectLst/>
                  </a:rPr>
                  <a:t>（３日間平均値）</a:t>
                </a:r>
                <a:endParaRPr lang="ja-JP" altLang="ja-JP" sz="1000">
                  <a:effectLst/>
                </a:endParaRPr>
              </a:p>
            </c:rich>
          </c:tx>
          <c:layout>
            <c:manualLayout>
              <c:xMode val="edge"/>
              <c:yMode val="edge"/>
              <c:x val="2.7607214235835204E-2"/>
              <c:y val="0.13499886432465175"/>
            </c:manualLayout>
          </c:layout>
          <c:overlay val="0"/>
        </c:title>
        <c:numFmt formatCode="#,##0.0_);[Red]\(#,##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32889208"/>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rgbClr val="FF0000"/>
                </a:solidFill>
              </a:defRPr>
            </a:pPr>
            <a:r>
              <a:rPr lang="en-US" altLang="ja-JP">
                <a:solidFill>
                  <a:srgbClr val="FF0000"/>
                </a:solidFill>
              </a:rPr>
              <a:t>4days</a:t>
            </a:r>
            <a:endParaRPr lang="ja-JP" altLang="en-US">
              <a:solidFill>
                <a:srgbClr val="FF0000"/>
              </a:solidFill>
            </a:endParaRPr>
          </a:p>
        </c:rich>
      </c:tx>
      <c:layout>
        <c:manualLayout>
          <c:xMode val="edge"/>
          <c:yMode val="edge"/>
          <c:x val="0.84711390754069849"/>
          <c:y val="0.87643785555513698"/>
        </c:manualLayout>
      </c:layout>
      <c:overlay val="1"/>
    </c:title>
    <c:autoTitleDeleted val="0"/>
    <c:plotArea>
      <c:layout/>
      <c:barChart>
        <c:barDir val="col"/>
        <c:grouping val="clustered"/>
        <c:varyColors val="0"/>
        <c:ser>
          <c:idx val="0"/>
          <c:order val="0"/>
          <c:tx>
            <c:strRef>
              <c:f>'第２段階（水田、地上防除）'!$AG$109</c:f>
              <c:strCache>
                <c:ptCount val="1"/>
                <c:pt idx="0">
                  <c:v>4days</c:v>
                </c:pt>
              </c:strCache>
            </c:strRef>
          </c:tx>
          <c:spPr>
            <a:ln w="28575">
              <a:noFill/>
            </a:ln>
          </c:spPr>
          <c:invertIfNegative val="0"/>
          <c:cat>
            <c:strRef>
              <c:f>'第２段階（水田、地上防除）'!経過4days</c:f>
              <c:strCache>
                <c:ptCount val="1"/>
                <c:pt idx="0">
                  <c:v>0-3</c:v>
                </c:pt>
              </c:strCache>
            </c:strRef>
          </c:cat>
          <c:val>
            <c:numRef>
              <c:f>'第２段階（水田、地上防除）'!Y範囲4days</c:f>
              <c:numCache>
                <c:formatCode>General</c:formatCode>
                <c:ptCount val="1"/>
                <c:pt idx="0">
                  <c:v>0</c:v>
                </c:pt>
              </c:numCache>
            </c:numRef>
          </c:val>
          <c:extLst>
            <c:ext xmlns:c16="http://schemas.microsoft.com/office/drawing/2014/chart" uri="{C3380CC4-5D6E-409C-BE32-E72D297353CC}">
              <c16:uniqueId val="{00000000-DED8-48DA-98A7-B6BC06C74436}"/>
            </c:ext>
          </c:extLst>
        </c:ser>
        <c:ser>
          <c:idx val="1"/>
          <c:order val="1"/>
          <c:tx>
            <c:v>max</c:v>
          </c:tx>
          <c:spPr>
            <a:ln w="28575">
              <a:noFill/>
            </a:ln>
          </c:spPr>
          <c:invertIfNegative val="0"/>
          <c:dLbls>
            <c:numFmt formatCode="#0.###0;General;&quot;&quot;"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'第２段階（水田、地上防除）'!経過4days</c:f>
              <c:strCache>
                <c:ptCount val="1"/>
                <c:pt idx="0">
                  <c:v>0-3</c:v>
                </c:pt>
              </c:strCache>
            </c:strRef>
          </c:cat>
          <c:val>
            <c:numRef>
              <c:f>'第２段階（水田、地上防除）'!Ymax範囲4days</c:f>
              <c:numCache>
                <c:formatCode>General</c:formatCode>
                <c:ptCount val="1"/>
                <c:pt idx="0">
                  <c:v>0</c:v>
                </c:pt>
              </c:numCache>
            </c:numRef>
          </c:val>
          <c:extLst>
            <c:ext xmlns:c16="http://schemas.microsoft.com/office/drawing/2014/chart" uri="{C3380CC4-5D6E-409C-BE32-E72D297353CC}">
              <c16:uniqueId val="{00000001-DED8-48DA-98A7-B6BC06C74436}"/>
            </c:ext>
          </c:extLst>
        </c:ser>
        <c:dLbls>
          <c:showLegendKey val="0"/>
          <c:showVal val="0"/>
          <c:showCatName val="0"/>
          <c:showSerName val="0"/>
          <c:showPercent val="0"/>
          <c:showBubbleSize val="0"/>
        </c:dLbls>
        <c:gapWidth val="150"/>
        <c:axId val="531496896"/>
        <c:axId val="1"/>
      </c:barChart>
      <c:catAx>
        <c:axId val="531496896"/>
        <c:scaling>
          <c:orientation val="minMax"/>
        </c:scaling>
        <c:delete val="0"/>
        <c:axPos val="b"/>
        <c:majorGridlines>
          <c:spPr>
            <a:ln w="9525" cap="flat" cmpd="sng" algn="ctr">
              <a:solidFill>
                <a:schemeClr val="tx1">
                  <a:lumMod val="15000"/>
                  <a:lumOff val="85000"/>
                </a:schemeClr>
              </a:solidFill>
              <a:round/>
            </a:ln>
            <a:effectLst/>
          </c:spPr>
        </c:majorGridlines>
        <c:title>
          <c:tx>
            <c:rich>
              <a:bodyPr/>
              <a:lstStyle/>
              <a:p>
                <a:pPr algn="ctr" rtl="0">
                  <a:defRPr lang="ja-JP" altLang="ja-JP" sz="1000" b="1" i="0" u="none" strike="noStrike" kern="1200" baseline="0">
                    <a:solidFill>
                      <a:sysClr val="windowText" lastClr="000000"/>
                    </a:solidFill>
                    <a:latin typeface="+mn-lt"/>
                    <a:ea typeface="+mn-ea"/>
                    <a:cs typeface="+mn-cs"/>
                  </a:defRPr>
                </a:pPr>
                <a:r>
                  <a:rPr lang="ja-JP" altLang="ja-JP" sz="1000" b="1" i="0" u="none" strike="noStrike" kern="1200" baseline="0">
                    <a:solidFill>
                      <a:sysClr val="windowText" lastClr="000000"/>
                    </a:solidFill>
                    <a:latin typeface="+mn-lt"/>
                    <a:ea typeface="+mn-ea"/>
                    <a:cs typeface="+mn-cs"/>
                  </a:rPr>
                  <a:t>期間 [日]</a:t>
                </a:r>
              </a:p>
            </c:rich>
          </c:tx>
          <c:overlay val="0"/>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0" vert="eaVert"/>
          <a:lstStyle/>
          <a:p>
            <a:pPr>
              <a:defRPr sz="900" b="0" i="0" u="none" strike="noStrike" baseline="0">
                <a:solidFill>
                  <a:srgbClr val="333333"/>
                </a:solidFill>
                <a:latin typeface="ＭＳ Ｐゴシック"/>
                <a:ea typeface="ＭＳ Ｐゴシック"/>
                <a:cs typeface="ＭＳ Ｐゴシック"/>
              </a:defRPr>
            </a:pPr>
            <a:endParaRPr lang="ja-JP"/>
          </a:p>
        </c:txPr>
        <c:crossAx val="1"/>
        <c:crossesAt val="0"/>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sz="1000"/>
                </a:pPr>
                <a:r>
                  <a:rPr lang="en-US" altLang="ja-JP" sz="1000" b="1" i="0" baseline="0">
                    <a:effectLst/>
                  </a:rPr>
                  <a:t>PEC [µg/L] </a:t>
                </a:r>
                <a:r>
                  <a:rPr lang="ja-JP" altLang="en-US" sz="1000" b="1" i="0" baseline="0">
                    <a:effectLst/>
                  </a:rPr>
                  <a:t>（４日間平均値）</a:t>
                </a:r>
                <a:endParaRPr lang="ja-JP" altLang="ja-JP" sz="1000">
                  <a:effectLst/>
                </a:endParaRPr>
              </a:p>
            </c:rich>
          </c:tx>
          <c:overlay val="0"/>
        </c:title>
        <c:numFmt formatCode="#,##0.0_);[Red]\(#,##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31496896"/>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rgbClr val="FF0000"/>
                </a:solidFill>
              </a:defRPr>
            </a:pPr>
            <a:r>
              <a:rPr lang="en-US" altLang="ja-JP">
                <a:solidFill>
                  <a:srgbClr val="FF0000"/>
                </a:solidFill>
              </a:rPr>
              <a:t>7days</a:t>
            </a:r>
            <a:endParaRPr lang="ja-JP" altLang="en-US">
              <a:solidFill>
                <a:srgbClr val="FF0000"/>
              </a:solidFill>
            </a:endParaRPr>
          </a:p>
        </c:rich>
      </c:tx>
      <c:layout>
        <c:manualLayout>
          <c:xMode val="edge"/>
          <c:yMode val="edge"/>
          <c:x val="0.84840455156520067"/>
          <c:y val="0.87643785555513698"/>
        </c:manualLayout>
      </c:layout>
      <c:overlay val="1"/>
    </c:title>
    <c:autoTitleDeleted val="0"/>
    <c:plotArea>
      <c:layout/>
      <c:barChart>
        <c:barDir val="col"/>
        <c:grouping val="clustered"/>
        <c:varyColors val="0"/>
        <c:ser>
          <c:idx val="0"/>
          <c:order val="0"/>
          <c:tx>
            <c:strRef>
              <c:f>'第２段階（水田、地上防除）'!$AH$109</c:f>
              <c:strCache>
                <c:ptCount val="1"/>
                <c:pt idx="0">
                  <c:v>7days</c:v>
                </c:pt>
              </c:strCache>
            </c:strRef>
          </c:tx>
          <c:spPr>
            <a:ln w="28575">
              <a:noFill/>
            </a:ln>
          </c:spPr>
          <c:invertIfNegative val="0"/>
          <c:cat>
            <c:strRef>
              <c:f>'第２段階（水田、地上防除）'!経過7days</c:f>
              <c:strCache>
                <c:ptCount val="1"/>
                <c:pt idx="0">
                  <c:v>0-6</c:v>
                </c:pt>
              </c:strCache>
            </c:strRef>
          </c:cat>
          <c:val>
            <c:numRef>
              <c:f>'第２段階（水田、地上防除）'!Y範囲7days</c:f>
              <c:numCache>
                <c:formatCode>General</c:formatCode>
                <c:ptCount val="1"/>
                <c:pt idx="0">
                  <c:v>0</c:v>
                </c:pt>
              </c:numCache>
            </c:numRef>
          </c:val>
          <c:extLst>
            <c:ext xmlns:c16="http://schemas.microsoft.com/office/drawing/2014/chart" uri="{C3380CC4-5D6E-409C-BE32-E72D297353CC}">
              <c16:uniqueId val="{00000000-789F-44D2-89CE-37E563F9D9ED}"/>
            </c:ext>
          </c:extLst>
        </c:ser>
        <c:ser>
          <c:idx val="1"/>
          <c:order val="1"/>
          <c:tx>
            <c:v>max</c:v>
          </c:tx>
          <c:spPr>
            <a:ln w="28575">
              <a:noFill/>
            </a:ln>
          </c:spPr>
          <c:invertIfNegative val="0"/>
          <c:dLbls>
            <c:numFmt formatCode="#0.###0;General;&quot;&quot;"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'第２段階（水田、地上防除）'!経過7days</c:f>
              <c:strCache>
                <c:ptCount val="1"/>
                <c:pt idx="0">
                  <c:v>0-6</c:v>
                </c:pt>
              </c:strCache>
            </c:strRef>
          </c:cat>
          <c:val>
            <c:numRef>
              <c:f>'第２段階（水田、地上防除）'!Ymax範囲7days</c:f>
              <c:numCache>
                <c:formatCode>General</c:formatCode>
                <c:ptCount val="1"/>
                <c:pt idx="0">
                  <c:v>0</c:v>
                </c:pt>
              </c:numCache>
            </c:numRef>
          </c:val>
          <c:extLst>
            <c:ext xmlns:c16="http://schemas.microsoft.com/office/drawing/2014/chart" uri="{C3380CC4-5D6E-409C-BE32-E72D297353CC}">
              <c16:uniqueId val="{00000001-789F-44D2-89CE-37E563F9D9ED}"/>
            </c:ext>
          </c:extLst>
        </c:ser>
        <c:dLbls>
          <c:showLegendKey val="0"/>
          <c:showVal val="0"/>
          <c:showCatName val="0"/>
          <c:showSerName val="0"/>
          <c:showPercent val="0"/>
          <c:showBubbleSize val="0"/>
        </c:dLbls>
        <c:gapWidth val="150"/>
        <c:axId val="531494272"/>
        <c:axId val="1"/>
      </c:barChart>
      <c:catAx>
        <c:axId val="531494272"/>
        <c:scaling>
          <c:orientation val="minMax"/>
        </c:scaling>
        <c:delete val="0"/>
        <c:axPos val="b"/>
        <c:majorGridlines>
          <c:spPr>
            <a:ln w="9525" cap="flat" cmpd="sng" algn="ctr">
              <a:solidFill>
                <a:schemeClr val="tx1">
                  <a:lumMod val="15000"/>
                  <a:lumOff val="85000"/>
                </a:schemeClr>
              </a:solidFill>
              <a:round/>
            </a:ln>
            <a:effectLst/>
          </c:spPr>
        </c:majorGridlines>
        <c:title>
          <c:tx>
            <c:rich>
              <a:bodyPr/>
              <a:lstStyle/>
              <a:p>
                <a:pPr algn="ctr" rtl="0">
                  <a:defRPr lang="ja-JP" altLang="ja-JP" sz="1000" b="1" i="0" u="none" strike="noStrike" kern="1200" baseline="0">
                    <a:solidFill>
                      <a:sysClr val="windowText" lastClr="000000"/>
                    </a:solidFill>
                    <a:latin typeface="+mn-lt"/>
                    <a:ea typeface="+mn-ea"/>
                    <a:cs typeface="+mn-cs"/>
                  </a:defRPr>
                </a:pPr>
                <a:r>
                  <a:rPr lang="ja-JP" altLang="ja-JP" sz="1000" b="1" i="0" u="none" strike="noStrike" kern="1200" baseline="0">
                    <a:solidFill>
                      <a:sysClr val="windowText" lastClr="000000"/>
                    </a:solidFill>
                    <a:latin typeface="+mn-lt"/>
                    <a:ea typeface="+mn-ea"/>
                    <a:cs typeface="+mn-cs"/>
                  </a:rPr>
                  <a:t>期間 [日]</a:t>
                </a:r>
              </a:p>
            </c:rich>
          </c:tx>
          <c:overlay val="0"/>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0" vert="eaVert"/>
          <a:lstStyle/>
          <a:p>
            <a:pPr>
              <a:defRPr sz="900" b="0" i="0" u="none" strike="noStrike" baseline="0">
                <a:solidFill>
                  <a:srgbClr val="333333"/>
                </a:solidFill>
                <a:latin typeface="ＭＳ Ｐゴシック"/>
                <a:ea typeface="ＭＳ Ｐゴシック"/>
                <a:cs typeface="ＭＳ Ｐゴシック"/>
              </a:defRPr>
            </a:pPr>
            <a:endParaRPr lang="ja-JP"/>
          </a:p>
        </c:txPr>
        <c:crossAx val="1"/>
        <c:crossesAt val="0"/>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sz="1000"/>
                </a:pPr>
                <a:r>
                  <a:rPr lang="en-US" altLang="ja-JP" sz="1000" b="1" i="0" baseline="0">
                    <a:effectLst/>
                  </a:rPr>
                  <a:t>PEC [µg/L] </a:t>
                </a:r>
                <a:r>
                  <a:rPr lang="ja-JP" altLang="en-US" sz="1000" b="1" i="0" baseline="0">
                    <a:effectLst/>
                  </a:rPr>
                  <a:t>（７日間平均値）</a:t>
                </a:r>
                <a:endParaRPr lang="ja-JP" altLang="ja-JP" sz="1000">
                  <a:effectLst/>
                </a:endParaRPr>
              </a:p>
            </c:rich>
          </c:tx>
          <c:overlay val="0"/>
        </c:title>
        <c:numFmt formatCode="#,##0.0_);[Red]\(#,##0.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531494272"/>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rgbClr val="FF0000"/>
                </a:solidFill>
              </a:defRPr>
            </a:pPr>
            <a:r>
              <a:rPr lang="en-US" altLang="ja-JP">
                <a:solidFill>
                  <a:srgbClr val="FF0000"/>
                </a:solidFill>
              </a:rPr>
              <a:t>2days</a:t>
            </a:r>
            <a:endParaRPr lang="ja-JP" altLang="en-US">
              <a:solidFill>
                <a:srgbClr val="FF0000"/>
              </a:solidFill>
            </a:endParaRPr>
          </a:p>
        </c:rich>
      </c:tx>
      <c:layout>
        <c:manualLayout>
          <c:xMode val="edge"/>
          <c:yMode val="edge"/>
          <c:x val="0.84755447299562281"/>
          <c:y val="0.87197230780934987"/>
        </c:manualLayout>
      </c:layout>
      <c:overlay val="1"/>
    </c:title>
    <c:autoTitleDeleted val="0"/>
    <c:plotArea>
      <c:layout/>
      <c:barChart>
        <c:barDir val="col"/>
        <c:grouping val="clustered"/>
        <c:varyColors val="0"/>
        <c:ser>
          <c:idx val="0"/>
          <c:order val="0"/>
          <c:tx>
            <c:strRef>
              <c:f>'第２段階（水田、航空防除）'!$K$108</c:f>
              <c:strCache>
                <c:ptCount val="1"/>
                <c:pt idx="0">
                  <c:v>2days</c:v>
                </c:pt>
              </c:strCache>
            </c:strRef>
          </c:tx>
          <c:spPr>
            <a:ln w="28575">
              <a:noFill/>
            </a:ln>
          </c:spPr>
          <c:invertIfNegative val="0"/>
          <c:cat>
            <c:strRef>
              <c:f>'第２段階（水田、航空防除）'!経過2days</c:f>
              <c:strCache>
                <c:ptCount val="1"/>
                <c:pt idx="0">
                  <c:v>0-1</c:v>
                </c:pt>
              </c:strCache>
            </c:strRef>
          </c:cat>
          <c:val>
            <c:numRef>
              <c:f>'第２段階（水田、航空防除）'!Y範囲2days</c:f>
              <c:numCache>
                <c:formatCode>General</c:formatCode>
                <c:ptCount val="1"/>
                <c:pt idx="0">
                  <c:v>0</c:v>
                </c:pt>
              </c:numCache>
            </c:numRef>
          </c:val>
          <c:extLst>
            <c:ext xmlns:c16="http://schemas.microsoft.com/office/drawing/2014/chart" uri="{C3380CC4-5D6E-409C-BE32-E72D297353CC}">
              <c16:uniqueId val="{00000000-B6AF-47E0-8AD7-4FEEEEF90550}"/>
            </c:ext>
          </c:extLst>
        </c:ser>
        <c:ser>
          <c:idx val="1"/>
          <c:order val="1"/>
          <c:tx>
            <c:v>max</c:v>
          </c:tx>
          <c:spPr>
            <a:ln w="28575">
              <a:noFill/>
            </a:ln>
          </c:spPr>
          <c:invertIfNegative val="0"/>
          <c:dLbls>
            <c:numFmt formatCode="#0.###0;General;&quot;&quot;"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'第２段階（水田、航空防除）'!経過2days</c:f>
              <c:strCache>
                <c:ptCount val="1"/>
                <c:pt idx="0">
                  <c:v>0-1</c:v>
                </c:pt>
              </c:strCache>
            </c:strRef>
          </c:cat>
          <c:val>
            <c:numRef>
              <c:f>'第２段階（水田、航空防除）'!Ymax範囲2days</c:f>
              <c:numCache>
                <c:formatCode>General</c:formatCode>
                <c:ptCount val="1"/>
                <c:pt idx="0">
                  <c:v>0</c:v>
                </c:pt>
              </c:numCache>
            </c:numRef>
          </c:val>
          <c:extLst>
            <c:ext xmlns:c16="http://schemas.microsoft.com/office/drawing/2014/chart" uri="{C3380CC4-5D6E-409C-BE32-E72D297353CC}">
              <c16:uniqueId val="{00000001-B6AF-47E0-8AD7-4FEEEEF90550}"/>
            </c:ext>
          </c:extLst>
        </c:ser>
        <c:dLbls>
          <c:showLegendKey val="0"/>
          <c:showVal val="0"/>
          <c:showCatName val="0"/>
          <c:showSerName val="0"/>
          <c:showPercent val="0"/>
          <c:showBubbleSize val="0"/>
        </c:dLbls>
        <c:gapWidth val="150"/>
        <c:axId val="432886584"/>
        <c:axId val="1"/>
      </c:barChart>
      <c:catAx>
        <c:axId val="432886584"/>
        <c:scaling>
          <c:orientation val="minMax"/>
        </c:scaling>
        <c:delete val="0"/>
        <c:axPos val="b"/>
        <c:majorGridlines>
          <c:spPr>
            <a:ln w="9525" cap="flat" cmpd="sng" algn="ctr">
              <a:solidFill>
                <a:schemeClr val="tx1">
                  <a:lumMod val="15000"/>
                  <a:lumOff val="85000"/>
                </a:schemeClr>
              </a:solidFill>
              <a:round/>
            </a:ln>
            <a:effectLst/>
          </c:spPr>
        </c:majorGridlines>
        <c:title>
          <c:tx>
            <c:rich>
              <a:bodyPr/>
              <a:lstStyle/>
              <a:p>
                <a:pPr>
                  <a:defRPr/>
                </a:pPr>
                <a:r>
                  <a:rPr lang="ja-JP" altLang="en-US" sz="1000" b="1" i="0" u="none" strike="noStrike" baseline="0">
                    <a:effectLst/>
                  </a:rPr>
                  <a:t>期間 </a:t>
                </a:r>
                <a:r>
                  <a:rPr lang="en-US" altLang="ja-JP" sz="1000" b="1" i="0" u="none" strike="noStrike" baseline="0">
                    <a:effectLst/>
                  </a:rPr>
                  <a:t>[</a:t>
                </a:r>
                <a:r>
                  <a:rPr lang="ja-JP" altLang="en-US" sz="1000" b="1" i="0" u="none" strike="noStrike" baseline="0">
                    <a:effectLst/>
                  </a:rPr>
                  <a:t>日</a:t>
                </a:r>
                <a:r>
                  <a:rPr lang="en-US" altLang="ja-JP" sz="1000" b="1" i="0" u="none" strike="noStrike" baseline="0">
                    <a:effectLst/>
                  </a:rPr>
                  <a:t>]</a:t>
                </a:r>
                <a:endParaRPr lang="ja-JP" altLang="en-US"/>
              </a:p>
            </c:rich>
          </c:tx>
          <c:overlay val="0"/>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0" vert="eaVert"/>
          <a:lstStyle/>
          <a:p>
            <a:pPr>
              <a:defRPr sz="900" b="0" i="0" u="none" strike="noStrike" baseline="0">
                <a:solidFill>
                  <a:srgbClr val="333333"/>
                </a:solidFill>
                <a:latin typeface="ＭＳ Ｐゴシック"/>
                <a:ea typeface="ＭＳ Ｐゴシック"/>
                <a:cs typeface="ＭＳ Ｐゴシック"/>
              </a:defRPr>
            </a:pPr>
            <a:endParaRPr lang="ja-JP"/>
          </a:p>
        </c:txPr>
        <c:crossAx val="1"/>
        <c:crossesAt val="0"/>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lgn="ctr" rtl="0">
                  <a:defRPr lang="en-US" altLang="ja-JP" sz="1000" b="1" i="0" u="none" strike="noStrike" kern="1200" baseline="0">
                    <a:solidFill>
                      <a:sysClr val="windowText" lastClr="000000"/>
                    </a:solidFill>
                    <a:effectLst/>
                    <a:latin typeface="+mn-lt"/>
                    <a:ea typeface="+mn-ea"/>
                    <a:cs typeface="+mn-cs"/>
                  </a:defRPr>
                </a:pPr>
                <a:r>
                  <a:rPr lang="en-US" altLang="ja-JP" sz="1000" b="1" i="0" u="none" strike="noStrike" kern="1200" baseline="0">
                    <a:solidFill>
                      <a:sysClr val="windowText" lastClr="000000"/>
                    </a:solidFill>
                    <a:effectLst/>
                    <a:latin typeface="+mn-lt"/>
                    <a:ea typeface="+mn-ea"/>
                    <a:cs typeface="+mn-cs"/>
                  </a:rPr>
                  <a:t>PEC [µg/L] （２日間平均値）</a:t>
                </a:r>
              </a:p>
            </c:rich>
          </c:tx>
          <c:layout>
            <c:manualLayout>
              <c:xMode val="edge"/>
              <c:yMode val="edge"/>
              <c:x val="3.6714859340897855E-3"/>
              <c:y val="0.14828407318650386"/>
            </c:manualLayout>
          </c:layout>
          <c:overlay val="0"/>
        </c:title>
        <c:numFmt formatCode="General"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32886584"/>
        <c:crosses val="autoZero"/>
        <c:crossBetween val="between"/>
      </c:valAx>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rgbClr val="FF0000"/>
                </a:solidFill>
              </a:defRPr>
            </a:pPr>
            <a:r>
              <a:rPr lang="en-US" altLang="ja-JP">
                <a:solidFill>
                  <a:srgbClr val="FF0000"/>
                </a:solidFill>
              </a:rPr>
              <a:t>3days</a:t>
            </a:r>
            <a:endParaRPr lang="ja-JP" altLang="en-US">
              <a:solidFill>
                <a:srgbClr val="FF0000"/>
              </a:solidFill>
            </a:endParaRPr>
          </a:p>
        </c:rich>
      </c:tx>
      <c:layout>
        <c:manualLayout>
          <c:xMode val="edge"/>
          <c:yMode val="edge"/>
          <c:x val="0.84812213740458009"/>
          <c:y val="0.87712144155057536"/>
        </c:manualLayout>
      </c:layout>
      <c:overlay val="1"/>
    </c:title>
    <c:autoTitleDeleted val="0"/>
    <c:plotArea>
      <c:layout>
        <c:manualLayout>
          <c:layoutTarget val="inner"/>
          <c:xMode val="edge"/>
          <c:yMode val="edge"/>
          <c:x val="0.16265800108319795"/>
          <c:y val="4.9019607843137254E-2"/>
          <c:w val="0.79934214645187696"/>
          <c:h val="0.68409183827983044"/>
        </c:manualLayout>
      </c:layout>
      <c:barChart>
        <c:barDir val="col"/>
        <c:grouping val="clustered"/>
        <c:varyColors val="0"/>
        <c:ser>
          <c:idx val="0"/>
          <c:order val="0"/>
          <c:tx>
            <c:strRef>
              <c:f>'第２段階（水田、航空防除）'!$L$108</c:f>
              <c:strCache>
                <c:ptCount val="1"/>
                <c:pt idx="0">
                  <c:v>3days</c:v>
                </c:pt>
              </c:strCache>
            </c:strRef>
          </c:tx>
          <c:spPr>
            <a:ln w="28575">
              <a:noFill/>
            </a:ln>
          </c:spPr>
          <c:invertIfNegative val="0"/>
          <c:cat>
            <c:strRef>
              <c:f>'第２段階（水田、航空防除）'!経過3days</c:f>
              <c:strCache>
                <c:ptCount val="1"/>
                <c:pt idx="0">
                  <c:v>0-2</c:v>
                </c:pt>
              </c:strCache>
            </c:strRef>
          </c:cat>
          <c:val>
            <c:numRef>
              <c:f>'第２段階（水田、航空防除）'!Y範囲3days</c:f>
              <c:numCache>
                <c:formatCode>General</c:formatCode>
                <c:ptCount val="1"/>
                <c:pt idx="0">
                  <c:v>0</c:v>
                </c:pt>
              </c:numCache>
            </c:numRef>
          </c:val>
          <c:extLst>
            <c:ext xmlns:c16="http://schemas.microsoft.com/office/drawing/2014/chart" uri="{C3380CC4-5D6E-409C-BE32-E72D297353CC}">
              <c16:uniqueId val="{00000000-0A8E-4635-8A17-9A95CBAB9B2E}"/>
            </c:ext>
          </c:extLst>
        </c:ser>
        <c:ser>
          <c:idx val="1"/>
          <c:order val="1"/>
          <c:tx>
            <c:v>max</c:v>
          </c:tx>
          <c:spPr>
            <a:ln w="28575">
              <a:noFill/>
            </a:ln>
          </c:spPr>
          <c:invertIfNegative val="0"/>
          <c:dLbls>
            <c:numFmt formatCode="#0.###0;General;&quot;&quot;"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'第２段階（水田、航空防除）'!経過3days</c:f>
              <c:strCache>
                <c:ptCount val="1"/>
                <c:pt idx="0">
                  <c:v>0-2</c:v>
                </c:pt>
              </c:strCache>
            </c:strRef>
          </c:cat>
          <c:val>
            <c:numRef>
              <c:f>'第２段階（水田、航空防除）'!Ymax範囲3days</c:f>
              <c:numCache>
                <c:formatCode>General</c:formatCode>
                <c:ptCount val="1"/>
                <c:pt idx="0">
                  <c:v>0</c:v>
                </c:pt>
              </c:numCache>
            </c:numRef>
          </c:val>
          <c:extLst>
            <c:ext xmlns:c16="http://schemas.microsoft.com/office/drawing/2014/chart" uri="{C3380CC4-5D6E-409C-BE32-E72D297353CC}">
              <c16:uniqueId val="{00000001-0A8E-4635-8A17-9A95CBAB9B2E}"/>
            </c:ext>
          </c:extLst>
        </c:ser>
        <c:dLbls>
          <c:showLegendKey val="0"/>
          <c:showVal val="0"/>
          <c:showCatName val="0"/>
          <c:showSerName val="0"/>
          <c:showPercent val="0"/>
          <c:showBubbleSize val="0"/>
        </c:dLbls>
        <c:gapWidth val="150"/>
        <c:axId val="432886912"/>
        <c:axId val="1"/>
      </c:barChart>
      <c:catAx>
        <c:axId val="432886912"/>
        <c:scaling>
          <c:orientation val="minMax"/>
        </c:scaling>
        <c:delete val="0"/>
        <c:axPos val="b"/>
        <c:majorGridlines>
          <c:spPr>
            <a:ln w="9525" cap="flat" cmpd="sng" algn="ctr">
              <a:solidFill>
                <a:schemeClr val="tx1">
                  <a:lumMod val="15000"/>
                  <a:lumOff val="85000"/>
                </a:schemeClr>
              </a:solidFill>
              <a:round/>
            </a:ln>
            <a:effectLst/>
          </c:spPr>
        </c:majorGridlines>
        <c:title>
          <c:tx>
            <c:rich>
              <a:bodyPr/>
              <a:lstStyle/>
              <a:p>
                <a:pPr algn="ctr" rtl="0">
                  <a:defRPr lang="ja-JP" altLang="ja-JP" sz="1000" b="1" i="0" u="none" strike="noStrike" kern="1200" baseline="0">
                    <a:solidFill>
                      <a:sysClr val="windowText" lastClr="000000"/>
                    </a:solidFill>
                    <a:effectLst/>
                    <a:latin typeface="+mn-lt"/>
                    <a:ea typeface="+mn-ea"/>
                    <a:cs typeface="+mn-cs"/>
                  </a:defRPr>
                </a:pPr>
                <a:r>
                  <a:rPr lang="ja-JP" altLang="ja-JP" sz="1000" b="1" i="0" u="none" strike="noStrike" kern="1200" baseline="0">
                    <a:solidFill>
                      <a:sysClr val="windowText" lastClr="000000"/>
                    </a:solidFill>
                    <a:effectLst/>
                    <a:latin typeface="+mn-lt"/>
                    <a:ea typeface="+mn-ea"/>
                    <a:cs typeface="+mn-cs"/>
                  </a:rPr>
                  <a:t>期間 </a:t>
                </a:r>
                <a:r>
                  <a:rPr lang="en-US" altLang="ja-JP" sz="1000" b="1" i="0" u="none" strike="noStrike" baseline="0">
                    <a:effectLst/>
                  </a:rPr>
                  <a:t>[</a:t>
                </a:r>
                <a:r>
                  <a:rPr lang="ja-JP" altLang="ja-JP" sz="1000" b="1" i="0" u="none" strike="noStrike" kern="1200" baseline="0">
                    <a:solidFill>
                      <a:sysClr val="windowText" lastClr="000000"/>
                    </a:solidFill>
                    <a:effectLst/>
                    <a:latin typeface="+mn-lt"/>
                    <a:ea typeface="+mn-ea"/>
                    <a:cs typeface="+mn-cs"/>
                  </a:rPr>
                  <a:t>日</a:t>
                </a:r>
                <a:r>
                  <a:rPr lang="en-US" altLang="ja-JP" sz="1000" b="1" i="0" u="none" strike="noStrike" baseline="0">
                    <a:effectLst/>
                  </a:rPr>
                  <a:t>]</a:t>
                </a:r>
                <a:endParaRPr lang="ja-JP" altLang="ja-JP" sz="1000" b="1" i="0" u="none" strike="noStrike" kern="1200" baseline="0">
                  <a:solidFill>
                    <a:sysClr val="windowText" lastClr="000000"/>
                  </a:solidFill>
                  <a:effectLst/>
                  <a:latin typeface="+mn-lt"/>
                  <a:ea typeface="+mn-ea"/>
                  <a:cs typeface="+mn-cs"/>
                </a:endParaRPr>
              </a:p>
            </c:rich>
          </c:tx>
          <c:overlay val="0"/>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0" vert="eaVert"/>
          <a:lstStyle/>
          <a:p>
            <a:pPr>
              <a:defRPr sz="900" b="0" i="0" u="none" strike="noStrike" baseline="0">
                <a:solidFill>
                  <a:srgbClr val="333333"/>
                </a:solidFill>
                <a:latin typeface="ＭＳ Ｐゴシック"/>
                <a:ea typeface="ＭＳ Ｐゴシック"/>
                <a:cs typeface="ＭＳ Ｐゴシック"/>
              </a:defRPr>
            </a:pPr>
            <a:endParaRPr lang="ja-JP"/>
          </a:p>
        </c:txPr>
        <c:crossAx val="1"/>
        <c:crossesAt val="0"/>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a:pPr>
                <a:r>
                  <a:rPr lang="en-US" altLang="ja-JP" sz="1000" b="1" i="0" baseline="0">
                    <a:effectLst/>
                  </a:rPr>
                  <a:t>PEC </a:t>
                </a:r>
                <a:r>
                  <a:rPr lang="en-US" altLang="ja-JP" sz="1000" b="1" i="0" u="none" strike="noStrike" baseline="0">
                    <a:effectLst/>
                  </a:rPr>
                  <a:t>[µg/L] </a:t>
                </a:r>
                <a:r>
                  <a:rPr lang="ja-JP" altLang="ja-JP" sz="1000" b="1" i="0" u="none" strike="noStrike" baseline="0">
                    <a:effectLst/>
                  </a:rPr>
                  <a:t>（</a:t>
                </a:r>
                <a:r>
                  <a:rPr lang="ja-JP" altLang="en-US" sz="1000" b="1" i="0" u="none" strike="noStrike" baseline="0">
                    <a:effectLst/>
                  </a:rPr>
                  <a:t>３</a:t>
                </a:r>
                <a:r>
                  <a:rPr lang="ja-JP" altLang="ja-JP" sz="1000" b="1" i="0" u="none" strike="noStrike" baseline="0">
                    <a:effectLst/>
                  </a:rPr>
                  <a:t>日間平均値）</a:t>
                </a:r>
                <a:endParaRPr lang="ja-JP" altLang="ja-JP" sz="1000">
                  <a:effectLst/>
                </a:endParaRPr>
              </a:p>
            </c:rich>
          </c:tx>
          <c:layout>
            <c:manualLayout>
              <c:xMode val="edge"/>
              <c:yMode val="edge"/>
              <c:x val="6.1429344232734264E-4"/>
              <c:y val="0.14889688067837675"/>
            </c:manualLayout>
          </c:layout>
          <c:overlay val="0"/>
        </c:title>
        <c:numFmt formatCode="General"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32886912"/>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rgbClr val="FF0000"/>
                </a:solidFill>
              </a:defRPr>
            </a:pPr>
            <a:r>
              <a:rPr lang="en-US" altLang="ja-JP">
                <a:solidFill>
                  <a:srgbClr val="FF0000"/>
                </a:solidFill>
              </a:rPr>
              <a:t>4days</a:t>
            </a:r>
            <a:endParaRPr lang="ja-JP" altLang="en-US">
              <a:solidFill>
                <a:srgbClr val="FF0000"/>
              </a:solidFill>
            </a:endParaRPr>
          </a:p>
        </c:rich>
      </c:tx>
      <c:layout>
        <c:manualLayout>
          <c:xMode val="edge"/>
          <c:yMode val="edge"/>
          <c:x val="0.84755447299562281"/>
          <c:y val="0.87802216666044697"/>
        </c:manualLayout>
      </c:layout>
      <c:overlay val="1"/>
    </c:title>
    <c:autoTitleDeleted val="0"/>
    <c:plotArea>
      <c:layout/>
      <c:barChart>
        <c:barDir val="col"/>
        <c:grouping val="clustered"/>
        <c:varyColors val="0"/>
        <c:ser>
          <c:idx val="0"/>
          <c:order val="0"/>
          <c:tx>
            <c:strRef>
              <c:f>'第２段階（水田、航空防除）'!$M$108</c:f>
              <c:strCache>
                <c:ptCount val="1"/>
                <c:pt idx="0">
                  <c:v>4days</c:v>
                </c:pt>
              </c:strCache>
            </c:strRef>
          </c:tx>
          <c:spPr>
            <a:ln w="28575">
              <a:noFill/>
            </a:ln>
          </c:spPr>
          <c:invertIfNegative val="0"/>
          <c:cat>
            <c:strRef>
              <c:f>'第２段階（水田、航空防除）'!経過4days</c:f>
              <c:strCache>
                <c:ptCount val="1"/>
                <c:pt idx="0">
                  <c:v>0-3</c:v>
                </c:pt>
              </c:strCache>
            </c:strRef>
          </c:cat>
          <c:val>
            <c:numRef>
              <c:f>'第２段階（水田、航空防除）'!Y範囲4days</c:f>
              <c:numCache>
                <c:formatCode>General</c:formatCode>
                <c:ptCount val="1"/>
                <c:pt idx="0">
                  <c:v>0</c:v>
                </c:pt>
              </c:numCache>
            </c:numRef>
          </c:val>
          <c:extLst>
            <c:ext xmlns:c16="http://schemas.microsoft.com/office/drawing/2014/chart" uri="{C3380CC4-5D6E-409C-BE32-E72D297353CC}">
              <c16:uniqueId val="{00000000-0174-43D4-BCC9-643E2B58CA8B}"/>
            </c:ext>
          </c:extLst>
        </c:ser>
        <c:ser>
          <c:idx val="1"/>
          <c:order val="1"/>
          <c:tx>
            <c:v>max</c:v>
          </c:tx>
          <c:spPr>
            <a:ln w="28575">
              <a:noFill/>
            </a:ln>
          </c:spPr>
          <c:invertIfNegative val="0"/>
          <c:dLbls>
            <c:numFmt formatCode="#0.###0;General;&quot;&quot;"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'第２段階（水田、航空防除）'!経過4days</c:f>
              <c:strCache>
                <c:ptCount val="1"/>
                <c:pt idx="0">
                  <c:v>0-3</c:v>
                </c:pt>
              </c:strCache>
            </c:strRef>
          </c:cat>
          <c:val>
            <c:numRef>
              <c:f>'第２段階（水田、航空防除）'!Ymax範囲4days</c:f>
              <c:numCache>
                <c:formatCode>General</c:formatCode>
                <c:ptCount val="1"/>
                <c:pt idx="0">
                  <c:v>0</c:v>
                </c:pt>
              </c:numCache>
            </c:numRef>
          </c:val>
          <c:extLst>
            <c:ext xmlns:c16="http://schemas.microsoft.com/office/drawing/2014/chart" uri="{C3380CC4-5D6E-409C-BE32-E72D297353CC}">
              <c16:uniqueId val="{00000001-0174-43D4-BCC9-643E2B58CA8B}"/>
            </c:ext>
          </c:extLst>
        </c:ser>
        <c:dLbls>
          <c:showLegendKey val="0"/>
          <c:showVal val="0"/>
          <c:showCatName val="0"/>
          <c:showSerName val="0"/>
          <c:showPercent val="0"/>
          <c:showBubbleSize val="0"/>
        </c:dLbls>
        <c:gapWidth val="150"/>
        <c:axId val="432881664"/>
        <c:axId val="1"/>
      </c:barChart>
      <c:catAx>
        <c:axId val="432881664"/>
        <c:scaling>
          <c:orientation val="minMax"/>
        </c:scaling>
        <c:delete val="0"/>
        <c:axPos val="b"/>
        <c:majorGridlines>
          <c:spPr>
            <a:ln w="9525" cap="flat" cmpd="sng" algn="ctr">
              <a:solidFill>
                <a:schemeClr val="tx1">
                  <a:lumMod val="15000"/>
                  <a:lumOff val="85000"/>
                </a:schemeClr>
              </a:solidFill>
              <a:round/>
            </a:ln>
            <a:effectLst/>
          </c:spPr>
        </c:majorGridlines>
        <c:title>
          <c:tx>
            <c:rich>
              <a:bodyPr/>
              <a:lstStyle/>
              <a:p>
                <a:pPr algn="ctr" rtl="0">
                  <a:defRPr lang="ja-JP" altLang="ja-JP" sz="1000" b="1" i="0" u="none" strike="noStrike" kern="1200" baseline="0">
                    <a:solidFill>
                      <a:sysClr val="windowText" lastClr="000000"/>
                    </a:solidFill>
                    <a:effectLst/>
                    <a:latin typeface="+mn-lt"/>
                    <a:ea typeface="+mn-ea"/>
                    <a:cs typeface="+mn-cs"/>
                  </a:defRPr>
                </a:pPr>
                <a:r>
                  <a:rPr lang="ja-JP" altLang="ja-JP" sz="1000" b="1" i="0" u="none" strike="noStrike" kern="1200" baseline="0">
                    <a:solidFill>
                      <a:sysClr val="windowText" lastClr="000000"/>
                    </a:solidFill>
                    <a:effectLst/>
                    <a:latin typeface="+mn-lt"/>
                    <a:ea typeface="+mn-ea"/>
                    <a:cs typeface="+mn-cs"/>
                  </a:rPr>
                  <a:t>期間 </a:t>
                </a:r>
                <a:r>
                  <a:rPr lang="en-US" altLang="ja-JP" sz="1000" b="1" i="0" u="none" strike="noStrike" baseline="0">
                    <a:effectLst/>
                  </a:rPr>
                  <a:t>[</a:t>
                </a:r>
                <a:r>
                  <a:rPr lang="ja-JP" altLang="ja-JP" sz="1000" b="1" i="0" u="none" strike="noStrike" kern="1200" baseline="0">
                    <a:solidFill>
                      <a:sysClr val="windowText" lastClr="000000"/>
                    </a:solidFill>
                    <a:effectLst/>
                    <a:latin typeface="+mn-lt"/>
                    <a:ea typeface="+mn-ea"/>
                    <a:cs typeface="+mn-cs"/>
                  </a:rPr>
                  <a:t>日</a:t>
                </a:r>
                <a:r>
                  <a:rPr lang="en-US" altLang="ja-JP" sz="1000" b="1" i="0" u="none" strike="noStrike" baseline="0">
                    <a:effectLst/>
                  </a:rPr>
                  <a:t>]</a:t>
                </a:r>
                <a:endParaRPr lang="ja-JP" altLang="ja-JP" sz="1000" b="1" i="0" u="none" strike="noStrike" kern="1200" baseline="0">
                  <a:solidFill>
                    <a:sysClr val="windowText" lastClr="000000"/>
                  </a:solidFill>
                  <a:effectLst/>
                  <a:latin typeface="+mn-lt"/>
                  <a:ea typeface="+mn-ea"/>
                  <a:cs typeface="+mn-cs"/>
                </a:endParaRPr>
              </a:p>
            </c:rich>
          </c:tx>
          <c:overlay val="0"/>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0" vert="eaVert"/>
          <a:lstStyle/>
          <a:p>
            <a:pPr>
              <a:defRPr sz="900" b="0" i="0" u="none" strike="noStrike" baseline="0">
                <a:solidFill>
                  <a:srgbClr val="333333"/>
                </a:solidFill>
                <a:latin typeface="ＭＳ Ｐゴシック"/>
                <a:ea typeface="ＭＳ Ｐゴシック"/>
                <a:cs typeface="ＭＳ Ｐゴシック"/>
              </a:defRPr>
            </a:pPr>
            <a:endParaRPr lang="ja-JP"/>
          </a:p>
        </c:txPr>
        <c:crossAx val="1"/>
        <c:crossesAt val="0"/>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altLang="ja-JP" sz="1000" b="1" i="0" u="none" strike="noStrike" kern="1200" baseline="0">
                    <a:solidFill>
                      <a:sysClr val="windowText" lastClr="000000"/>
                    </a:solidFill>
                    <a:latin typeface="+mn-lt"/>
                    <a:ea typeface="+mn-ea"/>
                    <a:cs typeface="+mn-cs"/>
                  </a:defRPr>
                </a:pPr>
                <a:r>
                  <a:rPr lang="en-US" altLang="ja-JP" sz="1000" b="1" i="0" u="none" strike="noStrike" kern="1200" baseline="0">
                    <a:solidFill>
                      <a:sysClr val="windowText" lastClr="000000"/>
                    </a:solidFill>
                    <a:latin typeface="+mn-lt"/>
                    <a:ea typeface="+mn-ea"/>
                    <a:cs typeface="+mn-cs"/>
                  </a:rPr>
                  <a:t>PEC [µg/L] （</a:t>
                </a:r>
                <a:r>
                  <a:rPr lang="ja-JP" altLang="en-US" sz="1000" b="1" i="0" u="none" strike="noStrike" kern="1200" baseline="0">
                    <a:solidFill>
                      <a:sysClr val="windowText" lastClr="000000"/>
                    </a:solidFill>
                    <a:latin typeface="+mn-lt"/>
                    <a:ea typeface="+mn-ea"/>
                    <a:cs typeface="+mn-cs"/>
                  </a:rPr>
                  <a:t>４</a:t>
                </a:r>
                <a:r>
                  <a:rPr lang="en-US" altLang="ja-JP" sz="1000" b="1" i="0" u="none" strike="noStrike" kern="1200" baseline="0">
                    <a:solidFill>
                      <a:sysClr val="windowText" lastClr="000000"/>
                    </a:solidFill>
                    <a:latin typeface="+mn-lt"/>
                    <a:ea typeface="+mn-ea"/>
                    <a:cs typeface="+mn-cs"/>
                  </a:rPr>
                  <a:t>日間平均値）</a:t>
                </a:r>
              </a:p>
            </c:rich>
          </c:tx>
          <c:layout>
            <c:manualLayout>
              <c:xMode val="edge"/>
              <c:yMode val="edge"/>
              <c:x val="6.0059567592335794E-3"/>
              <c:y val="0.10020338097548234"/>
            </c:manualLayout>
          </c:layout>
          <c:overlay val="0"/>
        </c:title>
        <c:numFmt formatCode="General"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32881664"/>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rgbClr val="FF0000"/>
                </a:solidFill>
              </a:defRPr>
            </a:pPr>
            <a:r>
              <a:rPr lang="en-US" altLang="ja-JP">
                <a:solidFill>
                  <a:srgbClr val="FF0000"/>
                </a:solidFill>
              </a:rPr>
              <a:t>7days</a:t>
            </a:r>
            <a:endParaRPr lang="ja-JP" altLang="en-US">
              <a:solidFill>
                <a:srgbClr val="FF0000"/>
              </a:solidFill>
            </a:endParaRPr>
          </a:p>
        </c:rich>
      </c:tx>
      <c:layout>
        <c:manualLayout>
          <c:xMode val="edge"/>
          <c:yMode val="edge"/>
          <c:x val="0.84783880575418125"/>
          <c:y val="0.87802212223472065"/>
        </c:manualLayout>
      </c:layout>
      <c:overlay val="1"/>
    </c:title>
    <c:autoTitleDeleted val="0"/>
    <c:plotArea>
      <c:layout/>
      <c:barChart>
        <c:barDir val="col"/>
        <c:grouping val="clustered"/>
        <c:varyColors val="0"/>
        <c:ser>
          <c:idx val="0"/>
          <c:order val="0"/>
          <c:tx>
            <c:strRef>
              <c:f>'第２段階（水田、航空防除）'!$N$108</c:f>
              <c:strCache>
                <c:ptCount val="1"/>
                <c:pt idx="0">
                  <c:v>7days</c:v>
                </c:pt>
              </c:strCache>
            </c:strRef>
          </c:tx>
          <c:spPr>
            <a:ln w="28575">
              <a:noFill/>
            </a:ln>
          </c:spPr>
          <c:invertIfNegative val="0"/>
          <c:cat>
            <c:strRef>
              <c:f>'第２段階（水田、航空防除）'!経過7days</c:f>
              <c:strCache>
                <c:ptCount val="1"/>
                <c:pt idx="0">
                  <c:v>0-6</c:v>
                </c:pt>
              </c:strCache>
            </c:strRef>
          </c:cat>
          <c:val>
            <c:numRef>
              <c:f>'第２段階（水田、航空防除）'!Y範囲7days</c:f>
              <c:numCache>
                <c:formatCode>General</c:formatCode>
                <c:ptCount val="1"/>
                <c:pt idx="0">
                  <c:v>0</c:v>
                </c:pt>
              </c:numCache>
            </c:numRef>
          </c:val>
          <c:extLst>
            <c:ext xmlns:c16="http://schemas.microsoft.com/office/drawing/2014/chart" uri="{C3380CC4-5D6E-409C-BE32-E72D297353CC}">
              <c16:uniqueId val="{00000000-0D12-489C-8EC4-A6FA43ABD953}"/>
            </c:ext>
          </c:extLst>
        </c:ser>
        <c:ser>
          <c:idx val="1"/>
          <c:order val="1"/>
          <c:tx>
            <c:v>max</c:v>
          </c:tx>
          <c:spPr>
            <a:ln w="28575">
              <a:noFill/>
            </a:ln>
          </c:spPr>
          <c:invertIfNegative val="0"/>
          <c:dLbls>
            <c:numFmt formatCode="#0.###0;General;&quot;&quot;" sourceLinked="0"/>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'第２段階（水田、航空防除）'!経過7days</c:f>
              <c:strCache>
                <c:ptCount val="1"/>
                <c:pt idx="0">
                  <c:v>0-6</c:v>
                </c:pt>
              </c:strCache>
            </c:strRef>
          </c:cat>
          <c:val>
            <c:numRef>
              <c:f>'第２段階（水田、航空防除）'!Ymax範囲7days</c:f>
              <c:numCache>
                <c:formatCode>General</c:formatCode>
                <c:ptCount val="1"/>
                <c:pt idx="0">
                  <c:v>0</c:v>
                </c:pt>
              </c:numCache>
            </c:numRef>
          </c:val>
          <c:extLst>
            <c:ext xmlns:c16="http://schemas.microsoft.com/office/drawing/2014/chart" uri="{C3380CC4-5D6E-409C-BE32-E72D297353CC}">
              <c16:uniqueId val="{00000001-0D12-489C-8EC4-A6FA43ABD953}"/>
            </c:ext>
          </c:extLst>
        </c:ser>
        <c:dLbls>
          <c:showLegendKey val="0"/>
          <c:showVal val="0"/>
          <c:showCatName val="0"/>
          <c:showSerName val="0"/>
          <c:showPercent val="0"/>
          <c:showBubbleSize val="0"/>
        </c:dLbls>
        <c:gapWidth val="150"/>
        <c:axId val="432884616"/>
        <c:axId val="1"/>
      </c:barChart>
      <c:catAx>
        <c:axId val="432884616"/>
        <c:scaling>
          <c:orientation val="minMax"/>
        </c:scaling>
        <c:delete val="0"/>
        <c:axPos val="b"/>
        <c:majorGridlines>
          <c:spPr>
            <a:ln w="9525" cap="flat" cmpd="sng" algn="ctr">
              <a:solidFill>
                <a:schemeClr val="tx1">
                  <a:lumMod val="15000"/>
                  <a:lumOff val="85000"/>
                </a:schemeClr>
              </a:solidFill>
              <a:round/>
            </a:ln>
            <a:effectLst/>
          </c:spPr>
        </c:majorGridlines>
        <c:title>
          <c:tx>
            <c:rich>
              <a:bodyPr/>
              <a:lstStyle/>
              <a:p>
                <a:pPr algn="ctr" rtl="0">
                  <a:defRPr lang="ja-JP" altLang="ja-JP" sz="1000" b="1" i="0" u="none" strike="noStrike" kern="1200" baseline="0">
                    <a:solidFill>
                      <a:sysClr val="windowText" lastClr="000000"/>
                    </a:solidFill>
                    <a:effectLst/>
                    <a:latin typeface="+mn-lt"/>
                    <a:ea typeface="+mn-ea"/>
                    <a:cs typeface="+mn-cs"/>
                  </a:defRPr>
                </a:pPr>
                <a:r>
                  <a:rPr lang="ja-JP" altLang="ja-JP" sz="1000" b="1" i="0" u="none" strike="noStrike" kern="1200" baseline="0">
                    <a:solidFill>
                      <a:sysClr val="windowText" lastClr="000000"/>
                    </a:solidFill>
                    <a:effectLst/>
                    <a:latin typeface="+mn-lt"/>
                    <a:ea typeface="+mn-ea"/>
                    <a:cs typeface="+mn-cs"/>
                  </a:rPr>
                  <a:t>期間 </a:t>
                </a:r>
                <a:r>
                  <a:rPr lang="en-US" altLang="ja-JP" sz="1000" b="1" i="0" u="none" strike="noStrike" baseline="0">
                    <a:effectLst/>
                  </a:rPr>
                  <a:t>[</a:t>
                </a:r>
                <a:r>
                  <a:rPr lang="ja-JP" altLang="ja-JP" sz="1000" b="1" i="0" u="none" strike="noStrike" kern="1200" baseline="0">
                    <a:solidFill>
                      <a:sysClr val="windowText" lastClr="000000"/>
                    </a:solidFill>
                    <a:effectLst/>
                    <a:latin typeface="+mn-lt"/>
                    <a:ea typeface="+mn-ea"/>
                    <a:cs typeface="+mn-cs"/>
                  </a:rPr>
                  <a:t>日</a:t>
                </a:r>
                <a:r>
                  <a:rPr lang="en-US" altLang="ja-JP" sz="1000" b="1" i="0" u="none" strike="noStrike" baseline="0">
                    <a:effectLst/>
                  </a:rPr>
                  <a:t>]</a:t>
                </a:r>
                <a:endParaRPr lang="ja-JP" altLang="ja-JP" sz="1000" b="1" i="0" u="none" strike="noStrike" kern="1200" baseline="0">
                  <a:solidFill>
                    <a:sysClr val="windowText" lastClr="000000"/>
                  </a:solidFill>
                  <a:effectLst/>
                  <a:latin typeface="+mn-lt"/>
                  <a:ea typeface="+mn-ea"/>
                  <a:cs typeface="+mn-cs"/>
                </a:endParaRPr>
              </a:p>
            </c:rich>
          </c:tx>
          <c:overlay val="0"/>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5400000" vert="horz"/>
          <a:lstStyle/>
          <a:p>
            <a:pPr>
              <a:defRPr sz="900" b="0" i="0" u="none" strike="noStrike" baseline="0">
                <a:solidFill>
                  <a:srgbClr val="333333"/>
                </a:solidFill>
                <a:latin typeface="ＭＳ Ｐゴシック"/>
                <a:ea typeface="ＭＳ Ｐゴシック"/>
                <a:cs typeface="ＭＳ Ｐゴシック"/>
              </a:defRPr>
            </a:pPr>
            <a:endParaRPr lang="ja-JP"/>
          </a:p>
        </c:txPr>
        <c:crossAx val="1"/>
        <c:crossesAt val="0"/>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lang="en-US" altLang="ja-JP" sz="1000" b="1" i="0" u="none" strike="noStrike" kern="1200" baseline="0">
                    <a:solidFill>
                      <a:sysClr val="windowText" lastClr="000000"/>
                    </a:solidFill>
                    <a:effectLst/>
                    <a:latin typeface="+mn-lt"/>
                    <a:ea typeface="+mn-ea"/>
                    <a:cs typeface="+mn-cs"/>
                  </a:defRPr>
                </a:pPr>
                <a:r>
                  <a:rPr lang="en-US" altLang="ja-JP" sz="1000" b="1" i="0" u="none" strike="noStrike" kern="1200" baseline="0">
                    <a:solidFill>
                      <a:sysClr val="windowText" lastClr="000000"/>
                    </a:solidFill>
                    <a:effectLst/>
                    <a:latin typeface="+mn-lt"/>
                    <a:ea typeface="+mn-ea"/>
                    <a:cs typeface="+mn-cs"/>
                  </a:rPr>
                  <a:t>PEC [µg/L] （７日間平均値）</a:t>
                </a:r>
              </a:p>
            </c:rich>
          </c:tx>
          <c:layout>
            <c:manualLayout>
              <c:xMode val="edge"/>
              <c:yMode val="edge"/>
              <c:x val="1.1998649479687934E-2"/>
              <c:y val="0.10020322459692538"/>
            </c:manualLayout>
          </c:layout>
          <c:overlay val="0"/>
        </c:title>
        <c:numFmt formatCode="General"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32884616"/>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165100</xdr:colOff>
      <xdr:row>71</xdr:row>
      <xdr:rowOff>107950</xdr:rowOff>
    </xdr:from>
    <xdr:to>
      <xdr:col>5</xdr:col>
      <xdr:colOff>177800</xdr:colOff>
      <xdr:row>87</xdr:row>
      <xdr:rowOff>107950</xdr:rowOff>
    </xdr:to>
    <xdr:graphicFrame macro="">
      <xdr:nvGraphicFramePr>
        <xdr:cNvPr id="4591081"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304800</xdr:colOff>
      <xdr:row>71</xdr:row>
      <xdr:rowOff>107950</xdr:rowOff>
    </xdr:from>
    <xdr:to>
      <xdr:col>10</xdr:col>
      <xdr:colOff>44450</xdr:colOff>
      <xdr:row>87</xdr:row>
      <xdr:rowOff>107950</xdr:rowOff>
    </xdr:to>
    <xdr:graphicFrame macro="">
      <xdr:nvGraphicFramePr>
        <xdr:cNvPr id="459108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6350</xdr:colOff>
      <xdr:row>88</xdr:row>
      <xdr:rowOff>6350</xdr:rowOff>
    </xdr:from>
    <xdr:to>
      <xdr:col>5</xdr:col>
      <xdr:colOff>177800</xdr:colOff>
      <xdr:row>104</xdr:row>
      <xdr:rowOff>6350</xdr:rowOff>
    </xdr:to>
    <xdr:graphicFrame macro="">
      <xdr:nvGraphicFramePr>
        <xdr:cNvPr id="4591083"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304800</xdr:colOff>
      <xdr:row>88</xdr:row>
      <xdr:rowOff>25400</xdr:rowOff>
    </xdr:from>
    <xdr:to>
      <xdr:col>10</xdr:col>
      <xdr:colOff>57150</xdr:colOff>
      <xdr:row>104</xdr:row>
      <xdr:rowOff>25400</xdr:rowOff>
    </xdr:to>
    <xdr:graphicFrame macro="">
      <xdr:nvGraphicFramePr>
        <xdr:cNvPr id="4591084"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13</xdr:col>
      <xdr:colOff>231547</xdr:colOff>
      <xdr:row>70</xdr:row>
      <xdr:rowOff>0</xdr:rowOff>
    </xdr:from>
    <xdr:ext cx="184731" cy="264560"/>
    <xdr:sp macro="" textlink="">
      <xdr:nvSpPr>
        <xdr:cNvPr id="6" name="テキスト ボックス 5">
          <a:extLst>
            <a:ext uri="{FF2B5EF4-FFF2-40B4-BE49-F238E27FC236}">
              <a16:creationId xmlns:a16="http://schemas.microsoft.com/office/drawing/2014/main" id="{9D3A79CC-74D9-4AED-9EFB-44EA177E38D7}"/>
            </a:ext>
          </a:extLst>
        </xdr:cNvPr>
        <xdr:cNvSpPr txBox="1"/>
      </xdr:nvSpPr>
      <xdr:spPr>
        <a:xfrm>
          <a:off x="11436121" y="128587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36</xdr:col>
      <xdr:colOff>116308</xdr:colOff>
      <xdr:row>2</xdr:row>
      <xdr:rowOff>81381</xdr:rowOff>
    </xdr:from>
    <xdr:to>
      <xdr:col>44</xdr:col>
      <xdr:colOff>41016</xdr:colOff>
      <xdr:row>7</xdr:row>
      <xdr:rowOff>81380</xdr:rowOff>
    </xdr:to>
    <xdr:sp macro="" textlink="">
      <xdr:nvSpPr>
        <xdr:cNvPr id="7" name="テキスト ボックス 6">
          <a:extLst>
            <a:ext uri="{FF2B5EF4-FFF2-40B4-BE49-F238E27FC236}">
              <a16:creationId xmlns:a16="http://schemas.microsoft.com/office/drawing/2014/main" id="{F79B2D37-1706-41C2-81BD-61422CCFE82F}"/>
            </a:ext>
          </a:extLst>
        </xdr:cNvPr>
        <xdr:cNvSpPr txBox="1"/>
      </xdr:nvSpPr>
      <xdr:spPr>
        <a:xfrm>
          <a:off x="21561844" y="278231"/>
          <a:ext cx="6184225" cy="10239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4000"/>
            <a:t>【</a:t>
          </a:r>
          <a:r>
            <a:rPr kumimoji="1" lang="ja-JP" altLang="en-US" sz="4000"/>
            <a:t>計算エリア</a:t>
          </a:r>
          <a:r>
            <a:rPr kumimoji="1" lang="en-US" altLang="ja-JP" sz="4000"/>
            <a:t>】</a:t>
          </a:r>
          <a:endParaRPr kumimoji="1" lang="ja-JP" altLang="en-US" sz="4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70</xdr:row>
      <xdr:rowOff>57150</xdr:rowOff>
    </xdr:from>
    <xdr:to>
      <xdr:col>5</xdr:col>
      <xdr:colOff>234950</xdr:colOff>
      <xdr:row>86</xdr:row>
      <xdr:rowOff>44450</xdr:rowOff>
    </xdr:to>
    <xdr:graphicFrame macro="">
      <xdr:nvGraphicFramePr>
        <xdr:cNvPr id="5046399"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349250</xdr:colOff>
      <xdr:row>70</xdr:row>
      <xdr:rowOff>44450</xdr:rowOff>
    </xdr:from>
    <xdr:to>
      <xdr:col>10</xdr:col>
      <xdr:colOff>95250</xdr:colOff>
      <xdr:row>86</xdr:row>
      <xdr:rowOff>44450</xdr:rowOff>
    </xdr:to>
    <xdr:graphicFrame macro="">
      <xdr:nvGraphicFramePr>
        <xdr:cNvPr id="5046400"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57150</xdr:colOff>
      <xdr:row>86</xdr:row>
      <xdr:rowOff>120650</xdr:rowOff>
    </xdr:from>
    <xdr:to>
      <xdr:col>5</xdr:col>
      <xdr:colOff>234950</xdr:colOff>
      <xdr:row>102</xdr:row>
      <xdr:rowOff>127000</xdr:rowOff>
    </xdr:to>
    <xdr:graphicFrame macro="">
      <xdr:nvGraphicFramePr>
        <xdr:cNvPr id="5046401"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349250</xdr:colOff>
      <xdr:row>86</xdr:row>
      <xdr:rowOff>120650</xdr:rowOff>
    </xdr:from>
    <xdr:to>
      <xdr:col>10</xdr:col>
      <xdr:colOff>82550</xdr:colOff>
      <xdr:row>102</xdr:row>
      <xdr:rowOff>114300</xdr:rowOff>
    </xdr:to>
    <xdr:graphicFrame macro="">
      <xdr:nvGraphicFramePr>
        <xdr:cNvPr id="504640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25</xdr:col>
      <xdr:colOff>0</xdr:colOff>
      <xdr:row>5</xdr:row>
      <xdr:rowOff>0</xdr:rowOff>
    </xdr:from>
    <xdr:to>
      <xdr:col>30</xdr:col>
      <xdr:colOff>667381</xdr:colOff>
      <xdr:row>9</xdr:row>
      <xdr:rowOff>156911</xdr:rowOff>
    </xdr:to>
    <xdr:sp macro="" textlink="">
      <xdr:nvSpPr>
        <xdr:cNvPr id="6" name="テキスト ボックス 5">
          <a:extLst>
            <a:ext uri="{FF2B5EF4-FFF2-40B4-BE49-F238E27FC236}">
              <a16:creationId xmlns:a16="http://schemas.microsoft.com/office/drawing/2014/main" id="{5963AE8E-E6A6-468E-A206-BC84D43F576F}"/>
            </a:ext>
          </a:extLst>
        </xdr:cNvPr>
        <xdr:cNvSpPr txBox="1"/>
      </xdr:nvSpPr>
      <xdr:spPr>
        <a:xfrm>
          <a:off x="17202150" y="685800"/>
          <a:ext cx="3619500" cy="10141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4000"/>
            <a:t>【</a:t>
          </a:r>
          <a:r>
            <a:rPr kumimoji="1" lang="ja-JP" altLang="en-US" sz="4000"/>
            <a:t>計算エリア</a:t>
          </a:r>
          <a:r>
            <a:rPr kumimoji="1" lang="en-US" altLang="ja-JP" sz="4000"/>
            <a:t>】</a:t>
          </a:r>
          <a:endParaRPr kumimoji="1" lang="ja-JP" altLang="en-US" sz="4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S36"/>
  <sheetViews>
    <sheetView tabSelected="1" zoomScaleNormal="100" workbookViewId="0">
      <selection activeCell="F12" sqref="F12"/>
    </sheetView>
  </sheetViews>
  <sheetFormatPr defaultRowHeight="13.5" x14ac:dyDescent="0.15"/>
  <cols>
    <col min="1" max="1" width="2.5" customWidth="1"/>
    <col min="2" max="2" width="13.875" customWidth="1"/>
    <col min="3" max="6" width="12.625" customWidth="1"/>
    <col min="7" max="7" width="5.625" customWidth="1"/>
    <col min="8" max="8" width="7.625" customWidth="1"/>
    <col min="9" max="9" width="5.625" customWidth="1"/>
    <col min="10" max="10" width="7.625" customWidth="1"/>
    <col min="11" max="11" width="5.625" customWidth="1"/>
    <col min="12" max="12" width="7.625" customWidth="1"/>
    <col min="13" max="13" width="2.625" customWidth="1"/>
    <col min="14" max="14" width="10.625" customWidth="1"/>
    <col min="15" max="16" width="9.125" customWidth="1"/>
  </cols>
  <sheetData>
    <row r="1" spans="2:16" ht="14.25" thickBot="1" x14ac:dyDescent="0.2">
      <c r="B1" s="384" t="s">
        <v>91</v>
      </c>
      <c r="C1" s="384"/>
      <c r="D1" s="384"/>
    </row>
    <row r="2" spans="2:16" ht="13.5" customHeight="1" thickTop="1" thickBot="1" x14ac:dyDescent="0.2">
      <c r="B2" s="384"/>
      <c r="C2" s="384"/>
      <c r="D2" s="384"/>
      <c r="F2" s="208"/>
      <c r="G2" s="34" t="s">
        <v>88</v>
      </c>
    </row>
    <row r="3" spans="2:16" ht="13.5" customHeight="1" thickTop="1" thickBot="1" x14ac:dyDescent="0.2"/>
    <row r="4" spans="2:16" ht="13.5" customHeight="1" thickTop="1" thickBot="1" x14ac:dyDescent="0.2">
      <c r="B4" s="252" t="s">
        <v>18</v>
      </c>
      <c r="C4" s="402"/>
      <c r="D4" s="403"/>
      <c r="E4" s="403"/>
      <c r="F4" s="403"/>
      <c r="G4" s="403"/>
      <c r="H4" s="404"/>
      <c r="J4" s="51" t="s">
        <v>192</v>
      </c>
    </row>
    <row r="5" spans="2:16" ht="13.5" customHeight="1" thickTop="1" thickBot="1" x14ac:dyDescent="0.2">
      <c r="B5" s="374" t="s">
        <v>19</v>
      </c>
      <c r="C5" s="375"/>
      <c r="D5" s="375"/>
      <c r="E5" s="375"/>
      <c r="F5" s="375"/>
      <c r="G5" s="376"/>
      <c r="H5" s="270"/>
      <c r="J5" s="3" t="s">
        <v>2</v>
      </c>
      <c r="K5" s="3"/>
      <c r="L5" s="260"/>
      <c r="M5" s="260"/>
      <c r="N5" s="3"/>
      <c r="O5" s="259" t="s">
        <v>0</v>
      </c>
      <c r="P5" s="259" t="s">
        <v>1</v>
      </c>
    </row>
    <row r="6" spans="2:16" ht="13.5" customHeight="1" thickTop="1" thickBot="1" x14ac:dyDescent="0.2">
      <c r="B6" s="377" t="s">
        <v>49</v>
      </c>
      <c r="C6" s="378"/>
      <c r="D6" s="378"/>
      <c r="E6" s="378"/>
      <c r="F6" s="378"/>
      <c r="G6" s="379"/>
      <c r="H6" s="271"/>
      <c r="J6" s="3" t="s">
        <v>3</v>
      </c>
      <c r="K6" s="3"/>
      <c r="L6" s="260" t="s">
        <v>125</v>
      </c>
      <c r="M6" s="260"/>
      <c r="N6" s="3"/>
      <c r="O6" s="3">
        <v>50</v>
      </c>
      <c r="P6" s="3">
        <v>50</v>
      </c>
    </row>
    <row r="7" spans="2:16" ht="13.5" customHeight="1" thickTop="1" thickBot="1" x14ac:dyDescent="0.2">
      <c r="B7" s="372" t="s">
        <v>196</v>
      </c>
      <c r="C7" s="380" t="s">
        <v>197</v>
      </c>
      <c r="D7" s="380"/>
      <c r="E7" s="380"/>
      <c r="F7" s="380"/>
      <c r="G7" s="154" t="s">
        <v>195</v>
      </c>
      <c r="H7" s="341"/>
      <c r="J7" s="387" t="s">
        <v>4</v>
      </c>
      <c r="K7" s="255"/>
      <c r="L7" s="398" t="s">
        <v>219</v>
      </c>
      <c r="M7" s="398"/>
      <c r="N7" s="3" t="s">
        <v>5</v>
      </c>
      <c r="O7" s="3">
        <v>15.6</v>
      </c>
      <c r="P7" s="3">
        <v>19</v>
      </c>
    </row>
    <row r="8" spans="2:16" ht="13.5" customHeight="1" thickTop="1" thickBot="1" x14ac:dyDescent="0.2">
      <c r="B8" s="373"/>
      <c r="C8" s="381" t="s">
        <v>198</v>
      </c>
      <c r="D8" s="381"/>
      <c r="E8" s="381"/>
      <c r="F8" s="381"/>
      <c r="G8" s="253" t="s">
        <v>195</v>
      </c>
      <c r="H8" s="341"/>
      <c r="J8" s="388"/>
      <c r="K8" s="256"/>
      <c r="L8" s="399"/>
      <c r="M8" s="400"/>
      <c r="N8" s="3" t="s">
        <v>6</v>
      </c>
      <c r="O8" s="3">
        <v>22.4</v>
      </c>
      <c r="P8" s="3">
        <v>27.1</v>
      </c>
    </row>
    <row r="9" spans="2:16" ht="13.5" customHeight="1" thickTop="1" x14ac:dyDescent="0.15">
      <c r="B9" s="13"/>
      <c r="C9" s="13"/>
      <c r="D9" s="13"/>
      <c r="E9" s="13"/>
      <c r="F9" s="220"/>
      <c r="G9" s="13"/>
      <c r="H9" s="13"/>
      <c r="J9" s="388"/>
      <c r="K9" s="256"/>
      <c r="L9" s="399"/>
      <c r="M9" s="400"/>
      <c r="N9" s="3" t="s">
        <v>7</v>
      </c>
      <c r="O9" s="3">
        <v>29.1</v>
      </c>
      <c r="P9" s="3">
        <v>34.4</v>
      </c>
    </row>
    <row r="10" spans="2:16" ht="13.5" customHeight="1" x14ac:dyDescent="0.15">
      <c r="J10" s="389"/>
      <c r="K10" s="257"/>
      <c r="L10" s="401"/>
      <c r="M10" s="401"/>
      <c r="N10" s="4" t="s">
        <v>92</v>
      </c>
      <c r="O10" s="3">
        <v>45.8</v>
      </c>
      <c r="P10" s="3">
        <v>52.2</v>
      </c>
    </row>
    <row r="11" spans="2:16" ht="13.5" customHeight="1" x14ac:dyDescent="0.15">
      <c r="J11" s="3" t="s">
        <v>8</v>
      </c>
      <c r="K11" s="3"/>
      <c r="L11" s="260" t="s">
        <v>14</v>
      </c>
      <c r="M11" s="260"/>
      <c r="N11" s="3"/>
      <c r="O11" s="3">
        <v>0.3</v>
      </c>
      <c r="P11" s="3">
        <v>1.9</v>
      </c>
    </row>
    <row r="12" spans="2:16" ht="13.5" customHeight="1" x14ac:dyDescent="0.15">
      <c r="J12" s="3" t="s">
        <v>10</v>
      </c>
      <c r="K12" s="3"/>
      <c r="L12" s="260" t="s">
        <v>15</v>
      </c>
      <c r="M12" s="260"/>
      <c r="N12" s="3"/>
      <c r="O12" s="3">
        <v>0.16</v>
      </c>
      <c r="P12" s="3">
        <v>0.8</v>
      </c>
    </row>
    <row r="13" spans="2:16" ht="13.5" customHeight="1" x14ac:dyDescent="0.15">
      <c r="J13" s="3" t="s">
        <v>9</v>
      </c>
      <c r="K13" s="3"/>
      <c r="L13" s="260" t="s">
        <v>13</v>
      </c>
      <c r="M13" s="260"/>
      <c r="N13" s="3"/>
      <c r="O13" s="3">
        <v>4</v>
      </c>
      <c r="P13" s="3">
        <v>100</v>
      </c>
    </row>
    <row r="14" spans="2:16" ht="13.5" customHeight="1" x14ac:dyDescent="0.15">
      <c r="J14" s="3" t="s">
        <v>11</v>
      </c>
      <c r="K14" s="3"/>
      <c r="L14" s="260" t="s">
        <v>16</v>
      </c>
      <c r="M14" s="260"/>
      <c r="N14" s="3"/>
      <c r="O14" s="3">
        <v>7.0000000000000007E-2</v>
      </c>
      <c r="P14" s="3">
        <v>0.33</v>
      </c>
    </row>
    <row r="15" spans="2:16" ht="13.5" customHeight="1" x14ac:dyDescent="0.15">
      <c r="J15" s="387" t="s">
        <v>24</v>
      </c>
      <c r="K15" s="255"/>
      <c r="L15" s="398" t="s">
        <v>98</v>
      </c>
      <c r="M15" s="398"/>
      <c r="N15" s="3" t="s">
        <v>5</v>
      </c>
      <c r="O15" s="3">
        <v>1</v>
      </c>
      <c r="P15" s="3">
        <v>1</v>
      </c>
    </row>
    <row r="16" spans="2:16" ht="13.5" customHeight="1" thickBot="1" x14ac:dyDescent="0.2">
      <c r="J16" s="388"/>
      <c r="K16" s="256"/>
      <c r="L16" s="399"/>
      <c r="M16" s="400"/>
      <c r="N16" s="3" t="s">
        <v>6</v>
      </c>
      <c r="O16" s="3">
        <v>2</v>
      </c>
      <c r="P16" s="3">
        <v>1</v>
      </c>
    </row>
    <row r="17" spans="2:19" ht="13.5" customHeight="1" thickTop="1" thickBot="1" x14ac:dyDescent="0.2">
      <c r="E17" s="385" t="s">
        <v>184</v>
      </c>
      <c r="F17" s="386"/>
      <c r="G17" s="396"/>
      <c r="H17" s="397"/>
      <c r="J17" s="388"/>
      <c r="K17" s="256"/>
      <c r="L17" s="399"/>
      <c r="M17" s="400"/>
      <c r="N17" s="4" t="s">
        <v>7</v>
      </c>
      <c r="O17" s="3">
        <v>2</v>
      </c>
      <c r="P17" s="3">
        <v>1</v>
      </c>
    </row>
    <row r="18" spans="2:19" ht="13.5" customHeight="1" thickTop="1" x14ac:dyDescent="0.15">
      <c r="E18" s="222" t="s">
        <v>204</v>
      </c>
      <c r="F18" s="1"/>
      <c r="G18" s="1"/>
      <c r="J18" s="389"/>
      <c r="K18" s="257"/>
      <c r="L18" s="401"/>
      <c r="M18" s="401"/>
      <c r="N18" s="3" t="s">
        <v>92</v>
      </c>
      <c r="O18" s="3">
        <v>3</v>
      </c>
      <c r="P18" s="3">
        <v>1</v>
      </c>
    </row>
    <row r="19" spans="2:19" ht="13.5" customHeight="1" x14ac:dyDescent="0.15"/>
    <row r="20" spans="2:19" ht="13.5" customHeight="1" thickBot="1" x14ac:dyDescent="0.2">
      <c r="B20" s="219" t="s">
        <v>191</v>
      </c>
    </row>
    <row r="21" spans="2:19" ht="13.5" customHeight="1" thickTop="1" x14ac:dyDescent="0.15">
      <c r="B21" s="199"/>
      <c r="C21" s="390" t="s">
        <v>0</v>
      </c>
      <c r="D21" s="391"/>
      <c r="E21" s="391"/>
      <c r="F21" s="392"/>
      <c r="G21" s="393" t="s">
        <v>1</v>
      </c>
      <c r="H21" s="394"/>
      <c r="I21" s="394"/>
      <c r="J21" s="394"/>
      <c r="K21" s="394"/>
      <c r="L21" s="394"/>
      <c r="M21" s="394"/>
      <c r="N21" s="395"/>
    </row>
    <row r="22" spans="2:19" s="1" customFormat="1" ht="13.5" customHeight="1" thickBot="1" x14ac:dyDescent="0.2">
      <c r="B22" s="200" t="s">
        <v>2</v>
      </c>
      <c r="C22" s="91" t="s">
        <v>20</v>
      </c>
      <c r="D22" s="177" t="s">
        <v>21</v>
      </c>
      <c r="E22" s="177" t="s">
        <v>22</v>
      </c>
      <c r="F22" s="93" t="s">
        <v>93</v>
      </c>
      <c r="G22" s="382" t="s">
        <v>20</v>
      </c>
      <c r="H22" s="364"/>
      <c r="I22" s="357" t="s">
        <v>21</v>
      </c>
      <c r="J22" s="364"/>
      <c r="K22" s="357" t="s">
        <v>22</v>
      </c>
      <c r="L22" s="364"/>
      <c r="M22" s="357" t="s">
        <v>93</v>
      </c>
      <c r="N22" s="358"/>
    </row>
    <row r="23" spans="2:19" ht="13.5" customHeight="1" thickTop="1" x14ac:dyDescent="0.15">
      <c r="B23" s="32" t="s">
        <v>3</v>
      </c>
      <c r="C23" s="82">
        <v>50</v>
      </c>
      <c r="D23" s="8">
        <v>50</v>
      </c>
      <c r="E23" s="8">
        <v>50</v>
      </c>
      <c r="F23" s="88">
        <v>50</v>
      </c>
      <c r="G23" s="383">
        <v>50</v>
      </c>
      <c r="H23" s="365"/>
      <c r="I23" s="359">
        <v>50</v>
      </c>
      <c r="J23" s="365"/>
      <c r="K23" s="359">
        <v>50</v>
      </c>
      <c r="L23" s="365"/>
      <c r="M23" s="359">
        <v>50</v>
      </c>
      <c r="N23" s="360"/>
    </row>
    <row r="24" spans="2:19" ht="13.5" customHeight="1" x14ac:dyDescent="0.15">
      <c r="B24" s="196" t="s">
        <v>23</v>
      </c>
      <c r="C24" s="63">
        <v>15.6</v>
      </c>
      <c r="D24" s="5">
        <v>22.4</v>
      </c>
      <c r="E24" s="5">
        <v>29.1</v>
      </c>
      <c r="F24" s="179">
        <v>45.8</v>
      </c>
      <c r="G24" s="368">
        <v>19</v>
      </c>
      <c r="H24" s="353"/>
      <c r="I24" s="345">
        <v>27.1</v>
      </c>
      <c r="J24" s="353"/>
      <c r="K24" s="345">
        <v>34.4</v>
      </c>
      <c r="L24" s="353"/>
      <c r="M24" s="345">
        <v>52.2</v>
      </c>
      <c r="N24" s="346"/>
    </row>
    <row r="25" spans="2:19" ht="13.5" customHeight="1" x14ac:dyDescent="0.15">
      <c r="B25" s="196" t="s">
        <v>8</v>
      </c>
      <c r="C25" s="63">
        <f>IF(ds=0,0,0.3)</f>
        <v>0</v>
      </c>
      <c r="D25" s="5">
        <f>IF(ds=0,0,0.3)</f>
        <v>0</v>
      </c>
      <c r="E25" s="5">
        <f>IF(ds=0,0,0.3)</f>
        <v>0</v>
      </c>
      <c r="F25" s="179">
        <f>IF(ds=0,0,0.3)</f>
        <v>0</v>
      </c>
      <c r="G25" s="368">
        <v>1.9</v>
      </c>
      <c r="H25" s="353"/>
      <c r="I25" s="345">
        <v>1.9</v>
      </c>
      <c r="J25" s="353"/>
      <c r="K25" s="345">
        <v>1.9</v>
      </c>
      <c r="L25" s="353"/>
      <c r="M25" s="345">
        <v>1.9</v>
      </c>
      <c r="N25" s="346"/>
    </row>
    <row r="26" spans="2:19" ht="13.5" customHeight="1" x14ac:dyDescent="0.15">
      <c r="B26" s="196" t="s">
        <v>10</v>
      </c>
      <c r="C26" s="63">
        <v>0.16</v>
      </c>
      <c r="D26" s="5">
        <v>0.16</v>
      </c>
      <c r="E26" s="5">
        <v>0.16</v>
      </c>
      <c r="F26" s="179">
        <v>0.16</v>
      </c>
      <c r="G26" s="368">
        <v>0.8</v>
      </c>
      <c r="H26" s="353"/>
      <c r="I26" s="345">
        <v>0.8</v>
      </c>
      <c r="J26" s="353"/>
      <c r="K26" s="345">
        <v>0.8</v>
      </c>
      <c r="L26" s="353"/>
      <c r="M26" s="345">
        <v>0.8</v>
      </c>
      <c r="N26" s="346"/>
    </row>
    <row r="27" spans="2:19" ht="13.5" customHeight="1" x14ac:dyDescent="0.15">
      <c r="B27" s="196" t="s">
        <v>9</v>
      </c>
      <c r="C27" s="63">
        <f>IF(ds=0,0,4)</f>
        <v>0</v>
      </c>
      <c r="D27" s="5">
        <f>IF(ds=0,0,4)</f>
        <v>0</v>
      </c>
      <c r="E27" s="5">
        <f>IF(ds=0,0,4)</f>
        <v>0</v>
      </c>
      <c r="F27" s="179">
        <f>IF(ds=0,0,4)</f>
        <v>0</v>
      </c>
      <c r="G27" s="368">
        <v>100</v>
      </c>
      <c r="H27" s="353"/>
      <c r="I27" s="345">
        <v>100</v>
      </c>
      <c r="J27" s="353"/>
      <c r="K27" s="345">
        <v>100</v>
      </c>
      <c r="L27" s="353"/>
      <c r="M27" s="345">
        <v>100</v>
      </c>
      <c r="N27" s="346"/>
    </row>
    <row r="28" spans="2:19" ht="13.5" customHeight="1" x14ac:dyDescent="0.15">
      <c r="B28" s="196" t="s">
        <v>11</v>
      </c>
      <c r="C28" s="63">
        <v>7.0000000000000007E-2</v>
      </c>
      <c r="D28" s="5">
        <v>7.0000000000000007E-2</v>
      </c>
      <c r="E28" s="5">
        <v>7.0000000000000007E-2</v>
      </c>
      <c r="F28" s="179">
        <v>7.0000000000000007E-2</v>
      </c>
      <c r="G28" s="368">
        <v>0.33</v>
      </c>
      <c r="H28" s="353"/>
      <c r="I28" s="345">
        <v>0.33</v>
      </c>
      <c r="J28" s="353"/>
      <c r="K28" s="345">
        <v>0.33</v>
      </c>
      <c r="L28" s="353"/>
      <c r="M28" s="345">
        <v>0.33</v>
      </c>
      <c r="N28" s="346"/>
    </row>
    <row r="29" spans="2:19" ht="13.5" customHeight="1" x14ac:dyDescent="0.15">
      <c r="B29" s="196" t="s">
        <v>12</v>
      </c>
      <c r="C29" s="63">
        <v>1</v>
      </c>
      <c r="D29" s="5">
        <v>2</v>
      </c>
      <c r="E29" s="5">
        <v>2</v>
      </c>
      <c r="F29" s="179">
        <v>3</v>
      </c>
      <c r="G29" s="368">
        <v>1</v>
      </c>
      <c r="H29" s="353"/>
      <c r="I29" s="345">
        <v>1</v>
      </c>
      <c r="J29" s="353"/>
      <c r="K29" s="345">
        <v>1</v>
      </c>
      <c r="L29" s="353"/>
      <c r="M29" s="345">
        <v>1</v>
      </c>
      <c r="N29" s="346"/>
    </row>
    <row r="30" spans="2:19" ht="13.5" customHeight="1" thickBot="1" x14ac:dyDescent="0.2">
      <c r="B30" s="197" t="s">
        <v>25</v>
      </c>
      <c r="C30" s="188">
        <f>fp</f>
        <v>0</v>
      </c>
      <c r="D30" s="6">
        <f>fp</f>
        <v>0</v>
      </c>
      <c r="E30" s="6">
        <f>fp</f>
        <v>0</v>
      </c>
      <c r="F30" s="180">
        <f>fp</f>
        <v>0</v>
      </c>
      <c r="G30" s="369">
        <f>fpp</f>
        <v>0</v>
      </c>
      <c r="H30" s="361"/>
      <c r="I30" s="347">
        <f>fpp</f>
        <v>0</v>
      </c>
      <c r="J30" s="361"/>
      <c r="K30" s="347">
        <f>fpp</f>
        <v>0</v>
      </c>
      <c r="L30" s="361"/>
      <c r="M30" s="347">
        <f>fpp</f>
        <v>0</v>
      </c>
      <c r="N30" s="348"/>
    </row>
    <row r="31" spans="2:19" ht="13.5" customHeight="1" thickTop="1" x14ac:dyDescent="0.15">
      <c r="B31" s="198" t="s">
        <v>26</v>
      </c>
      <c r="C31" s="194">
        <f t="shared" ref="C31:M31" si="0">$H$5*(C24/100)*C23*C30</f>
        <v>0</v>
      </c>
      <c r="D31" s="7">
        <f t="shared" si="0"/>
        <v>0</v>
      </c>
      <c r="E31" s="7">
        <f t="shared" si="0"/>
        <v>0</v>
      </c>
      <c r="F31" s="195">
        <f t="shared" si="0"/>
        <v>0</v>
      </c>
      <c r="G31" s="370">
        <f t="shared" si="0"/>
        <v>0</v>
      </c>
      <c r="H31" s="362"/>
      <c r="I31" s="349">
        <f t="shared" si="0"/>
        <v>0</v>
      </c>
      <c r="J31" s="362"/>
      <c r="K31" s="349">
        <f t="shared" si="0"/>
        <v>0</v>
      </c>
      <c r="L31" s="362"/>
      <c r="M31" s="349">
        <f t="shared" si="0"/>
        <v>0</v>
      </c>
      <c r="N31" s="350"/>
    </row>
    <row r="32" spans="2:19" ht="13.5" customHeight="1" x14ac:dyDescent="0.15">
      <c r="B32" s="196" t="s">
        <v>27</v>
      </c>
      <c r="C32" s="63">
        <f t="shared" ref="C32:M32" si="1">$H$5*(C25/100)*C26*C29</f>
        <v>0</v>
      </c>
      <c r="D32" s="5">
        <f t="shared" si="1"/>
        <v>0</v>
      </c>
      <c r="E32" s="5">
        <f t="shared" si="1"/>
        <v>0</v>
      </c>
      <c r="F32" s="179">
        <f t="shared" si="1"/>
        <v>0</v>
      </c>
      <c r="G32" s="368">
        <f t="shared" si="1"/>
        <v>0</v>
      </c>
      <c r="H32" s="353"/>
      <c r="I32" s="345">
        <f t="shared" si="1"/>
        <v>0</v>
      </c>
      <c r="J32" s="353"/>
      <c r="K32" s="345">
        <f t="shared" si="1"/>
        <v>0</v>
      </c>
      <c r="L32" s="353"/>
      <c r="M32" s="345">
        <f t="shared" si="1"/>
        <v>0</v>
      </c>
      <c r="N32" s="346"/>
      <c r="R32" s="1"/>
      <c r="S32" s="1"/>
    </row>
    <row r="33" spans="2:14" ht="13.5" customHeight="1" x14ac:dyDescent="0.15">
      <c r="B33" s="196" t="s">
        <v>28</v>
      </c>
      <c r="C33" s="82">
        <f t="shared" ref="C33:M33" si="2">$H$5*(C27/100)*C28*C29</f>
        <v>0</v>
      </c>
      <c r="D33" s="8">
        <f t="shared" si="2"/>
        <v>0</v>
      </c>
      <c r="E33" s="8">
        <f t="shared" si="2"/>
        <v>0</v>
      </c>
      <c r="F33" s="88">
        <f t="shared" si="2"/>
        <v>0</v>
      </c>
      <c r="G33" s="368">
        <f t="shared" si="2"/>
        <v>0</v>
      </c>
      <c r="H33" s="353"/>
      <c r="I33" s="345">
        <f t="shared" si="2"/>
        <v>0</v>
      </c>
      <c r="J33" s="353"/>
      <c r="K33" s="345">
        <f t="shared" si="2"/>
        <v>0</v>
      </c>
      <c r="L33" s="353"/>
      <c r="M33" s="345">
        <f t="shared" si="2"/>
        <v>0</v>
      </c>
      <c r="N33" s="346"/>
    </row>
    <row r="34" spans="2:14" ht="13.5" customHeight="1" thickBot="1" x14ac:dyDescent="0.2">
      <c r="B34" s="197" t="s">
        <v>29</v>
      </c>
      <c r="C34" s="307">
        <f t="shared" ref="C34:M34" si="3">C31+C32+C33</f>
        <v>0</v>
      </c>
      <c r="D34" s="308">
        <f t="shared" si="3"/>
        <v>0</v>
      </c>
      <c r="E34" s="308">
        <f t="shared" si="3"/>
        <v>0</v>
      </c>
      <c r="F34" s="309">
        <f t="shared" si="3"/>
        <v>0</v>
      </c>
      <c r="G34" s="371">
        <f t="shared" si="3"/>
        <v>0</v>
      </c>
      <c r="H34" s="354"/>
      <c r="I34" s="351">
        <f t="shared" si="3"/>
        <v>0</v>
      </c>
      <c r="J34" s="354"/>
      <c r="K34" s="351">
        <f t="shared" si="3"/>
        <v>0</v>
      </c>
      <c r="L34" s="354"/>
      <c r="M34" s="351">
        <f t="shared" si="3"/>
        <v>0</v>
      </c>
      <c r="N34" s="352"/>
    </row>
    <row r="35" spans="2:14" ht="13.5" customHeight="1" thickTop="1" thickBot="1" x14ac:dyDescent="0.2">
      <c r="B35" s="326" t="s">
        <v>30</v>
      </c>
      <c r="C35" s="339">
        <f>C34/(3*86400*2)*1000</f>
        <v>0</v>
      </c>
      <c r="D35" s="327">
        <f>D34/(3*86400*3)*1000</f>
        <v>0</v>
      </c>
      <c r="E35" s="327">
        <f>E34/(3*86400*4)*1000</f>
        <v>0</v>
      </c>
      <c r="F35" s="328">
        <f>F34/(3*86400*7)*1000</f>
        <v>0</v>
      </c>
      <c r="G35" s="366">
        <f>G34/(3*86400*2)*1000</f>
        <v>0</v>
      </c>
      <c r="H35" s="367"/>
      <c r="I35" s="355">
        <f>I34/(3*86400*3)*1000</f>
        <v>0</v>
      </c>
      <c r="J35" s="363"/>
      <c r="K35" s="355">
        <f>K34/(3*86400*4)*1000</f>
        <v>0</v>
      </c>
      <c r="L35" s="356"/>
      <c r="M35" s="343">
        <f>M34/(3*86400*7)*1000</f>
        <v>0</v>
      </c>
      <c r="N35" s="344"/>
    </row>
    <row r="36" spans="2:14" ht="14.25" thickTop="1" x14ac:dyDescent="0.15"/>
  </sheetData>
  <sheetProtection password="CCE3" sheet="1"/>
  <mergeCells count="71">
    <mergeCell ref="B1:D2"/>
    <mergeCell ref="E17:F17"/>
    <mergeCell ref="J7:J10"/>
    <mergeCell ref="C21:F21"/>
    <mergeCell ref="J15:J18"/>
    <mergeCell ref="G21:N21"/>
    <mergeCell ref="G17:H17"/>
    <mergeCell ref="L7:M10"/>
    <mergeCell ref="L15:M18"/>
    <mergeCell ref="C4:H4"/>
    <mergeCell ref="G28:H28"/>
    <mergeCell ref="B7:B8"/>
    <mergeCell ref="B5:G5"/>
    <mergeCell ref="B6:G6"/>
    <mergeCell ref="C7:F7"/>
    <mergeCell ref="C8:F8"/>
    <mergeCell ref="G22:H22"/>
    <mergeCell ref="G23:H23"/>
    <mergeCell ref="G24:H24"/>
    <mergeCell ref="G25:H25"/>
    <mergeCell ref="G26:H26"/>
    <mergeCell ref="G27:H27"/>
    <mergeCell ref="G35:H35"/>
    <mergeCell ref="I22:J22"/>
    <mergeCell ref="I23:J23"/>
    <mergeCell ref="I24:J24"/>
    <mergeCell ref="I25:J25"/>
    <mergeCell ref="I26:J26"/>
    <mergeCell ref="I27:J27"/>
    <mergeCell ref="I28:J28"/>
    <mergeCell ref="I29:J29"/>
    <mergeCell ref="I30:J30"/>
    <mergeCell ref="G29:H29"/>
    <mergeCell ref="G30:H30"/>
    <mergeCell ref="G31:H31"/>
    <mergeCell ref="G32:H32"/>
    <mergeCell ref="G33:H33"/>
    <mergeCell ref="G34:H34"/>
    <mergeCell ref="K22:L22"/>
    <mergeCell ref="K23:L23"/>
    <mergeCell ref="K24:L24"/>
    <mergeCell ref="K25:L25"/>
    <mergeCell ref="K26:L26"/>
    <mergeCell ref="I31:J31"/>
    <mergeCell ref="I32:J32"/>
    <mergeCell ref="I33:J33"/>
    <mergeCell ref="I34:J34"/>
    <mergeCell ref="I35:J35"/>
    <mergeCell ref="K33:L33"/>
    <mergeCell ref="K34:L34"/>
    <mergeCell ref="K35:L35"/>
    <mergeCell ref="M22:N22"/>
    <mergeCell ref="M23:N23"/>
    <mergeCell ref="M24:N24"/>
    <mergeCell ref="M25:N25"/>
    <mergeCell ref="M26:N26"/>
    <mergeCell ref="M27:N27"/>
    <mergeCell ref="M28:N28"/>
    <mergeCell ref="K27:L27"/>
    <mergeCell ref="K28:L28"/>
    <mergeCell ref="K29:L29"/>
    <mergeCell ref="K30:L30"/>
    <mergeCell ref="K31:L31"/>
    <mergeCell ref="K32:L32"/>
    <mergeCell ref="M35:N35"/>
    <mergeCell ref="M29:N29"/>
    <mergeCell ref="M30:N30"/>
    <mergeCell ref="M31:N31"/>
    <mergeCell ref="M32:N32"/>
    <mergeCell ref="M33:N33"/>
    <mergeCell ref="M34:N34"/>
  </mergeCells>
  <phoneticPr fontId="2"/>
  <conditionalFormatting sqref="C35:F35">
    <cfRule type="expression" dxfId="135" priority="12" stopIfTrue="1">
      <formula>AND(ISNUMBER(C35),MAX($C35:$F35)=C35,$G$17="")</formula>
    </cfRule>
    <cfRule type="expression" dxfId="134" priority="13" stopIfTrue="1">
      <formula>AND(ISNUMBER(C35),MAX($C35:$F35)=C35,$G$17=0)</formula>
    </cfRule>
    <cfRule type="expression" dxfId="133" priority="14" stopIfTrue="1">
      <formula>AND(ISNUMBER(C35),MAX($C35:$F35)=C35,$G$17=1)</formula>
    </cfRule>
    <cfRule type="expression" dxfId="132" priority="15" stopIfTrue="1">
      <formula>AND(ISNUMBER(C35),MAX($C35:$F35)=C35,$G$17=2)</formula>
    </cfRule>
    <cfRule type="expression" dxfId="131" priority="16" stopIfTrue="1">
      <formula>AND(ISNUMBER(C35),MAX($C35:$F35)=C35,$G$17=3)</formula>
    </cfRule>
    <cfRule type="expression" dxfId="130" priority="17" stopIfTrue="1">
      <formula>AND(ISNUMBER(C35),MAX($C35:$F35)=C35,$G$17=4)</formula>
    </cfRule>
    <cfRule type="expression" dxfId="129" priority="18" stopIfTrue="1">
      <formula>AND(ISNUMBER(C35),MAX($C35:$F35)=C35,$G$17=5)</formula>
    </cfRule>
    <cfRule type="expression" dxfId="128" priority="19" stopIfTrue="1">
      <formula>AND(ISNUMBER(C35),MAX($C35:$F35)=C35,$G$17=6)</formula>
    </cfRule>
    <cfRule type="expression" dxfId="127" priority="20" stopIfTrue="1">
      <formula>AND(ISNUMBER(C35),MAX($C35:$F35)=C35,$G$17=7)</formula>
    </cfRule>
    <cfRule type="expression" dxfId="126" priority="21" stopIfTrue="1">
      <formula>AND(ISNUMBER(C35),MAX($C35:$F35)=C35,$G$17=8)</formula>
    </cfRule>
  </conditionalFormatting>
  <conditionalFormatting sqref="G35:H35">
    <cfRule type="expression" dxfId="125" priority="6" stopIfTrue="1">
      <formula>AND(ISNUMBER(G35),MAX($G35:$M35)=G35,$G$17=4)</formula>
    </cfRule>
    <cfRule type="expression" dxfId="124" priority="7" stopIfTrue="1">
      <formula>AND(ISNUMBER(G35),MAX($G35:$M35)=G35,$G$17=5)</formula>
    </cfRule>
    <cfRule type="expression" dxfId="123" priority="8" stopIfTrue="1">
      <formula>AND(ISNUMBER(G35),MAX($G35:$M35)=G35,$G$17=6)</formula>
    </cfRule>
    <cfRule type="expression" dxfId="122" priority="9" stopIfTrue="1">
      <formula>AND(ISNUMBER(G35),MAX($G35:$M35)=G35,$G$17=7)</formula>
    </cfRule>
    <cfRule type="expression" dxfId="121" priority="10" stopIfTrue="1">
      <formula>AND(ISNUMBER(G35),MAX($G35:$M35)=G35,$G$17=8)</formula>
    </cfRule>
  </conditionalFormatting>
  <conditionalFormatting sqref="G35:M35">
    <cfRule type="expression" dxfId="120" priority="1" stopIfTrue="1">
      <formula>AND(ISNUMBER(G35),MAX($G35:$M35)=G35,$G$17="")</formula>
    </cfRule>
    <cfRule type="expression" dxfId="119" priority="2" stopIfTrue="1">
      <formula>AND(ISNUMBER(G35),MAX($G35:$M35)=G35,$G$17=0)</formula>
    </cfRule>
    <cfRule type="expression" dxfId="118" priority="3" stopIfTrue="1">
      <formula>AND(ISNUMBER(G35),MAX($G35:$M35)=G35,$G$17=1)</formula>
    </cfRule>
    <cfRule type="expression" dxfId="117" priority="4" stopIfTrue="1">
      <formula>AND(ISNUMBER(G35),MAX($G35:$M35)=G35,$G$17=2)</formula>
    </cfRule>
    <cfRule type="expression" dxfId="116" priority="5" stopIfTrue="1">
      <formula>AND(ISNUMBER(G35),MAX($G35:$M35)=G35,$G$17=3)</formula>
    </cfRule>
  </conditionalFormatting>
  <conditionalFormatting sqref="C31:N35">
    <cfRule type="expression" dxfId="115" priority="1470" stopIfTrue="1">
      <formula>$G$17=""</formula>
    </cfRule>
    <cfRule type="expression" dxfId="114" priority="1471" stopIfTrue="1">
      <formula>$G$17=8</formula>
    </cfRule>
    <cfRule type="expression" dxfId="113" priority="1472" stopIfTrue="1">
      <formula>$G$17=7</formula>
    </cfRule>
    <cfRule type="expression" dxfId="112" priority="1473" stopIfTrue="1">
      <formula>$G$17=7</formula>
    </cfRule>
    <cfRule type="expression" dxfId="111" priority="1474" stopIfTrue="1">
      <formula>$G$17=6</formula>
    </cfRule>
    <cfRule type="expression" dxfId="110" priority="1475" stopIfTrue="1">
      <formula>$G$17=5</formula>
    </cfRule>
    <cfRule type="expression" dxfId="109" priority="1476" stopIfTrue="1">
      <formula>$G$17=4</formula>
    </cfRule>
    <cfRule type="expression" dxfId="108" priority="1477" stopIfTrue="1">
      <formula>$G$17=3</formula>
    </cfRule>
    <cfRule type="expression" dxfId="107" priority="1478" stopIfTrue="1">
      <formula>$G$17=2</formula>
    </cfRule>
    <cfRule type="expression" dxfId="106" priority="1479" stopIfTrue="1">
      <formula>$G$17=1</formula>
    </cfRule>
    <cfRule type="expression" dxfId="105" priority="1480" stopIfTrue="1">
      <formula>$G$17=0</formula>
    </cfRule>
  </conditionalFormatting>
  <printOptions horizontalCentered="1"/>
  <pageMargins left="0" right="0" top="0.98425196850393704" bottom="0" header="0.51181102362204722" footer="0"/>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
  <sheetViews>
    <sheetView zoomScaleNormal="100" workbookViewId="0">
      <selection activeCell="I15" sqref="I15"/>
    </sheetView>
  </sheetViews>
  <sheetFormatPr defaultRowHeight="13.5" x14ac:dyDescent="0.15"/>
  <cols>
    <col min="1" max="1" width="2.5" style="283" customWidth="1"/>
    <col min="2" max="2" width="13.875" customWidth="1"/>
    <col min="3" max="6" width="12.625" customWidth="1"/>
    <col min="7" max="7" width="5.625" customWidth="1"/>
    <col min="8" max="8" width="7.625" customWidth="1"/>
    <col min="9" max="9" width="5.625" customWidth="1"/>
    <col min="10" max="10" width="7.625" customWidth="1"/>
    <col min="11" max="11" width="5.625" customWidth="1"/>
    <col min="12" max="12" width="7.625" customWidth="1"/>
    <col min="13" max="13" width="2.625" customWidth="1"/>
    <col min="14" max="14" width="10.625" customWidth="1"/>
    <col min="15" max="15" width="9.125" style="267" customWidth="1"/>
    <col min="16" max="16" width="9.125" customWidth="1"/>
    <col min="19" max="22" width="9.125" customWidth="1"/>
  </cols>
  <sheetData>
    <row r="1" spans="1:17" ht="14.25" thickBot="1" x14ac:dyDescent="0.2">
      <c r="B1" s="431" t="s">
        <v>90</v>
      </c>
      <c r="C1" s="431"/>
      <c r="D1" s="431"/>
    </row>
    <row r="2" spans="1:17" ht="13.5" customHeight="1" thickTop="1" thickBot="1" x14ac:dyDescent="0.2">
      <c r="B2" s="431"/>
      <c r="C2" s="431"/>
      <c r="D2" s="431"/>
      <c r="F2" s="208"/>
      <c r="G2" s="34" t="s">
        <v>88</v>
      </c>
      <c r="H2" s="34"/>
    </row>
    <row r="3" spans="1:17" ht="13.5" customHeight="1" thickTop="1" thickBot="1" x14ac:dyDescent="0.2"/>
    <row r="4" spans="1:17" ht="13.5" customHeight="1" thickTop="1" thickBot="1" x14ac:dyDescent="0.2">
      <c r="B4" s="252" t="s">
        <v>87</v>
      </c>
      <c r="C4" s="402"/>
      <c r="D4" s="403"/>
      <c r="E4" s="403"/>
      <c r="F4" s="403"/>
      <c r="G4" s="403"/>
      <c r="H4" s="404"/>
      <c r="J4" s="51" t="s">
        <v>192</v>
      </c>
      <c r="O4"/>
    </row>
    <row r="5" spans="1:17" ht="13.5" customHeight="1" thickTop="1" thickBot="1" x14ac:dyDescent="0.2">
      <c r="B5" s="435" t="s">
        <v>19</v>
      </c>
      <c r="C5" s="436"/>
      <c r="D5" s="436"/>
      <c r="E5" s="436"/>
      <c r="F5" s="436"/>
      <c r="G5" s="437"/>
      <c r="H5" s="270"/>
      <c r="J5" s="3" t="s">
        <v>31</v>
      </c>
      <c r="K5" s="3"/>
      <c r="L5" s="3"/>
      <c r="M5" s="3"/>
      <c r="N5" s="3"/>
      <c r="O5" s="259" t="s">
        <v>0</v>
      </c>
      <c r="P5" s="259" t="s">
        <v>1</v>
      </c>
    </row>
    <row r="6" spans="1:17" ht="13.5" customHeight="1" thickTop="1" thickBot="1" x14ac:dyDescent="0.2">
      <c r="B6" s="433" t="s">
        <v>194</v>
      </c>
      <c r="C6" s="434" t="s">
        <v>218</v>
      </c>
      <c r="D6" s="434"/>
      <c r="E6" s="434"/>
      <c r="F6" s="434"/>
      <c r="G6" s="29" t="s">
        <v>215</v>
      </c>
      <c r="H6" s="270"/>
      <c r="J6" s="246" t="s">
        <v>50</v>
      </c>
      <c r="K6" s="246"/>
      <c r="L6" s="246" t="s">
        <v>125</v>
      </c>
      <c r="M6" s="246"/>
      <c r="N6" s="246"/>
      <c r="O6" s="258">
        <v>37.5</v>
      </c>
      <c r="P6" s="258">
        <v>37.5</v>
      </c>
    </row>
    <row r="7" spans="1:17" ht="13.5" customHeight="1" thickTop="1" thickBot="1" x14ac:dyDescent="0.2">
      <c r="B7" s="433"/>
      <c r="C7" s="434" t="s">
        <v>217</v>
      </c>
      <c r="D7" s="434"/>
      <c r="E7" s="434"/>
      <c r="F7" s="434"/>
      <c r="G7" s="29" t="s">
        <v>215</v>
      </c>
      <c r="H7" s="270"/>
      <c r="J7" s="246" t="s">
        <v>51</v>
      </c>
      <c r="K7" s="246"/>
      <c r="L7" s="246" t="s">
        <v>42</v>
      </c>
      <c r="M7" s="246"/>
      <c r="N7" s="262"/>
      <c r="O7" s="258">
        <v>0.02</v>
      </c>
      <c r="P7" s="258">
        <v>0.02</v>
      </c>
    </row>
    <row r="8" spans="1:17" ht="27" customHeight="1" thickTop="1" thickBot="1" x14ac:dyDescent="0.2">
      <c r="B8" s="254" t="s">
        <v>193</v>
      </c>
      <c r="C8" s="438" t="s">
        <v>216</v>
      </c>
      <c r="D8" s="439"/>
      <c r="E8" s="439"/>
      <c r="F8" s="440"/>
      <c r="G8" s="251" t="s">
        <v>81</v>
      </c>
      <c r="H8" s="212"/>
      <c r="J8" s="246" t="s">
        <v>32</v>
      </c>
      <c r="K8" s="261"/>
      <c r="L8" s="246" t="s">
        <v>15</v>
      </c>
      <c r="M8" s="246"/>
      <c r="N8" s="246"/>
      <c r="O8" s="258">
        <v>0.12</v>
      </c>
      <c r="P8" s="258">
        <v>0.6</v>
      </c>
    </row>
    <row r="9" spans="1:17" ht="13.5" customHeight="1" thickTop="1" x14ac:dyDescent="0.15">
      <c r="B9" s="13"/>
      <c r="C9" s="221"/>
      <c r="D9" s="13"/>
      <c r="E9" s="13"/>
      <c r="F9" s="13"/>
      <c r="G9" s="13"/>
      <c r="H9" s="13"/>
      <c r="J9" s="387" t="s">
        <v>52</v>
      </c>
      <c r="K9" s="387"/>
      <c r="L9" s="398" t="s">
        <v>98</v>
      </c>
      <c r="M9" s="398"/>
      <c r="N9" s="260" t="s">
        <v>5</v>
      </c>
      <c r="O9" s="258">
        <v>2</v>
      </c>
      <c r="P9" s="405">
        <v>1</v>
      </c>
    </row>
    <row r="10" spans="1:17" ht="13.5" customHeight="1" x14ac:dyDescent="0.15">
      <c r="J10" s="432"/>
      <c r="K10" s="432"/>
      <c r="L10" s="399"/>
      <c r="M10" s="400"/>
      <c r="N10" s="260" t="s">
        <v>6</v>
      </c>
      <c r="O10" s="258">
        <v>3</v>
      </c>
      <c r="P10" s="406"/>
    </row>
    <row r="11" spans="1:17" ht="13.5" customHeight="1" x14ac:dyDescent="0.15">
      <c r="J11" s="432"/>
      <c r="K11" s="432"/>
      <c r="L11" s="399"/>
      <c r="M11" s="400"/>
      <c r="N11" s="260" t="s">
        <v>7</v>
      </c>
      <c r="O11" s="258">
        <v>4</v>
      </c>
      <c r="P11" s="406"/>
    </row>
    <row r="12" spans="1:17" ht="13.5" customHeight="1" thickBot="1" x14ac:dyDescent="0.2">
      <c r="J12" s="389"/>
      <c r="K12" s="389"/>
      <c r="L12" s="401"/>
      <c r="M12" s="401"/>
      <c r="N12" s="260" t="s">
        <v>92</v>
      </c>
      <c r="O12" s="258">
        <v>5</v>
      </c>
      <c r="P12" s="407"/>
    </row>
    <row r="13" spans="1:17" ht="13.5" customHeight="1" thickTop="1" thickBot="1" x14ac:dyDescent="0.2">
      <c r="E13" s="441" t="s">
        <v>184</v>
      </c>
      <c r="F13" s="442"/>
      <c r="G13" s="396"/>
      <c r="H13" s="408"/>
      <c r="J13" s="256"/>
      <c r="K13" s="256"/>
      <c r="L13" s="256"/>
      <c r="M13" s="264"/>
      <c r="N13" s="264"/>
      <c r="O13" s="132"/>
      <c r="P13" s="132"/>
    </row>
    <row r="14" spans="1:17" ht="13.5" customHeight="1" thickTop="1" x14ac:dyDescent="0.15">
      <c r="E14" s="222" t="s">
        <v>204</v>
      </c>
      <c r="F14" s="1"/>
      <c r="G14" s="1"/>
      <c r="K14" s="256"/>
      <c r="L14" s="256"/>
      <c r="M14" s="256"/>
      <c r="N14" s="264"/>
      <c r="O14" s="266"/>
      <c r="P14" s="132"/>
      <c r="Q14" s="132"/>
    </row>
    <row r="15" spans="1:17" ht="13.5" customHeight="1" x14ac:dyDescent="0.15"/>
    <row r="16" spans="1:17" s="1" customFormat="1" ht="13.5" customHeight="1" thickBot="1" x14ac:dyDescent="0.2">
      <c r="A16" s="283"/>
      <c r="B16" s="219" t="s">
        <v>191</v>
      </c>
      <c r="C16"/>
      <c r="D16"/>
      <c r="E16"/>
      <c r="F16"/>
      <c r="G16"/>
      <c r="H16"/>
      <c r="I16"/>
      <c r="J16"/>
      <c r="K16"/>
      <c r="L16"/>
      <c r="M16"/>
      <c r="N16"/>
    </row>
    <row r="17" spans="2:14" ht="13.5" customHeight="1" thickTop="1" x14ac:dyDescent="0.15">
      <c r="B17" s="284"/>
      <c r="C17" s="390" t="s">
        <v>0</v>
      </c>
      <c r="D17" s="391"/>
      <c r="E17" s="391"/>
      <c r="F17" s="392"/>
      <c r="G17" s="393" t="s">
        <v>1</v>
      </c>
      <c r="H17" s="394"/>
      <c r="I17" s="394"/>
      <c r="J17" s="394"/>
      <c r="K17" s="394"/>
      <c r="L17" s="394"/>
      <c r="M17" s="394"/>
      <c r="N17" s="395"/>
    </row>
    <row r="18" spans="2:14" ht="13.5" customHeight="1" thickBot="1" x14ac:dyDescent="0.2">
      <c r="B18" s="285" t="s">
        <v>33</v>
      </c>
      <c r="C18" s="91" t="s">
        <v>34</v>
      </c>
      <c r="D18" s="177" t="s">
        <v>35</v>
      </c>
      <c r="E18" s="177" t="s">
        <v>36</v>
      </c>
      <c r="F18" s="93" t="s">
        <v>93</v>
      </c>
      <c r="G18" s="382" t="s">
        <v>34</v>
      </c>
      <c r="H18" s="364"/>
      <c r="I18" s="357" t="s">
        <v>35</v>
      </c>
      <c r="J18" s="364"/>
      <c r="K18" s="357" t="s">
        <v>36</v>
      </c>
      <c r="L18" s="421"/>
      <c r="M18" s="357" t="s">
        <v>93</v>
      </c>
      <c r="N18" s="358"/>
    </row>
    <row r="19" spans="2:14" ht="13.5" customHeight="1" thickTop="1" x14ac:dyDescent="0.15">
      <c r="B19" s="286" t="s">
        <v>50</v>
      </c>
      <c r="C19" s="82">
        <v>37.5</v>
      </c>
      <c r="D19" s="8">
        <v>37.5</v>
      </c>
      <c r="E19" s="8">
        <v>37.5</v>
      </c>
      <c r="F19" s="88">
        <v>37.5</v>
      </c>
      <c r="G19" s="426">
        <v>37.5</v>
      </c>
      <c r="H19" s="427"/>
      <c r="I19" s="359">
        <v>37.5</v>
      </c>
      <c r="J19" s="365"/>
      <c r="K19" s="359">
        <v>37.5</v>
      </c>
      <c r="L19" s="422"/>
      <c r="M19" s="359">
        <v>37.5</v>
      </c>
      <c r="N19" s="360"/>
    </row>
    <row r="20" spans="2:14" ht="13.5" customHeight="1" x14ac:dyDescent="0.15">
      <c r="B20" s="287" t="s">
        <v>54</v>
      </c>
      <c r="C20" s="63">
        <v>0.02</v>
      </c>
      <c r="D20" s="5">
        <v>0.02</v>
      </c>
      <c r="E20" s="5">
        <v>0.02</v>
      </c>
      <c r="F20" s="179">
        <v>0.02</v>
      </c>
      <c r="G20" s="368">
        <v>0.02</v>
      </c>
      <c r="H20" s="353"/>
      <c r="I20" s="345">
        <v>0.02</v>
      </c>
      <c r="J20" s="353"/>
      <c r="K20" s="345">
        <v>0.02</v>
      </c>
      <c r="L20" s="410"/>
      <c r="M20" s="345">
        <v>0.02</v>
      </c>
      <c r="N20" s="346"/>
    </row>
    <row r="21" spans="2:14" ht="13.5" customHeight="1" x14ac:dyDescent="0.15">
      <c r="B21" s="287" t="s">
        <v>37</v>
      </c>
      <c r="C21" s="63">
        <f>dr</f>
        <v>0</v>
      </c>
      <c r="D21" s="5">
        <f>dr</f>
        <v>0</v>
      </c>
      <c r="E21" s="5">
        <f>dr</f>
        <v>0</v>
      </c>
      <c r="F21" s="179">
        <f>dr</f>
        <v>0</v>
      </c>
      <c r="G21" s="368">
        <v>1.7</v>
      </c>
      <c r="H21" s="353"/>
      <c r="I21" s="345">
        <v>1.7</v>
      </c>
      <c r="J21" s="353"/>
      <c r="K21" s="345">
        <v>1.7</v>
      </c>
      <c r="L21" s="410"/>
      <c r="M21" s="345">
        <v>1.7</v>
      </c>
      <c r="N21" s="346"/>
    </row>
    <row r="22" spans="2:14" ht="13.5" customHeight="1" x14ac:dyDescent="0.15">
      <c r="B22" s="287" t="s">
        <v>38</v>
      </c>
      <c r="C22" s="63">
        <v>0.12</v>
      </c>
      <c r="D22" s="5">
        <v>0.12</v>
      </c>
      <c r="E22" s="5">
        <v>0.12</v>
      </c>
      <c r="F22" s="179">
        <v>0.12</v>
      </c>
      <c r="G22" s="368">
        <v>0.6</v>
      </c>
      <c r="H22" s="353"/>
      <c r="I22" s="345">
        <v>0.6</v>
      </c>
      <c r="J22" s="353"/>
      <c r="K22" s="345">
        <v>0.6</v>
      </c>
      <c r="L22" s="410"/>
      <c r="M22" s="345">
        <v>0.6</v>
      </c>
      <c r="N22" s="346"/>
    </row>
    <row r="23" spans="2:14" ht="13.5" customHeight="1" x14ac:dyDescent="0.15">
      <c r="B23" s="287" t="s">
        <v>55</v>
      </c>
      <c r="C23" s="63">
        <v>2</v>
      </c>
      <c r="D23" s="5">
        <v>3</v>
      </c>
      <c r="E23" s="5">
        <v>4</v>
      </c>
      <c r="F23" s="179">
        <v>5</v>
      </c>
      <c r="G23" s="368">
        <v>1</v>
      </c>
      <c r="H23" s="353"/>
      <c r="I23" s="345">
        <v>1</v>
      </c>
      <c r="J23" s="353"/>
      <c r="K23" s="345">
        <v>1</v>
      </c>
      <c r="L23" s="410"/>
      <c r="M23" s="345">
        <v>1</v>
      </c>
      <c r="N23" s="346"/>
    </row>
    <row r="24" spans="2:14" ht="13.5" customHeight="1" thickBot="1" x14ac:dyDescent="0.2">
      <c r="B24" s="288" t="s">
        <v>56</v>
      </c>
      <c r="C24" s="188">
        <f>fu</f>
        <v>0</v>
      </c>
      <c r="D24" s="6">
        <f>fu</f>
        <v>0</v>
      </c>
      <c r="E24" s="6">
        <f>fu</f>
        <v>0</v>
      </c>
      <c r="F24" s="180">
        <f>fu</f>
        <v>0</v>
      </c>
      <c r="G24" s="369">
        <f>fua</f>
        <v>0</v>
      </c>
      <c r="H24" s="361"/>
      <c r="I24" s="347">
        <f>fua</f>
        <v>0</v>
      </c>
      <c r="J24" s="361"/>
      <c r="K24" s="347">
        <f>fua</f>
        <v>0</v>
      </c>
      <c r="L24" s="409"/>
      <c r="M24" s="347">
        <f>fua</f>
        <v>0</v>
      </c>
      <c r="N24" s="348"/>
    </row>
    <row r="25" spans="2:14" ht="13.5" customHeight="1" thickTop="1" x14ac:dyDescent="0.15">
      <c r="B25" s="289" t="s">
        <v>39</v>
      </c>
      <c r="C25" s="194">
        <f>$H$5*(C20/100)*C19*C24</f>
        <v>0</v>
      </c>
      <c r="D25" s="7">
        <f>$H$5*(D20/100)*D19*D24</f>
        <v>0</v>
      </c>
      <c r="E25" s="7">
        <f>$H$5*(E20/100)*E19*E24</f>
        <v>0</v>
      </c>
      <c r="F25" s="195">
        <f>$H$5*(F20/100)*F19*F24</f>
        <v>0</v>
      </c>
      <c r="G25" s="370">
        <f>$H$5*(G20/100)*G19*G24</f>
        <v>0</v>
      </c>
      <c r="H25" s="362"/>
      <c r="I25" s="349">
        <f>$H$5*(I20/100)*I19*I24</f>
        <v>0</v>
      </c>
      <c r="J25" s="362"/>
      <c r="K25" s="349">
        <f>$H$5*(K20/100)*K19*K24</f>
        <v>0</v>
      </c>
      <c r="L25" s="419"/>
      <c r="M25" s="349">
        <f>$H$5*(M20/100)*M19*M24</f>
        <v>0</v>
      </c>
      <c r="N25" s="350"/>
    </row>
    <row r="26" spans="2:14" ht="13.5" customHeight="1" thickBot="1" x14ac:dyDescent="0.2">
      <c r="B26" s="287" t="s">
        <v>40</v>
      </c>
      <c r="C26" s="188">
        <f>$H$5*(C21/100)*C22*C23</f>
        <v>0</v>
      </c>
      <c r="D26" s="6">
        <f>$H$5*(D21/100)*D22*D23</f>
        <v>0</v>
      </c>
      <c r="E26" s="6">
        <f>$H$5*(E21/100)*E22*E23</f>
        <v>0</v>
      </c>
      <c r="F26" s="180">
        <f>$H$5*(F21/100)*F22*F23</f>
        <v>0</v>
      </c>
      <c r="G26" s="428">
        <f>$H$5*(G21/100)*G22*G23</f>
        <v>0</v>
      </c>
      <c r="H26" s="423"/>
      <c r="I26" s="411">
        <f>$H$5*(I21/100)*I22*I23</f>
        <v>0</v>
      </c>
      <c r="J26" s="423"/>
      <c r="K26" s="411">
        <f>$H$5*(K21/100)*K22*K23</f>
        <v>0</v>
      </c>
      <c r="L26" s="420"/>
      <c r="M26" s="411">
        <f>$H$5*(M21/100)*M22*M23</f>
        <v>0</v>
      </c>
      <c r="N26" s="412"/>
    </row>
    <row r="27" spans="2:14" ht="13.5" customHeight="1" thickTop="1" thickBot="1" x14ac:dyDescent="0.2">
      <c r="B27" s="284" t="s">
        <v>57</v>
      </c>
      <c r="C27" s="193">
        <f>C25/(11*86400*2)*1000</f>
        <v>0</v>
      </c>
      <c r="D27" s="9">
        <f>D25/(11*86400*3)*1000</f>
        <v>0</v>
      </c>
      <c r="E27" s="9">
        <f>E25/(11*86400*4)*1000</f>
        <v>0</v>
      </c>
      <c r="F27" s="184">
        <f>F25/(11*86400*4+3*86400*3)*1000</f>
        <v>0</v>
      </c>
      <c r="G27" s="429">
        <f>G25/(11*86400*2)*1000</f>
        <v>0</v>
      </c>
      <c r="H27" s="424"/>
      <c r="I27" s="413">
        <f>I25/(11*86400*3)*1000</f>
        <v>0</v>
      </c>
      <c r="J27" s="424"/>
      <c r="K27" s="413">
        <f>K25/(11*86400*4)*1000</f>
        <v>0</v>
      </c>
      <c r="L27" s="418"/>
      <c r="M27" s="413">
        <f>M25/(11*86400*4+3*86400*3)*1000</f>
        <v>0</v>
      </c>
      <c r="N27" s="414"/>
    </row>
    <row r="28" spans="2:14" ht="13.5" customHeight="1" thickTop="1" thickBot="1" x14ac:dyDescent="0.2">
      <c r="B28" s="310" t="s">
        <v>58</v>
      </c>
      <c r="C28" s="311">
        <f>C26/(3*86400*2)*1000</f>
        <v>0</v>
      </c>
      <c r="D28" s="312">
        <f>D26/(3*86400*3)*1000</f>
        <v>0</v>
      </c>
      <c r="E28" s="312">
        <f>E26/(3*86400*4)*1000</f>
        <v>0</v>
      </c>
      <c r="F28" s="313">
        <f>F26/(3*86400*7)*1000</f>
        <v>0</v>
      </c>
      <c r="G28" s="430">
        <f>G26/(3*86400*2)*1000</f>
        <v>0</v>
      </c>
      <c r="H28" s="425"/>
      <c r="I28" s="415">
        <f>I26/(3*86400*3)*1000</f>
        <v>0</v>
      </c>
      <c r="J28" s="425"/>
      <c r="K28" s="415">
        <f>K26/(3*86400*4)*1000</f>
        <v>0</v>
      </c>
      <c r="L28" s="417"/>
      <c r="M28" s="415">
        <f>M26/(3*86400*7)*1000</f>
        <v>0</v>
      </c>
      <c r="N28" s="416"/>
    </row>
    <row r="29" spans="2:14" ht="13.5" customHeight="1" thickTop="1" thickBot="1" x14ac:dyDescent="0.2">
      <c r="B29" s="326" t="s">
        <v>41</v>
      </c>
      <c r="C29" s="339">
        <f t="shared" ref="C29:K29" si="0">IF(C27&gt;C28,C27,C28)</f>
        <v>0</v>
      </c>
      <c r="D29" s="327">
        <f t="shared" si="0"/>
        <v>0</v>
      </c>
      <c r="E29" s="327">
        <f t="shared" si="0"/>
        <v>0</v>
      </c>
      <c r="F29" s="328">
        <f t="shared" si="0"/>
        <v>0</v>
      </c>
      <c r="G29" s="366">
        <f t="shared" si="0"/>
        <v>0</v>
      </c>
      <c r="H29" s="367"/>
      <c r="I29" s="355">
        <f t="shared" si="0"/>
        <v>0</v>
      </c>
      <c r="J29" s="363"/>
      <c r="K29" s="355">
        <f t="shared" si="0"/>
        <v>0</v>
      </c>
      <c r="L29" s="356"/>
      <c r="M29" s="343">
        <f>IF(M27&gt;M28,M27,M28)</f>
        <v>0</v>
      </c>
      <c r="N29" s="344"/>
    </row>
    <row r="30" spans="2:14" ht="14.25" thickTop="1" x14ac:dyDescent="0.15"/>
    <row r="65" spans="9:10" x14ac:dyDescent="0.15">
      <c r="I65" s="77"/>
      <c r="J65" s="77"/>
    </row>
  </sheetData>
  <sheetProtection password="CCE3" sheet="1"/>
  <mergeCells count="62">
    <mergeCell ref="B1:D2"/>
    <mergeCell ref="C17:F17"/>
    <mergeCell ref="J9:K12"/>
    <mergeCell ref="B6:B7"/>
    <mergeCell ref="C6:F6"/>
    <mergeCell ref="C7:F7"/>
    <mergeCell ref="B5:G5"/>
    <mergeCell ref="C8:F8"/>
    <mergeCell ref="E13:F13"/>
    <mergeCell ref="G29:H29"/>
    <mergeCell ref="G18:H18"/>
    <mergeCell ref="G19:H19"/>
    <mergeCell ref="G20:H20"/>
    <mergeCell ref="G21:H21"/>
    <mergeCell ref="G22:H22"/>
    <mergeCell ref="G23:H23"/>
    <mergeCell ref="G24:H24"/>
    <mergeCell ref="G25:H25"/>
    <mergeCell ref="G26:H26"/>
    <mergeCell ref="G27:H27"/>
    <mergeCell ref="G28:H28"/>
    <mergeCell ref="I25:J25"/>
    <mergeCell ref="I26:J26"/>
    <mergeCell ref="I27:J27"/>
    <mergeCell ref="I28:J28"/>
    <mergeCell ref="I29:J29"/>
    <mergeCell ref="I18:J18"/>
    <mergeCell ref="I19:J19"/>
    <mergeCell ref="I20:J20"/>
    <mergeCell ref="I21:J21"/>
    <mergeCell ref="I22:J22"/>
    <mergeCell ref="K18:L18"/>
    <mergeCell ref="K19:L19"/>
    <mergeCell ref="K20:L20"/>
    <mergeCell ref="K21:L21"/>
    <mergeCell ref="K22:L22"/>
    <mergeCell ref="K29:L29"/>
    <mergeCell ref="K28:L28"/>
    <mergeCell ref="K27:L27"/>
    <mergeCell ref="K25:L25"/>
    <mergeCell ref="K26:L26"/>
    <mergeCell ref="M18:N18"/>
    <mergeCell ref="M19:N19"/>
    <mergeCell ref="M20:N20"/>
    <mergeCell ref="M21:N21"/>
    <mergeCell ref="M22:N22"/>
    <mergeCell ref="M25:N25"/>
    <mergeCell ref="M26:N26"/>
    <mergeCell ref="M27:N27"/>
    <mergeCell ref="M28:N28"/>
    <mergeCell ref="M29:N29"/>
    <mergeCell ref="M24:N24"/>
    <mergeCell ref="M23:N23"/>
    <mergeCell ref="K24:L24"/>
    <mergeCell ref="K23:L23"/>
    <mergeCell ref="I24:J24"/>
    <mergeCell ref="I23:J23"/>
    <mergeCell ref="L9:M12"/>
    <mergeCell ref="P9:P12"/>
    <mergeCell ref="G17:N17"/>
    <mergeCell ref="G13:H13"/>
    <mergeCell ref="C4:H4"/>
  </mergeCells>
  <phoneticPr fontId="2"/>
  <conditionalFormatting sqref="C25:G28 I25:I28 K25:K28 M25:M28">
    <cfRule type="expression" dxfId="104" priority="1565" stopIfTrue="1">
      <formula>$G$13=1</formula>
    </cfRule>
  </conditionalFormatting>
  <conditionalFormatting sqref="C29:F29">
    <cfRule type="expression" dxfId="103" priority="14" stopIfTrue="1">
      <formula>AND(ISNUMBER(C29),MAX($C29:$F29)=C29,$G$13="")</formula>
    </cfRule>
    <cfRule type="expression" dxfId="102" priority="15" stopIfTrue="1">
      <formula>AND(ISNUMBER(C29),MAX($C29:$F29)=C29,$G$13=0)</formula>
    </cfRule>
    <cfRule type="expression" dxfId="101" priority="16" stopIfTrue="1">
      <formula>AND(ISNUMBER(C29),MAX($C29:$F29)=C29,$G$13=1)</formula>
    </cfRule>
    <cfRule type="expression" dxfId="100" priority="17" stopIfTrue="1">
      <formula>AND(ISNUMBER(C29),MAX($C29:$F29)=C29,$G$13=2)</formula>
    </cfRule>
    <cfRule type="expression" dxfId="99" priority="18" stopIfTrue="1">
      <formula>AND(ISNUMBER(C29),MAX($C29:$F29)=C29,$G$13=3)</formula>
    </cfRule>
    <cfRule type="expression" dxfId="98" priority="19" stopIfTrue="1">
      <formula>AND(ISNUMBER(C29),MAX($C29:$F29)=C29,$G$13=4)</formula>
    </cfRule>
    <cfRule type="expression" dxfId="97" priority="20" stopIfTrue="1">
      <formula>AND(ISNUMBER(C29),MAX($C29:$F29)=C29,$G$13=5)</formula>
    </cfRule>
    <cfRule type="expression" dxfId="96" priority="21" stopIfTrue="1">
      <formula>AND(ISNUMBER(C29),MAX($C29:$F29)=C29,$G$13=5)</formula>
    </cfRule>
    <cfRule type="expression" dxfId="95" priority="23" stopIfTrue="1">
      <formula>AND(ISNUMBER(C29),MAX($C29:$F29)=C29,$G$13=7)</formula>
    </cfRule>
    <cfRule type="expression" dxfId="94" priority="24" stopIfTrue="1">
      <formula>AND(ISNUMBER(C29),MAX($C29:$F29)=C29,$G$13=8)</formula>
    </cfRule>
  </conditionalFormatting>
  <conditionalFormatting sqref="G29:H29">
    <cfRule type="expression" dxfId="93" priority="2" stopIfTrue="1">
      <formula>AND(ISNUMBER(G29),MAX($G29:$M29)=G29,$G$13="")</formula>
    </cfRule>
    <cfRule type="expression" dxfId="92" priority="3" stopIfTrue="1">
      <formula>AND(ISNUMBER(G29),MAX($G29:$M29)=G29,$G$13=0)</formula>
    </cfRule>
    <cfRule type="expression" dxfId="91" priority="4" stopIfTrue="1">
      <formula>AND(ISNUMBER(G29),MAX($G29:$M29)=G29,$G$13=1)</formula>
    </cfRule>
    <cfRule type="expression" dxfId="90" priority="5" stopIfTrue="1">
      <formula>AND(ISNUMBER(G29),MAX($G29:$M29)=G29,$G$13=2)</formula>
    </cfRule>
    <cfRule type="expression" dxfId="89" priority="6" stopIfTrue="1">
      <formula>AND(ISNUMBER(G29),MAX($G29:$M29)=G29,$G$13=3)</formula>
    </cfRule>
    <cfRule type="expression" dxfId="88" priority="7" stopIfTrue="1">
      <formula>AND(ISNUMBER(G29),MAX($G29:$M29)=G29,$G$13=4)</formula>
    </cfRule>
    <cfRule type="expression" dxfId="87" priority="8" stopIfTrue="1">
      <formula>AND(ISNUMBER(G29),MAX($G29:$M29)=G29,$G$13=5)</formula>
    </cfRule>
    <cfRule type="expression" dxfId="86" priority="9" stopIfTrue="1">
      <formula>AND(ISNUMBER(G29),MAX($G29:$M29)=G29,$G$13=6)</formula>
    </cfRule>
    <cfRule type="expression" dxfId="85" priority="10" stopIfTrue="1">
      <formula>AND(ISNUMBER(G29),MAX($G29:$M29)=G29,$G$13=7)</formula>
    </cfRule>
    <cfRule type="expression" dxfId="84" priority="11" stopIfTrue="1">
      <formula>AND(ISNUMBER(G29),MAX($G29:$M29)=G29,$G$13=9)</formula>
    </cfRule>
  </conditionalFormatting>
  <conditionalFormatting sqref="C25:M29">
    <cfRule type="expression" dxfId="83" priority="1557" stopIfTrue="1">
      <formula>$G$13=""</formula>
    </cfRule>
    <cfRule type="expression" dxfId="82" priority="1558" stopIfTrue="1">
      <formula>$G$13=8</formula>
    </cfRule>
    <cfRule type="expression" dxfId="81" priority="1559" stopIfTrue="1">
      <formula>$G$13=7</formula>
    </cfRule>
    <cfRule type="expression" dxfId="80" priority="1560" stopIfTrue="1">
      <formula>$G$13=6</formula>
    </cfRule>
    <cfRule type="expression" dxfId="79" priority="1561" stopIfTrue="1">
      <formula>$G$13=5</formula>
    </cfRule>
    <cfRule type="expression" dxfId="78" priority="1562" stopIfTrue="1">
      <formula>$G$13=4</formula>
    </cfRule>
    <cfRule type="expression" dxfId="77" priority="1563" stopIfTrue="1">
      <formula>$G$13=3</formula>
    </cfRule>
    <cfRule type="expression" dxfId="76" priority="1564" stopIfTrue="1">
      <formula>$G$13=2</formula>
    </cfRule>
    <cfRule type="expression" dxfId="75" priority="1566" stopIfTrue="1">
      <formula>$G$13=0</formula>
    </cfRule>
  </conditionalFormatting>
  <conditionalFormatting sqref="G29:N29">
    <cfRule type="cellIs" dxfId="74" priority="1" stopIfTrue="1" operator="equal">
      <formula>MAX($G$29:$N$29)</formula>
    </cfRule>
  </conditionalFormatting>
  <printOptions horizontalCentered="1"/>
  <pageMargins left="0" right="0" top="0.98425196850393704" bottom="0" header="0.51181102362204722"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H264"/>
  <sheetViews>
    <sheetView zoomScaleNormal="100" zoomScaleSheetLayoutView="100" workbookViewId="0">
      <selection activeCell="G14" sqref="G14:G15"/>
    </sheetView>
  </sheetViews>
  <sheetFormatPr defaultRowHeight="13.5" x14ac:dyDescent="0.15"/>
  <cols>
    <col min="1" max="1" width="2.5" style="26" customWidth="1"/>
    <col min="2" max="2" width="12.125" customWidth="1"/>
    <col min="3" max="3" width="19.375" customWidth="1"/>
    <col min="4" max="34" width="12.625" customWidth="1"/>
    <col min="35" max="35" width="8.5" customWidth="1"/>
    <col min="36" max="36" width="14.625" customWidth="1"/>
    <col min="37" max="37" width="10.875" bestFit="1" customWidth="1"/>
    <col min="38" max="39" width="11.875" bestFit="1" customWidth="1"/>
    <col min="40" max="40" width="11.875" style="87" bestFit="1" customWidth="1"/>
    <col min="41" max="41" width="9.125" style="87" customWidth="1"/>
    <col min="42" max="42" width="14.125" style="87" customWidth="1"/>
    <col min="43" max="43" width="9.125" style="87" customWidth="1"/>
    <col min="44" max="44" width="9.125" style="1" customWidth="1"/>
    <col min="45" max="45" width="13.125" style="1" customWidth="1"/>
    <col min="46" max="48" width="9.125" style="1" customWidth="1"/>
    <col min="49" max="49" width="13.125" style="1" customWidth="1"/>
    <col min="50" max="52" width="9.125" style="1" customWidth="1"/>
    <col min="53" max="53" width="13.125" style="1" customWidth="1"/>
    <col min="54" max="56" width="9.125" style="1" customWidth="1"/>
    <col min="57" max="57" width="13.125" style="1" customWidth="1"/>
    <col min="58" max="59" width="9.125" style="1" customWidth="1"/>
    <col min="60" max="68" width="9.125" style="87" customWidth="1"/>
    <col min="75" max="75" width="11.375" bestFit="1" customWidth="1"/>
    <col min="76" max="76" width="5.125" customWidth="1"/>
    <col min="78" max="78" width="11.375" bestFit="1" customWidth="1"/>
    <col min="79" max="79" width="5.125" customWidth="1"/>
    <col min="81" max="81" width="11.375" bestFit="1" customWidth="1"/>
    <col min="82" max="82" width="5.125" customWidth="1"/>
    <col min="84" max="84" width="11.375" bestFit="1" customWidth="1"/>
    <col min="85" max="85" width="5.125" customWidth="1"/>
  </cols>
  <sheetData>
    <row r="1" spans="2:11" x14ac:dyDescent="0.15">
      <c r="B1" s="543" t="s">
        <v>231</v>
      </c>
      <c r="C1" s="384"/>
      <c r="D1" s="384"/>
    </row>
    <row r="2" spans="2:11" ht="13.5" customHeight="1" thickBot="1" x14ac:dyDescent="0.2">
      <c r="B2" s="384"/>
      <c r="C2" s="384"/>
      <c r="D2" s="384"/>
    </row>
    <row r="3" spans="2:11" ht="13.5" customHeight="1" thickTop="1" thickBot="1" x14ac:dyDescent="0.2">
      <c r="B3" s="384"/>
      <c r="C3" s="384"/>
      <c r="D3" s="384"/>
      <c r="F3" s="208"/>
      <c r="G3" s="206" t="s">
        <v>89</v>
      </c>
      <c r="I3" s="149" t="s">
        <v>185</v>
      </c>
      <c r="J3" s="209">
        <v>1</v>
      </c>
    </row>
    <row r="4" spans="2:11" ht="13.5" customHeight="1" thickTop="1" thickBot="1" x14ac:dyDescent="0.2">
      <c r="B4" s="23"/>
      <c r="C4" s="23"/>
      <c r="D4" s="23"/>
      <c r="E4" s="23"/>
      <c r="F4" s="24"/>
    </row>
    <row r="5" spans="2:11" ht="13.5" customHeight="1" thickTop="1" thickBot="1" x14ac:dyDescent="0.2">
      <c r="B5" s="445" t="s">
        <v>181</v>
      </c>
      <c r="C5" s="446"/>
      <c r="D5" s="447"/>
      <c r="E5" s="448"/>
      <c r="F5" s="448"/>
      <c r="G5" s="448"/>
      <c r="H5" s="448"/>
      <c r="I5" s="448"/>
      <c r="J5" s="449"/>
    </row>
    <row r="6" spans="2:11" ht="27" customHeight="1" thickTop="1" thickBot="1" x14ac:dyDescent="0.2">
      <c r="B6" s="541" t="s">
        <v>227</v>
      </c>
      <c r="C6" s="542"/>
      <c r="D6" s="450"/>
      <c r="E6" s="451"/>
      <c r="F6" s="451"/>
      <c r="G6" s="451"/>
      <c r="H6" s="451"/>
      <c r="I6" s="451"/>
      <c r="J6" s="452"/>
      <c r="K6" s="13"/>
    </row>
    <row r="7" spans="2:11" ht="13.5" customHeight="1" thickTop="1" x14ac:dyDescent="0.15">
      <c r="B7" s="292" t="s">
        <v>226</v>
      </c>
      <c r="C7" s="292"/>
      <c r="D7" s="292"/>
      <c r="E7" s="292"/>
      <c r="F7" s="292"/>
      <c r="G7" s="292"/>
      <c r="H7" s="292"/>
      <c r="I7" s="292"/>
      <c r="J7" s="13"/>
      <c r="K7" s="13"/>
    </row>
    <row r="8" spans="2:11" ht="13.5" customHeight="1" x14ac:dyDescent="0.15">
      <c r="B8" s="292"/>
      <c r="C8" s="292"/>
      <c r="D8" s="292"/>
      <c r="E8" s="292"/>
      <c r="F8" s="292"/>
      <c r="G8" s="292"/>
      <c r="H8" s="292"/>
      <c r="I8" s="292"/>
      <c r="J8" s="13"/>
      <c r="K8" s="13"/>
    </row>
    <row r="9" spans="2:11" ht="13.5" customHeight="1" x14ac:dyDescent="0.15">
      <c r="B9" s="26"/>
      <c r="C9" s="23"/>
      <c r="D9" s="23"/>
      <c r="E9" s="23"/>
      <c r="F9" s="23"/>
      <c r="G9" s="23"/>
    </row>
    <row r="10" spans="2:11" ht="13.5" customHeight="1" x14ac:dyDescent="0.15">
      <c r="B10" s="31" t="s">
        <v>144</v>
      </c>
    </row>
    <row r="11" spans="2:11" ht="13.5" customHeight="1" x14ac:dyDescent="0.15">
      <c r="B11" s="27" t="s">
        <v>61</v>
      </c>
      <c r="C11" s="454" t="s">
        <v>111</v>
      </c>
      <c r="D11" s="454"/>
      <c r="E11" s="454"/>
      <c r="F11" s="27" t="s">
        <v>62</v>
      </c>
      <c r="G11" s="27" t="s">
        <v>63</v>
      </c>
      <c r="H11" s="455" t="s">
        <v>115</v>
      </c>
      <c r="I11" s="455"/>
      <c r="J11" s="455"/>
    </row>
    <row r="12" spans="2:11" ht="13.5" customHeight="1" thickBot="1" x14ac:dyDescent="0.2">
      <c r="B12" s="46" t="s">
        <v>127</v>
      </c>
      <c r="C12" s="456" t="s">
        <v>125</v>
      </c>
      <c r="D12" s="457"/>
      <c r="E12" s="458"/>
      <c r="F12" s="210">
        <v>50</v>
      </c>
      <c r="G12" s="46" t="s">
        <v>126</v>
      </c>
      <c r="H12" s="459"/>
      <c r="I12" s="460"/>
      <c r="J12" s="461"/>
    </row>
    <row r="13" spans="2:11" ht="13.5" customHeight="1" thickTop="1" thickBot="1" x14ac:dyDescent="0.2">
      <c r="B13" s="50" t="s">
        <v>68</v>
      </c>
      <c r="C13" s="470" t="s">
        <v>112</v>
      </c>
      <c r="D13" s="470"/>
      <c r="E13" s="468"/>
      <c r="F13" s="213"/>
      <c r="G13" s="176" t="s">
        <v>69</v>
      </c>
      <c r="H13" s="471" t="s">
        <v>222</v>
      </c>
      <c r="I13" s="471"/>
      <c r="J13" s="471"/>
    </row>
    <row r="14" spans="2:11" ht="27" customHeight="1" thickTop="1" thickBot="1" x14ac:dyDescent="0.2">
      <c r="B14" s="443" t="s">
        <v>17</v>
      </c>
      <c r="C14" s="472" t="s">
        <v>113</v>
      </c>
      <c r="D14" s="387"/>
      <c r="E14" s="387"/>
      <c r="F14" s="474"/>
      <c r="G14" s="465"/>
      <c r="H14" s="467" t="s">
        <v>114</v>
      </c>
      <c r="I14" s="467"/>
      <c r="J14" s="467"/>
    </row>
    <row r="15" spans="2:11" ht="27" customHeight="1" thickTop="1" thickBot="1" x14ac:dyDescent="0.2">
      <c r="B15" s="444"/>
      <c r="C15" s="473"/>
      <c r="D15" s="389"/>
      <c r="E15" s="389"/>
      <c r="F15" s="474"/>
      <c r="G15" s="466"/>
      <c r="H15" s="467"/>
      <c r="I15" s="467"/>
      <c r="J15" s="467"/>
    </row>
    <row r="16" spans="2:11" ht="27" customHeight="1" thickTop="1" thickBot="1" x14ac:dyDescent="0.2">
      <c r="B16" s="223" t="s">
        <v>143</v>
      </c>
      <c r="C16" s="468" t="s">
        <v>123</v>
      </c>
      <c r="D16" s="469"/>
      <c r="E16" s="469"/>
      <c r="F16" s="213"/>
      <c r="G16" s="176"/>
      <c r="H16" s="462"/>
      <c r="I16" s="463"/>
      <c r="J16" s="464"/>
    </row>
    <row r="17" spans="2:68" ht="13.5" customHeight="1" thickTop="1" thickBot="1" x14ac:dyDescent="0.2">
      <c r="B17" s="50" t="s">
        <v>73</v>
      </c>
      <c r="C17" s="470" t="s">
        <v>122</v>
      </c>
      <c r="D17" s="470"/>
      <c r="E17" s="468"/>
      <c r="F17" s="213"/>
      <c r="G17" s="176" t="s">
        <v>64</v>
      </c>
      <c r="H17" s="462"/>
      <c r="I17" s="463"/>
      <c r="J17" s="464"/>
    </row>
    <row r="18" spans="2:68" ht="13.5" customHeight="1" thickTop="1" thickBot="1" x14ac:dyDescent="0.2">
      <c r="B18" s="50" t="s">
        <v>60</v>
      </c>
      <c r="C18" s="470" t="s">
        <v>124</v>
      </c>
      <c r="D18" s="470"/>
      <c r="E18" s="468"/>
      <c r="F18" s="213"/>
      <c r="G18" s="176" t="s">
        <v>210</v>
      </c>
      <c r="H18" s="462"/>
      <c r="I18" s="463"/>
      <c r="J18" s="464"/>
    </row>
    <row r="19" spans="2:68" ht="13.5" customHeight="1" thickTop="1" x14ac:dyDescent="0.15">
      <c r="B19" s="26"/>
      <c r="H19" s="48"/>
      <c r="I19" s="48"/>
      <c r="Y19" s="13"/>
      <c r="Z19" s="13"/>
      <c r="AA19" s="13"/>
      <c r="AB19" s="13"/>
      <c r="AC19" s="13"/>
      <c r="AD19" s="13"/>
      <c r="AE19" s="13"/>
      <c r="AF19" s="13"/>
      <c r="AG19" s="13"/>
      <c r="AH19" s="13"/>
      <c r="AI19" s="13"/>
      <c r="AK19" s="13"/>
      <c r="AM19" s="87"/>
      <c r="AQ19" s="1"/>
      <c r="BG19" s="87"/>
      <c r="BP19"/>
    </row>
    <row r="20" spans="2:68" ht="13.5" customHeight="1" thickBot="1" x14ac:dyDescent="0.2">
      <c r="B20" s="52" t="s">
        <v>206</v>
      </c>
      <c r="G20" s="453" t="s">
        <v>250</v>
      </c>
      <c r="H20" s="453"/>
      <c r="I20" s="453"/>
      <c r="J20" s="453"/>
      <c r="Y20" s="13"/>
      <c r="Z20" s="13"/>
      <c r="AA20" s="13"/>
      <c r="AB20" s="13"/>
      <c r="AC20" s="13"/>
      <c r="AD20" s="13"/>
      <c r="AE20" s="13"/>
      <c r="AF20" s="13"/>
      <c r="AG20" s="13"/>
      <c r="AH20" s="13"/>
      <c r="AI20" s="13"/>
      <c r="AK20" s="13"/>
      <c r="AM20" s="87"/>
      <c r="AQ20" s="1"/>
      <c r="BG20" s="87"/>
      <c r="BP20"/>
    </row>
    <row r="21" spans="2:68" ht="13.5" customHeight="1" thickTop="1" thickBot="1" x14ac:dyDescent="0.2">
      <c r="B21" s="544" t="s">
        <v>104</v>
      </c>
      <c r="C21" s="545"/>
      <c r="D21" s="212"/>
      <c r="E21" s="28" t="s">
        <v>64</v>
      </c>
      <c r="G21" s="453"/>
      <c r="H21" s="453"/>
      <c r="I21" s="453"/>
      <c r="J21" s="453"/>
      <c r="Y21" s="13"/>
      <c r="Z21" s="13"/>
      <c r="AA21" s="13"/>
      <c r="AB21" s="13"/>
      <c r="AC21" s="13"/>
      <c r="AD21" s="13"/>
      <c r="AE21" s="13"/>
      <c r="AF21" s="13"/>
      <c r="AG21" s="13"/>
      <c r="AH21" s="13"/>
      <c r="AI21" s="13"/>
      <c r="AK21" s="13"/>
      <c r="AM21" s="87"/>
      <c r="AQ21" s="1"/>
      <c r="BG21" s="87"/>
      <c r="BP21"/>
    </row>
    <row r="22" spans="2:68" ht="13.5" customHeight="1" thickTop="1" thickBot="1" x14ac:dyDescent="0.2">
      <c r="B22" s="546" t="s">
        <v>105</v>
      </c>
      <c r="C22" s="547"/>
      <c r="D22" s="212"/>
      <c r="E22" s="28" t="s">
        <v>64</v>
      </c>
      <c r="G22" s="453"/>
      <c r="H22" s="453"/>
      <c r="I22" s="453"/>
      <c r="J22" s="453"/>
      <c r="Y22" s="13"/>
      <c r="Z22" s="13"/>
      <c r="AA22" s="13"/>
      <c r="AB22" s="13"/>
      <c r="AC22" s="13"/>
      <c r="AD22" s="13"/>
      <c r="AE22" s="13"/>
      <c r="AF22" s="13"/>
      <c r="AG22" s="13"/>
      <c r="AH22" s="13"/>
      <c r="AI22" s="13"/>
      <c r="AK22" s="13"/>
      <c r="AM22" s="87"/>
      <c r="AQ22" s="1"/>
      <c r="BG22" s="87"/>
      <c r="BP22"/>
    </row>
    <row r="23" spans="2:68" ht="13.5" customHeight="1" thickTop="1" x14ac:dyDescent="0.15">
      <c r="B23" s="26"/>
      <c r="C23" s="38" t="s">
        <v>78</v>
      </c>
      <c r="D23" s="13">
        <f>IF(D26&lt;&gt;0,"使用しない",IF(D21="",0,LN(2)/D21))</f>
        <v>0</v>
      </c>
      <c r="G23" s="453"/>
      <c r="H23" s="453"/>
      <c r="I23" s="453"/>
      <c r="J23" s="453"/>
      <c r="Y23" s="13"/>
      <c r="Z23" s="13"/>
      <c r="AA23" s="13"/>
      <c r="AB23" s="13"/>
      <c r="AC23" s="13"/>
      <c r="AD23" s="13"/>
      <c r="AE23" s="13"/>
      <c r="AF23" s="13"/>
      <c r="AG23" s="13"/>
      <c r="AH23" s="13"/>
      <c r="AI23" s="13"/>
      <c r="AK23" s="13"/>
      <c r="AM23" s="87"/>
      <c r="AQ23" s="1"/>
      <c r="BG23" s="87"/>
      <c r="BP23"/>
    </row>
    <row r="24" spans="2:68" ht="13.5" customHeight="1" x14ac:dyDescent="0.15">
      <c r="B24" s="26"/>
      <c r="C24" s="38" t="s">
        <v>80</v>
      </c>
      <c r="D24" s="13">
        <f>IF(D26&lt;&gt;0,"使用しない",IF(D23&lt;&gt;0,IF(D22="","加水分解半減期を入力してください",LN(2)/D22),IF(D22="",0,LN(2)/D22)))</f>
        <v>0</v>
      </c>
      <c r="G24" s="453"/>
      <c r="H24" s="453"/>
      <c r="I24" s="453"/>
      <c r="J24" s="453"/>
      <c r="Y24" s="13"/>
      <c r="Z24" s="13"/>
      <c r="AA24" s="13"/>
      <c r="AB24" s="13"/>
      <c r="AC24" s="13"/>
      <c r="AD24" s="13"/>
      <c r="AE24" s="13"/>
      <c r="AF24" s="13"/>
      <c r="AG24" s="13"/>
      <c r="AH24" s="13"/>
      <c r="AI24" s="13"/>
      <c r="AK24" s="13"/>
      <c r="AM24" s="87"/>
      <c r="AQ24" s="1"/>
      <c r="BG24" s="87"/>
      <c r="BP24"/>
    </row>
    <row r="25" spans="2:68" ht="13.5" customHeight="1" thickBot="1" x14ac:dyDescent="0.2">
      <c r="B25" t="s">
        <v>249</v>
      </c>
      <c r="G25" s="453"/>
      <c r="H25" s="453"/>
      <c r="I25" s="453"/>
      <c r="J25" s="453"/>
      <c r="Y25" s="13"/>
      <c r="Z25" s="13"/>
      <c r="AA25" s="13"/>
      <c r="AB25" s="13"/>
      <c r="AC25" s="13"/>
      <c r="AD25" s="13"/>
      <c r="AE25" s="13"/>
      <c r="AF25" s="13"/>
      <c r="AG25" s="13"/>
      <c r="AH25" s="13"/>
      <c r="AI25" s="13"/>
      <c r="AK25" s="13"/>
      <c r="AM25" s="87"/>
      <c r="AQ25" s="1"/>
      <c r="BG25" s="87"/>
      <c r="BP25"/>
    </row>
    <row r="26" spans="2:68" ht="13.5" customHeight="1" thickTop="1" thickBot="1" x14ac:dyDescent="0.2">
      <c r="B26" s="546" t="s">
        <v>106</v>
      </c>
      <c r="C26" s="547"/>
      <c r="D26" s="212"/>
      <c r="E26" s="28" t="s">
        <v>64</v>
      </c>
      <c r="G26" s="453"/>
      <c r="H26" s="453"/>
      <c r="I26" s="453"/>
      <c r="J26" s="453"/>
      <c r="Y26" s="13"/>
      <c r="Z26" s="13"/>
      <c r="AA26" s="13"/>
      <c r="AB26" s="13"/>
      <c r="AC26" s="13"/>
      <c r="AD26" s="13"/>
      <c r="AE26" s="13"/>
      <c r="AF26" s="13"/>
      <c r="AG26" s="13"/>
      <c r="AH26" s="13"/>
      <c r="AI26" s="13"/>
      <c r="AK26" s="13"/>
      <c r="AM26" s="87"/>
      <c r="AQ26" s="1"/>
      <c r="BG26" s="87"/>
      <c r="BP26"/>
    </row>
    <row r="27" spans="2:68" ht="13.5" customHeight="1" thickTop="1" x14ac:dyDescent="0.15">
      <c r="B27" s="26"/>
      <c r="C27" s="39" t="s">
        <v>107</v>
      </c>
      <c r="D27" s="40">
        <f>IF(AND(D23&lt;&gt;0,NOT(D23="使用しない")),"使用しない",IF(AND(D24&lt;&gt;0,NOT(D24="使用しない")),0,IF(D26="",0,LN(2)/D26)))</f>
        <v>0</v>
      </c>
      <c r="G27" s="453"/>
      <c r="H27" s="453"/>
      <c r="I27" s="453"/>
      <c r="J27" s="453"/>
      <c r="Y27" s="13"/>
      <c r="Z27" s="13"/>
      <c r="AA27" s="13"/>
      <c r="AB27" s="13"/>
      <c r="AC27" s="13"/>
      <c r="AD27" s="13"/>
      <c r="AE27" s="13"/>
      <c r="AF27" s="13"/>
      <c r="AG27" s="13"/>
      <c r="AH27" s="13"/>
      <c r="AI27" s="13"/>
      <c r="AK27" s="13"/>
      <c r="AM27" s="87"/>
      <c r="AQ27" s="1"/>
      <c r="BG27" s="87"/>
      <c r="BP27"/>
    </row>
    <row r="28" spans="2:68" ht="13.5" customHeight="1" x14ac:dyDescent="0.15">
      <c r="B28" s="26"/>
      <c r="C28" s="39"/>
      <c r="D28" s="40"/>
      <c r="G28" s="453"/>
      <c r="H28" s="453"/>
      <c r="I28" s="453"/>
      <c r="J28" s="453"/>
      <c r="Y28" s="13"/>
      <c r="Z28" s="13"/>
      <c r="AA28" s="13"/>
      <c r="AB28" s="13"/>
      <c r="AC28" s="13"/>
      <c r="AD28" s="13"/>
      <c r="AE28" s="13"/>
      <c r="AF28" s="13"/>
      <c r="AG28" s="13"/>
      <c r="AH28" s="13"/>
      <c r="AI28" s="13"/>
      <c r="AK28" s="13"/>
      <c r="AM28" s="87"/>
      <c r="AQ28" s="1"/>
      <c r="BG28" s="87"/>
      <c r="BP28"/>
    </row>
    <row r="29" spans="2:68" ht="13.5" customHeight="1" x14ac:dyDescent="0.15">
      <c r="B29" s="26"/>
      <c r="C29" s="38" t="s">
        <v>221</v>
      </c>
      <c r="D29" s="36">
        <f>IF(OR(D27="使用しない",D27=0),D23+D24,D27)</f>
        <v>0</v>
      </c>
      <c r="G29" s="453"/>
      <c r="H29" s="453"/>
      <c r="I29" s="453"/>
      <c r="J29" s="453"/>
      <c r="Y29" s="13"/>
      <c r="Z29" s="13"/>
      <c r="AA29" s="13"/>
      <c r="AB29" s="13"/>
      <c r="AC29" s="13"/>
      <c r="AD29" s="13"/>
      <c r="AE29" s="13"/>
      <c r="AF29" s="13"/>
      <c r="AG29" s="13"/>
      <c r="AH29" s="13"/>
      <c r="AI29" s="13"/>
      <c r="AK29" s="13"/>
      <c r="AM29" s="87"/>
      <c r="AQ29" s="1"/>
      <c r="BG29" s="87"/>
      <c r="BP29"/>
    </row>
    <row r="30" spans="2:68" ht="13.5" customHeight="1" x14ac:dyDescent="0.15">
      <c r="B30" s="26"/>
      <c r="G30" s="453"/>
      <c r="H30" s="453"/>
      <c r="I30" s="453"/>
      <c r="J30" s="453"/>
      <c r="Y30" s="13"/>
      <c r="Z30" s="13"/>
      <c r="AA30" s="13"/>
      <c r="AB30" s="13"/>
      <c r="AC30" s="13"/>
      <c r="AD30" s="13"/>
      <c r="AE30" s="13"/>
      <c r="AF30" s="13"/>
      <c r="AG30" s="13"/>
      <c r="AH30" s="13"/>
      <c r="AI30" s="13"/>
      <c r="AK30" s="13"/>
      <c r="AM30" s="87"/>
      <c r="AQ30" s="1"/>
      <c r="BG30" s="87"/>
      <c r="BP30"/>
    </row>
    <row r="31" spans="2:68" ht="13.5" customHeight="1" thickBot="1" x14ac:dyDescent="0.2">
      <c r="B31" s="475" t="s">
        <v>207</v>
      </c>
      <c r="C31" s="475"/>
      <c r="E31" s="51" t="s">
        <v>59</v>
      </c>
      <c r="Y31" s="13"/>
      <c r="Z31" s="13"/>
      <c r="AA31" s="13"/>
      <c r="AB31" s="13"/>
      <c r="AC31" s="13"/>
      <c r="AD31" s="13"/>
      <c r="AE31" s="13"/>
      <c r="AF31" s="13"/>
      <c r="AG31" s="13"/>
      <c r="AH31" s="13"/>
      <c r="AI31" s="13"/>
      <c r="AK31" s="13"/>
      <c r="AM31" s="87"/>
      <c r="AQ31" s="1"/>
      <c r="BG31" s="87"/>
      <c r="BP31"/>
    </row>
    <row r="32" spans="2:68" ht="13.5" customHeight="1" thickTop="1" x14ac:dyDescent="0.15">
      <c r="B32" s="476" t="s">
        <v>156</v>
      </c>
      <c r="C32" s="476" t="s">
        <v>157</v>
      </c>
      <c r="E32" s="2" t="s">
        <v>61</v>
      </c>
      <c r="F32" s="548" t="s">
        <v>111</v>
      </c>
      <c r="G32" s="549"/>
      <c r="H32" s="550"/>
      <c r="I32" s="2" t="s">
        <v>62</v>
      </c>
      <c r="J32" s="2" t="s">
        <v>63</v>
      </c>
      <c r="Y32" s="13"/>
      <c r="Z32" s="13"/>
      <c r="AA32" s="13"/>
      <c r="AB32" s="13"/>
      <c r="AC32" s="13"/>
      <c r="AD32" s="13"/>
      <c r="AE32" s="13"/>
      <c r="AF32" s="13"/>
      <c r="AG32" s="13"/>
      <c r="AH32" s="13"/>
      <c r="AI32" s="13"/>
      <c r="AK32" s="13"/>
      <c r="AM32" s="87"/>
      <c r="AQ32" s="1"/>
      <c r="BG32" s="87"/>
      <c r="BP32"/>
    </row>
    <row r="33" spans="2:68" ht="13.5" customHeight="1" x14ac:dyDescent="0.15">
      <c r="B33" s="477"/>
      <c r="C33" s="477"/>
      <c r="E33" s="45" t="s">
        <v>128</v>
      </c>
      <c r="F33" s="478" t="s">
        <v>129</v>
      </c>
      <c r="G33" s="479"/>
      <c r="H33" s="480"/>
      <c r="I33" s="53">
        <v>30</v>
      </c>
      <c r="J33" s="50" t="s">
        <v>211</v>
      </c>
      <c r="Y33" s="13"/>
      <c r="Z33" s="13"/>
      <c r="AA33" s="13"/>
      <c r="AB33" s="13"/>
      <c r="AC33" s="13"/>
      <c r="AD33" s="13"/>
      <c r="AE33" s="13"/>
      <c r="AF33" s="13"/>
      <c r="AG33" s="13"/>
      <c r="AH33" s="13"/>
      <c r="AI33" s="13"/>
      <c r="AK33" s="13"/>
      <c r="AM33" s="87"/>
      <c r="AQ33" s="1"/>
      <c r="BG33" s="87"/>
      <c r="BP33"/>
    </row>
    <row r="34" spans="2:68" ht="13.5" customHeight="1" x14ac:dyDescent="0.15">
      <c r="B34" s="214"/>
      <c r="C34" s="214"/>
      <c r="E34" s="45" t="s">
        <v>130</v>
      </c>
      <c r="F34" s="478" t="s">
        <v>131</v>
      </c>
      <c r="G34" s="479"/>
      <c r="H34" s="480"/>
      <c r="I34" s="53">
        <v>20</v>
      </c>
      <c r="J34" s="45" t="s">
        <v>211</v>
      </c>
      <c r="Y34" s="13"/>
      <c r="Z34" s="13"/>
      <c r="AA34" s="13"/>
      <c r="AB34" s="13"/>
      <c r="AC34" s="13"/>
      <c r="AD34" s="13"/>
      <c r="AE34" s="13"/>
      <c r="AF34" s="13"/>
      <c r="AG34" s="13"/>
      <c r="AH34" s="13"/>
      <c r="AI34" s="13"/>
      <c r="AK34" s="13"/>
      <c r="AM34" s="87"/>
      <c r="AQ34" s="1"/>
      <c r="BG34" s="87"/>
      <c r="BP34"/>
    </row>
    <row r="35" spans="2:68" ht="13.5" customHeight="1" x14ac:dyDescent="0.15">
      <c r="B35" s="214"/>
      <c r="C35" s="214"/>
      <c r="E35" s="443" t="s">
        <v>81</v>
      </c>
      <c r="F35" s="472" t="s">
        <v>134</v>
      </c>
      <c r="G35" s="398"/>
      <c r="H35" s="487"/>
      <c r="I35" s="492">
        <f>IF(F16=0,0,0.3)</f>
        <v>0</v>
      </c>
      <c r="J35" s="443" t="s">
        <v>66</v>
      </c>
      <c r="Y35" s="13"/>
      <c r="Z35" s="13"/>
      <c r="AA35" s="13"/>
      <c r="AB35" s="13"/>
      <c r="AC35" s="13"/>
      <c r="AD35" s="13"/>
      <c r="AE35" s="13"/>
      <c r="AF35" s="13"/>
      <c r="AG35" s="13"/>
      <c r="AH35" s="13"/>
      <c r="AI35" s="13"/>
      <c r="AK35" s="13"/>
      <c r="AM35" s="87"/>
      <c r="AQ35" s="1"/>
      <c r="BG35" s="87"/>
      <c r="BP35"/>
    </row>
    <row r="36" spans="2:68" ht="13.5" customHeight="1" x14ac:dyDescent="0.15">
      <c r="B36" s="214"/>
      <c r="C36" s="214"/>
      <c r="E36" s="444"/>
      <c r="F36" s="488"/>
      <c r="G36" s="401"/>
      <c r="H36" s="489"/>
      <c r="I36" s="493"/>
      <c r="J36" s="444"/>
      <c r="Y36" s="13"/>
      <c r="Z36" s="13"/>
      <c r="AA36" s="13"/>
      <c r="AB36" s="13"/>
      <c r="AC36" s="13"/>
      <c r="AD36" s="13"/>
      <c r="AE36" s="13"/>
      <c r="AF36" s="13"/>
      <c r="AG36" s="13"/>
      <c r="AH36" s="13"/>
      <c r="AI36" s="13"/>
      <c r="AK36" s="13"/>
      <c r="AM36" s="87"/>
      <c r="AQ36" s="1"/>
      <c r="BG36" s="87"/>
      <c r="BP36"/>
    </row>
    <row r="37" spans="2:68" ht="13.5" customHeight="1" x14ac:dyDescent="0.15">
      <c r="B37" s="214"/>
      <c r="C37" s="214"/>
      <c r="E37" s="45" t="s">
        <v>132</v>
      </c>
      <c r="F37" s="478" t="s">
        <v>136</v>
      </c>
      <c r="G37" s="479"/>
      <c r="H37" s="480"/>
      <c r="I37" s="53">
        <v>0.16</v>
      </c>
      <c r="J37" s="45" t="s">
        <v>133</v>
      </c>
      <c r="Y37" s="13"/>
      <c r="Z37" s="13"/>
      <c r="AA37" s="13"/>
      <c r="AB37" s="13"/>
      <c r="AC37" s="13"/>
      <c r="AD37" s="13"/>
      <c r="AE37" s="13"/>
      <c r="AF37" s="13"/>
      <c r="AG37" s="13"/>
      <c r="AH37" s="13"/>
      <c r="AI37" s="13"/>
      <c r="AK37" s="13"/>
      <c r="AM37" s="87"/>
      <c r="AQ37" s="1"/>
      <c r="BG37" s="87"/>
      <c r="BP37"/>
    </row>
    <row r="38" spans="2:68" ht="13.5" customHeight="1" x14ac:dyDescent="0.15">
      <c r="B38" s="214"/>
      <c r="C38" s="214"/>
      <c r="E38" s="443" t="s">
        <v>82</v>
      </c>
      <c r="F38" s="472" t="s">
        <v>135</v>
      </c>
      <c r="G38" s="398"/>
      <c r="H38" s="487"/>
      <c r="I38" s="492">
        <f>IF(F16=0,0,4)</f>
        <v>0</v>
      </c>
      <c r="J38" s="443" t="s">
        <v>66</v>
      </c>
      <c r="Y38" s="13"/>
      <c r="Z38" s="13"/>
      <c r="AA38" s="13"/>
      <c r="AB38" s="13"/>
      <c r="AC38" s="13"/>
      <c r="AD38" s="13"/>
      <c r="AE38" s="13"/>
      <c r="AF38" s="13"/>
      <c r="AG38" s="13"/>
      <c r="AH38" s="13"/>
      <c r="AI38" s="13"/>
      <c r="AK38" s="13"/>
      <c r="AM38" s="87"/>
      <c r="AQ38" s="1"/>
      <c r="BG38" s="87"/>
      <c r="BP38"/>
    </row>
    <row r="39" spans="2:68" ht="13.5" customHeight="1" x14ac:dyDescent="0.15">
      <c r="B39" s="214"/>
      <c r="C39" s="214"/>
      <c r="E39" s="444"/>
      <c r="F39" s="488"/>
      <c r="G39" s="401"/>
      <c r="H39" s="489"/>
      <c r="I39" s="493"/>
      <c r="J39" s="444"/>
      <c r="Y39" s="13"/>
      <c r="Z39" s="13"/>
      <c r="AA39" s="13"/>
      <c r="AB39" s="13"/>
      <c r="AC39" s="13"/>
      <c r="AD39" s="13"/>
      <c r="AE39" s="13"/>
      <c r="AF39" s="13"/>
      <c r="AG39" s="13"/>
      <c r="AH39" s="13"/>
      <c r="AI39" s="13"/>
      <c r="AK39" s="13"/>
      <c r="AM39" s="87"/>
      <c r="AQ39" s="1"/>
      <c r="BG39" s="87"/>
      <c r="BP39"/>
    </row>
    <row r="40" spans="2:68" ht="13.5" customHeight="1" x14ac:dyDescent="0.15">
      <c r="B40" s="214"/>
      <c r="C40" s="214"/>
      <c r="E40" s="45" t="s">
        <v>138</v>
      </c>
      <c r="F40" s="478" t="s">
        <v>137</v>
      </c>
      <c r="G40" s="479"/>
      <c r="H40" s="480"/>
      <c r="I40" s="53">
        <v>7.0000000000000007E-2</v>
      </c>
      <c r="J40" s="45" t="s">
        <v>133</v>
      </c>
      <c r="Y40" s="13"/>
      <c r="Z40" s="13"/>
      <c r="AA40" s="13"/>
      <c r="AB40" s="13"/>
      <c r="AC40" s="13"/>
      <c r="AD40" s="13"/>
      <c r="AE40" s="13"/>
      <c r="AF40" s="13"/>
      <c r="AG40" s="13"/>
      <c r="AH40" s="13"/>
      <c r="AI40" s="13"/>
      <c r="AK40" s="13"/>
      <c r="AM40" s="87"/>
      <c r="AQ40" s="1"/>
      <c r="BG40" s="87"/>
      <c r="BP40"/>
    </row>
    <row r="41" spans="2:68" ht="13.5" customHeight="1" x14ac:dyDescent="0.15">
      <c r="B41" s="214"/>
      <c r="C41" s="214"/>
      <c r="E41" s="443" t="s">
        <v>139</v>
      </c>
      <c r="F41" s="472" t="s">
        <v>145</v>
      </c>
      <c r="G41" s="398"/>
      <c r="H41" s="398"/>
      <c r="I41" s="487"/>
      <c r="J41" s="443" t="s">
        <v>64</v>
      </c>
      <c r="Y41" s="13"/>
      <c r="Z41" s="13"/>
      <c r="AA41" s="13"/>
      <c r="AB41" s="13"/>
      <c r="AC41" s="13"/>
      <c r="AD41" s="13"/>
      <c r="AE41" s="13"/>
      <c r="AF41" s="13"/>
      <c r="AG41" s="13"/>
      <c r="AH41" s="13"/>
      <c r="AI41" s="13"/>
      <c r="AK41" s="13"/>
      <c r="AM41" s="87"/>
      <c r="AQ41" s="1"/>
      <c r="BG41" s="87"/>
      <c r="BP41"/>
    </row>
    <row r="42" spans="2:68" ht="13.5" customHeight="1" x14ac:dyDescent="0.15">
      <c r="B42" s="214"/>
      <c r="C42" s="214"/>
      <c r="E42" s="444"/>
      <c r="F42" s="488"/>
      <c r="G42" s="401"/>
      <c r="H42" s="401"/>
      <c r="I42" s="489"/>
      <c r="J42" s="444"/>
      <c r="Y42" s="13"/>
      <c r="Z42" s="13"/>
      <c r="AA42" s="13"/>
      <c r="AB42" s="13"/>
      <c r="AC42" s="13"/>
      <c r="AD42" s="13"/>
      <c r="AE42" s="13"/>
      <c r="AF42" s="13"/>
      <c r="AG42" s="13"/>
      <c r="AH42" s="13"/>
      <c r="AI42" s="13"/>
      <c r="AK42" s="13"/>
      <c r="AM42" s="87"/>
      <c r="AQ42" s="1"/>
      <c r="BG42" s="87"/>
      <c r="BP42"/>
    </row>
    <row r="43" spans="2:68" ht="13.5" customHeight="1" x14ac:dyDescent="0.15">
      <c r="B43" s="214"/>
      <c r="C43" s="214"/>
      <c r="E43" s="443" t="s">
        <v>140</v>
      </c>
      <c r="F43" s="472" t="s">
        <v>146</v>
      </c>
      <c r="G43" s="398"/>
      <c r="H43" s="398"/>
      <c r="I43" s="487"/>
      <c r="J43" s="443" t="s">
        <v>85</v>
      </c>
      <c r="Y43" s="13"/>
      <c r="Z43" s="13"/>
      <c r="AA43" s="13"/>
      <c r="AB43" s="13"/>
      <c r="AC43" s="13"/>
      <c r="AD43" s="13"/>
      <c r="AE43" s="13"/>
      <c r="AF43" s="13"/>
      <c r="AG43" s="13"/>
      <c r="AH43" s="13"/>
      <c r="AI43" s="13"/>
      <c r="AK43" s="13"/>
      <c r="AM43" s="87"/>
      <c r="AQ43" s="1"/>
      <c r="BG43" s="87"/>
      <c r="BP43"/>
    </row>
    <row r="44" spans="2:68" ht="13.5" customHeight="1" x14ac:dyDescent="0.15">
      <c r="B44" s="214"/>
      <c r="C44" s="214"/>
      <c r="E44" s="444"/>
      <c r="F44" s="488"/>
      <c r="G44" s="401"/>
      <c r="H44" s="401"/>
      <c r="I44" s="489"/>
      <c r="J44" s="444"/>
      <c r="Y44" s="13"/>
      <c r="Z44" s="13"/>
      <c r="AA44" s="13"/>
      <c r="AB44" s="13"/>
      <c r="AC44" s="13"/>
      <c r="AD44" s="13"/>
      <c r="AE44" s="13"/>
      <c r="AF44" s="13"/>
      <c r="AG44" s="13"/>
      <c r="AH44" s="13"/>
      <c r="AI44" s="13"/>
      <c r="AK44" s="13"/>
      <c r="AM44" s="87"/>
      <c r="AQ44" s="1"/>
      <c r="BG44" s="87"/>
      <c r="BP44"/>
    </row>
    <row r="45" spans="2:68" ht="13.5" customHeight="1" x14ac:dyDescent="0.15">
      <c r="B45" s="214"/>
      <c r="C45" s="214"/>
      <c r="E45" s="46" t="s">
        <v>77</v>
      </c>
      <c r="F45" s="484" t="s">
        <v>117</v>
      </c>
      <c r="G45" s="485"/>
      <c r="H45" s="486"/>
      <c r="I45" s="10">
        <v>2000</v>
      </c>
      <c r="J45" s="50" t="s">
        <v>85</v>
      </c>
      <c r="Y45" s="13"/>
      <c r="Z45" s="13"/>
      <c r="AA45" s="13"/>
      <c r="AB45" s="13"/>
      <c r="AC45" s="13"/>
      <c r="AD45" s="13"/>
      <c r="AE45" s="13"/>
      <c r="AF45" s="13"/>
      <c r="AG45" s="13"/>
      <c r="AH45" s="13"/>
      <c r="AI45" s="13"/>
      <c r="AK45" s="13"/>
      <c r="AM45" s="87"/>
      <c r="AQ45" s="1"/>
      <c r="BG45" s="87"/>
      <c r="BP45"/>
    </row>
    <row r="46" spans="2:68" ht="13.5" customHeight="1" x14ac:dyDescent="0.15">
      <c r="B46" s="214"/>
      <c r="C46" s="214"/>
      <c r="E46" s="5" t="s">
        <v>79</v>
      </c>
      <c r="F46" s="484" t="s">
        <v>101</v>
      </c>
      <c r="G46" s="485"/>
      <c r="H46" s="486"/>
      <c r="I46" s="10">
        <v>1</v>
      </c>
      <c r="J46" s="50" t="s">
        <v>86</v>
      </c>
      <c r="Y46" s="13"/>
      <c r="Z46" s="13"/>
      <c r="AA46" s="13"/>
      <c r="AB46" s="13"/>
      <c r="AC46" s="13"/>
      <c r="AD46" s="13"/>
      <c r="AE46" s="13"/>
      <c r="AF46" s="13"/>
      <c r="AG46" s="13"/>
      <c r="AH46" s="13"/>
      <c r="AI46" s="13"/>
      <c r="AK46" s="13"/>
      <c r="AM46" s="87"/>
      <c r="AQ46" s="1"/>
      <c r="BG46" s="87"/>
      <c r="BP46"/>
    </row>
    <row r="47" spans="2:68" ht="13.5" customHeight="1" x14ac:dyDescent="0.15">
      <c r="B47" s="214"/>
      <c r="C47" s="214"/>
      <c r="E47" s="5" t="s">
        <v>65</v>
      </c>
      <c r="F47" s="484" t="s">
        <v>118</v>
      </c>
      <c r="G47" s="485"/>
      <c r="H47" s="486"/>
      <c r="I47" s="10">
        <v>1.2</v>
      </c>
      <c r="J47" s="50" t="s">
        <v>66</v>
      </c>
      <c r="Y47" s="13"/>
      <c r="Z47" s="13"/>
      <c r="AA47" s="13"/>
      <c r="AB47" s="13"/>
      <c r="AC47" s="13"/>
      <c r="AD47" s="13"/>
      <c r="AE47" s="13"/>
      <c r="AF47" s="13"/>
      <c r="AG47" s="13"/>
      <c r="AH47" s="13"/>
      <c r="AI47" s="13"/>
      <c r="AK47" s="13"/>
      <c r="AM47" s="87"/>
      <c r="AQ47" s="1"/>
      <c r="BG47" s="87"/>
      <c r="BP47"/>
    </row>
    <row r="48" spans="2:68" ht="13.5" customHeight="1" x14ac:dyDescent="0.15">
      <c r="B48" s="214"/>
      <c r="C48" s="214"/>
      <c r="E48" s="5" t="s">
        <v>67</v>
      </c>
      <c r="F48" s="484" t="s">
        <v>119</v>
      </c>
      <c r="G48" s="485"/>
      <c r="H48" s="486"/>
      <c r="I48" s="10">
        <v>1</v>
      </c>
      <c r="J48" s="50" t="s">
        <v>86</v>
      </c>
      <c r="Y48" s="13"/>
      <c r="Z48" s="13"/>
      <c r="AA48" s="13"/>
      <c r="AB48" s="13"/>
      <c r="AC48" s="13"/>
      <c r="AD48" s="13"/>
      <c r="AE48" s="13"/>
      <c r="AF48" s="13"/>
      <c r="AG48" s="13"/>
      <c r="AH48" s="13"/>
      <c r="AI48" s="13"/>
      <c r="AK48" s="13"/>
      <c r="AM48" s="87"/>
      <c r="AQ48" s="1"/>
      <c r="BG48" s="87"/>
      <c r="BP48"/>
    </row>
    <row r="49" spans="1:68" ht="13.5" customHeight="1" x14ac:dyDescent="0.15">
      <c r="B49" s="214"/>
      <c r="C49" s="215"/>
      <c r="E49" s="12" t="s">
        <v>70</v>
      </c>
      <c r="F49" s="500" t="s">
        <v>120</v>
      </c>
      <c r="G49" s="501"/>
      <c r="H49" s="502"/>
      <c r="I49" s="10">
        <v>2.4</v>
      </c>
      <c r="J49" s="50" t="s">
        <v>71</v>
      </c>
      <c r="Y49" s="13"/>
      <c r="Z49" s="13"/>
      <c r="AA49" s="13"/>
      <c r="AB49" s="13"/>
      <c r="AC49" s="13"/>
      <c r="AD49" s="13"/>
      <c r="AE49" s="13"/>
      <c r="AF49" s="13"/>
      <c r="AG49" s="13"/>
      <c r="AH49" s="13"/>
      <c r="AI49" s="13"/>
      <c r="AK49" s="13"/>
      <c r="AM49" s="87"/>
      <c r="AQ49" s="1"/>
      <c r="BG49" s="87"/>
      <c r="BP49"/>
    </row>
    <row r="50" spans="1:68" ht="13.5" customHeight="1" x14ac:dyDescent="0.15">
      <c r="B50" s="214"/>
      <c r="C50" s="214"/>
      <c r="E50" s="12" t="s">
        <v>72</v>
      </c>
      <c r="F50" s="484" t="s">
        <v>121</v>
      </c>
      <c r="G50" s="485"/>
      <c r="H50" s="486"/>
      <c r="I50" s="10">
        <v>2.9</v>
      </c>
      <c r="J50" s="50" t="s">
        <v>66</v>
      </c>
      <c r="Y50" s="13"/>
      <c r="Z50" s="13"/>
      <c r="AA50" s="13"/>
      <c r="AB50" s="13"/>
      <c r="AC50" s="13"/>
      <c r="AD50" s="13"/>
      <c r="AE50" s="13"/>
      <c r="AF50" s="13"/>
      <c r="AG50" s="13"/>
      <c r="AH50" s="13"/>
      <c r="AI50" s="13"/>
      <c r="AK50" s="13"/>
      <c r="AM50" s="87"/>
      <c r="AQ50" s="1"/>
      <c r="BG50" s="87"/>
      <c r="BP50"/>
    </row>
    <row r="51" spans="1:68" ht="13.5" customHeight="1" x14ac:dyDescent="0.15">
      <c r="B51" s="214"/>
      <c r="C51" s="214"/>
      <c r="E51" s="12" t="s">
        <v>141</v>
      </c>
      <c r="F51" s="503" t="s">
        <v>142</v>
      </c>
      <c r="G51" s="503"/>
      <c r="H51" s="503"/>
      <c r="I51" s="10">
        <f>(Plevee/rws)*Koc*(Oclevee/100)+1</f>
        <v>1</v>
      </c>
      <c r="J51" s="50"/>
      <c r="Y51" s="13"/>
      <c r="Z51" s="13"/>
      <c r="AA51" s="13"/>
      <c r="AB51" s="13"/>
      <c r="AC51" s="13"/>
      <c r="AD51" s="13"/>
      <c r="AE51" s="13"/>
      <c r="AF51" s="13"/>
      <c r="AG51" s="13"/>
      <c r="AH51" s="13"/>
      <c r="AI51" s="13"/>
      <c r="AK51" s="13"/>
      <c r="AM51" s="87"/>
      <c r="AQ51" s="1"/>
      <c r="BG51" s="87"/>
      <c r="BP51"/>
    </row>
    <row r="52" spans="1:68" ht="13.5" customHeight="1" x14ac:dyDescent="0.15">
      <c r="B52" s="214"/>
      <c r="C52" s="214"/>
      <c r="H52" s="48"/>
      <c r="I52" s="48"/>
      <c r="Y52" s="13"/>
      <c r="Z52" s="13"/>
      <c r="AA52" s="13"/>
      <c r="AB52" s="13"/>
      <c r="AC52" s="13"/>
      <c r="AD52" s="13"/>
      <c r="AE52" s="13"/>
      <c r="AF52" s="13"/>
      <c r="AG52" s="13"/>
      <c r="AH52" s="13"/>
      <c r="AI52" s="13"/>
      <c r="AK52" s="13"/>
      <c r="AM52" s="87"/>
      <c r="AQ52" s="1"/>
      <c r="BG52" s="87"/>
      <c r="BP52"/>
    </row>
    <row r="53" spans="1:68" ht="13.5" customHeight="1" x14ac:dyDescent="0.15">
      <c r="B53" s="214"/>
      <c r="C53" s="214"/>
      <c r="H53" s="48"/>
      <c r="I53" s="48"/>
      <c r="Y53" s="13"/>
      <c r="Z53" s="13"/>
      <c r="AA53" s="13"/>
      <c r="AB53" s="13"/>
      <c r="AC53" s="13"/>
      <c r="AD53" s="13"/>
      <c r="AE53" s="13"/>
      <c r="AF53" s="13"/>
      <c r="AG53" s="13"/>
      <c r="AH53" s="13"/>
      <c r="AI53" s="13"/>
      <c r="AK53" s="13"/>
      <c r="AM53" s="87"/>
      <c r="AQ53" s="1"/>
      <c r="BG53" s="87"/>
      <c r="BP53"/>
    </row>
    <row r="54" spans="1:68" ht="13.5" customHeight="1" thickBot="1" x14ac:dyDescent="0.2">
      <c r="B54" s="216"/>
      <c r="C54" s="216"/>
      <c r="H54" s="48"/>
      <c r="I54" s="48"/>
      <c r="Y54" s="13"/>
      <c r="Z54" s="13"/>
      <c r="AA54" s="13"/>
      <c r="AB54" s="13"/>
      <c r="AC54" s="13"/>
      <c r="AD54" s="13"/>
      <c r="AE54" s="13"/>
      <c r="AF54" s="13"/>
      <c r="AG54" s="13"/>
      <c r="AH54" s="13"/>
      <c r="AI54" s="13"/>
      <c r="AK54" s="13"/>
      <c r="AM54" s="87"/>
      <c r="AQ54" s="1"/>
      <c r="BG54" s="87"/>
      <c r="BP54"/>
    </row>
    <row r="55" spans="1:68" ht="13.5" customHeight="1" thickTop="1" x14ac:dyDescent="0.15">
      <c r="B55" s="26"/>
      <c r="H55" s="48"/>
      <c r="I55" s="48"/>
      <c r="Y55" s="13"/>
      <c r="Z55" s="13"/>
      <c r="AA55" s="13"/>
      <c r="AB55" s="13"/>
      <c r="AC55" s="13"/>
      <c r="AD55" s="13"/>
      <c r="AE55" s="13"/>
      <c r="AF55" s="13"/>
      <c r="AG55" s="13"/>
      <c r="AH55" s="13"/>
      <c r="AI55" s="13"/>
      <c r="AK55" s="13"/>
      <c r="AM55" s="87"/>
      <c r="AQ55" s="1"/>
      <c r="BG55" s="87"/>
      <c r="BP55"/>
    </row>
    <row r="56" spans="1:68" ht="13.5" customHeight="1" x14ac:dyDescent="0.15">
      <c r="A56"/>
      <c r="B56" s="490" t="s">
        <v>225</v>
      </c>
      <c r="C56" s="491"/>
      <c r="D56" s="491"/>
      <c r="E56" s="491"/>
      <c r="T56" s="13"/>
      <c r="U56" s="13"/>
      <c r="V56" s="13"/>
      <c r="W56" s="13"/>
      <c r="X56" s="13"/>
      <c r="Y56" s="13"/>
      <c r="Z56" s="13"/>
      <c r="AA56" s="13"/>
      <c r="AB56" s="13"/>
      <c r="AC56" s="13"/>
      <c r="AE56" s="41"/>
      <c r="AF56" s="48"/>
      <c r="AG56" s="1"/>
      <c r="AH56" s="1"/>
      <c r="AI56" s="48"/>
      <c r="AJ56" s="48"/>
      <c r="AK56" s="1"/>
      <c r="AL56" s="1"/>
      <c r="AM56" s="48"/>
      <c r="AN56" s="48"/>
      <c r="AO56" s="1"/>
      <c r="AP56" s="1"/>
      <c r="AQ56" s="48"/>
      <c r="AR56" s="48"/>
      <c r="AU56"/>
      <c r="AV56"/>
      <c r="AW56"/>
      <c r="AX56"/>
      <c r="AY56"/>
      <c r="AZ56"/>
      <c r="BA56"/>
      <c r="BB56"/>
      <c r="BC56"/>
      <c r="BD56"/>
      <c r="BE56"/>
      <c r="BF56"/>
      <c r="BG56"/>
      <c r="BH56"/>
      <c r="BI56"/>
      <c r="BJ56"/>
      <c r="BK56"/>
      <c r="BL56"/>
      <c r="BM56"/>
      <c r="BN56"/>
      <c r="BO56"/>
      <c r="BP56"/>
    </row>
    <row r="57" spans="1:68" ht="13.5" customHeight="1" x14ac:dyDescent="0.15">
      <c r="A57"/>
      <c r="B57" s="491"/>
      <c r="C57" s="491"/>
      <c r="D57" s="491"/>
      <c r="E57" s="491"/>
      <c r="T57" s="13"/>
      <c r="U57" s="13"/>
      <c r="V57" s="13"/>
      <c r="W57" s="13"/>
      <c r="X57" s="13"/>
      <c r="Y57" s="13"/>
      <c r="Z57" s="13"/>
      <c r="AA57" s="13"/>
      <c r="AB57" s="13"/>
      <c r="AC57" s="13"/>
      <c r="AE57" s="41"/>
      <c r="AF57" s="48"/>
      <c r="AG57" s="1"/>
      <c r="AH57" s="1"/>
      <c r="AI57" s="48"/>
      <c r="AJ57" s="48"/>
      <c r="AK57" s="1"/>
      <c r="AL57" s="1"/>
      <c r="AM57" s="48"/>
      <c r="AN57" s="48"/>
      <c r="AO57" s="1"/>
      <c r="AP57" s="1"/>
      <c r="AQ57" s="48"/>
      <c r="AR57" s="48"/>
      <c r="AU57"/>
      <c r="AV57"/>
      <c r="AW57"/>
      <c r="AX57"/>
      <c r="AY57"/>
      <c r="AZ57"/>
      <c r="BA57"/>
      <c r="BB57"/>
      <c r="BC57"/>
      <c r="BD57"/>
      <c r="BE57"/>
      <c r="BF57"/>
      <c r="BG57"/>
      <c r="BH57"/>
      <c r="BI57"/>
      <c r="BJ57"/>
      <c r="BK57"/>
      <c r="BL57"/>
      <c r="BM57"/>
      <c r="BN57"/>
      <c r="BO57"/>
      <c r="BP57"/>
    </row>
    <row r="58" spans="1:68" ht="13.5" customHeight="1" x14ac:dyDescent="0.15">
      <c r="A58"/>
      <c r="B58" s="491"/>
      <c r="C58" s="491"/>
      <c r="D58" s="491"/>
      <c r="E58" s="491"/>
      <c r="T58" s="13"/>
      <c r="U58" s="13"/>
      <c r="V58" s="13"/>
      <c r="W58" s="13"/>
      <c r="X58" s="13"/>
      <c r="Y58" s="13"/>
      <c r="Z58" s="13"/>
      <c r="AA58" s="13"/>
      <c r="AB58" s="13"/>
      <c r="AC58" s="13"/>
      <c r="AE58" s="41"/>
      <c r="AF58" s="48"/>
      <c r="AG58" s="1"/>
      <c r="AH58" s="1"/>
      <c r="AI58" s="48"/>
      <c r="AJ58" s="48"/>
      <c r="AK58" s="1"/>
      <c r="AL58" s="1"/>
      <c r="AM58" s="48"/>
      <c r="AN58" s="48"/>
      <c r="AO58" s="1"/>
      <c r="AP58" s="1"/>
      <c r="AQ58" s="48"/>
      <c r="AR58" s="48"/>
      <c r="AU58"/>
      <c r="AV58"/>
      <c r="AW58"/>
      <c r="AX58"/>
      <c r="AY58"/>
      <c r="AZ58"/>
      <c r="BA58"/>
      <c r="BB58"/>
      <c r="BC58"/>
      <c r="BD58"/>
      <c r="BE58"/>
      <c r="BF58"/>
      <c r="BG58"/>
      <c r="BH58"/>
      <c r="BI58"/>
      <c r="BJ58"/>
      <c r="BK58"/>
      <c r="BL58"/>
      <c r="BM58"/>
      <c r="BN58"/>
      <c r="BO58"/>
      <c r="BP58"/>
    </row>
    <row r="59" spans="1:68" ht="13.5" customHeight="1" x14ac:dyDescent="0.15">
      <c r="A59"/>
      <c r="B59" s="491"/>
      <c r="C59" s="491"/>
      <c r="D59" s="491"/>
      <c r="E59" s="491"/>
      <c r="T59" s="13"/>
      <c r="U59" s="13"/>
      <c r="V59" s="13"/>
      <c r="W59" s="13"/>
      <c r="X59" s="13"/>
      <c r="Y59" s="13"/>
      <c r="Z59" s="13"/>
      <c r="AA59" s="13"/>
      <c r="AB59" s="13"/>
      <c r="AC59" s="13"/>
      <c r="AE59" s="41"/>
      <c r="AF59" s="48"/>
      <c r="AG59" s="1"/>
      <c r="AH59" s="1"/>
      <c r="AI59" s="48"/>
      <c r="AJ59" s="48"/>
      <c r="AK59" s="1"/>
      <c r="AL59" s="1"/>
      <c r="AM59" s="48"/>
      <c r="AN59" s="48"/>
      <c r="AO59" s="1"/>
      <c r="AP59" s="1"/>
      <c r="AQ59" s="48"/>
      <c r="AR59" s="48"/>
      <c r="AU59"/>
      <c r="AV59"/>
      <c r="AW59"/>
      <c r="AX59"/>
      <c r="AY59"/>
      <c r="AZ59"/>
      <c r="BA59"/>
      <c r="BB59"/>
      <c r="BC59"/>
      <c r="BD59"/>
      <c r="BE59"/>
      <c r="BF59"/>
      <c r="BG59"/>
      <c r="BH59"/>
      <c r="BI59"/>
      <c r="BJ59"/>
      <c r="BK59"/>
      <c r="BL59"/>
      <c r="BM59"/>
      <c r="BN59"/>
      <c r="BO59"/>
      <c r="BP59"/>
    </row>
    <row r="60" spans="1:68" ht="13.5" customHeight="1" thickBot="1" x14ac:dyDescent="0.2">
      <c r="B60" s="26"/>
      <c r="H60" s="48"/>
      <c r="I60" s="48"/>
      <c r="Y60" s="13"/>
      <c r="Z60" s="13"/>
      <c r="AA60" s="13"/>
      <c r="AB60" s="13"/>
      <c r="AC60" s="13"/>
      <c r="AD60" s="13"/>
      <c r="AE60" s="13"/>
      <c r="AF60" s="13"/>
      <c r="AG60" s="13"/>
      <c r="AH60" s="13"/>
      <c r="AI60" s="13"/>
      <c r="AK60" s="13"/>
      <c r="AM60" s="87"/>
      <c r="AQ60" s="1"/>
      <c r="BG60" s="87"/>
      <c r="BP60"/>
    </row>
    <row r="61" spans="1:68" ht="13.5" customHeight="1" thickTop="1" thickBot="1" x14ac:dyDescent="0.2">
      <c r="B61" s="26"/>
      <c r="C61" s="49"/>
      <c r="D61" s="13"/>
      <c r="E61" s="13"/>
      <c r="G61" s="441" t="s">
        <v>184</v>
      </c>
      <c r="H61" s="504"/>
      <c r="I61" s="342"/>
      <c r="Y61" s="13"/>
      <c r="Z61" s="13"/>
      <c r="AA61" s="13"/>
      <c r="AB61" s="13"/>
      <c r="AC61" s="13"/>
      <c r="AD61" s="13"/>
      <c r="AE61" s="13"/>
      <c r="AF61" s="13"/>
      <c r="AG61" s="13"/>
      <c r="AH61" s="13"/>
      <c r="AI61" s="13"/>
      <c r="AK61" s="13"/>
      <c r="AM61" s="87"/>
      <c r="AQ61" s="1"/>
      <c r="BG61" s="87"/>
      <c r="BP61"/>
    </row>
    <row r="62" spans="1:68" ht="13.5" customHeight="1" thickTop="1" x14ac:dyDescent="0.15">
      <c r="B62" s="26"/>
      <c r="C62" s="49"/>
      <c r="D62" s="13"/>
      <c r="E62" s="13"/>
      <c r="G62" s="222" t="s">
        <v>204</v>
      </c>
      <c r="H62" s="56"/>
      <c r="I62" s="56"/>
      <c r="Y62" s="13"/>
      <c r="Z62" s="13"/>
      <c r="AA62" s="13"/>
      <c r="AB62" s="13"/>
      <c r="AC62" s="13"/>
      <c r="AD62" s="13"/>
      <c r="AE62" s="13"/>
      <c r="AF62" s="13"/>
      <c r="AG62" s="13"/>
      <c r="AH62" s="13"/>
      <c r="AI62" s="13"/>
      <c r="AK62" s="13"/>
      <c r="AM62" s="87"/>
      <c r="AQ62" s="1"/>
      <c r="BG62" s="87"/>
      <c r="BP62"/>
    </row>
    <row r="63" spans="1:68" ht="13.5" customHeight="1" thickBot="1" x14ac:dyDescent="0.2">
      <c r="B63" s="26"/>
      <c r="C63" s="31" t="s">
        <v>190</v>
      </c>
      <c r="Y63" s="13"/>
      <c r="Z63" s="13"/>
      <c r="AA63" s="13"/>
      <c r="AB63" s="13"/>
      <c r="AC63" s="13"/>
      <c r="AD63" s="13"/>
      <c r="AE63" s="13"/>
      <c r="AF63" s="13"/>
      <c r="AG63" s="13"/>
      <c r="AH63" s="13"/>
      <c r="AI63" s="13"/>
      <c r="AK63" s="13"/>
      <c r="AM63" s="87"/>
      <c r="AQ63" s="1"/>
      <c r="BG63" s="87"/>
      <c r="BP63"/>
    </row>
    <row r="64" spans="1:68" ht="13.5" customHeight="1" thickTop="1" thickBot="1" x14ac:dyDescent="0.2">
      <c r="B64" s="26"/>
      <c r="C64" s="494" t="s">
        <v>201</v>
      </c>
      <c r="D64" s="495"/>
      <c r="E64" s="496"/>
      <c r="F64" s="174">
        <v>2</v>
      </c>
      <c r="G64" s="202">
        <v>3</v>
      </c>
      <c r="H64" s="202">
        <v>4</v>
      </c>
      <c r="I64" s="203">
        <v>7</v>
      </c>
      <c r="Y64" s="13"/>
      <c r="Z64" s="13"/>
      <c r="AA64" s="13"/>
      <c r="AB64" s="13"/>
      <c r="AC64" s="13"/>
      <c r="AD64" s="13"/>
      <c r="AE64" s="13"/>
      <c r="AF64" s="13"/>
      <c r="AG64" s="13"/>
      <c r="AH64" s="13"/>
      <c r="AI64" s="13"/>
      <c r="AK64" s="13"/>
      <c r="AM64" s="87"/>
      <c r="AQ64" s="1"/>
      <c r="BG64" s="87"/>
      <c r="BP64"/>
    </row>
    <row r="65" spans="1:86" ht="13.5" customHeight="1" thickTop="1" x14ac:dyDescent="0.15">
      <c r="C65" s="201" t="s">
        <v>182</v>
      </c>
      <c r="D65" s="158" t="s">
        <v>158</v>
      </c>
      <c r="E65" s="250"/>
      <c r="F65" s="204">
        <f>MAX(AE114:AE264)</f>
        <v>0</v>
      </c>
      <c r="G65" s="62">
        <f>MAX(AF114:AF264)</f>
        <v>0</v>
      </c>
      <c r="H65" s="62">
        <f>MAX(AG114:AG264)</f>
        <v>0</v>
      </c>
      <c r="I65" s="148">
        <f>MAX(AH114:AH264)</f>
        <v>0</v>
      </c>
      <c r="Y65" s="13"/>
      <c r="Z65" s="13"/>
      <c r="AA65" s="13"/>
      <c r="AB65" s="13"/>
      <c r="AC65" s="13"/>
      <c r="AD65" s="13"/>
      <c r="AE65" s="13"/>
      <c r="AF65" s="13"/>
      <c r="AG65" s="13"/>
      <c r="AH65" s="13"/>
      <c r="AI65" s="13"/>
      <c r="AK65" s="13"/>
      <c r="AM65" s="87"/>
      <c r="AQ65" s="1"/>
      <c r="BG65" s="87"/>
      <c r="BP65"/>
    </row>
    <row r="66" spans="1:86" ht="13.5" customHeight="1" thickBot="1" x14ac:dyDescent="0.2">
      <c r="C66" s="314" t="s">
        <v>183</v>
      </c>
      <c r="D66" s="6" t="s">
        <v>159</v>
      </c>
      <c r="E66" s="180"/>
      <c r="F66" s="315">
        <f>F65*(Koc*(Ocse/100)*Pse*Vse)/(Koc*(Ocse/100)*Pse*Vse+1*86400*2)</f>
        <v>0</v>
      </c>
      <c r="G66" s="316">
        <f>G65*(Koc*(Ocse/100)*Pse*Vse)/(Koc*(Ocse/100)*Pse*Vse+1*86400*3)</f>
        <v>0</v>
      </c>
      <c r="H66" s="316">
        <f>H65*(Koc*(Ocse/100)*Pse*Vse)/(Koc*(Ocse/100)*Pse*Vse+1*86400*4)</f>
        <v>0</v>
      </c>
      <c r="I66" s="317">
        <f>I65*(Koc*(Ocse/100)*Pse*Vse)/(Koc*(Ocse/100)*Pse*Vse+1*86400*7)</f>
        <v>0</v>
      </c>
      <c r="Y66" s="13"/>
      <c r="Z66" s="13"/>
      <c r="AA66" s="13"/>
      <c r="AB66" s="13"/>
      <c r="AC66" s="13"/>
      <c r="AD66" s="13"/>
      <c r="AE66" s="13"/>
      <c r="AF66" s="13"/>
      <c r="AG66" s="13"/>
      <c r="AH66" s="13"/>
      <c r="AI66" s="13"/>
      <c r="AK66" s="13"/>
      <c r="AM66" s="87"/>
      <c r="AQ66" s="1"/>
      <c r="BG66" s="87"/>
      <c r="BP66"/>
    </row>
    <row r="67" spans="1:86" ht="13.5" customHeight="1" thickTop="1" x14ac:dyDescent="0.15">
      <c r="C67" s="497" t="s">
        <v>30</v>
      </c>
      <c r="D67" s="498"/>
      <c r="E67" s="499"/>
      <c r="F67" s="329">
        <f>(F65-F66)/(3*86400*2)*1000</f>
        <v>0</v>
      </c>
      <c r="G67" s="330">
        <f>(G65-G66)/(3*86400*3)*1000</f>
        <v>0</v>
      </c>
      <c r="H67" s="330">
        <f>(H65-H66)/(3*86400*4)*1000</f>
        <v>0</v>
      </c>
      <c r="I67" s="331">
        <f>(I65-I66)/(3*86400*7)*1000</f>
        <v>0</v>
      </c>
      <c r="Y67" s="13"/>
      <c r="Z67" s="13"/>
      <c r="AA67" s="13"/>
      <c r="AB67" s="13"/>
      <c r="AC67" s="13"/>
      <c r="AD67" s="13"/>
      <c r="AE67" s="13"/>
      <c r="AF67" s="13"/>
      <c r="AG67" s="13"/>
      <c r="AH67" s="13"/>
      <c r="AI67" s="13"/>
      <c r="AK67" s="13"/>
      <c r="AM67" s="87"/>
      <c r="AQ67" s="1"/>
      <c r="BG67" s="87"/>
      <c r="BP67"/>
    </row>
    <row r="68" spans="1:86" ht="13.5" customHeight="1" thickBot="1" x14ac:dyDescent="0.2">
      <c r="C68" s="512" t="s">
        <v>205</v>
      </c>
      <c r="D68" s="513"/>
      <c r="E68" s="514"/>
      <c r="F68" s="340" t="str">
        <f>IF(k=0,"分解せず",F67*EXP(-0.17*k))</f>
        <v>分解せず</v>
      </c>
      <c r="G68" s="333" t="str">
        <f>IF(k=0,"分解せず",G67*EXP(-0.17*k))</f>
        <v>分解せず</v>
      </c>
      <c r="H68" s="333" t="str">
        <f>IF(k=0,"分解せず",H67*EXP(-0.17*k))</f>
        <v>分解せず</v>
      </c>
      <c r="I68" s="334" t="str">
        <f>IF(k=0,"分解せず",I67*EXP(-0.17*k))</f>
        <v>分解せず</v>
      </c>
      <c r="Y68" s="13"/>
      <c r="Z68" s="13"/>
      <c r="AA68" s="13"/>
      <c r="AB68" s="13"/>
      <c r="AC68" s="13"/>
      <c r="AD68" s="13"/>
      <c r="AE68" s="13"/>
      <c r="AF68" s="13"/>
      <c r="AG68" s="13"/>
      <c r="AH68" s="13"/>
      <c r="AI68" s="13"/>
      <c r="AK68" s="13"/>
      <c r="AM68" s="87"/>
      <c r="AQ68" s="1"/>
      <c r="BG68" s="87"/>
      <c r="BP68"/>
    </row>
    <row r="69" spans="1:86" ht="13.5" customHeight="1" thickTop="1" x14ac:dyDescent="0.15">
      <c r="C69" s="318" t="s">
        <v>234</v>
      </c>
      <c r="D69" s="319"/>
      <c r="E69" s="319"/>
      <c r="F69" s="319"/>
      <c r="G69" s="319"/>
      <c r="H69" s="320"/>
      <c r="I69" s="321"/>
      <c r="Y69" s="13"/>
      <c r="Z69" s="13"/>
      <c r="AA69" s="13"/>
      <c r="AB69" s="13"/>
      <c r="AC69" s="13"/>
      <c r="AD69" s="13"/>
      <c r="AE69" s="13"/>
      <c r="AF69" s="13"/>
      <c r="AG69" s="13"/>
      <c r="AH69" s="13"/>
      <c r="AI69" s="13"/>
      <c r="AK69" s="13"/>
      <c r="AM69" s="87"/>
      <c r="AQ69" s="1"/>
      <c r="BG69" s="87"/>
      <c r="BP69"/>
    </row>
    <row r="70" spans="1:86" ht="13.5" customHeight="1" x14ac:dyDescent="0.15">
      <c r="H70" s="48"/>
      <c r="I70" s="48"/>
      <c r="Y70" s="13"/>
      <c r="Z70" s="13"/>
      <c r="AA70" s="13"/>
      <c r="AB70" s="13"/>
      <c r="AC70" s="13"/>
      <c r="AD70" s="13"/>
      <c r="AE70" s="13"/>
      <c r="AF70" s="13"/>
      <c r="AG70" s="13"/>
      <c r="AH70" s="13"/>
      <c r="AI70" s="13"/>
      <c r="AK70" s="13"/>
      <c r="AM70" s="87"/>
      <c r="AQ70" s="1"/>
      <c r="BG70" s="87"/>
      <c r="BP70"/>
    </row>
    <row r="71" spans="1:86" s="48" customFormat="1" ht="27" customHeight="1" x14ac:dyDescent="0.15">
      <c r="A71" s="273"/>
      <c r="B71" s="272" t="s">
        <v>200</v>
      </c>
      <c r="C71" s="274"/>
      <c r="D71" s="274"/>
      <c r="E71" s="274"/>
      <c r="F71" s="274"/>
      <c r="G71" s="274"/>
      <c r="H71" s="274"/>
      <c r="I71" s="274"/>
      <c r="J71" s="274"/>
      <c r="K71" s="274"/>
      <c r="Z71" s="275"/>
      <c r="AA71" s="275"/>
      <c r="AB71" s="275"/>
      <c r="AC71" s="275"/>
      <c r="AD71" s="275"/>
      <c r="AE71" s="87"/>
      <c r="AF71" s="87"/>
      <c r="AG71" s="87"/>
      <c r="AH71" s="87"/>
      <c r="AI71" s="87"/>
      <c r="AJ71" s="87"/>
      <c r="AK71" s="275"/>
      <c r="AL71"/>
      <c r="AM71"/>
      <c r="AN71" s="87"/>
      <c r="AO71" s="87"/>
      <c r="AP71" s="87"/>
      <c r="AQ71" s="87"/>
      <c r="AR71" s="1"/>
      <c r="AS71" s="1"/>
      <c r="AT71" s="1"/>
      <c r="AU71" s="1"/>
      <c r="AV71" s="1"/>
      <c r="AW71" s="1"/>
      <c r="AX71" s="1"/>
      <c r="AY71" s="1"/>
      <c r="AZ71" s="1"/>
      <c r="BA71" s="1"/>
      <c r="BB71" s="1"/>
      <c r="BC71" s="1"/>
      <c r="BD71" s="1"/>
      <c r="BE71" s="1"/>
      <c r="BF71" s="1"/>
      <c r="BG71" s="1"/>
      <c r="BH71" s="178"/>
      <c r="BJ71" s="87"/>
      <c r="BK71" s="87"/>
      <c r="BL71" s="87"/>
      <c r="BM71" s="87"/>
      <c r="BN71" s="87"/>
      <c r="BO71" s="87"/>
      <c r="BP71" s="87"/>
      <c r="BQ71" s="87"/>
      <c r="BR71" s="87"/>
      <c r="BS71" s="87"/>
      <c r="BT71" s="87"/>
      <c r="BU71" s="87"/>
      <c r="BV71" s="87"/>
      <c r="BW71" s="87"/>
      <c r="BX71" s="87"/>
      <c r="BY71" s="87"/>
      <c r="BZ71" s="87"/>
      <c r="CA71" s="87"/>
      <c r="CB71" s="87"/>
      <c r="CG71" s="41"/>
      <c r="CH71" s="41"/>
    </row>
    <row r="72" spans="1:86" x14ac:dyDescent="0.15">
      <c r="B72" s="55"/>
      <c r="C72" s="55"/>
      <c r="Z72" s="22"/>
      <c r="AA72" s="22"/>
      <c r="AB72" s="22"/>
      <c r="AC72" s="22"/>
      <c r="AD72" s="22"/>
      <c r="AE72" s="87"/>
      <c r="AF72" s="87"/>
      <c r="AG72" s="87"/>
      <c r="AH72" s="87"/>
      <c r="AI72" s="87"/>
      <c r="AJ72" s="87"/>
      <c r="AK72" s="22"/>
      <c r="BH72" s="172"/>
      <c r="BI72"/>
      <c r="BQ72" s="87"/>
      <c r="BR72" s="87"/>
      <c r="BS72" s="87"/>
      <c r="BT72" s="87"/>
      <c r="BU72" s="87"/>
      <c r="BV72" s="87"/>
      <c r="BW72" s="87"/>
      <c r="BX72" s="87"/>
      <c r="BY72" s="87"/>
      <c r="BZ72" s="87"/>
      <c r="CA72" s="87"/>
      <c r="CB72" s="87"/>
      <c r="CG72" s="13"/>
      <c r="CH72" s="13"/>
    </row>
    <row r="73" spans="1:86" x14ac:dyDescent="0.15">
      <c r="B73" s="15"/>
      <c r="C73" s="15"/>
      <c r="Z73" s="33"/>
      <c r="AA73" s="33"/>
      <c r="AB73" s="33"/>
      <c r="AC73" s="33"/>
      <c r="AD73" s="33"/>
      <c r="AE73" s="87"/>
      <c r="AF73" s="87"/>
      <c r="AG73" s="87"/>
      <c r="AH73" s="87"/>
      <c r="AI73" s="87"/>
      <c r="AJ73" s="87"/>
      <c r="AK73" s="33"/>
      <c r="BH73" s="172"/>
      <c r="BI73"/>
      <c r="BQ73" s="87"/>
      <c r="BR73" s="87"/>
      <c r="BS73" s="87"/>
      <c r="BT73" s="87"/>
      <c r="BU73" s="87"/>
      <c r="BV73" s="87"/>
      <c r="BW73" s="87"/>
      <c r="BX73" s="87"/>
      <c r="BY73" s="87"/>
      <c r="BZ73" s="87"/>
      <c r="CA73" s="87"/>
      <c r="CB73" s="87"/>
      <c r="CG73" s="13"/>
      <c r="CH73" s="13"/>
    </row>
    <row r="74" spans="1:86" x14ac:dyDescent="0.15">
      <c r="B74" s="15"/>
      <c r="C74" s="15"/>
      <c r="D74" s="15"/>
      <c r="E74" s="15"/>
      <c r="F74" s="15"/>
      <c r="AE74" s="87"/>
      <c r="AF74" s="87"/>
      <c r="AG74" s="87"/>
      <c r="AH74" s="87"/>
      <c r="AI74" s="87"/>
      <c r="AJ74" s="87"/>
      <c r="BH74" s="172"/>
      <c r="BI74"/>
      <c r="BQ74" s="87"/>
      <c r="BR74" s="87"/>
      <c r="BS74" s="87"/>
      <c r="BT74" s="87"/>
      <c r="BU74" s="87"/>
      <c r="BV74" s="87"/>
      <c r="BW74" s="87"/>
      <c r="BX74" s="87"/>
      <c r="BY74" s="87"/>
      <c r="BZ74" s="87"/>
      <c r="CA74" s="87"/>
      <c r="CB74" s="87"/>
      <c r="CG74" s="13"/>
      <c r="CH74" s="13"/>
    </row>
    <row r="75" spans="1:86" x14ac:dyDescent="0.15">
      <c r="D75" s="15"/>
      <c r="E75" s="15"/>
      <c r="F75" s="15"/>
      <c r="AE75" s="87"/>
      <c r="AF75" s="87"/>
      <c r="AG75" s="87"/>
      <c r="AH75" s="87"/>
      <c r="AI75" s="87"/>
      <c r="AJ75" s="87"/>
      <c r="BH75" s="172"/>
      <c r="BI75"/>
      <c r="BQ75" s="87"/>
      <c r="BR75" s="87"/>
      <c r="BS75" s="87"/>
      <c r="BT75" s="87"/>
      <c r="BU75" s="87"/>
      <c r="BV75" s="87"/>
      <c r="BW75" s="87"/>
      <c r="BX75" s="87"/>
      <c r="BY75" s="87"/>
      <c r="BZ75" s="87"/>
      <c r="CA75" s="87"/>
      <c r="CB75" s="87"/>
      <c r="CG75" s="13"/>
      <c r="CH75" s="13"/>
    </row>
    <row r="76" spans="1:86" x14ac:dyDescent="0.15">
      <c r="AE76" s="87"/>
      <c r="AF76" s="87"/>
      <c r="AG76" s="87"/>
      <c r="AH76" s="87"/>
      <c r="AI76" s="87"/>
      <c r="AJ76" s="87"/>
      <c r="BH76" s="172"/>
      <c r="BI76"/>
      <c r="BQ76" s="87"/>
      <c r="BR76" s="87"/>
      <c r="BS76" s="87"/>
      <c r="BT76" s="87"/>
      <c r="BU76" s="87"/>
      <c r="BV76" s="87"/>
      <c r="BW76" s="87"/>
      <c r="BX76" s="87"/>
      <c r="BY76" s="87"/>
      <c r="BZ76" s="87"/>
      <c r="CA76" s="87"/>
      <c r="CB76" s="87"/>
      <c r="CG76" s="13"/>
      <c r="CH76" s="13"/>
    </row>
    <row r="77" spans="1:86" x14ac:dyDescent="0.15">
      <c r="AE77" s="87"/>
      <c r="AF77" s="87"/>
      <c r="AG77" s="87"/>
      <c r="AH77" s="87"/>
      <c r="AI77" s="87"/>
      <c r="AJ77" s="87"/>
      <c r="BH77" s="172"/>
      <c r="BI77"/>
      <c r="BQ77" s="87"/>
      <c r="BR77" s="87"/>
      <c r="BS77" s="87"/>
      <c r="BT77" s="87"/>
      <c r="BU77" s="87"/>
      <c r="BV77" s="87"/>
      <c r="BW77" s="87"/>
      <c r="BX77" s="87"/>
      <c r="BY77" s="87"/>
      <c r="BZ77" s="87"/>
      <c r="CA77" s="87"/>
      <c r="CB77" s="87"/>
      <c r="CG77" s="13"/>
      <c r="CH77" s="13"/>
    </row>
    <row r="78" spans="1:86" x14ac:dyDescent="0.15">
      <c r="AE78" s="87"/>
      <c r="AF78" s="87"/>
      <c r="AG78" s="87"/>
      <c r="AH78" s="87"/>
      <c r="AI78" s="87"/>
      <c r="AJ78" s="87"/>
      <c r="BH78" s="173"/>
      <c r="BI78"/>
      <c r="BQ78" s="87"/>
      <c r="BR78" s="87"/>
      <c r="BS78" s="87"/>
      <c r="BT78" s="87"/>
      <c r="BU78" s="87"/>
      <c r="BV78" s="87"/>
      <c r="BW78" s="87"/>
      <c r="BX78" s="87"/>
      <c r="BY78" s="87"/>
      <c r="BZ78" s="87"/>
      <c r="CA78" s="87"/>
      <c r="CB78" s="87"/>
      <c r="CG78" s="13"/>
      <c r="CH78" s="13"/>
    </row>
    <row r="79" spans="1:86" x14ac:dyDescent="0.15">
      <c r="AH79" s="14" t="str">
        <f>IF(AF79&lt;&gt;"",MIN(AF79:AF79),"")</f>
        <v/>
      </c>
      <c r="AI79" s="14" t="str">
        <f>IF(AF79&lt;&gt;"",MAX(AF79:AF79),"")</f>
        <v/>
      </c>
      <c r="AJ79" s="14" t="str">
        <f>IF(B74&lt;&gt;"",(C73-C74)/(B74-B73),"")</f>
        <v/>
      </c>
      <c r="BH79" s="173"/>
      <c r="BQ79" s="87"/>
      <c r="BR79" s="87"/>
      <c r="BS79" s="87"/>
      <c r="BT79" s="87"/>
      <c r="BU79" s="87"/>
      <c r="BV79" s="87"/>
      <c r="BW79" s="87"/>
      <c r="BX79" s="87"/>
      <c r="BY79" s="87"/>
      <c r="BZ79" s="87"/>
      <c r="CA79" s="87"/>
      <c r="CB79" s="87"/>
      <c r="CG79" s="13"/>
      <c r="CH79" s="13"/>
    </row>
    <row r="80" spans="1:86" x14ac:dyDescent="0.15">
      <c r="BH80" s="173"/>
      <c r="BQ80" s="87"/>
      <c r="BR80" s="87"/>
      <c r="BS80" s="87"/>
      <c r="BT80" s="87"/>
      <c r="BU80" s="87"/>
      <c r="BV80" s="87"/>
      <c r="BW80" s="87"/>
      <c r="BX80" s="87"/>
      <c r="BY80" s="87"/>
      <c r="BZ80" s="87"/>
      <c r="CA80" s="87"/>
      <c r="CB80" s="87"/>
      <c r="CG80" s="13"/>
      <c r="CH80" s="13"/>
    </row>
    <row r="81" spans="11:86" x14ac:dyDescent="0.15">
      <c r="BH81" s="173"/>
      <c r="BQ81" s="87"/>
      <c r="BR81" s="87"/>
      <c r="BS81" s="87"/>
      <c r="BT81" s="87"/>
      <c r="BU81" s="87"/>
      <c r="BV81" s="87"/>
      <c r="BW81" s="87"/>
      <c r="BX81" s="87"/>
      <c r="BY81" s="87"/>
      <c r="BZ81" s="87"/>
      <c r="CA81" s="87"/>
      <c r="CB81" s="87"/>
      <c r="CG81" s="13"/>
      <c r="CH81" s="13"/>
    </row>
    <row r="82" spans="11:86" x14ac:dyDescent="0.15">
      <c r="BH82" s="173"/>
      <c r="BQ82" s="87"/>
      <c r="BR82" s="87"/>
      <c r="BS82" s="87"/>
      <c r="BT82" s="87"/>
      <c r="BU82" s="87"/>
      <c r="BV82" s="87"/>
      <c r="BW82" s="87"/>
      <c r="BX82" s="87"/>
      <c r="BY82" s="87"/>
      <c r="BZ82" s="87"/>
      <c r="CA82" s="87"/>
      <c r="CB82" s="87"/>
      <c r="CG82" s="13"/>
      <c r="CH82" s="13"/>
    </row>
    <row r="83" spans="11:86" x14ac:dyDescent="0.15">
      <c r="BH83" s="173"/>
      <c r="BQ83" s="87"/>
      <c r="BR83" s="87"/>
      <c r="BS83" s="87"/>
      <c r="BT83" s="87"/>
      <c r="BU83" s="87"/>
      <c r="BV83" s="87"/>
      <c r="BW83" s="87"/>
      <c r="BX83" s="87"/>
      <c r="BY83" s="87"/>
      <c r="BZ83" s="87"/>
      <c r="CA83" s="87"/>
      <c r="CB83" s="87"/>
      <c r="CG83" s="13"/>
      <c r="CH83" s="13"/>
    </row>
    <row r="84" spans="11:86" x14ac:dyDescent="0.15">
      <c r="BH84" s="173"/>
      <c r="BQ84" s="87"/>
      <c r="BR84" s="87"/>
      <c r="BS84" s="87"/>
      <c r="BT84" s="87"/>
      <c r="BU84" s="87"/>
      <c r="BV84" s="87"/>
      <c r="BW84" s="87"/>
      <c r="BX84" s="87"/>
      <c r="BY84" s="87"/>
      <c r="BZ84" s="87"/>
      <c r="CA84" s="87"/>
      <c r="CB84" s="87"/>
      <c r="CG84" s="13"/>
      <c r="CH84" s="13"/>
    </row>
    <row r="85" spans="11:86" x14ac:dyDescent="0.15">
      <c r="K85" t="s">
        <v>228</v>
      </c>
      <c r="BH85" s="173"/>
      <c r="BQ85" s="87"/>
      <c r="BR85" s="87"/>
      <c r="BS85" s="87"/>
      <c r="BT85" s="87"/>
      <c r="BU85" s="87"/>
      <c r="BV85" s="87"/>
      <c r="BW85" s="87"/>
      <c r="BX85" s="87"/>
      <c r="BY85" s="87"/>
      <c r="BZ85" s="87"/>
      <c r="CA85" s="87"/>
      <c r="CB85" s="87"/>
      <c r="CG85" s="13"/>
      <c r="CH85" s="13"/>
    </row>
    <row r="86" spans="11:86" x14ac:dyDescent="0.15">
      <c r="BH86" s="173"/>
      <c r="BQ86" s="87"/>
      <c r="BR86" s="87"/>
      <c r="BS86" s="87"/>
      <c r="BT86" s="87"/>
      <c r="BU86" s="87"/>
      <c r="BV86" s="87"/>
      <c r="BW86" s="87"/>
      <c r="BX86" s="87"/>
      <c r="BY86" s="87"/>
      <c r="BZ86" s="87"/>
      <c r="CA86" s="87"/>
      <c r="CB86" s="87"/>
      <c r="CG86" s="13"/>
      <c r="CH86" s="13"/>
    </row>
    <row r="87" spans="11:86" x14ac:dyDescent="0.15">
      <c r="BH87" s="173"/>
      <c r="BQ87" s="87"/>
      <c r="BR87" s="87"/>
      <c r="BS87" s="87"/>
      <c r="BT87" s="87"/>
      <c r="BU87" s="87"/>
      <c r="BV87" s="87"/>
      <c r="BW87" s="87"/>
      <c r="BX87" s="87"/>
      <c r="BY87" s="87"/>
      <c r="BZ87" s="87"/>
      <c r="CA87" s="87"/>
      <c r="CB87" s="87"/>
      <c r="CG87" s="13"/>
      <c r="CH87" s="13"/>
    </row>
    <row r="88" spans="11:86" x14ac:dyDescent="0.15">
      <c r="BH88" s="173"/>
      <c r="BQ88" s="87"/>
      <c r="BR88" s="87"/>
      <c r="BS88" s="87"/>
      <c r="BT88" s="87"/>
      <c r="BU88" s="87"/>
      <c r="BV88" s="87"/>
      <c r="BW88" s="87"/>
      <c r="BX88" s="87"/>
      <c r="BY88" s="87"/>
      <c r="BZ88" s="87"/>
      <c r="CA88" s="87"/>
      <c r="CB88" s="87"/>
      <c r="CG88" s="13"/>
      <c r="CH88" s="13"/>
    </row>
    <row r="89" spans="11:86" x14ac:dyDescent="0.15">
      <c r="BH89" s="173"/>
      <c r="BQ89" s="87"/>
      <c r="BR89" s="87"/>
      <c r="BS89" s="87"/>
      <c r="BT89" s="87"/>
      <c r="BU89" s="87"/>
      <c r="BV89" s="87"/>
      <c r="BW89" s="87"/>
      <c r="BX89" s="87"/>
      <c r="BY89" s="87"/>
      <c r="BZ89" s="87"/>
      <c r="CA89" s="87"/>
      <c r="CB89" s="87"/>
      <c r="CG89" s="13"/>
      <c r="CH89" s="13"/>
    </row>
    <row r="90" spans="11:86" x14ac:dyDescent="0.15">
      <c r="BH90" s="173"/>
      <c r="BQ90" s="87"/>
      <c r="BR90" s="87"/>
      <c r="BS90" s="87"/>
      <c r="BT90" s="87"/>
      <c r="BU90" s="87"/>
      <c r="BV90" s="87"/>
      <c r="BW90" s="87"/>
      <c r="BX90" s="87"/>
      <c r="BY90" s="87"/>
      <c r="BZ90" s="87"/>
      <c r="CA90" s="87"/>
      <c r="CB90" s="87"/>
      <c r="CG90" s="13"/>
      <c r="CH90" s="13"/>
    </row>
    <row r="91" spans="11:86" x14ac:dyDescent="0.15">
      <c r="BH91" s="173"/>
      <c r="BQ91" s="87"/>
      <c r="BR91" s="87"/>
      <c r="BS91" s="87"/>
      <c r="BT91" s="87"/>
      <c r="BU91" s="87"/>
      <c r="BV91" s="87"/>
      <c r="BW91" s="87"/>
      <c r="BX91" s="87"/>
      <c r="BY91" s="87"/>
      <c r="BZ91" s="87"/>
      <c r="CA91" s="87"/>
      <c r="CB91" s="87"/>
      <c r="CG91" s="13"/>
      <c r="CH91" s="13"/>
    </row>
    <row r="92" spans="11:86" x14ac:dyDescent="0.15">
      <c r="BH92" s="173"/>
      <c r="BQ92" s="87"/>
      <c r="BR92" s="87"/>
      <c r="BS92" s="87"/>
      <c r="BT92" s="87"/>
      <c r="BU92" s="87"/>
      <c r="BV92" s="87"/>
      <c r="BW92" s="87"/>
      <c r="BX92" s="87"/>
      <c r="BY92" s="87"/>
      <c r="BZ92" s="87"/>
      <c r="CA92" s="87"/>
      <c r="CB92" s="87"/>
      <c r="CG92" s="13"/>
      <c r="CH92" s="13"/>
    </row>
    <row r="93" spans="11:86" x14ac:dyDescent="0.15">
      <c r="BH93" s="173"/>
      <c r="BQ93" s="87"/>
      <c r="BR93" s="87"/>
      <c r="BS93" s="87"/>
      <c r="BT93" s="87"/>
      <c r="BU93" s="87"/>
      <c r="BV93" s="87"/>
      <c r="BW93" s="87"/>
      <c r="BX93" s="87"/>
      <c r="BY93" s="87"/>
      <c r="BZ93" s="87"/>
      <c r="CA93" s="87"/>
      <c r="CB93" s="87"/>
      <c r="CG93" s="13"/>
      <c r="CH93" s="13"/>
    </row>
    <row r="94" spans="11:86" x14ac:dyDescent="0.15">
      <c r="BH94" s="173"/>
      <c r="BQ94" s="87"/>
      <c r="BR94" s="87"/>
      <c r="BS94" s="87"/>
      <c r="BT94" s="87"/>
      <c r="BU94" s="87"/>
      <c r="BV94" s="87"/>
      <c r="BW94" s="87"/>
      <c r="BX94" s="87"/>
      <c r="BY94" s="87"/>
      <c r="BZ94" s="87"/>
      <c r="CA94" s="87"/>
      <c r="CB94" s="87"/>
      <c r="CG94" s="13"/>
      <c r="CH94" s="13"/>
    </row>
    <row r="95" spans="11:86" x14ac:dyDescent="0.15">
      <c r="BH95" s="173"/>
      <c r="BQ95" s="87"/>
      <c r="BR95" s="87"/>
      <c r="BS95" s="87"/>
      <c r="BT95" s="87"/>
      <c r="BU95" s="87"/>
      <c r="BV95" s="87"/>
      <c r="BW95" s="87"/>
      <c r="BX95" s="87"/>
      <c r="BY95" s="87"/>
      <c r="BZ95" s="87"/>
      <c r="CA95" s="87"/>
      <c r="CB95" s="87"/>
      <c r="CG95" s="13"/>
      <c r="CH95" s="13"/>
    </row>
    <row r="96" spans="11:86" x14ac:dyDescent="0.15">
      <c r="BH96" s="173"/>
      <c r="BQ96" s="87"/>
      <c r="BR96" s="87"/>
      <c r="BS96" s="87"/>
      <c r="BT96" s="87"/>
      <c r="BU96" s="87"/>
      <c r="BV96" s="87"/>
      <c r="BW96" s="87"/>
      <c r="BX96" s="87"/>
      <c r="BY96" s="87"/>
      <c r="BZ96" s="87"/>
      <c r="CA96" s="87"/>
      <c r="CB96" s="87"/>
      <c r="CG96" s="13"/>
      <c r="CH96" s="13"/>
    </row>
    <row r="97" spans="2:86" x14ac:dyDescent="0.15">
      <c r="BH97" s="173"/>
      <c r="BQ97" s="87"/>
      <c r="BR97" s="87"/>
      <c r="BS97" s="87"/>
      <c r="BT97" s="87"/>
      <c r="BU97" s="87"/>
      <c r="BV97" s="87"/>
      <c r="BW97" s="87"/>
      <c r="BX97" s="87"/>
      <c r="BY97" s="87"/>
      <c r="BZ97" s="87"/>
      <c r="CA97" s="87"/>
      <c r="CB97" s="87"/>
      <c r="CG97" s="13"/>
      <c r="CH97" s="13"/>
    </row>
    <row r="98" spans="2:86" x14ac:dyDescent="0.15">
      <c r="BH98" s="173"/>
      <c r="BQ98" s="87"/>
      <c r="BR98" s="87"/>
      <c r="BS98" s="87"/>
      <c r="BT98" s="87"/>
      <c r="BU98" s="87"/>
      <c r="BV98" s="87"/>
      <c r="BW98" s="87"/>
      <c r="BX98" s="87"/>
      <c r="BY98" s="87"/>
      <c r="BZ98" s="87"/>
      <c r="CA98" s="87"/>
      <c r="CB98" s="87"/>
      <c r="CG98" s="13"/>
      <c r="CH98" s="13"/>
    </row>
    <row r="99" spans="2:86" x14ac:dyDescent="0.15">
      <c r="BH99" s="173"/>
      <c r="BQ99" s="87"/>
      <c r="BR99" s="87"/>
      <c r="BS99" s="87"/>
      <c r="BT99" s="87"/>
      <c r="BU99" s="87"/>
      <c r="BV99" s="87"/>
      <c r="BW99" s="87"/>
      <c r="BX99" s="87"/>
      <c r="BY99" s="87"/>
      <c r="BZ99" s="87"/>
      <c r="CA99" s="87"/>
      <c r="CB99" s="87"/>
      <c r="CG99" s="13"/>
      <c r="CH99" s="13"/>
    </row>
    <row r="100" spans="2:86" ht="14.25" thickBot="1" x14ac:dyDescent="0.2">
      <c r="BH100" s="173"/>
      <c r="BQ100" s="87"/>
      <c r="BR100" s="87"/>
      <c r="BS100" s="87"/>
      <c r="BT100" s="87"/>
      <c r="BU100" s="87"/>
      <c r="BV100" s="87"/>
      <c r="BW100" s="87"/>
      <c r="BX100" s="87"/>
      <c r="BY100" s="87"/>
      <c r="BZ100" s="87"/>
      <c r="CA100" s="87"/>
      <c r="CB100" s="87"/>
      <c r="CG100" s="13"/>
      <c r="CH100" s="13"/>
    </row>
    <row r="101" spans="2:86" ht="14.25" thickTop="1" x14ac:dyDescent="0.15">
      <c r="AO101" s="481" t="s">
        <v>165</v>
      </c>
      <c r="AP101" s="482"/>
      <c r="AQ101" s="483"/>
      <c r="BH101" s="173"/>
      <c r="BQ101" s="87"/>
      <c r="BR101" s="87"/>
      <c r="BS101" s="87"/>
      <c r="BT101" s="87"/>
      <c r="BU101" s="87"/>
      <c r="BV101" s="87"/>
      <c r="BW101" s="87"/>
      <c r="BX101" s="87"/>
      <c r="BY101" s="87"/>
      <c r="BZ101" s="87"/>
      <c r="CA101" s="87"/>
      <c r="CB101" s="87"/>
      <c r="CG101" s="13"/>
      <c r="CH101" s="13"/>
    </row>
    <row r="102" spans="2:86" x14ac:dyDescent="0.15">
      <c r="AO102" s="63" t="s">
        <v>43</v>
      </c>
      <c r="AP102" s="64">
        <f>MAX($AL$115:$AL$134)</f>
        <v>0</v>
      </c>
      <c r="AQ102" s="78"/>
      <c r="BH102" s="173"/>
      <c r="BQ102" s="87"/>
      <c r="BR102" s="87"/>
      <c r="BS102" s="87"/>
      <c r="BT102" s="87"/>
      <c r="BU102" s="87"/>
      <c r="BV102" s="87"/>
      <c r="BW102" s="87"/>
      <c r="BX102" s="87"/>
      <c r="BY102" s="87"/>
      <c r="BZ102" s="87"/>
      <c r="CA102" s="87"/>
      <c r="CB102" s="87"/>
      <c r="CG102" s="13"/>
      <c r="CH102" s="13"/>
    </row>
    <row r="103" spans="2:86" x14ac:dyDescent="0.15">
      <c r="AO103" s="63" t="s">
        <v>20</v>
      </c>
      <c r="AP103" s="64">
        <f ca="1">OFFSET($B$114:$B$264,0,0,$AP$102+1,1)</f>
        <v>0</v>
      </c>
      <c r="AQ103" s="164">
        <f ca="1">OFFSET($AE$114:$AE$264,0,0,$AP$102+1,1)</f>
        <v>0</v>
      </c>
      <c r="BH103" s="173"/>
      <c r="BQ103" s="87"/>
      <c r="BR103" s="87"/>
      <c r="BS103" s="87"/>
      <c r="BT103" s="87"/>
      <c r="BU103" s="87"/>
      <c r="BV103" s="87"/>
      <c r="BW103" s="87"/>
      <c r="BX103" s="87"/>
      <c r="BY103" s="87"/>
      <c r="BZ103" s="87"/>
      <c r="CA103" s="87"/>
      <c r="CB103" s="87"/>
      <c r="CG103" s="13"/>
      <c r="CH103" s="13"/>
    </row>
    <row r="104" spans="2:86" x14ac:dyDescent="0.15">
      <c r="AO104" s="63" t="s">
        <v>21</v>
      </c>
      <c r="AP104" s="64"/>
      <c r="AQ104" s="164">
        <f ca="1">OFFSET($AF$114:$AF$264,0,0,$AP$102+1,1)</f>
        <v>0</v>
      </c>
      <c r="BH104" s="173"/>
      <c r="BQ104" s="87"/>
      <c r="BR104" s="87"/>
      <c r="BS104" s="87"/>
      <c r="BT104" s="87"/>
      <c r="BU104" s="87"/>
      <c r="BV104" s="87"/>
      <c r="BW104" s="87"/>
      <c r="BX104" s="87"/>
      <c r="BY104" s="87"/>
      <c r="BZ104" s="87"/>
      <c r="CA104" s="87"/>
      <c r="CB104" s="87"/>
      <c r="CG104" s="13"/>
      <c r="CH104" s="13"/>
    </row>
    <row r="105" spans="2:86" x14ac:dyDescent="0.15">
      <c r="AO105" s="65" t="s">
        <v>22</v>
      </c>
      <c r="AP105" s="64"/>
      <c r="AQ105" s="164">
        <f ca="1">OFFSET($AG$114:$AG$264,0,0,$AP$102+1,1)</f>
        <v>0</v>
      </c>
      <c r="BH105" s="173"/>
      <c r="BQ105" s="87"/>
      <c r="BR105" s="87"/>
      <c r="BS105" s="87"/>
      <c r="BT105" s="87"/>
      <c r="BU105" s="87"/>
      <c r="BV105" s="87"/>
      <c r="BW105" s="87"/>
      <c r="BX105" s="87"/>
      <c r="BY105" s="87"/>
      <c r="BZ105" s="87"/>
      <c r="CA105" s="87"/>
      <c r="CB105" s="87"/>
      <c r="CG105" s="13"/>
      <c r="CH105" s="13"/>
    </row>
    <row r="106" spans="2:86" ht="14.25" thickBot="1" x14ac:dyDescent="0.2">
      <c r="B106" s="13"/>
      <c r="C106" s="13"/>
      <c r="D106" s="13"/>
      <c r="AO106" s="66" t="s">
        <v>93</v>
      </c>
      <c r="AP106" s="67"/>
      <c r="AQ106" s="165">
        <f ca="1">OFFSET($AH$114:$AH$264,0,0,$AP$102+1,1)</f>
        <v>0</v>
      </c>
      <c r="BH106" s="173"/>
      <c r="BQ106" s="87"/>
      <c r="BR106" s="87"/>
      <c r="BS106" s="87"/>
      <c r="BT106" s="87"/>
      <c r="BU106" s="87"/>
      <c r="BV106" s="87"/>
      <c r="BW106" s="87"/>
      <c r="BX106" s="87"/>
      <c r="BY106" s="87"/>
      <c r="BZ106" s="87"/>
      <c r="CA106" s="87"/>
      <c r="CB106" s="87"/>
      <c r="CG106" s="13"/>
      <c r="CH106" s="13"/>
    </row>
    <row r="107" spans="2:86" ht="15" thickTop="1" thickBot="1" x14ac:dyDescent="0.2">
      <c r="B107" s="515"/>
      <c r="C107" s="515"/>
      <c r="D107" s="117"/>
      <c r="E107" s="87"/>
      <c r="F107" s="87"/>
      <c r="G107" s="87"/>
      <c r="H107" s="87"/>
      <c r="I107" s="87"/>
      <c r="J107" s="87"/>
      <c r="K107" s="87"/>
      <c r="L107" s="87"/>
      <c r="M107" s="87"/>
      <c r="N107" s="87"/>
      <c r="O107" s="87"/>
      <c r="P107" s="87"/>
      <c r="Q107" s="87"/>
      <c r="R107" s="87"/>
      <c r="S107" s="87"/>
      <c r="T107" s="87"/>
      <c r="U107" s="87"/>
      <c r="V107" s="87"/>
      <c r="W107" s="87"/>
      <c r="X107" s="87"/>
      <c r="Y107" s="87"/>
      <c r="Z107" s="87"/>
      <c r="AA107" s="87"/>
      <c r="AB107" s="87"/>
      <c r="AC107" s="87"/>
      <c r="AL107" s="13"/>
      <c r="AM107" s="13"/>
      <c r="AN107" s="13"/>
      <c r="AO107" s="13"/>
      <c r="AP107" s="13"/>
      <c r="AQ107"/>
      <c r="AS107" s="1" t="s">
        <v>169</v>
      </c>
      <c r="BH107" s="173"/>
      <c r="BQ107" s="87"/>
      <c r="BR107" s="87"/>
      <c r="BS107" s="87"/>
      <c r="BT107" s="87"/>
      <c r="BU107" s="87"/>
      <c r="BV107" s="87"/>
      <c r="BW107" s="87"/>
      <c r="BX107" s="87"/>
      <c r="BY107" s="87"/>
      <c r="BZ107" s="87"/>
      <c r="CA107" s="87"/>
      <c r="CB107" s="87"/>
      <c r="CG107" s="13"/>
      <c r="CH107" s="13"/>
    </row>
    <row r="108" spans="2:86" ht="27" customHeight="1" thickTop="1" x14ac:dyDescent="0.15">
      <c r="B108" s="516"/>
      <c r="C108" s="517"/>
      <c r="D108" s="518"/>
      <c r="E108" s="505" t="s">
        <v>116</v>
      </c>
      <c r="F108" s="391"/>
      <c r="G108" s="391"/>
      <c r="H108" s="391"/>
      <c r="I108" s="392"/>
      <c r="J108" s="505" t="s">
        <v>152</v>
      </c>
      <c r="K108" s="391"/>
      <c r="L108" s="391"/>
      <c r="M108" s="391"/>
      <c r="N108" s="392"/>
      <c r="O108" s="516" t="s">
        <v>153</v>
      </c>
      <c r="P108" s="517"/>
      <c r="Q108" s="517"/>
      <c r="R108" s="517"/>
      <c r="S108" s="518"/>
      <c r="T108" s="505" t="s">
        <v>154</v>
      </c>
      <c r="U108" s="391"/>
      <c r="V108" s="391"/>
      <c r="W108" s="391"/>
      <c r="X108" s="392"/>
      <c r="Y108" s="505" t="s">
        <v>155</v>
      </c>
      <c r="Z108" s="391"/>
      <c r="AA108" s="391"/>
      <c r="AB108" s="391"/>
      <c r="AC108" s="392"/>
      <c r="AD108" s="506" t="s">
        <v>83</v>
      </c>
      <c r="AE108" s="538" t="s">
        <v>74</v>
      </c>
      <c r="AF108" s="539"/>
      <c r="AG108" s="539"/>
      <c r="AH108" s="540"/>
      <c r="AL108" s="390" t="s">
        <v>167</v>
      </c>
      <c r="AM108" s="391"/>
      <c r="AN108" s="391"/>
      <c r="AO108" s="391"/>
      <c r="AP108" s="392"/>
      <c r="AQ108"/>
      <c r="AR108" s="152">
        <v>2</v>
      </c>
      <c r="AS108" s="145"/>
      <c r="AT108" s="166"/>
      <c r="AU108" s="175"/>
      <c r="AV108" s="152">
        <v>3</v>
      </c>
      <c r="AW108" s="145"/>
      <c r="AX108" s="166"/>
      <c r="AY108" s="175"/>
      <c r="AZ108" s="152">
        <v>4</v>
      </c>
      <c r="BA108" s="145"/>
      <c r="BB108" s="166"/>
      <c r="BC108" s="175"/>
      <c r="BD108" s="152">
        <v>7</v>
      </c>
      <c r="BE108" s="145"/>
      <c r="BF108" s="166"/>
      <c r="BG108" s="175"/>
      <c r="BH108" s="173"/>
      <c r="BQ108" s="87"/>
      <c r="BR108" s="87"/>
      <c r="BS108" s="87"/>
      <c r="BT108" s="87"/>
      <c r="BU108" s="87"/>
      <c r="BV108" s="87"/>
      <c r="BW108" s="87"/>
      <c r="BX108" s="87"/>
      <c r="BY108" s="87"/>
      <c r="BZ108" s="87"/>
      <c r="CA108" s="87"/>
      <c r="CB108" s="87"/>
      <c r="CG108" s="13"/>
      <c r="CH108" s="13"/>
    </row>
    <row r="109" spans="2:86" ht="13.5" customHeight="1" x14ac:dyDescent="0.15">
      <c r="B109" s="519" t="s">
        <v>43</v>
      </c>
      <c r="C109" s="522" t="s">
        <v>84</v>
      </c>
      <c r="D109" s="525" t="s">
        <v>75</v>
      </c>
      <c r="E109" s="528" t="s">
        <v>44</v>
      </c>
      <c r="F109" s="509" t="s">
        <v>45</v>
      </c>
      <c r="G109" s="509" t="s">
        <v>46</v>
      </c>
      <c r="H109" s="509" t="s">
        <v>47</v>
      </c>
      <c r="I109" s="531" t="s">
        <v>48</v>
      </c>
      <c r="J109" s="528" t="s">
        <v>44</v>
      </c>
      <c r="K109" s="509" t="s">
        <v>45</v>
      </c>
      <c r="L109" s="509" t="s">
        <v>46</v>
      </c>
      <c r="M109" s="509" t="s">
        <v>47</v>
      </c>
      <c r="N109" s="531" t="s">
        <v>48</v>
      </c>
      <c r="O109" s="528" t="s">
        <v>44</v>
      </c>
      <c r="P109" s="509" t="s">
        <v>45</v>
      </c>
      <c r="Q109" s="509" t="s">
        <v>46</v>
      </c>
      <c r="R109" s="509" t="s">
        <v>47</v>
      </c>
      <c r="S109" s="531" t="s">
        <v>48</v>
      </c>
      <c r="T109" s="528" t="s">
        <v>44</v>
      </c>
      <c r="U109" s="509" t="s">
        <v>45</v>
      </c>
      <c r="V109" s="509" t="s">
        <v>46</v>
      </c>
      <c r="W109" s="509" t="s">
        <v>47</v>
      </c>
      <c r="X109" s="531" t="s">
        <v>48</v>
      </c>
      <c r="Y109" s="528" t="s">
        <v>44</v>
      </c>
      <c r="Z109" s="509" t="s">
        <v>45</v>
      </c>
      <c r="AA109" s="509" t="s">
        <v>46</v>
      </c>
      <c r="AB109" s="509" t="s">
        <v>47</v>
      </c>
      <c r="AC109" s="531" t="s">
        <v>48</v>
      </c>
      <c r="AD109" s="507"/>
      <c r="AE109" s="519" t="s">
        <v>20</v>
      </c>
      <c r="AF109" s="522" t="s">
        <v>21</v>
      </c>
      <c r="AG109" s="522" t="s">
        <v>22</v>
      </c>
      <c r="AH109" s="525" t="s">
        <v>93</v>
      </c>
      <c r="AL109" s="110" t="s">
        <v>148</v>
      </c>
      <c r="AM109" s="105" t="s">
        <v>151</v>
      </c>
      <c r="AN109" s="30" t="s">
        <v>149</v>
      </c>
      <c r="AO109" s="30" t="s">
        <v>150</v>
      </c>
      <c r="AP109" s="114" t="s">
        <v>147</v>
      </c>
      <c r="AQ109"/>
      <c r="AR109" s="59" t="s">
        <v>162</v>
      </c>
      <c r="AS109" s="2" t="s">
        <v>161</v>
      </c>
      <c r="AT109" s="2"/>
      <c r="AU109" s="78"/>
      <c r="AV109" s="59" t="s">
        <v>162</v>
      </c>
      <c r="AW109" s="2" t="s">
        <v>161</v>
      </c>
      <c r="AX109" s="2"/>
      <c r="AY109" s="78"/>
      <c r="AZ109" s="59" t="s">
        <v>162</v>
      </c>
      <c r="BA109" s="2" t="s">
        <v>161</v>
      </c>
      <c r="BB109" s="2"/>
      <c r="BC109" s="78"/>
      <c r="BD109" s="59" t="s">
        <v>162</v>
      </c>
      <c r="BE109" s="2" t="s">
        <v>161</v>
      </c>
      <c r="BF109" s="2"/>
      <c r="BG109" s="78"/>
      <c r="BH109" s="173"/>
      <c r="BQ109" s="87"/>
      <c r="BR109" s="87"/>
      <c r="BS109" s="87"/>
      <c r="BT109" s="87"/>
      <c r="BU109" s="87"/>
      <c r="BV109" s="87"/>
      <c r="BW109" s="87"/>
      <c r="BX109" s="87"/>
      <c r="BY109" s="87"/>
      <c r="BZ109" s="87"/>
      <c r="CA109" s="87"/>
      <c r="CB109" s="87"/>
      <c r="CG109" s="13"/>
      <c r="CH109" s="13"/>
    </row>
    <row r="110" spans="2:86" ht="13.5" customHeight="1" x14ac:dyDescent="0.15">
      <c r="B110" s="520"/>
      <c r="C110" s="523"/>
      <c r="D110" s="526"/>
      <c r="E110" s="529"/>
      <c r="F110" s="510"/>
      <c r="G110" s="510"/>
      <c r="H110" s="510"/>
      <c r="I110" s="532"/>
      <c r="J110" s="529"/>
      <c r="K110" s="510"/>
      <c r="L110" s="510"/>
      <c r="M110" s="510"/>
      <c r="N110" s="532"/>
      <c r="O110" s="529"/>
      <c r="P110" s="510"/>
      <c r="Q110" s="510"/>
      <c r="R110" s="510"/>
      <c r="S110" s="532"/>
      <c r="T110" s="529"/>
      <c r="U110" s="510"/>
      <c r="V110" s="510"/>
      <c r="W110" s="510"/>
      <c r="X110" s="532"/>
      <c r="Y110" s="529"/>
      <c r="Z110" s="510"/>
      <c r="AA110" s="510"/>
      <c r="AB110" s="510"/>
      <c r="AC110" s="532"/>
      <c r="AD110" s="507"/>
      <c r="AE110" s="534"/>
      <c r="AF110" s="536"/>
      <c r="AG110" s="536"/>
      <c r="AH110" s="551"/>
      <c r="AL110" s="84"/>
      <c r="AM110" s="106"/>
      <c r="AN110" s="112"/>
      <c r="AO110" s="112"/>
      <c r="AP110" s="108"/>
      <c r="AQ110"/>
      <c r="AR110" s="59" t="str">
        <f>VLOOKUP(AS110,AS114:AT264,2,FALSE)</f>
        <v>0-1</v>
      </c>
      <c r="AS110" s="2">
        <f>MAX(AS114:AS264)</f>
        <v>0</v>
      </c>
      <c r="AT110" s="2"/>
      <c r="AU110" s="78"/>
      <c r="AV110" s="59" t="str">
        <f>VLOOKUP(AW110,AW114:AX264,2,FALSE)</f>
        <v>0-2</v>
      </c>
      <c r="AW110" s="2">
        <f>MAX(AW114:AW264)</f>
        <v>0</v>
      </c>
      <c r="AX110" s="2"/>
      <c r="AY110" s="78"/>
      <c r="AZ110" s="59" t="str">
        <f>VLOOKUP(BA110,BA114:BB264,2,FALSE)</f>
        <v>0-3</v>
      </c>
      <c r="BA110" s="2">
        <f>MAX(BA114:BA264)</f>
        <v>0</v>
      </c>
      <c r="BB110" s="2"/>
      <c r="BC110" s="78"/>
      <c r="BD110" s="59" t="str">
        <f>VLOOKUP(BE110,BE114:BF264,2,FALSE)</f>
        <v>0-6</v>
      </c>
      <c r="BE110" s="2">
        <f>MAX(BE114:BE264)</f>
        <v>0</v>
      </c>
      <c r="BF110" s="2"/>
      <c r="BG110" s="78"/>
      <c r="BH110" s="173"/>
      <c r="BQ110" s="87"/>
      <c r="BR110" s="87"/>
      <c r="BS110" s="87"/>
      <c r="BT110" s="87"/>
      <c r="BU110" s="87"/>
      <c r="BV110" s="87"/>
      <c r="BW110" s="87"/>
      <c r="BX110" s="87"/>
      <c r="BY110" s="87"/>
      <c r="BZ110" s="87"/>
      <c r="CA110" s="87"/>
      <c r="CB110" s="87"/>
      <c r="CG110" s="13"/>
      <c r="CH110" s="13"/>
    </row>
    <row r="111" spans="2:86" ht="13.5" customHeight="1" x14ac:dyDescent="0.15">
      <c r="B111" s="520"/>
      <c r="C111" s="523"/>
      <c r="D111" s="526"/>
      <c r="E111" s="529"/>
      <c r="F111" s="510"/>
      <c r="G111" s="510"/>
      <c r="H111" s="510"/>
      <c r="I111" s="532"/>
      <c r="J111" s="529"/>
      <c r="K111" s="510"/>
      <c r="L111" s="510"/>
      <c r="M111" s="510"/>
      <c r="N111" s="532"/>
      <c r="O111" s="529"/>
      <c r="P111" s="510"/>
      <c r="Q111" s="510"/>
      <c r="R111" s="510"/>
      <c r="S111" s="532"/>
      <c r="T111" s="529"/>
      <c r="U111" s="510"/>
      <c r="V111" s="510"/>
      <c r="W111" s="510"/>
      <c r="X111" s="532"/>
      <c r="Y111" s="529"/>
      <c r="Z111" s="510"/>
      <c r="AA111" s="510"/>
      <c r="AB111" s="510"/>
      <c r="AC111" s="532"/>
      <c r="AD111" s="507"/>
      <c r="AE111" s="534"/>
      <c r="AF111" s="536"/>
      <c r="AG111" s="536"/>
      <c r="AH111" s="551"/>
      <c r="AL111" s="84"/>
      <c r="AM111" s="106"/>
      <c r="AN111" s="112"/>
      <c r="AO111" s="112"/>
      <c r="AP111" s="108"/>
      <c r="AQ111"/>
      <c r="AR111" s="167" t="str">
        <f>AR110</f>
        <v>0-1</v>
      </c>
      <c r="AS111" s="168">
        <f>ROUND(AS110,IF($I$61="",4,$I$61))</f>
        <v>0</v>
      </c>
      <c r="AT111" s="168"/>
      <c r="AU111" s="153"/>
      <c r="AV111" s="167" t="str">
        <f>AV110</f>
        <v>0-2</v>
      </c>
      <c r="AW111" s="168">
        <f>ROUND(AW110,IF($I$61="",4,$I$61))</f>
        <v>0</v>
      </c>
      <c r="AX111" s="168"/>
      <c r="AY111" s="153"/>
      <c r="AZ111" s="167" t="str">
        <f>AZ110</f>
        <v>0-3</v>
      </c>
      <c r="BA111" s="168">
        <f>ROUND(BA110,IF($I$61="",4,$I$61))</f>
        <v>0</v>
      </c>
      <c r="BB111" s="168"/>
      <c r="BC111" s="153"/>
      <c r="BD111" s="167" t="str">
        <f>BD110</f>
        <v>0-6</v>
      </c>
      <c r="BE111" s="168">
        <f>ROUND(BE110,IF($I$61="",4,$I$61))</f>
        <v>0</v>
      </c>
      <c r="BF111" s="168"/>
      <c r="BG111" s="153"/>
      <c r="BH111" s="173"/>
      <c r="BQ111" s="87"/>
      <c r="BR111" s="87"/>
      <c r="BS111" s="87"/>
      <c r="BT111" s="87"/>
      <c r="BU111" s="87"/>
      <c r="BV111" s="87"/>
      <c r="BW111" s="87"/>
      <c r="BX111" s="87"/>
      <c r="BY111" s="87"/>
      <c r="BZ111" s="87"/>
      <c r="CA111" s="87"/>
      <c r="CB111" s="87"/>
      <c r="CG111" s="13"/>
      <c r="CH111" s="13"/>
    </row>
    <row r="112" spans="2:86" ht="13.5" customHeight="1" x14ac:dyDescent="0.15">
      <c r="B112" s="520"/>
      <c r="C112" s="523"/>
      <c r="D112" s="526"/>
      <c r="E112" s="529"/>
      <c r="F112" s="510"/>
      <c r="G112" s="510"/>
      <c r="H112" s="510"/>
      <c r="I112" s="532"/>
      <c r="J112" s="529"/>
      <c r="K112" s="510"/>
      <c r="L112" s="510"/>
      <c r="M112" s="510"/>
      <c r="N112" s="532"/>
      <c r="O112" s="529"/>
      <c r="P112" s="510"/>
      <c r="Q112" s="510"/>
      <c r="R112" s="510"/>
      <c r="S112" s="532"/>
      <c r="T112" s="529"/>
      <c r="U112" s="510"/>
      <c r="V112" s="510"/>
      <c r="W112" s="510"/>
      <c r="X112" s="532"/>
      <c r="Y112" s="529"/>
      <c r="Z112" s="510"/>
      <c r="AA112" s="510"/>
      <c r="AB112" s="510"/>
      <c r="AC112" s="532"/>
      <c r="AD112" s="507"/>
      <c r="AE112" s="534"/>
      <c r="AF112" s="536"/>
      <c r="AG112" s="536"/>
      <c r="AH112" s="551"/>
      <c r="AL112" s="84"/>
      <c r="AM112" s="106"/>
      <c r="AN112" s="112"/>
      <c r="AO112" s="112"/>
      <c r="AP112" s="108"/>
      <c r="AQ112"/>
      <c r="AR112" s="59"/>
      <c r="AS112" s="2"/>
      <c r="AT112" s="2"/>
      <c r="AU112" s="78"/>
      <c r="AV112" s="59"/>
      <c r="AW112" s="2"/>
      <c r="AX112" s="2"/>
      <c r="AY112" s="78"/>
      <c r="AZ112" s="59"/>
      <c r="BA112" s="2"/>
      <c r="BB112" s="2"/>
      <c r="BC112" s="78"/>
      <c r="BD112" s="59"/>
      <c r="BE112" s="2"/>
      <c r="BF112" s="2"/>
      <c r="BG112" s="78"/>
      <c r="BH112" s="173"/>
      <c r="BQ112" s="87"/>
      <c r="BR112" s="87"/>
      <c r="BS112" s="87"/>
      <c r="BT112" s="87"/>
      <c r="BU112" s="87"/>
      <c r="BV112" s="87"/>
      <c r="BW112" s="87"/>
      <c r="BX112" s="87"/>
      <c r="BY112" s="87"/>
      <c r="BZ112" s="87"/>
      <c r="CA112" s="87"/>
      <c r="CB112" s="87"/>
      <c r="CG112" s="13"/>
      <c r="CH112" s="13"/>
    </row>
    <row r="113" spans="2:86" ht="13.5" customHeight="1" thickBot="1" x14ac:dyDescent="0.2">
      <c r="B113" s="521"/>
      <c r="C113" s="524"/>
      <c r="D113" s="527"/>
      <c r="E113" s="530"/>
      <c r="F113" s="511"/>
      <c r="G113" s="511"/>
      <c r="H113" s="511"/>
      <c r="I113" s="533"/>
      <c r="J113" s="530"/>
      <c r="K113" s="511"/>
      <c r="L113" s="511"/>
      <c r="M113" s="511"/>
      <c r="N113" s="533"/>
      <c r="O113" s="530"/>
      <c r="P113" s="511"/>
      <c r="Q113" s="511"/>
      <c r="R113" s="511"/>
      <c r="S113" s="533"/>
      <c r="T113" s="530"/>
      <c r="U113" s="511"/>
      <c r="V113" s="511"/>
      <c r="W113" s="511"/>
      <c r="X113" s="533"/>
      <c r="Y113" s="530"/>
      <c r="Z113" s="511"/>
      <c r="AA113" s="511"/>
      <c r="AB113" s="511"/>
      <c r="AC113" s="533"/>
      <c r="AD113" s="508"/>
      <c r="AE113" s="535"/>
      <c r="AF113" s="537"/>
      <c r="AG113" s="537"/>
      <c r="AH113" s="552"/>
      <c r="AL113" s="111"/>
      <c r="AM113" s="107"/>
      <c r="AN113" s="113"/>
      <c r="AO113" s="113"/>
      <c r="AP113" s="109"/>
      <c r="AQ113"/>
      <c r="AR113" s="91" t="s">
        <v>76</v>
      </c>
      <c r="AS113" s="92" t="s">
        <v>160</v>
      </c>
      <c r="AT113" s="177" t="s">
        <v>163</v>
      </c>
      <c r="AU113" s="93" t="s">
        <v>186</v>
      </c>
      <c r="AV113" s="91" t="s">
        <v>76</v>
      </c>
      <c r="AW113" s="92" t="s">
        <v>160</v>
      </c>
      <c r="AX113" s="177" t="s">
        <v>163</v>
      </c>
      <c r="AY113" s="93" t="s">
        <v>186</v>
      </c>
      <c r="AZ113" s="91" t="s">
        <v>76</v>
      </c>
      <c r="BA113" s="92" t="s">
        <v>160</v>
      </c>
      <c r="BB113" s="177" t="s">
        <v>163</v>
      </c>
      <c r="BC113" s="93" t="s">
        <v>186</v>
      </c>
      <c r="BD113" s="91" t="s">
        <v>76</v>
      </c>
      <c r="BE113" s="92" t="s">
        <v>160</v>
      </c>
      <c r="BF113" s="177" t="s">
        <v>163</v>
      </c>
      <c r="BG113" s="93" t="s">
        <v>186</v>
      </c>
      <c r="BH113" s="173"/>
      <c r="BQ113" s="87"/>
      <c r="BR113" s="87"/>
      <c r="BS113" s="87"/>
      <c r="BT113" s="87"/>
      <c r="BU113" s="87"/>
      <c r="BV113" s="87"/>
      <c r="BW113" s="87"/>
      <c r="BX113" s="87"/>
      <c r="BY113" s="87"/>
      <c r="BZ113" s="87"/>
      <c r="CA113" s="87"/>
      <c r="CB113" s="87"/>
      <c r="CG113" s="13"/>
      <c r="CH113" s="13"/>
    </row>
    <row r="114" spans="2:86" ht="13.5" customHeight="1" thickTop="1" x14ac:dyDescent="0.15">
      <c r="B114" s="82">
        <v>0</v>
      </c>
      <c r="C114" s="83" t="str">
        <f t="shared" ref="C114:C145" si="0">IF(ISERROR(VLOOKUP(B114,$B$34:$C$70,2,0)),"",VLOOKUP(B114,$B$34:$C$70,2,0))</f>
        <v/>
      </c>
      <c r="D114" s="119" t="str">
        <f>C114</f>
        <v/>
      </c>
      <c r="E114" s="120" t="str">
        <f>D114</f>
        <v/>
      </c>
      <c r="F114" s="121"/>
      <c r="G114" s="121"/>
      <c r="H114" s="121"/>
      <c r="I114" s="122"/>
      <c r="J114" s="120" t="str">
        <f t="shared" ref="J114:J145" si="1">IF(E114&lt;&gt;"",IF($B114&lt;$F$17,"",(E114*30*50*ffp)/5),"")</f>
        <v/>
      </c>
      <c r="K114" s="121"/>
      <c r="L114" s="121"/>
      <c r="M114" s="121"/>
      <c r="N114" s="122"/>
      <c r="O114" s="120" t="str">
        <f t="shared" ref="O114:O145" si="2">IF(E114&lt;&gt;"",((E114*20*50*ffp)/Klevee)/5,"")</f>
        <v/>
      </c>
      <c r="P114" s="121"/>
      <c r="Q114" s="121"/>
      <c r="R114" s="121"/>
      <c r="S114" s="122"/>
      <c r="T114" s="120">
        <f>I*(dr/100)*0.16*1</f>
        <v>0</v>
      </c>
      <c r="U114" s="121"/>
      <c r="V114" s="121"/>
      <c r="W114" s="121"/>
      <c r="X114" s="122"/>
      <c r="Y114" s="120">
        <f>I*(dt/100)*0.07*1</f>
        <v>0</v>
      </c>
      <c r="Z114" s="121"/>
      <c r="AA114" s="121"/>
      <c r="AB114" s="121"/>
      <c r="AC114" s="122"/>
      <c r="AD114" s="126">
        <f>SUM(J114:AC114)</f>
        <v>0</v>
      </c>
      <c r="AE114" s="127">
        <f>AD114+AD115</f>
        <v>0</v>
      </c>
      <c r="AF114" s="127">
        <f>SUM(AD114:AD116)</f>
        <v>0</v>
      </c>
      <c r="AG114" s="127">
        <f>SUM(AD114:AD117)</f>
        <v>0</v>
      </c>
      <c r="AH114" s="128">
        <f>SUM(AD114:AD120)</f>
        <v>0</v>
      </c>
      <c r="AL114" s="80" t="str">
        <f>IF(B34&lt;&gt;"",B34,"")</f>
        <v/>
      </c>
      <c r="AM114" s="81">
        <v>0</v>
      </c>
      <c r="AN114" s="8"/>
      <c r="AO114" s="8"/>
      <c r="AP114" s="88"/>
      <c r="AQ114"/>
      <c r="AR114" s="169">
        <f t="shared" ref="AR114:AR145" si="3">AE114*(Koc*(Ocse/100)*Pse*Vse)/(Koc*(Ocse/100)*Pse*Vse+1*86400*$AR$108)</f>
        <v>0</v>
      </c>
      <c r="AS114" s="170">
        <f t="shared" ref="AS114:AS145" si="4">(AE114-AR114)/(3*86400*$AR$108)*1000</f>
        <v>0</v>
      </c>
      <c r="AT114" s="170" t="str">
        <f t="shared" ref="AT114:AT145" si="5">$B114&amp;"-"&amp;$B114+1</f>
        <v>0-1</v>
      </c>
      <c r="AU114" s="156">
        <f t="shared" ref="AU114:AU145" si="6">IF(AT114=AR$110,AS$110,"")</f>
        <v>0</v>
      </c>
      <c r="AV114" s="169">
        <f t="shared" ref="AV114:AV145" si="7">AF114*(Koc*(Ocse/100)*Pse*Vse)/(Koc*(Ocse/100)*Pse*Vse+1*86400*$AV$108)</f>
        <v>0</v>
      </c>
      <c r="AW114" s="170">
        <f t="shared" ref="AW114:AW145" si="8">(AF114-AV114)/(3*86400*$AV$108)*1000</f>
        <v>0</v>
      </c>
      <c r="AX114" s="170" t="str">
        <f t="shared" ref="AX114:AX145" si="9">$B114&amp;"-"&amp;$B114+2</f>
        <v>0-2</v>
      </c>
      <c r="AY114" s="156">
        <f t="shared" ref="AY114:AY145" si="10">IF(AX114=AV$110,AW$110,"")</f>
        <v>0</v>
      </c>
      <c r="AZ114" s="169">
        <f t="shared" ref="AZ114:AZ145" si="11">AG114*(Koc*(Ocse/100)*Pse*Vse)/(Koc*(Ocse/100)*Pse*Vse+1*86400*$AZ$108)</f>
        <v>0</v>
      </c>
      <c r="BA114" s="170">
        <f t="shared" ref="BA114:BA145" si="12">(AG114-AZ114)/(3*86400*$AZ$108)*1000</f>
        <v>0</v>
      </c>
      <c r="BB114" s="170" t="str">
        <f t="shared" ref="BB114:BB145" si="13">$B114&amp;"-"&amp;$B114+3</f>
        <v>0-3</v>
      </c>
      <c r="BC114" s="156">
        <f t="shared" ref="BC114:BC145" si="14">IF(BB114=AZ$110,BA$110,"")</f>
        <v>0</v>
      </c>
      <c r="BD114" s="169">
        <f t="shared" ref="BD114:BD145" si="15">AH114*(Koc*(Ocse/100)*Pse*Vse)/(Koc*(Ocse/100)*Pse*Vse+1*86400*$BD$108)</f>
        <v>0</v>
      </c>
      <c r="BE114" s="170">
        <f t="shared" ref="BE114:BE145" si="16">(AH114-BD114)/(3*86400*$BD$108)*1000</f>
        <v>0</v>
      </c>
      <c r="BF114" s="170" t="str">
        <f t="shared" ref="BF114:BF145" si="17">$B114&amp;"-"&amp;$B114+6</f>
        <v>0-6</v>
      </c>
      <c r="BG114" s="156">
        <f t="shared" ref="BG114:BG145" si="18">IF(BF114=BD$110,BE$110,"")</f>
        <v>0</v>
      </c>
      <c r="BH114" s="173"/>
      <c r="BQ114" s="87"/>
      <c r="BR114" s="87"/>
      <c r="BS114" s="87"/>
      <c r="BT114" s="87"/>
      <c r="BU114" s="87"/>
      <c r="BV114" s="87"/>
      <c r="BW114" s="87"/>
      <c r="BX114" s="87"/>
      <c r="BY114" s="87"/>
      <c r="BZ114" s="87"/>
      <c r="CA114" s="87"/>
      <c r="CB114" s="87"/>
      <c r="CG114" s="13"/>
      <c r="CH114" s="13"/>
    </row>
    <row r="115" spans="2:86" ht="13.5" customHeight="1" x14ac:dyDescent="0.15">
      <c r="B115" s="63">
        <v>1</v>
      </c>
      <c r="C115" s="70" t="str">
        <f t="shared" si="0"/>
        <v/>
      </c>
      <c r="D115" s="118" t="str">
        <f t="shared" ref="D115:D146" si="19">IF(MAX($AL$115:$AL$134)&lt;B115, "", IF(B115=VLOOKUP(B115, $AL$115:$AL$134,1,1), C115,D114-INDEX($AP$115:$AP$134, MATCH(VLOOKUP(B115, $AL$115:$AL$134,1,1), $AL$115:$AL$134)+1, 1)))</f>
        <v/>
      </c>
      <c r="E115" s="123" t="str">
        <f t="shared" ref="E115:E178" si="20">D115</f>
        <v/>
      </c>
      <c r="F115" s="124" t="str">
        <f>E114</f>
        <v/>
      </c>
      <c r="G115" s="124"/>
      <c r="H115" s="124"/>
      <c r="I115" s="125"/>
      <c r="J115" s="123" t="str">
        <f t="shared" si="1"/>
        <v/>
      </c>
      <c r="K115" s="124" t="str">
        <f t="shared" ref="K115:N149" si="21">J114</f>
        <v/>
      </c>
      <c r="L115" s="124"/>
      <c r="M115" s="124"/>
      <c r="N115" s="125"/>
      <c r="O115" s="123" t="str">
        <f t="shared" si="2"/>
        <v/>
      </c>
      <c r="P115" s="124" t="str">
        <f t="shared" ref="P115:P146" si="22">O114</f>
        <v/>
      </c>
      <c r="Q115" s="124"/>
      <c r="R115" s="124"/>
      <c r="S115" s="125"/>
      <c r="T115" s="123"/>
      <c r="U115" s="124">
        <f>T114</f>
        <v>0</v>
      </c>
      <c r="V115" s="124"/>
      <c r="W115" s="124"/>
      <c r="X115" s="125"/>
      <c r="Y115" s="123"/>
      <c r="Z115" s="124">
        <f>Y114</f>
        <v>0</v>
      </c>
      <c r="AA115" s="124"/>
      <c r="AB115" s="124"/>
      <c r="AC115" s="125"/>
      <c r="AD115" s="129">
        <f>SUM(J115:AC115)</f>
        <v>0</v>
      </c>
      <c r="AE115" s="130">
        <f>AD115+AD116</f>
        <v>0</v>
      </c>
      <c r="AF115" s="130">
        <f t="shared" ref="AF115:AF178" si="23">SUM(AD115:AD117)</f>
        <v>0</v>
      </c>
      <c r="AG115" s="130">
        <f t="shared" ref="AG115:AG178" si="24">SUM(AD115:AD118)</f>
        <v>0</v>
      </c>
      <c r="AH115" s="131">
        <f t="shared" ref="AH115:AH178" si="25">SUM(AD115:AD121)</f>
        <v>0</v>
      </c>
      <c r="AL115" s="72" t="str">
        <f t="shared" ref="AL115:AL134" si="26">IF(B35&lt;&gt;"",B35,"end")</f>
        <v>end</v>
      </c>
      <c r="AM115" s="68">
        <v>1</v>
      </c>
      <c r="AN115" s="69">
        <f>IF(AL115&lt;&gt;"",MIN(AL114:AL115),"")</f>
        <v>0</v>
      </c>
      <c r="AO115" s="69">
        <f>IF(AL115&lt;&gt;"",MAX(AL114:AL115),"")</f>
        <v>0</v>
      </c>
      <c r="AP115" s="79" t="str">
        <f t="shared" ref="AP115:AP134" si="27">IF(B35&lt;&gt;"",(C34-C35)/(B35-B34),"")</f>
        <v/>
      </c>
      <c r="AQ115"/>
      <c r="AR115" s="171">
        <f t="shared" si="3"/>
        <v>0</v>
      </c>
      <c r="AS115" s="2">
        <f t="shared" si="4"/>
        <v>0</v>
      </c>
      <c r="AT115" s="170" t="str">
        <f t="shared" si="5"/>
        <v>1-2</v>
      </c>
      <c r="AU115" s="156" t="str">
        <f t="shared" si="6"/>
        <v/>
      </c>
      <c r="AV115" s="171">
        <f t="shared" si="7"/>
        <v>0</v>
      </c>
      <c r="AW115" s="2">
        <f t="shared" si="8"/>
        <v>0</v>
      </c>
      <c r="AX115" s="170" t="str">
        <f t="shared" si="9"/>
        <v>1-3</v>
      </c>
      <c r="AY115" s="156" t="str">
        <f t="shared" si="10"/>
        <v/>
      </c>
      <c r="AZ115" s="171">
        <f t="shared" si="11"/>
        <v>0</v>
      </c>
      <c r="BA115" s="2">
        <f t="shared" si="12"/>
        <v>0</v>
      </c>
      <c r="BB115" s="170" t="str">
        <f t="shared" si="13"/>
        <v>1-4</v>
      </c>
      <c r="BC115" s="156" t="str">
        <f t="shared" si="14"/>
        <v/>
      </c>
      <c r="BD115" s="171">
        <f t="shared" si="15"/>
        <v>0</v>
      </c>
      <c r="BE115" s="2">
        <f t="shared" si="16"/>
        <v>0</v>
      </c>
      <c r="BF115" s="170" t="str">
        <f t="shared" si="17"/>
        <v>1-7</v>
      </c>
      <c r="BG115" s="156" t="str">
        <f t="shared" si="18"/>
        <v/>
      </c>
      <c r="BH115" s="173"/>
      <c r="BQ115" s="87"/>
      <c r="BR115" s="87"/>
      <c r="BS115" s="87"/>
      <c r="BT115" s="87"/>
      <c r="BU115" s="87"/>
      <c r="BV115" s="87"/>
      <c r="BW115" s="87"/>
      <c r="BX115" s="87"/>
      <c r="BY115" s="87"/>
      <c r="BZ115" s="87"/>
      <c r="CA115" s="87"/>
      <c r="CB115" s="87"/>
      <c r="CG115" s="13"/>
      <c r="CH115" s="13"/>
    </row>
    <row r="116" spans="2:86" ht="13.5" customHeight="1" x14ac:dyDescent="0.15">
      <c r="B116" s="63">
        <v>2</v>
      </c>
      <c r="C116" s="71" t="str">
        <f t="shared" si="0"/>
        <v/>
      </c>
      <c r="D116" s="118" t="str">
        <f t="shared" si="19"/>
        <v/>
      </c>
      <c r="E116" s="123" t="str">
        <f t="shared" si="20"/>
        <v/>
      </c>
      <c r="F116" s="124" t="str">
        <f t="shared" ref="F116:I131" si="28">E115</f>
        <v/>
      </c>
      <c r="G116" s="124" t="str">
        <f t="shared" si="28"/>
        <v/>
      </c>
      <c r="H116" s="124"/>
      <c r="I116" s="125"/>
      <c r="J116" s="123" t="str">
        <f t="shared" si="1"/>
        <v/>
      </c>
      <c r="K116" s="124" t="str">
        <f t="shared" si="21"/>
        <v/>
      </c>
      <c r="L116" s="124" t="str">
        <f t="shared" si="21"/>
        <v/>
      </c>
      <c r="M116" s="124"/>
      <c r="N116" s="125"/>
      <c r="O116" s="123" t="str">
        <f t="shared" si="2"/>
        <v/>
      </c>
      <c r="P116" s="124" t="str">
        <f t="shared" si="22"/>
        <v/>
      </c>
      <c r="Q116" s="124" t="str">
        <f t="shared" ref="Q116:Q147" si="29">P115</f>
        <v/>
      </c>
      <c r="R116" s="124"/>
      <c r="S116" s="125"/>
      <c r="T116" s="123"/>
      <c r="U116" s="124"/>
      <c r="V116" s="124">
        <f>U115</f>
        <v>0</v>
      </c>
      <c r="W116" s="124"/>
      <c r="X116" s="125"/>
      <c r="Y116" s="123"/>
      <c r="Z116" s="124"/>
      <c r="AA116" s="124">
        <f>Z115</f>
        <v>0</v>
      </c>
      <c r="AB116" s="124"/>
      <c r="AC116" s="125"/>
      <c r="AD116" s="129">
        <f t="shared" ref="AD116:AD179" si="30">SUM(J116:AC116)</f>
        <v>0</v>
      </c>
      <c r="AE116" s="130">
        <f t="shared" ref="AE116:AE132" si="31">AD116+AD117</f>
        <v>0</v>
      </c>
      <c r="AF116" s="130">
        <f t="shared" si="23"/>
        <v>0</v>
      </c>
      <c r="AG116" s="130">
        <f t="shared" si="24"/>
        <v>0</v>
      </c>
      <c r="AH116" s="131">
        <f t="shared" si="25"/>
        <v>0</v>
      </c>
      <c r="AL116" s="72" t="str">
        <f t="shared" si="26"/>
        <v>end</v>
      </c>
      <c r="AM116" s="68">
        <v>2</v>
      </c>
      <c r="AN116" s="69">
        <f>IF(AL116&lt;&gt;"",MIN(AL115:AL116),"")</f>
        <v>0</v>
      </c>
      <c r="AO116" s="69">
        <f>IF(AL116&lt;&gt;"",MAX(AL115:AL116),"")</f>
        <v>0</v>
      </c>
      <c r="AP116" s="79" t="str">
        <f t="shared" si="27"/>
        <v/>
      </c>
      <c r="AQ116"/>
      <c r="AR116" s="171">
        <f t="shared" si="3"/>
        <v>0</v>
      </c>
      <c r="AS116" s="2">
        <f t="shared" si="4"/>
        <v>0</v>
      </c>
      <c r="AT116" s="170" t="str">
        <f t="shared" si="5"/>
        <v>2-3</v>
      </c>
      <c r="AU116" s="156" t="str">
        <f t="shared" si="6"/>
        <v/>
      </c>
      <c r="AV116" s="171">
        <f t="shared" si="7"/>
        <v>0</v>
      </c>
      <c r="AW116" s="2">
        <f t="shared" si="8"/>
        <v>0</v>
      </c>
      <c r="AX116" s="170" t="str">
        <f t="shared" si="9"/>
        <v>2-4</v>
      </c>
      <c r="AY116" s="156" t="str">
        <f t="shared" si="10"/>
        <v/>
      </c>
      <c r="AZ116" s="171">
        <f t="shared" si="11"/>
        <v>0</v>
      </c>
      <c r="BA116" s="2">
        <f t="shared" si="12"/>
        <v>0</v>
      </c>
      <c r="BB116" s="170" t="str">
        <f t="shared" si="13"/>
        <v>2-5</v>
      </c>
      <c r="BC116" s="156" t="str">
        <f t="shared" si="14"/>
        <v/>
      </c>
      <c r="BD116" s="171">
        <f t="shared" si="15"/>
        <v>0</v>
      </c>
      <c r="BE116" s="2">
        <f t="shared" si="16"/>
        <v>0</v>
      </c>
      <c r="BF116" s="170" t="str">
        <f t="shared" si="17"/>
        <v>2-8</v>
      </c>
      <c r="BG116" s="156" t="str">
        <f t="shared" si="18"/>
        <v/>
      </c>
      <c r="BH116" s="173"/>
      <c r="BQ116" s="87"/>
      <c r="BR116" s="87"/>
      <c r="BS116" s="87"/>
      <c r="BT116" s="87"/>
      <c r="BU116" s="87"/>
      <c r="BV116" s="87"/>
      <c r="BW116" s="87"/>
      <c r="BX116" s="87"/>
      <c r="BY116" s="87"/>
      <c r="BZ116" s="87"/>
      <c r="CA116" s="87"/>
      <c r="CB116" s="87"/>
      <c r="CG116" s="13"/>
      <c r="CH116" s="13"/>
    </row>
    <row r="117" spans="2:86" ht="13.5" customHeight="1" x14ac:dyDescent="0.15">
      <c r="B117" s="63">
        <v>3</v>
      </c>
      <c r="C117" s="70" t="str">
        <f t="shared" si="0"/>
        <v/>
      </c>
      <c r="D117" s="118" t="str">
        <f t="shared" si="19"/>
        <v/>
      </c>
      <c r="E117" s="123" t="str">
        <f t="shared" si="20"/>
        <v/>
      </c>
      <c r="F117" s="124" t="str">
        <f t="shared" si="28"/>
        <v/>
      </c>
      <c r="G117" s="124" t="str">
        <f t="shared" si="28"/>
        <v/>
      </c>
      <c r="H117" s="124" t="str">
        <f t="shared" si="28"/>
        <v/>
      </c>
      <c r="I117" s="125"/>
      <c r="J117" s="123" t="str">
        <f t="shared" si="1"/>
        <v/>
      </c>
      <c r="K117" s="124" t="str">
        <f t="shared" si="21"/>
        <v/>
      </c>
      <c r="L117" s="124" t="str">
        <f t="shared" si="21"/>
        <v/>
      </c>
      <c r="M117" s="124" t="str">
        <f t="shared" si="21"/>
        <v/>
      </c>
      <c r="N117" s="125"/>
      <c r="O117" s="123" t="str">
        <f t="shared" si="2"/>
        <v/>
      </c>
      <c r="P117" s="124" t="str">
        <f t="shared" si="22"/>
        <v/>
      </c>
      <c r="Q117" s="124" t="str">
        <f t="shared" si="29"/>
        <v/>
      </c>
      <c r="R117" s="124" t="str">
        <f t="shared" ref="R117:R148" si="32">Q116</f>
        <v/>
      </c>
      <c r="S117" s="125"/>
      <c r="T117" s="123"/>
      <c r="U117" s="124"/>
      <c r="V117" s="124"/>
      <c r="W117" s="124">
        <f>V116</f>
        <v>0</v>
      </c>
      <c r="X117" s="125"/>
      <c r="Y117" s="123"/>
      <c r="Z117" s="124"/>
      <c r="AA117" s="124"/>
      <c r="AB117" s="124">
        <f>AA116</f>
        <v>0</v>
      </c>
      <c r="AC117" s="125"/>
      <c r="AD117" s="129">
        <f t="shared" si="30"/>
        <v>0</v>
      </c>
      <c r="AE117" s="130">
        <f t="shared" si="31"/>
        <v>0</v>
      </c>
      <c r="AF117" s="130">
        <f t="shared" si="23"/>
        <v>0</v>
      </c>
      <c r="AG117" s="130">
        <f t="shared" si="24"/>
        <v>0</v>
      </c>
      <c r="AH117" s="131">
        <f t="shared" si="25"/>
        <v>0</v>
      </c>
      <c r="AL117" s="72" t="str">
        <f t="shared" si="26"/>
        <v>end</v>
      </c>
      <c r="AM117" s="68">
        <v>3</v>
      </c>
      <c r="AN117" s="69">
        <f>IF(AL117&lt;&gt;"",MIN(AL116:AL117),"")</f>
        <v>0</v>
      </c>
      <c r="AO117" s="69">
        <f>IF(AL117&lt;&gt;"",MAX(AL116:AL117),"")</f>
        <v>0</v>
      </c>
      <c r="AP117" s="79" t="str">
        <f t="shared" si="27"/>
        <v/>
      </c>
      <c r="AQ117"/>
      <c r="AR117" s="171">
        <f t="shared" si="3"/>
        <v>0</v>
      </c>
      <c r="AS117" s="2">
        <f t="shared" si="4"/>
        <v>0</v>
      </c>
      <c r="AT117" s="170" t="str">
        <f t="shared" si="5"/>
        <v>3-4</v>
      </c>
      <c r="AU117" s="156" t="str">
        <f t="shared" si="6"/>
        <v/>
      </c>
      <c r="AV117" s="171">
        <f t="shared" si="7"/>
        <v>0</v>
      </c>
      <c r="AW117" s="2">
        <f t="shared" si="8"/>
        <v>0</v>
      </c>
      <c r="AX117" s="170" t="str">
        <f t="shared" si="9"/>
        <v>3-5</v>
      </c>
      <c r="AY117" s="156" t="str">
        <f t="shared" si="10"/>
        <v/>
      </c>
      <c r="AZ117" s="171">
        <f t="shared" si="11"/>
        <v>0</v>
      </c>
      <c r="BA117" s="2">
        <f t="shared" si="12"/>
        <v>0</v>
      </c>
      <c r="BB117" s="170" t="str">
        <f t="shared" si="13"/>
        <v>3-6</v>
      </c>
      <c r="BC117" s="156" t="str">
        <f t="shared" si="14"/>
        <v/>
      </c>
      <c r="BD117" s="171">
        <f t="shared" si="15"/>
        <v>0</v>
      </c>
      <c r="BE117" s="2">
        <f t="shared" si="16"/>
        <v>0</v>
      </c>
      <c r="BF117" s="170" t="str">
        <f t="shared" si="17"/>
        <v>3-9</v>
      </c>
      <c r="BG117" s="156" t="str">
        <f t="shared" si="18"/>
        <v/>
      </c>
      <c r="BH117" s="173"/>
      <c r="BQ117" s="87"/>
      <c r="BR117" s="87"/>
      <c r="BS117" s="87"/>
      <c r="BT117" s="87"/>
      <c r="BU117" s="87"/>
      <c r="BV117" s="87"/>
      <c r="BW117" s="87"/>
      <c r="BX117" s="87"/>
      <c r="BY117" s="87"/>
      <c r="BZ117" s="87"/>
      <c r="CA117" s="87"/>
      <c r="CB117" s="87"/>
      <c r="CG117" s="13"/>
      <c r="CH117" s="13"/>
    </row>
    <row r="118" spans="2:86" ht="13.5" customHeight="1" x14ac:dyDescent="0.15">
      <c r="B118" s="63">
        <v>4</v>
      </c>
      <c r="C118" s="71" t="str">
        <f t="shared" si="0"/>
        <v/>
      </c>
      <c r="D118" s="118" t="str">
        <f t="shared" si="19"/>
        <v/>
      </c>
      <c r="E118" s="123" t="str">
        <f t="shared" si="20"/>
        <v/>
      </c>
      <c r="F118" s="124" t="str">
        <f t="shared" si="28"/>
        <v/>
      </c>
      <c r="G118" s="124" t="str">
        <f t="shared" si="28"/>
        <v/>
      </c>
      <c r="H118" s="124" t="str">
        <f t="shared" si="28"/>
        <v/>
      </c>
      <c r="I118" s="125" t="str">
        <f t="shared" si="28"/>
        <v/>
      </c>
      <c r="J118" s="123" t="str">
        <f t="shared" si="1"/>
        <v/>
      </c>
      <c r="K118" s="124" t="str">
        <f t="shared" si="21"/>
        <v/>
      </c>
      <c r="L118" s="124" t="str">
        <f t="shared" si="21"/>
        <v/>
      </c>
      <c r="M118" s="124" t="str">
        <f t="shared" si="21"/>
        <v/>
      </c>
      <c r="N118" s="125" t="str">
        <f t="shared" si="21"/>
        <v/>
      </c>
      <c r="O118" s="123" t="str">
        <f t="shared" si="2"/>
        <v/>
      </c>
      <c r="P118" s="124" t="str">
        <f t="shared" si="22"/>
        <v/>
      </c>
      <c r="Q118" s="124" t="str">
        <f t="shared" si="29"/>
        <v/>
      </c>
      <c r="R118" s="124" t="str">
        <f t="shared" si="32"/>
        <v/>
      </c>
      <c r="S118" s="125" t="str">
        <f t="shared" ref="S118:S149" si="33">R117</f>
        <v/>
      </c>
      <c r="T118" s="123"/>
      <c r="U118" s="124"/>
      <c r="V118" s="124"/>
      <c r="W118" s="124"/>
      <c r="X118" s="125">
        <f>W117</f>
        <v>0</v>
      </c>
      <c r="Y118" s="123"/>
      <c r="Z118" s="124"/>
      <c r="AA118" s="124"/>
      <c r="AB118" s="124"/>
      <c r="AC118" s="125">
        <f>AB117</f>
        <v>0</v>
      </c>
      <c r="AD118" s="129">
        <f t="shared" si="30"/>
        <v>0</v>
      </c>
      <c r="AE118" s="130">
        <f t="shared" si="31"/>
        <v>0</v>
      </c>
      <c r="AF118" s="130">
        <f t="shared" si="23"/>
        <v>0</v>
      </c>
      <c r="AG118" s="130">
        <f t="shared" si="24"/>
        <v>0</v>
      </c>
      <c r="AH118" s="131">
        <f t="shared" si="25"/>
        <v>0</v>
      </c>
      <c r="AL118" s="72" t="str">
        <f t="shared" si="26"/>
        <v>end</v>
      </c>
      <c r="AM118" s="68">
        <v>4</v>
      </c>
      <c r="AN118" s="69">
        <f>IF(AL118&lt;&gt;"",MIN(AL117:AL118),"")</f>
        <v>0</v>
      </c>
      <c r="AO118" s="69">
        <f>IF(AL118&lt;&gt;"",MAX(AL117:AL118),"")</f>
        <v>0</v>
      </c>
      <c r="AP118" s="79" t="str">
        <f t="shared" si="27"/>
        <v/>
      </c>
      <c r="AQ118"/>
      <c r="AR118" s="171">
        <f t="shared" si="3"/>
        <v>0</v>
      </c>
      <c r="AS118" s="2">
        <f t="shared" si="4"/>
        <v>0</v>
      </c>
      <c r="AT118" s="170" t="str">
        <f t="shared" si="5"/>
        <v>4-5</v>
      </c>
      <c r="AU118" s="156" t="str">
        <f t="shared" si="6"/>
        <v/>
      </c>
      <c r="AV118" s="171">
        <f t="shared" si="7"/>
        <v>0</v>
      </c>
      <c r="AW118" s="2">
        <f t="shared" si="8"/>
        <v>0</v>
      </c>
      <c r="AX118" s="170" t="str">
        <f t="shared" si="9"/>
        <v>4-6</v>
      </c>
      <c r="AY118" s="156" t="str">
        <f t="shared" si="10"/>
        <v/>
      </c>
      <c r="AZ118" s="171">
        <f t="shared" si="11"/>
        <v>0</v>
      </c>
      <c r="BA118" s="2">
        <f t="shared" si="12"/>
        <v>0</v>
      </c>
      <c r="BB118" s="170" t="str">
        <f t="shared" si="13"/>
        <v>4-7</v>
      </c>
      <c r="BC118" s="156" t="str">
        <f t="shared" si="14"/>
        <v/>
      </c>
      <c r="BD118" s="171">
        <f t="shared" si="15"/>
        <v>0</v>
      </c>
      <c r="BE118" s="2">
        <f t="shared" si="16"/>
        <v>0</v>
      </c>
      <c r="BF118" s="170" t="str">
        <f t="shared" si="17"/>
        <v>4-10</v>
      </c>
      <c r="BG118" s="156" t="str">
        <f t="shared" si="18"/>
        <v/>
      </c>
      <c r="BH118" s="173"/>
      <c r="BQ118" s="87"/>
      <c r="BR118" s="87"/>
      <c r="BS118" s="87"/>
      <c r="BT118" s="87"/>
      <c r="BU118" s="87"/>
      <c r="BV118" s="87"/>
      <c r="BW118" s="87"/>
      <c r="BX118" s="87"/>
      <c r="BY118" s="87"/>
      <c r="BZ118" s="87"/>
      <c r="CA118" s="87"/>
      <c r="CB118" s="87"/>
      <c r="CG118" s="13"/>
      <c r="CH118" s="13"/>
    </row>
    <row r="119" spans="2:86" ht="13.5" customHeight="1" x14ac:dyDescent="0.15">
      <c r="B119" s="63">
        <v>5</v>
      </c>
      <c r="C119" s="71" t="str">
        <f t="shared" si="0"/>
        <v/>
      </c>
      <c r="D119" s="118" t="str">
        <f t="shared" si="19"/>
        <v/>
      </c>
      <c r="E119" s="123" t="str">
        <f t="shared" si="20"/>
        <v/>
      </c>
      <c r="F119" s="124" t="str">
        <f t="shared" si="28"/>
        <v/>
      </c>
      <c r="G119" s="124" t="str">
        <f t="shared" si="28"/>
        <v/>
      </c>
      <c r="H119" s="124" t="str">
        <f t="shared" si="28"/>
        <v/>
      </c>
      <c r="I119" s="125" t="str">
        <f t="shared" si="28"/>
        <v/>
      </c>
      <c r="J119" s="123" t="str">
        <f t="shared" si="1"/>
        <v/>
      </c>
      <c r="K119" s="124" t="str">
        <f t="shared" si="21"/>
        <v/>
      </c>
      <c r="L119" s="124" t="str">
        <f t="shared" si="21"/>
        <v/>
      </c>
      <c r="M119" s="124" t="str">
        <f t="shared" si="21"/>
        <v/>
      </c>
      <c r="N119" s="125" t="str">
        <f t="shared" si="21"/>
        <v/>
      </c>
      <c r="O119" s="123" t="str">
        <f t="shared" si="2"/>
        <v/>
      </c>
      <c r="P119" s="124" t="str">
        <f t="shared" si="22"/>
        <v/>
      </c>
      <c r="Q119" s="124" t="str">
        <f t="shared" si="29"/>
        <v/>
      </c>
      <c r="R119" s="124" t="str">
        <f t="shared" si="32"/>
        <v/>
      </c>
      <c r="S119" s="125" t="str">
        <f t="shared" si="33"/>
        <v/>
      </c>
      <c r="T119" s="123"/>
      <c r="U119" s="124"/>
      <c r="V119" s="124"/>
      <c r="W119" s="124"/>
      <c r="X119" s="125"/>
      <c r="Y119" s="123"/>
      <c r="Z119" s="124"/>
      <c r="AA119" s="124"/>
      <c r="AB119" s="124"/>
      <c r="AC119" s="125"/>
      <c r="AD119" s="129">
        <f t="shared" si="30"/>
        <v>0</v>
      </c>
      <c r="AE119" s="130">
        <f t="shared" si="31"/>
        <v>0</v>
      </c>
      <c r="AF119" s="130">
        <f t="shared" si="23"/>
        <v>0</v>
      </c>
      <c r="AG119" s="130">
        <f t="shared" si="24"/>
        <v>0</v>
      </c>
      <c r="AH119" s="131">
        <f t="shared" si="25"/>
        <v>0</v>
      </c>
      <c r="AL119" s="72" t="str">
        <f t="shared" si="26"/>
        <v>end</v>
      </c>
      <c r="AM119" s="68">
        <v>5</v>
      </c>
      <c r="AN119" s="69">
        <f>IF(AL119&lt;&gt;"",MIN(AL118:AL119),"")</f>
        <v>0</v>
      </c>
      <c r="AO119" s="69">
        <f>IF(AL119&lt;&gt;"",MAX(AL118:AL119),"")</f>
        <v>0</v>
      </c>
      <c r="AP119" s="79" t="str">
        <f t="shared" si="27"/>
        <v/>
      </c>
      <c r="AQ119"/>
      <c r="AR119" s="171">
        <f t="shared" si="3"/>
        <v>0</v>
      </c>
      <c r="AS119" s="2">
        <f t="shared" si="4"/>
        <v>0</v>
      </c>
      <c r="AT119" s="170" t="str">
        <f t="shared" si="5"/>
        <v>5-6</v>
      </c>
      <c r="AU119" s="156" t="str">
        <f t="shared" si="6"/>
        <v/>
      </c>
      <c r="AV119" s="171">
        <f t="shared" si="7"/>
        <v>0</v>
      </c>
      <c r="AW119" s="2">
        <f t="shared" si="8"/>
        <v>0</v>
      </c>
      <c r="AX119" s="170" t="str">
        <f t="shared" si="9"/>
        <v>5-7</v>
      </c>
      <c r="AY119" s="156" t="str">
        <f t="shared" si="10"/>
        <v/>
      </c>
      <c r="AZ119" s="171">
        <f t="shared" si="11"/>
        <v>0</v>
      </c>
      <c r="BA119" s="2">
        <f t="shared" si="12"/>
        <v>0</v>
      </c>
      <c r="BB119" s="170" t="str">
        <f t="shared" si="13"/>
        <v>5-8</v>
      </c>
      <c r="BC119" s="156" t="str">
        <f t="shared" si="14"/>
        <v/>
      </c>
      <c r="BD119" s="171">
        <f t="shared" si="15"/>
        <v>0</v>
      </c>
      <c r="BE119" s="2">
        <f t="shared" si="16"/>
        <v>0</v>
      </c>
      <c r="BF119" s="170" t="str">
        <f t="shared" si="17"/>
        <v>5-11</v>
      </c>
      <c r="BG119" s="156" t="str">
        <f t="shared" si="18"/>
        <v/>
      </c>
      <c r="BH119" s="173"/>
      <c r="BQ119" s="87"/>
      <c r="BR119" s="87"/>
      <c r="BS119" s="87"/>
      <c r="BT119" s="87"/>
      <c r="BU119" s="87"/>
      <c r="BV119" s="87"/>
      <c r="BW119" s="87"/>
      <c r="BX119" s="87"/>
      <c r="BY119" s="87"/>
      <c r="BZ119" s="87"/>
      <c r="CA119" s="87"/>
      <c r="CB119" s="87"/>
      <c r="CG119" s="13"/>
      <c r="CH119" s="13"/>
    </row>
    <row r="120" spans="2:86" ht="13.5" customHeight="1" x14ac:dyDescent="0.15">
      <c r="B120" s="63">
        <v>6</v>
      </c>
      <c r="C120" s="71" t="str">
        <f t="shared" si="0"/>
        <v/>
      </c>
      <c r="D120" s="118" t="str">
        <f t="shared" si="19"/>
        <v/>
      </c>
      <c r="E120" s="123" t="str">
        <f t="shared" si="20"/>
        <v/>
      </c>
      <c r="F120" s="124" t="str">
        <f t="shared" si="28"/>
        <v/>
      </c>
      <c r="G120" s="124" t="str">
        <f t="shared" si="28"/>
        <v/>
      </c>
      <c r="H120" s="124" t="str">
        <f t="shared" si="28"/>
        <v/>
      </c>
      <c r="I120" s="125" t="str">
        <f t="shared" si="28"/>
        <v/>
      </c>
      <c r="J120" s="123" t="str">
        <f t="shared" si="1"/>
        <v/>
      </c>
      <c r="K120" s="124" t="str">
        <f t="shared" si="21"/>
        <v/>
      </c>
      <c r="L120" s="124" t="str">
        <f t="shared" si="21"/>
        <v/>
      </c>
      <c r="M120" s="124" t="str">
        <f t="shared" si="21"/>
        <v/>
      </c>
      <c r="N120" s="125" t="str">
        <f t="shared" si="21"/>
        <v/>
      </c>
      <c r="O120" s="123" t="str">
        <f t="shared" si="2"/>
        <v/>
      </c>
      <c r="P120" s="124" t="str">
        <f t="shared" si="22"/>
        <v/>
      </c>
      <c r="Q120" s="124" t="str">
        <f t="shared" si="29"/>
        <v/>
      </c>
      <c r="R120" s="124" t="str">
        <f t="shared" si="32"/>
        <v/>
      </c>
      <c r="S120" s="125" t="str">
        <f t="shared" si="33"/>
        <v/>
      </c>
      <c r="T120" s="123"/>
      <c r="U120" s="124"/>
      <c r="V120" s="124"/>
      <c r="W120" s="124"/>
      <c r="X120" s="125"/>
      <c r="Y120" s="123"/>
      <c r="Z120" s="124"/>
      <c r="AA120" s="124"/>
      <c r="AB120" s="124"/>
      <c r="AC120" s="125"/>
      <c r="AD120" s="129">
        <f t="shared" si="30"/>
        <v>0</v>
      </c>
      <c r="AE120" s="130">
        <f t="shared" si="31"/>
        <v>0</v>
      </c>
      <c r="AF120" s="130">
        <f t="shared" si="23"/>
        <v>0</v>
      </c>
      <c r="AG120" s="130">
        <f t="shared" si="24"/>
        <v>0</v>
      </c>
      <c r="AH120" s="131">
        <f t="shared" si="25"/>
        <v>0</v>
      </c>
      <c r="AL120" s="72" t="str">
        <f t="shared" si="26"/>
        <v>end</v>
      </c>
      <c r="AM120" s="68">
        <v>6</v>
      </c>
      <c r="AN120" s="69" t="str">
        <f>IF(AND(AL120="end",AL119="end"), "", IF(AL120&lt;&gt;"",MIN(AL119:AL120),""))</f>
        <v/>
      </c>
      <c r="AO120" s="69" t="str">
        <f>IF(AND(AL120="end",AL119="end"), "", IF(AL120&lt;&gt;"",MAX(AL119:AL120),""))</f>
        <v/>
      </c>
      <c r="AP120" s="79" t="str">
        <f t="shared" si="27"/>
        <v/>
      </c>
      <c r="AQ120"/>
      <c r="AR120" s="171">
        <f t="shared" si="3"/>
        <v>0</v>
      </c>
      <c r="AS120" s="2">
        <f t="shared" si="4"/>
        <v>0</v>
      </c>
      <c r="AT120" s="170" t="str">
        <f t="shared" si="5"/>
        <v>6-7</v>
      </c>
      <c r="AU120" s="156" t="str">
        <f t="shared" si="6"/>
        <v/>
      </c>
      <c r="AV120" s="171">
        <f t="shared" si="7"/>
        <v>0</v>
      </c>
      <c r="AW120" s="2">
        <f t="shared" si="8"/>
        <v>0</v>
      </c>
      <c r="AX120" s="170" t="str">
        <f t="shared" si="9"/>
        <v>6-8</v>
      </c>
      <c r="AY120" s="156" t="str">
        <f t="shared" si="10"/>
        <v/>
      </c>
      <c r="AZ120" s="171">
        <f t="shared" si="11"/>
        <v>0</v>
      </c>
      <c r="BA120" s="2">
        <f t="shared" si="12"/>
        <v>0</v>
      </c>
      <c r="BB120" s="170" t="str">
        <f t="shared" si="13"/>
        <v>6-9</v>
      </c>
      <c r="BC120" s="156" t="str">
        <f t="shared" si="14"/>
        <v/>
      </c>
      <c r="BD120" s="171">
        <f t="shared" si="15"/>
        <v>0</v>
      </c>
      <c r="BE120" s="2">
        <f t="shared" si="16"/>
        <v>0</v>
      </c>
      <c r="BF120" s="170" t="str">
        <f t="shared" si="17"/>
        <v>6-12</v>
      </c>
      <c r="BG120" s="156" t="str">
        <f t="shared" si="18"/>
        <v/>
      </c>
      <c r="BH120" s="173"/>
      <c r="BQ120" s="87"/>
      <c r="BR120" s="87"/>
      <c r="BS120" s="87"/>
      <c r="BT120" s="87"/>
      <c r="BU120" s="87"/>
      <c r="BV120" s="87"/>
      <c r="BW120" s="87"/>
      <c r="BX120" s="87"/>
      <c r="BY120" s="87"/>
      <c r="BZ120" s="87"/>
      <c r="CA120" s="87"/>
      <c r="CB120" s="87"/>
      <c r="CG120" s="13"/>
      <c r="CH120" s="13"/>
    </row>
    <row r="121" spans="2:86" ht="13.5" customHeight="1" x14ac:dyDescent="0.15">
      <c r="B121" s="63">
        <v>7</v>
      </c>
      <c r="C121" s="70" t="str">
        <f t="shared" si="0"/>
        <v/>
      </c>
      <c r="D121" s="118" t="str">
        <f t="shared" si="19"/>
        <v/>
      </c>
      <c r="E121" s="123" t="str">
        <f t="shared" si="20"/>
        <v/>
      </c>
      <c r="F121" s="124" t="str">
        <f t="shared" si="28"/>
        <v/>
      </c>
      <c r="G121" s="124" t="str">
        <f t="shared" si="28"/>
        <v/>
      </c>
      <c r="H121" s="124" t="str">
        <f t="shared" si="28"/>
        <v/>
      </c>
      <c r="I121" s="125" t="str">
        <f t="shared" si="28"/>
        <v/>
      </c>
      <c r="J121" s="123" t="str">
        <f t="shared" si="1"/>
        <v/>
      </c>
      <c r="K121" s="124" t="str">
        <f t="shared" si="21"/>
        <v/>
      </c>
      <c r="L121" s="124" t="str">
        <f t="shared" si="21"/>
        <v/>
      </c>
      <c r="M121" s="124" t="str">
        <f t="shared" si="21"/>
        <v/>
      </c>
      <c r="N121" s="125" t="str">
        <f t="shared" si="21"/>
        <v/>
      </c>
      <c r="O121" s="123" t="str">
        <f t="shared" si="2"/>
        <v/>
      </c>
      <c r="P121" s="124" t="str">
        <f t="shared" si="22"/>
        <v/>
      </c>
      <c r="Q121" s="124" t="str">
        <f t="shared" si="29"/>
        <v/>
      </c>
      <c r="R121" s="124" t="str">
        <f t="shared" si="32"/>
        <v/>
      </c>
      <c r="S121" s="125" t="str">
        <f t="shared" si="33"/>
        <v/>
      </c>
      <c r="T121" s="123"/>
      <c r="U121" s="124"/>
      <c r="V121" s="124"/>
      <c r="W121" s="124"/>
      <c r="X121" s="125"/>
      <c r="Y121" s="123"/>
      <c r="Z121" s="124"/>
      <c r="AA121" s="124"/>
      <c r="AB121" s="124"/>
      <c r="AC121" s="125"/>
      <c r="AD121" s="129">
        <f t="shared" si="30"/>
        <v>0</v>
      </c>
      <c r="AE121" s="130">
        <f t="shared" si="31"/>
        <v>0</v>
      </c>
      <c r="AF121" s="130">
        <f t="shared" si="23"/>
        <v>0</v>
      </c>
      <c r="AG121" s="130">
        <f t="shared" si="24"/>
        <v>0</v>
      </c>
      <c r="AH121" s="131">
        <f t="shared" si="25"/>
        <v>0</v>
      </c>
      <c r="AL121" s="72" t="str">
        <f t="shared" si="26"/>
        <v>end</v>
      </c>
      <c r="AM121" s="68">
        <v>7</v>
      </c>
      <c r="AN121" s="69" t="str">
        <f>IF(AND(AL121="end",AL120="end"), "", IF(AL121&lt;&gt;"",MIN(AL120:AL121),""))</f>
        <v/>
      </c>
      <c r="AO121" s="69" t="str">
        <f t="shared" ref="AO121:AO134" si="34">IF(AND(AL121="end",AL120="end"), "", IF(AL121&lt;&gt;"",MAX(AL120:AL121),""))</f>
        <v/>
      </c>
      <c r="AP121" s="79" t="str">
        <f t="shared" si="27"/>
        <v/>
      </c>
      <c r="AQ121"/>
      <c r="AR121" s="171">
        <f t="shared" si="3"/>
        <v>0</v>
      </c>
      <c r="AS121" s="2">
        <f t="shared" si="4"/>
        <v>0</v>
      </c>
      <c r="AT121" s="170" t="str">
        <f t="shared" si="5"/>
        <v>7-8</v>
      </c>
      <c r="AU121" s="156" t="str">
        <f t="shared" si="6"/>
        <v/>
      </c>
      <c r="AV121" s="171">
        <f t="shared" si="7"/>
        <v>0</v>
      </c>
      <c r="AW121" s="2">
        <f t="shared" si="8"/>
        <v>0</v>
      </c>
      <c r="AX121" s="170" t="str">
        <f t="shared" si="9"/>
        <v>7-9</v>
      </c>
      <c r="AY121" s="156" t="str">
        <f t="shared" si="10"/>
        <v/>
      </c>
      <c r="AZ121" s="171">
        <f t="shared" si="11"/>
        <v>0</v>
      </c>
      <c r="BA121" s="2">
        <f t="shared" si="12"/>
        <v>0</v>
      </c>
      <c r="BB121" s="170" t="str">
        <f t="shared" si="13"/>
        <v>7-10</v>
      </c>
      <c r="BC121" s="156" t="str">
        <f t="shared" si="14"/>
        <v/>
      </c>
      <c r="BD121" s="171">
        <f t="shared" si="15"/>
        <v>0</v>
      </c>
      <c r="BE121" s="2">
        <f t="shared" si="16"/>
        <v>0</v>
      </c>
      <c r="BF121" s="170" t="str">
        <f t="shared" si="17"/>
        <v>7-13</v>
      </c>
      <c r="BG121" s="156" t="str">
        <f t="shared" si="18"/>
        <v/>
      </c>
      <c r="BH121" s="173"/>
      <c r="BQ121" s="87"/>
      <c r="BR121" s="87"/>
      <c r="BS121" s="87"/>
      <c r="BT121" s="87"/>
      <c r="BU121" s="87"/>
      <c r="BV121" s="87"/>
      <c r="BW121" s="87"/>
      <c r="BX121" s="87"/>
      <c r="BY121" s="87"/>
      <c r="BZ121" s="87"/>
      <c r="CA121" s="87"/>
      <c r="CB121" s="87"/>
      <c r="CG121" s="13"/>
      <c r="CH121" s="13"/>
    </row>
    <row r="122" spans="2:86" ht="13.5" customHeight="1" x14ac:dyDescent="0.15">
      <c r="B122" s="63">
        <v>8</v>
      </c>
      <c r="C122" s="71" t="str">
        <f t="shared" si="0"/>
        <v/>
      </c>
      <c r="D122" s="118" t="str">
        <f t="shared" si="19"/>
        <v/>
      </c>
      <c r="E122" s="123" t="str">
        <f t="shared" si="20"/>
        <v/>
      </c>
      <c r="F122" s="124" t="str">
        <f t="shared" si="28"/>
        <v/>
      </c>
      <c r="G122" s="124" t="str">
        <f t="shared" si="28"/>
        <v/>
      </c>
      <c r="H122" s="124" t="str">
        <f t="shared" si="28"/>
        <v/>
      </c>
      <c r="I122" s="125" t="str">
        <f t="shared" si="28"/>
        <v/>
      </c>
      <c r="J122" s="123" t="str">
        <f t="shared" si="1"/>
        <v/>
      </c>
      <c r="K122" s="124" t="str">
        <f t="shared" si="21"/>
        <v/>
      </c>
      <c r="L122" s="124" t="str">
        <f t="shared" si="21"/>
        <v/>
      </c>
      <c r="M122" s="124" t="str">
        <f t="shared" si="21"/>
        <v/>
      </c>
      <c r="N122" s="125" t="str">
        <f t="shared" si="21"/>
        <v/>
      </c>
      <c r="O122" s="123" t="str">
        <f t="shared" si="2"/>
        <v/>
      </c>
      <c r="P122" s="124" t="str">
        <f t="shared" si="22"/>
        <v/>
      </c>
      <c r="Q122" s="124" t="str">
        <f t="shared" si="29"/>
        <v/>
      </c>
      <c r="R122" s="124" t="str">
        <f t="shared" si="32"/>
        <v/>
      </c>
      <c r="S122" s="125" t="str">
        <f t="shared" si="33"/>
        <v/>
      </c>
      <c r="T122" s="123"/>
      <c r="U122" s="124"/>
      <c r="V122" s="124"/>
      <c r="W122" s="124"/>
      <c r="X122" s="125"/>
      <c r="Y122" s="123"/>
      <c r="Z122" s="124"/>
      <c r="AA122" s="124"/>
      <c r="AB122" s="124"/>
      <c r="AC122" s="125"/>
      <c r="AD122" s="129">
        <f t="shared" si="30"/>
        <v>0</v>
      </c>
      <c r="AE122" s="130">
        <f t="shared" si="31"/>
        <v>0</v>
      </c>
      <c r="AF122" s="130">
        <f t="shared" si="23"/>
        <v>0</v>
      </c>
      <c r="AG122" s="130">
        <f t="shared" si="24"/>
        <v>0</v>
      </c>
      <c r="AH122" s="131">
        <f t="shared" si="25"/>
        <v>0</v>
      </c>
      <c r="AL122" s="72" t="str">
        <f t="shared" si="26"/>
        <v>end</v>
      </c>
      <c r="AM122" s="68">
        <v>8</v>
      </c>
      <c r="AN122" s="69" t="str">
        <f t="shared" ref="AN122:AN134" si="35">IF(AND(AL122="end",AL121="end"), "", IF(AL122&lt;&gt;"",MIN(AL121:AL122),""))</f>
        <v/>
      </c>
      <c r="AO122" s="69" t="str">
        <f t="shared" si="34"/>
        <v/>
      </c>
      <c r="AP122" s="79" t="str">
        <f t="shared" si="27"/>
        <v/>
      </c>
      <c r="AQ122"/>
      <c r="AR122" s="171">
        <f t="shared" si="3"/>
        <v>0</v>
      </c>
      <c r="AS122" s="2">
        <f t="shared" si="4"/>
        <v>0</v>
      </c>
      <c r="AT122" s="170" t="str">
        <f t="shared" si="5"/>
        <v>8-9</v>
      </c>
      <c r="AU122" s="156" t="str">
        <f t="shared" si="6"/>
        <v/>
      </c>
      <c r="AV122" s="171">
        <f t="shared" si="7"/>
        <v>0</v>
      </c>
      <c r="AW122" s="2">
        <f t="shared" si="8"/>
        <v>0</v>
      </c>
      <c r="AX122" s="170" t="str">
        <f t="shared" si="9"/>
        <v>8-10</v>
      </c>
      <c r="AY122" s="156" t="str">
        <f t="shared" si="10"/>
        <v/>
      </c>
      <c r="AZ122" s="171">
        <f t="shared" si="11"/>
        <v>0</v>
      </c>
      <c r="BA122" s="2">
        <f t="shared" si="12"/>
        <v>0</v>
      </c>
      <c r="BB122" s="170" t="str">
        <f t="shared" si="13"/>
        <v>8-11</v>
      </c>
      <c r="BC122" s="156" t="str">
        <f t="shared" si="14"/>
        <v/>
      </c>
      <c r="BD122" s="171">
        <f t="shared" si="15"/>
        <v>0</v>
      </c>
      <c r="BE122" s="2">
        <f t="shared" si="16"/>
        <v>0</v>
      </c>
      <c r="BF122" s="170" t="str">
        <f t="shared" si="17"/>
        <v>8-14</v>
      </c>
      <c r="BG122" s="156" t="str">
        <f t="shared" si="18"/>
        <v/>
      </c>
      <c r="BH122" s="173"/>
      <c r="BQ122" s="87"/>
      <c r="BR122" s="87"/>
      <c r="BS122" s="87"/>
      <c r="BT122" s="87"/>
      <c r="BU122" s="87"/>
      <c r="BV122" s="87"/>
      <c r="BW122" s="87"/>
      <c r="BX122" s="87"/>
      <c r="BY122" s="87"/>
      <c r="BZ122" s="87"/>
      <c r="CA122" s="87"/>
      <c r="CB122" s="87"/>
      <c r="CG122" s="13"/>
      <c r="CH122" s="13"/>
    </row>
    <row r="123" spans="2:86" ht="13.5" customHeight="1" x14ac:dyDescent="0.15">
      <c r="B123" s="63">
        <v>9</v>
      </c>
      <c r="C123" s="71" t="str">
        <f t="shared" si="0"/>
        <v/>
      </c>
      <c r="D123" s="118" t="str">
        <f t="shared" si="19"/>
        <v/>
      </c>
      <c r="E123" s="123" t="str">
        <f t="shared" si="20"/>
        <v/>
      </c>
      <c r="F123" s="124" t="str">
        <f t="shared" si="28"/>
        <v/>
      </c>
      <c r="G123" s="124" t="str">
        <f t="shared" si="28"/>
        <v/>
      </c>
      <c r="H123" s="124" t="str">
        <f t="shared" si="28"/>
        <v/>
      </c>
      <c r="I123" s="125" t="str">
        <f t="shared" si="28"/>
        <v/>
      </c>
      <c r="J123" s="123" t="str">
        <f t="shared" si="1"/>
        <v/>
      </c>
      <c r="K123" s="124" t="str">
        <f t="shared" si="21"/>
        <v/>
      </c>
      <c r="L123" s="124" t="str">
        <f t="shared" si="21"/>
        <v/>
      </c>
      <c r="M123" s="124" t="str">
        <f t="shared" si="21"/>
        <v/>
      </c>
      <c r="N123" s="125" t="str">
        <f t="shared" si="21"/>
        <v/>
      </c>
      <c r="O123" s="123" t="str">
        <f t="shared" si="2"/>
        <v/>
      </c>
      <c r="P123" s="124" t="str">
        <f t="shared" si="22"/>
        <v/>
      </c>
      <c r="Q123" s="124" t="str">
        <f t="shared" si="29"/>
        <v/>
      </c>
      <c r="R123" s="124" t="str">
        <f t="shared" si="32"/>
        <v/>
      </c>
      <c r="S123" s="125" t="str">
        <f t="shared" si="33"/>
        <v/>
      </c>
      <c r="T123" s="123"/>
      <c r="U123" s="124"/>
      <c r="V123" s="124"/>
      <c r="W123" s="124"/>
      <c r="X123" s="125"/>
      <c r="Y123" s="123"/>
      <c r="Z123" s="124"/>
      <c r="AA123" s="124"/>
      <c r="AB123" s="124"/>
      <c r="AC123" s="125"/>
      <c r="AD123" s="129">
        <f t="shared" si="30"/>
        <v>0</v>
      </c>
      <c r="AE123" s="130">
        <f t="shared" si="31"/>
        <v>0</v>
      </c>
      <c r="AF123" s="130">
        <f t="shared" si="23"/>
        <v>0</v>
      </c>
      <c r="AG123" s="130">
        <f t="shared" si="24"/>
        <v>0</v>
      </c>
      <c r="AH123" s="131">
        <f t="shared" si="25"/>
        <v>0</v>
      </c>
      <c r="AL123" s="72" t="str">
        <f t="shared" si="26"/>
        <v>end</v>
      </c>
      <c r="AM123" s="68">
        <v>9</v>
      </c>
      <c r="AN123" s="69" t="str">
        <f t="shared" si="35"/>
        <v/>
      </c>
      <c r="AO123" s="69" t="str">
        <f t="shared" si="34"/>
        <v/>
      </c>
      <c r="AP123" s="79" t="str">
        <f t="shared" si="27"/>
        <v/>
      </c>
      <c r="AQ123"/>
      <c r="AR123" s="171">
        <f t="shared" si="3"/>
        <v>0</v>
      </c>
      <c r="AS123" s="2">
        <f t="shared" si="4"/>
        <v>0</v>
      </c>
      <c r="AT123" s="170" t="str">
        <f t="shared" si="5"/>
        <v>9-10</v>
      </c>
      <c r="AU123" s="156" t="str">
        <f t="shared" si="6"/>
        <v/>
      </c>
      <c r="AV123" s="171">
        <f t="shared" si="7"/>
        <v>0</v>
      </c>
      <c r="AW123" s="2">
        <f t="shared" si="8"/>
        <v>0</v>
      </c>
      <c r="AX123" s="170" t="str">
        <f t="shared" si="9"/>
        <v>9-11</v>
      </c>
      <c r="AY123" s="156" t="str">
        <f t="shared" si="10"/>
        <v/>
      </c>
      <c r="AZ123" s="171">
        <f t="shared" si="11"/>
        <v>0</v>
      </c>
      <c r="BA123" s="2">
        <f t="shared" si="12"/>
        <v>0</v>
      </c>
      <c r="BB123" s="170" t="str">
        <f t="shared" si="13"/>
        <v>9-12</v>
      </c>
      <c r="BC123" s="156" t="str">
        <f t="shared" si="14"/>
        <v/>
      </c>
      <c r="BD123" s="171">
        <f t="shared" si="15"/>
        <v>0</v>
      </c>
      <c r="BE123" s="2">
        <f t="shared" si="16"/>
        <v>0</v>
      </c>
      <c r="BF123" s="170" t="str">
        <f t="shared" si="17"/>
        <v>9-15</v>
      </c>
      <c r="BG123" s="156" t="str">
        <f t="shared" si="18"/>
        <v/>
      </c>
      <c r="BH123" s="173"/>
      <c r="BQ123" s="87"/>
      <c r="BR123" s="87"/>
      <c r="BS123" s="87"/>
      <c r="BT123" s="87"/>
      <c r="BU123" s="87"/>
      <c r="BV123" s="87"/>
      <c r="BW123" s="87"/>
      <c r="BX123" s="87"/>
      <c r="BY123" s="87"/>
      <c r="BZ123" s="87"/>
      <c r="CA123" s="87"/>
      <c r="CB123" s="87"/>
      <c r="CG123" s="13"/>
      <c r="CH123" s="13"/>
    </row>
    <row r="124" spans="2:86" ht="13.5" customHeight="1" x14ac:dyDescent="0.15">
      <c r="B124" s="63">
        <v>10</v>
      </c>
      <c r="C124" s="71" t="str">
        <f t="shared" si="0"/>
        <v/>
      </c>
      <c r="D124" s="118" t="str">
        <f t="shared" si="19"/>
        <v/>
      </c>
      <c r="E124" s="123" t="str">
        <f t="shared" si="20"/>
        <v/>
      </c>
      <c r="F124" s="124" t="str">
        <f t="shared" si="28"/>
        <v/>
      </c>
      <c r="G124" s="124" t="str">
        <f t="shared" si="28"/>
        <v/>
      </c>
      <c r="H124" s="124" t="str">
        <f t="shared" si="28"/>
        <v/>
      </c>
      <c r="I124" s="125" t="str">
        <f t="shared" si="28"/>
        <v/>
      </c>
      <c r="J124" s="123" t="str">
        <f t="shared" si="1"/>
        <v/>
      </c>
      <c r="K124" s="124" t="str">
        <f t="shared" si="21"/>
        <v/>
      </c>
      <c r="L124" s="124" t="str">
        <f t="shared" si="21"/>
        <v/>
      </c>
      <c r="M124" s="124" t="str">
        <f t="shared" si="21"/>
        <v/>
      </c>
      <c r="N124" s="125" t="str">
        <f t="shared" si="21"/>
        <v/>
      </c>
      <c r="O124" s="123" t="str">
        <f t="shared" si="2"/>
        <v/>
      </c>
      <c r="P124" s="124" t="str">
        <f t="shared" si="22"/>
        <v/>
      </c>
      <c r="Q124" s="124" t="str">
        <f t="shared" si="29"/>
        <v/>
      </c>
      <c r="R124" s="124" t="str">
        <f t="shared" si="32"/>
        <v/>
      </c>
      <c r="S124" s="125" t="str">
        <f t="shared" si="33"/>
        <v/>
      </c>
      <c r="T124" s="123"/>
      <c r="U124" s="124"/>
      <c r="V124" s="124"/>
      <c r="W124" s="124"/>
      <c r="X124" s="125"/>
      <c r="Y124" s="123"/>
      <c r="Z124" s="124"/>
      <c r="AA124" s="124"/>
      <c r="AB124" s="124"/>
      <c r="AC124" s="125"/>
      <c r="AD124" s="129">
        <f t="shared" si="30"/>
        <v>0</v>
      </c>
      <c r="AE124" s="130">
        <f t="shared" si="31"/>
        <v>0</v>
      </c>
      <c r="AF124" s="130">
        <f t="shared" si="23"/>
        <v>0</v>
      </c>
      <c r="AG124" s="130">
        <f t="shared" si="24"/>
        <v>0</v>
      </c>
      <c r="AH124" s="131">
        <f t="shared" si="25"/>
        <v>0</v>
      </c>
      <c r="AL124" s="72" t="str">
        <f t="shared" si="26"/>
        <v>end</v>
      </c>
      <c r="AM124" s="68">
        <v>10</v>
      </c>
      <c r="AN124" s="69" t="str">
        <f t="shared" si="35"/>
        <v/>
      </c>
      <c r="AO124" s="69" t="str">
        <f t="shared" si="34"/>
        <v/>
      </c>
      <c r="AP124" s="79" t="str">
        <f t="shared" si="27"/>
        <v/>
      </c>
      <c r="AQ124"/>
      <c r="AR124" s="171">
        <f t="shared" si="3"/>
        <v>0</v>
      </c>
      <c r="AS124" s="2">
        <f t="shared" si="4"/>
        <v>0</v>
      </c>
      <c r="AT124" s="170" t="str">
        <f t="shared" si="5"/>
        <v>10-11</v>
      </c>
      <c r="AU124" s="156" t="str">
        <f t="shared" si="6"/>
        <v/>
      </c>
      <c r="AV124" s="171">
        <f t="shared" si="7"/>
        <v>0</v>
      </c>
      <c r="AW124" s="2">
        <f t="shared" si="8"/>
        <v>0</v>
      </c>
      <c r="AX124" s="170" t="str">
        <f t="shared" si="9"/>
        <v>10-12</v>
      </c>
      <c r="AY124" s="156" t="str">
        <f t="shared" si="10"/>
        <v/>
      </c>
      <c r="AZ124" s="171">
        <f t="shared" si="11"/>
        <v>0</v>
      </c>
      <c r="BA124" s="2">
        <f t="shared" si="12"/>
        <v>0</v>
      </c>
      <c r="BB124" s="170" t="str">
        <f t="shared" si="13"/>
        <v>10-13</v>
      </c>
      <c r="BC124" s="156" t="str">
        <f t="shared" si="14"/>
        <v/>
      </c>
      <c r="BD124" s="171">
        <f t="shared" si="15"/>
        <v>0</v>
      </c>
      <c r="BE124" s="2">
        <f t="shared" si="16"/>
        <v>0</v>
      </c>
      <c r="BF124" s="170" t="str">
        <f t="shared" si="17"/>
        <v>10-16</v>
      </c>
      <c r="BG124" s="156" t="str">
        <f t="shared" si="18"/>
        <v/>
      </c>
      <c r="BH124" s="173"/>
      <c r="BQ124" s="87"/>
      <c r="BR124" s="87"/>
      <c r="BS124" s="87"/>
      <c r="BT124" s="87"/>
      <c r="BU124" s="87"/>
      <c r="BV124" s="87"/>
      <c r="BW124" s="87"/>
      <c r="BX124" s="87"/>
      <c r="BY124" s="87"/>
      <c r="BZ124" s="87"/>
      <c r="CA124" s="87"/>
      <c r="CB124" s="87"/>
      <c r="CG124" s="13"/>
      <c r="CH124" s="13"/>
    </row>
    <row r="125" spans="2:86" ht="13.5" customHeight="1" x14ac:dyDescent="0.15">
      <c r="B125" s="63">
        <v>11</v>
      </c>
      <c r="C125" s="71" t="str">
        <f t="shared" si="0"/>
        <v/>
      </c>
      <c r="D125" s="118" t="str">
        <f t="shared" si="19"/>
        <v/>
      </c>
      <c r="E125" s="123" t="str">
        <f t="shared" si="20"/>
        <v/>
      </c>
      <c r="F125" s="124" t="str">
        <f t="shared" si="28"/>
        <v/>
      </c>
      <c r="G125" s="124" t="str">
        <f t="shared" si="28"/>
        <v/>
      </c>
      <c r="H125" s="124" t="str">
        <f t="shared" si="28"/>
        <v/>
      </c>
      <c r="I125" s="125" t="str">
        <f t="shared" si="28"/>
        <v/>
      </c>
      <c r="J125" s="123" t="str">
        <f t="shared" si="1"/>
        <v/>
      </c>
      <c r="K125" s="124" t="str">
        <f t="shared" si="21"/>
        <v/>
      </c>
      <c r="L125" s="124" t="str">
        <f t="shared" si="21"/>
        <v/>
      </c>
      <c r="M125" s="124" t="str">
        <f t="shared" si="21"/>
        <v/>
      </c>
      <c r="N125" s="125" t="str">
        <f t="shared" si="21"/>
        <v/>
      </c>
      <c r="O125" s="123" t="str">
        <f t="shared" si="2"/>
        <v/>
      </c>
      <c r="P125" s="124" t="str">
        <f t="shared" si="22"/>
        <v/>
      </c>
      <c r="Q125" s="124" t="str">
        <f t="shared" si="29"/>
        <v/>
      </c>
      <c r="R125" s="124" t="str">
        <f t="shared" si="32"/>
        <v/>
      </c>
      <c r="S125" s="125" t="str">
        <f t="shared" si="33"/>
        <v/>
      </c>
      <c r="T125" s="123"/>
      <c r="U125" s="124"/>
      <c r="V125" s="124"/>
      <c r="W125" s="124"/>
      <c r="X125" s="125"/>
      <c r="Y125" s="123"/>
      <c r="Z125" s="124"/>
      <c r="AA125" s="124"/>
      <c r="AB125" s="124"/>
      <c r="AC125" s="125"/>
      <c r="AD125" s="129">
        <f t="shared" si="30"/>
        <v>0</v>
      </c>
      <c r="AE125" s="130">
        <f t="shared" si="31"/>
        <v>0</v>
      </c>
      <c r="AF125" s="130">
        <f t="shared" si="23"/>
        <v>0</v>
      </c>
      <c r="AG125" s="130">
        <f t="shared" si="24"/>
        <v>0</v>
      </c>
      <c r="AH125" s="131">
        <f t="shared" si="25"/>
        <v>0</v>
      </c>
      <c r="AL125" s="72" t="str">
        <f t="shared" si="26"/>
        <v>end</v>
      </c>
      <c r="AM125" s="68">
        <v>11</v>
      </c>
      <c r="AN125" s="69" t="str">
        <f t="shared" si="35"/>
        <v/>
      </c>
      <c r="AO125" s="69" t="str">
        <f t="shared" si="34"/>
        <v/>
      </c>
      <c r="AP125" s="79" t="str">
        <f t="shared" si="27"/>
        <v/>
      </c>
      <c r="AQ125"/>
      <c r="AR125" s="171">
        <f t="shared" si="3"/>
        <v>0</v>
      </c>
      <c r="AS125" s="2">
        <f t="shared" si="4"/>
        <v>0</v>
      </c>
      <c r="AT125" s="170" t="str">
        <f t="shared" si="5"/>
        <v>11-12</v>
      </c>
      <c r="AU125" s="156" t="str">
        <f t="shared" si="6"/>
        <v/>
      </c>
      <c r="AV125" s="171">
        <f t="shared" si="7"/>
        <v>0</v>
      </c>
      <c r="AW125" s="2">
        <f t="shared" si="8"/>
        <v>0</v>
      </c>
      <c r="AX125" s="170" t="str">
        <f t="shared" si="9"/>
        <v>11-13</v>
      </c>
      <c r="AY125" s="156" t="str">
        <f t="shared" si="10"/>
        <v/>
      </c>
      <c r="AZ125" s="171">
        <f t="shared" si="11"/>
        <v>0</v>
      </c>
      <c r="BA125" s="2">
        <f t="shared" si="12"/>
        <v>0</v>
      </c>
      <c r="BB125" s="170" t="str">
        <f t="shared" si="13"/>
        <v>11-14</v>
      </c>
      <c r="BC125" s="156" t="str">
        <f t="shared" si="14"/>
        <v/>
      </c>
      <c r="BD125" s="171">
        <f t="shared" si="15"/>
        <v>0</v>
      </c>
      <c r="BE125" s="2">
        <f t="shared" si="16"/>
        <v>0</v>
      </c>
      <c r="BF125" s="170" t="str">
        <f t="shared" si="17"/>
        <v>11-17</v>
      </c>
      <c r="BG125" s="156" t="str">
        <f t="shared" si="18"/>
        <v/>
      </c>
      <c r="BH125" s="173"/>
      <c r="BQ125" s="87"/>
      <c r="BR125" s="87"/>
      <c r="BS125" s="87"/>
      <c r="BT125" s="87"/>
      <c r="BU125" s="87"/>
      <c r="BV125" s="87"/>
      <c r="BW125" s="87"/>
      <c r="BX125" s="87"/>
      <c r="BY125" s="87"/>
      <c r="BZ125" s="87"/>
      <c r="CA125" s="87"/>
      <c r="CB125" s="87"/>
      <c r="CG125" s="13"/>
      <c r="CH125" s="13"/>
    </row>
    <row r="126" spans="2:86" ht="13.5" customHeight="1" x14ac:dyDescent="0.15">
      <c r="B126" s="63">
        <v>12</v>
      </c>
      <c r="C126" s="71" t="str">
        <f t="shared" si="0"/>
        <v/>
      </c>
      <c r="D126" s="118" t="str">
        <f t="shared" si="19"/>
        <v/>
      </c>
      <c r="E126" s="123" t="str">
        <f t="shared" si="20"/>
        <v/>
      </c>
      <c r="F126" s="124" t="str">
        <f t="shared" si="28"/>
        <v/>
      </c>
      <c r="G126" s="124" t="str">
        <f t="shared" si="28"/>
        <v/>
      </c>
      <c r="H126" s="124" t="str">
        <f t="shared" si="28"/>
        <v/>
      </c>
      <c r="I126" s="125" t="str">
        <f t="shared" si="28"/>
        <v/>
      </c>
      <c r="J126" s="123" t="str">
        <f t="shared" si="1"/>
        <v/>
      </c>
      <c r="K126" s="124" t="str">
        <f t="shared" si="21"/>
        <v/>
      </c>
      <c r="L126" s="124" t="str">
        <f t="shared" si="21"/>
        <v/>
      </c>
      <c r="M126" s="124" t="str">
        <f t="shared" si="21"/>
        <v/>
      </c>
      <c r="N126" s="125" t="str">
        <f t="shared" si="21"/>
        <v/>
      </c>
      <c r="O126" s="123" t="str">
        <f t="shared" si="2"/>
        <v/>
      </c>
      <c r="P126" s="124" t="str">
        <f t="shared" si="22"/>
        <v/>
      </c>
      <c r="Q126" s="124" t="str">
        <f t="shared" si="29"/>
        <v/>
      </c>
      <c r="R126" s="124" t="str">
        <f t="shared" si="32"/>
        <v/>
      </c>
      <c r="S126" s="125" t="str">
        <f t="shared" si="33"/>
        <v/>
      </c>
      <c r="T126" s="123"/>
      <c r="U126" s="124"/>
      <c r="V126" s="124"/>
      <c r="W126" s="124"/>
      <c r="X126" s="125"/>
      <c r="Y126" s="123"/>
      <c r="Z126" s="124"/>
      <c r="AA126" s="124"/>
      <c r="AB126" s="124"/>
      <c r="AC126" s="125"/>
      <c r="AD126" s="129">
        <f t="shared" si="30"/>
        <v>0</v>
      </c>
      <c r="AE126" s="130">
        <f t="shared" si="31"/>
        <v>0</v>
      </c>
      <c r="AF126" s="130">
        <f>SUM(AD126:AD128)</f>
        <v>0</v>
      </c>
      <c r="AG126" s="130">
        <f t="shared" si="24"/>
        <v>0</v>
      </c>
      <c r="AH126" s="131">
        <f t="shared" si="25"/>
        <v>0</v>
      </c>
      <c r="AL126" s="72" t="str">
        <f t="shared" si="26"/>
        <v>end</v>
      </c>
      <c r="AM126" s="68">
        <v>12</v>
      </c>
      <c r="AN126" s="69" t="str">
        <f t="shared" si="35"/>
        <v/>
      </c>
      <c r="AO126" s="69" t="str">
        <f t="shared" si="34"/>
        <v/>
      </c>
      <c r="AP126" s="79" t="str">
        <f t="shared" si="27"/>
        <v/>
      </c>
      <c r="AQ126"/>
      <c r="AR126" s="171">
        <f t="shared" si="3"/>
        <v>0</v>
      </c>
      <c r="AS126" s="2">
        <f t="shared" si="4"/>
        <v>0</v>
      </c>
      <c r="AT126" s="170" t="str">
        <f t="shared" si="5"/>
        <v>12-13</v>
      </c>
      <c r="AU126" s="156" t="str">
        <f t="shared" si="6"/>
        <v/>
      </c>
      <c r="AV126" s="171">
        <f t="shared" si="7"/>
        <v>0</v>
      </c>
      <c r="AW126" s="2">
        <f t="shared" si="8"/>
        <v>0</v>
      </c>
      <c r="AX126" s="170" t="str">
        <f t="shared" si="9"/>
        <v>12-14</v>
      </c>
      <c r="AY126" s="156" t="str">
        <f t="shared" si="10"/>
        <v/>
      </c>
      <c r="AZ126" s="171">
        <f t="shared" si="11"/>
        <v>0</v>
      </c>
      <c r="BA126" s="2">
        <f t="shared" si="12"/>
        <v>0</v>
      </c>
      <c r="BB126" s="170" t="str">
        <f t="shared" si="13"/>
        <v>12-15</v>
      </c>
      <c r="BC126" s="156" t="str">
        <f t="shared" si="14"/>
        <v/>
      </c>
      <c r="BD126" s="171">
        <f t="shared" si="15"/>
        <v>0</v>
      </c>
      <c r="BE126" s="2">
        <f t="shared" si="16"/>
        <v>0</v>
      </c>
      <c r="BF126" s="170" t="str">
        <f t="shared" si="17"/>
        <v>12-18</v>
      </c>
      <c r="BG126" s="156" t="str">
        <f t="shared" si="18"/>
        <v/>
      </c>
      <c r="BH126" s="173"/>
      <c r="BQ126" s="87"/>
      <c r="BR126" s="87"/>
      <c r="BS126" s="87"/>
      <c r="BT126" s="87"/>
      <c r="BU126" s="87"/>
      <c r="BV126" s="87"/>
      <c r="BW126" s="87"/>
      <c r="BX126" s="87"/>
      <c r="BY126" s="87"/>
      <c r="BZ126" s="87"/>
      <c r="CA126" s="87"/>
      <c r="CB126" s="87"/>
      <c r="CG126" s="13"/>
      <c r="CH126" s="13"/>
    </row>
    <row r="127" spans="2:86" ht="13.5" customHeight="1" x14ac:dyDescent="0.15">
      <c r="B127" s="63">
        <v>13</v>
      </c>
      <c r="C127" s="71" t="str">
        <f t="shared" si="0"/>
        <v/>
      </c>
      <c r="D127" s="118" t="str">
        <f t="shared" si="19"/>
        <v/>
      </c>
      <c r="E127" s="123" t="str">
        <f t="shared" si="20"/>
        <v/>
      </c>
      <c r="F127" s="124" t="str">
        <f t="shared" si="28"/>
        <v/>
      </c>
      <c r="G127" s="124" t="str">
        <f t="shared" si="28"/>
        <v/>
      </c>
      <c r="H127" s="124" t="str">
        <f t="shared" si="28"/>
        <v/>
      </c>
      <c r="I127" s="125" t="str">
        <f t="shared" si="28"/>
        <v/>
      </c>
      <c r="J127" s="123" t="str">
        <f t="shared" si="1"/>
        <v/>
      </c>
      <c r="K127" s="124" t="str">
        <f t="shared" si="21"/>
        <v/>
      </c>
      <c r="L127" s="124" t="str">
        <f t="shared" si="21"/>
        <v/>
      </c>
      <c r="M127" s="124" t="str">
        <f t="shared" si="21"/>
        <v/>
      </c>
      <c r="N127" s="125" t="str">
        <f t="shared" si="21"/>
        <v/>
      </c>
      <c r="O127" s="123" t="str">
        <f t="shared" si="2"/>
        <v/>
      </c>
      <c r="P127" s="124" t="str">
        <f t="shared" si="22"/>
        <v/>
      </c>
      <c r="Q127" s="124" t="str">
        <f t="shared" si="29"/>
        <v/>
      </c>
      <c r="R127" s="124" t="str">
        <f t="shared" si="32"/>
        <v/>
      </c>
      <c r="S127" s="125" t="str">
        <f t="shared" si="33"/>
        <v/>
      </c>
      <c r="T127" s="123"/>
      <c r="U127" s="124"/>
      <c r="V127" s="124"/>
      <c r="W127" s="124"/>
      <c r="X127" s="125"/>
      <c r="Y127" s="123"/>
      <c r="Z127" s="124"/>
      <c r="AA127" s="124"/>
      <c r="AB127" s="124"/>
      <c r="AC127" s="125"/>
      <c r="AD127" s="129">
        <f t="shared" si="30"/>
        <v>0</v>
      </c>
      <c r="AE127" s="130">
        <f t="shared" si="31"/>
        <v>0</v>
      </c>
      <c r="AF127" s="130">
        <f t="shared" si="23"/>
        <v>0</v>
      </c>
      <c r="AG127" s="130">
        <f t="shared" si="24"/>
        <v>0</v>
      </c>
      <c r="AH127" s="131">
        <f t="shared" si="25"/>
        <v>0</v>
      </c>
      <c r="AL127" s="72" t="str">
        <f t="shared" si="26"/>
        <v>end</v>
      </c>
      <c r="AM127" s="68">
        <v>13</v>
      </c>
      <c r="AN127" s="69" t="str">
        <f t="shared" si="35"/>
        <v/>
      </c>
      <c r="AO127" s="69" t="str">
        <f t="shared" si="34"/>
        <v/>
      </c>
      <c r="AP127" s="79" t="str">
        <f t="shared" si="27"/>
        <v/>
      </c>
      <c r="AQ127"/>
      <c r="AR127" s="171">
        <f t="shared" si="3"/>
        <v>0</v>
      </c>
      <c r="AS127" s="2">
        <f t="shared" si="4"/>
        <v>0</v>
      </c>
      <c r="AT127" s="170" t="str">
        <f t="shared" si="5"/>
        <v>13-14</v>
      </c>
      <c r="AU127" s="156" t="str">
        <f t="shared" si="6"/>
        <v/>
      </c>
      <c r="AV127" s="171">
        <f t="shared" si="7"/>
        <v>0</v>
      </c>
      <c r="AW127" s="2">
        <f t="shared" si="8"/>
        <v>0</v>
      </c>
      <c r="AX127" s="170" t="str">
        <f t="shared" si="9"/>
        <v>13-15</v>
      </c>
      <c r="AY127" s="156" t="str">
        <f t="shared" si="10"/>
        <v/>
      </c>
      <c r="AZ127" s="171">
        <f t="shared" si="11"/>
        <v>0</v>
      </c>
      <c r="BA127" s="2">
        <f t="shared" si="12"/>
        <v>0</v>
      </c>
      <c r="BB127" s="170" t="str">
        <f t="shared" si="13"/>
        <v>13-16</v>
      </c>
      <c r="BC127" s="156" t="str">
        <f t="shared" si="14"/>
        <v/>
      </c>
      <c r="BD127" s="171">
        <f t="shared" si="15"/>
        <v>0</v>
      </c>
      <c r="BE127" s="2">
        <f t="shared" si="16"/>
        <v>0</v>
      </c>
      <c r="BF127" s="170" t="str">
        <f t="shared" si="17"/>
        <v>13-19</v>
      </c>
      <c r="BG127" s="156" t="str">
        <f t="shared" si="18"/>
        <v/>
      </c>
      <c r="BH127" s="173"/>
      <c r="BQ127" s="87"/>
      <c r="BR127" s="87"/>
      <c r="BS127" s="87"/>
      <c r="BT127" s="87"/>
      <c r="BU127" s="87"/>
      <c r="BV127" s="87"/>
      <c r="BW127" s="87"/>
      <c r="BX127" s="87"/>
      <c r="BY127" s="87"/>
      <c r="BZ127" s="87"/>
      <c r="CA127" s="87"/>
      <c r="CB127" s="87"/>
      <c r="CG127" s="13"/>
      <c r="CH127" s="13"/>
    </row>
    <row r="128" spans="2:86" ht="13.5" customHeight="1" x14ac:dyDescent="0.15">
      <c r="B128" s="63">
        <v>14</v>
      </c>
      <c r="C128" s="70" t="str">
        <f t="shared" si="0"/>
        <v/>
      </c>
      <c r="D128" s="118" t="str">
        <f t="shared" si="19"/>
        <v/>
      </c>
      <c r="E128" s="123" t="str">
        <f t="shared" si="20"/>
        <v/>
      </c>
      <c r="F128" s="124" t="str">
        <f t="shared" si="28"/>
        <v/>
      </c>
      <c r="G128" s="124" t="str">
        <f t="shared" si="28"/>
        <v/>
      </c>
      <c r="H128" s="124" t="str">
        <f t="shared" si="28"/>
        <v/>
      </c>
      <c r="I128" s="125" t="str">
        <f>H127</f>
        <v/>
      </c>
      <c r="J128" s="123" t="str">
        <f t="shared" si="1"/>
        <v/>
      </c>
      <c r="K128" s="124" t="str">
        <f t="shared" si="21"/>
        <v/>
      </c>
      <c r="L128" s="124" t="str">
        <f t="shared" si="21"/>
        <v/>
      </c>
      <c r="M128" s="124" t="str">
        <f t="shared" si="21"/>
        <v/>
      </c>
      <c r="N128" s="125" t="str">
        <f t="shared" si="21"/>
        <v/>
      </c>
      <c r="O128" s="123" t="str">
        <f t="shared" si="2"/>
        <v/>
      </c>
      <c r="P128" s="124" t="str">
        <f t="shared" si="22"/>
        <v/>
      </c>
      <c r="Q128" s="124" t="str">
        <f t="shared" si="29"/>
        <v/>
      </c>
      <c r="R128" s="124" t="str">
        <f t="shared" si="32"/>
        <v/>
      </c>
      <c r="S128" s="125" t="str">
        <f t="shared" si="33"/>
        <v/>
      </c>
      <c r="T128" s="123"/>
      <c r="U128" s="124"/>
      <c r="V128" s="124"/>
      <c r="W128" s="124"/>
      <c r="X128" s="125"/>
      <c r="Y128" s="123"/>
      <c r="Z128" s="124"/>
      <c r="AA128" s="124"/>
      <c r="AB128" s="124"/>
      <c r="AC128" s="125"/>
      <c r="AD128" s="129">
        <f t="shared" si="30"/>
        <v>0</v>
      </c>
      <c r="AE128" s="130">
        <f t="shared" si="31"/>
        <v>0</v>
      </c>
      <c r="AF128" s="130">
        <f t="shared" si="23"/>
        <v>0</v>
      </c>
      <c r="AG128" s="130">
        <f t="shared" si="24"/>
        <v>0</v>
      </c>
      <c r="AH128" s="131">
        <f t="shared" si="25"/>
        <v>0</v>
      </c>
      <c r="AL128" s="72" t="str">
        <f t="shared" si="26"/>
        <v>end</v>
      </c>
      <c r="AM128" s="68">
        <v>14</v>
      </c>
      <c r="AN128" s="69" t="str">
        <f t="shared" si="35"/>
        <v/>
      </c>
      <c r="AO128" s="69" t="str">
        <f t="shared" si="34"/>
        <v/>
      </c>
      <c r="AP128" s="79" t="str">
        <f t="shared" si="27"/>
        <v/>
      </c>
      <c r="AQ128"/>
      <c r="AR128" s="171">
        <f t="shared" si="3"/>
        <v>0</v>
      </c>
      <c r="AS128" s="2">
        <f t="shared" si="4"/>
        <v>0</v>
      </c>
      <c r="AT128" s="170" t="str">
        <f t="shared" si="5"/>
        <v>14-15</v>
      </c>
      <c r="AU128" s="156" t="str">
        <f t="shared" si="6"/>
        <v/>
      </c>
      <c r="AV128" s="171">
        <f t="shared" si="7"/>
        <v>0</v>
      </c>
      <c r="AW128" s="2">
        <f t="shared" si="8"/>
        <v>0</v>
      </c>
      <c r="AX128" s="170" t="str">
        <f t="shared" si="9"/>
        <v>14-16</v>
      </c>
      <c r="AY128" s="156" t="str">
        <f t="shared" si="10"/>
        <v/>
      </c>
      <c r="AZ128" s="171">
        <f t="shared" si="11"/>
        <v>0</v>
      </c>
      <c r="BA128" s="2">
        <f t="shared" si="12"/>
        <v>0</v>
      </c>
      <c r="BB128" s="170" t="str">
        <f t="shared" si="13"/>
        <v>14-17</v>
      </c>
      <c r="BC128" s="156" t="str">
        <f t="shared" si="14"/>
        <v/>
      </c>
      <c r="BD128" s="171">
        <f t="shared" si="15"/>
        <v>0</v>
      </c>
      <c r="BE128" s="2">
        <f t="shared" si="16"/>
        <v>0</v>
      </c>
      <c r="BF128" s="170" t="str">
        <f t="shared" si="17"/>
        <v>14-20</v>
      </c>
      <c r="BG128" s="156" t="str">
        <f t="shared" si="18"/>
        <v/>
      </c>
      <c r="BH128" s="173"/>
      <c r="BQ128" s="87"/>
      <c r="BR128" s="87"/>
      <c r="BS128" s="87"/>
      <c r="BT128" s="87"/>
      <c r="BU128" s="87"/>
      <c r="BV128" s="87"/>
      <c r="BW128" s="87"/>
      <c r="BX128" s="87"/>
      <c r="BY128" s="87"/>
      <c r="BZ128" s="87"/>
      <c r="CA128" s="87"/>
      <c r="CB128" s="87"/>
      <c r="CG128" s="13"/>
      <c r="CH128" s="13"/>
    </row>
    <row r="129" spans="2:86" ht="13.5" customHeight="1" x14ac:dyDescent="0.15">
      <c r="B129" s="63">
        <v>15</v>
      </c>
      <c r="C129" s="71" t="str">
        <f t="shared" si="0"/>
        <v/>
      </c>
      <c r="D129" s="118" t="str">
        <f t="shared" si="19"/>
        <v/>
      </c>
      <c r="E129" s="123" t="str">
        <f t="shared" si="20"/>
        <v/>
      </c>
      <c r="F129" s="124" t="str">
        <f t="shared" si="28"/>
        <v/>
      </c>
      <c r="G129" s="124" t="str">
        <f t="shared" si="28"/>
        <v/>
      </c>
      <c r="H129" s="124" t="str">
        <f t="shared" si="28"/>
        <v/>
      </c>
      <c r="I129" s="125" t="str">
        <f t="shared" si="28"/>
        <v/>
      </c>
      <c r="J129" s="123" t="str">
        <f t="shared" si="1"/>
        <v/>
      </c>
      <c r="K129" s="124" t="str">
        <f t="shared" si="21"/>
        <v/>
      </c>
      <c r="L129" s="124" t="str">
        <f t="shared" si="21"/>
        <v/>
      </c>
      <c r="M129" s="124" t="str">
        <f t="shared" si="21"/>
        <v/>
      </c>
      <c r="N129" s="125" t="str">
        <f t="shared" si="21"/>
        <v/>
      </c>
      <c r="O129" s="123" t="str">
        <f t="shared" si="2"/>
        <v/>
      </c>
      <c r="P129" s="124" t="str">
        <f t="shared" si="22"/>
        <v/>
      </c>
      <c r="Q129" s="124" t="str">
        <f t="shared" si="29"/>
        <v/>
      </c>
      <c r="R129" s="124" t="str">
        <f t="shared" si="32"/>
        <v/>
      </c>
      <c r="S129" s="125" t="str">
        <f t="shared" si="33"/>
        <v/>
      </c>
      <c r="T129" s="123"/>
      <c r="U129" s="124"/>
      <c r="V129" s="124"/>
      <c r="W129" s="124"/>
      <c r="X129" s="125"/>
      <c r="Y129" s="123"/>
      <c r="Z129" s="124"/>
      <c r="AA129" s="124"/>
      <c r="AB129" s="124"/>
      <c r="AC129" s="125"/>
      <c r="AD129" s="129">
        <f t="shared" si="30"/>
        <v>0</v>
      </c>
      <c r="AE129" s="130">
        <f t="shared" si="31"/>
        <v>0</v>
      </c>
      <c r="AF129" s="130">
        <f t="shared" si="23"/>
        <v>0</v>
      </c>
      <c r="AG129" s="130">
        <f t="shared" si="24"/>
        <v>0</v>
      </c>
      <c r="AH129" s="131">
        <f t="shared" si="25"/>
        <v>0</v>
      </c>
      <c r="AL129" s="72" t="str">
        <f t="shared" si="26"/>
        <v>end</v>
      </c>
      <c r="AM129" s="68">
        <v>15</v>
      </c>
      <c r="AN129" s="69" t="str">
        <f t="shared" si="35"/>
        <v/>
      </c>
      <c r="AO129" s="69" t="str">
        <f t="shared" si="34"/>
        <v/>
      </c>
      <c r="AP129" s="79" t="str">
        <f t="shared" si="27"/>
        <v/>
      </c>
      <c r="AQ129"/>
      <c r="AR129" s="171">
        <f t="shared" si="3"/>
        <v>0</v>
      </c>
      <c r="AS129" s="2">
        <f t="shared" si="4"/>
        <v>0</v>
      </c>
      <c r="AT129" s="170" t="str">
        <f t="shared" si="5"/>
        <v>15-16</v>
      </c>
      <c r="AU129" s="156" t="str">
        <f t="shared" si="6"/>
        <v/>
      </c>
      <c r="AV129" s="171">
        <f t="shared" si="7"/>
        <v>0</v>
      </c>
      <c r="AW129" s="2">
        <f t="shared" si="8"/>
        <v>0</v>
      </c>
      <c r="AX129" s="170" t="str">
        <f t="shared" si="9"/>
        <v>15-17</v>
      </c>
      <c r="AY129" s="156" t="str">
        <f t="shared" si="10"/>
        <v/>
      </c>
      <c r="AZ129" s="171">
        <f t="shared" si="11"/>
        <v>0</v>
      </c>
      <c r="BA129" s="2">
        <f t="shared" si="12"/>
        <v>0</v>
      </c>
      <c r="BB129" s="170" t="str">
        <f t="shared" si="13"/>
        <v>15-18</v>
      </c>
      <c r="BC129" s="156" t="str">
        <f t="shared" si="14"/>
        <v/>
      </c>
      <c r="BD129" s="171">
        <f t="shared" si="15"/>
        <v>0</v>
      </c>
      <c r="BE129" s="2">
        <f t="shared" si="16"/>
        <v>0</v>
      </c>
      <c r="BF129" s="170" t="str">
        <f t="shared" si="17"/>
        <v>15-21</v>
      </c>
      <c r="BG129" s="156" t="str">
        <f t="shared" si="18"/>
        <v/>
      </c>
      <c r="BH129" s="173"/>
      <c r="BQ129" s="87"/>
      <c r="BR129" s="87"/>
      <c r="BS129" s="87"/>
      <c r="BT129" s="87"/>
      <c r="BU129" s="87"/>
      <c r="BV129" s="87"/>
      <c r="BW129" s="87"/>
      <c r="BX129" s="87"/>
      <c r="BY129" s="87"/>
      <c r="BZ129" s="87"/>
      <c r="CA129" s="87"/>
      <c r="CB129" s="87"/>
      <c r="CG129" s="13"/>
      <c r="CH129" s="13"/>
    </row>
    <row r="130" spans="2:86" ht="13.5" customHeight="1" x14ac:dyDescent="0.15">
      <c r="B130" s="63">
        <v>16</v>
      </c>
      <c r="C130" s="71" t="str">
        <f t="shared" si="0"/>
        <v/>
      </c>
      <c r="D130" s="118" t="str">
        <f t="shared" si="19"/>
        <v/>
      </c>
      <c r="E130" s="123" t="str">
        <f t="shared" si="20"/>
        <v/>
      </c>
      <c r="F130" s="124" t="str">
        <f t="shared" si="28"/>
        <v/>
      </c>
      <c r="G130" s="124" t="str">
        <f t="shared" si="28"/>
        <v/>
      </c>
      <c r="H130" s="124" t="str">
        <f t="shared" si="28"/>
        <v/>
      </c>
      <c r="I130" s="125" t="str">
        <f t="shared" si="28"/>
        <v/>
      </c>
      <c r="J130" s="123" t="str">
        <f t="shared" si="1"/>
        <v/>
      </c>
      <c r="K130" s="124" t="str">
        <f t="shared" si="21"/>
        <v/>
      </c>
      <c r="L130" s="124" t="str">
        <f t="shared" si="21"/>
        <v/>
      </c>
      <c r="M130" s="124" t="str">
        <f t="shared" si="21"/>
        <v/>
      </c>
      <c r="N130" s="125" t="str">
        <f t="shared" si="21"/>
        <v/>
      </c>
      <c r="O130" s="123" t="str">
        <f t="shared" si="2"/>
        <v/>
      </c>
      <c r="P130" s="124" t="str">
        <f t="shared" si="22"/>
        <v/>
      </c>
      <c r="Q130" s="124" t="str">
        <f t="shared" si="29"/>
        <v/>
      </c>
      <c r="R130" s="124" t="str">
        <f t="shared" si="32"/>
        <v/>
      </c>
      <c r="S130" s="125" t="str">
        <f t="shared" si="33"/>
        <v/>
      </c>
      <c r="T130" s="123"/>
      <c r="U130" s="124"/>
      <c r="V130" s="124"/>
      <c r="W130" s="124"/>
      <c r="X130" s="125"/>
      <c r="Y130" s="123"/>
      <c r="Z130" s="124"/>
      <c r="AA130" s="124"/>
      <c r="AB130" s="124"/>
      <c r="AC130" s="125"/>
      <c r="AD130" s="129">
        <f t="shared" si="30"/>
        <v>0</v>
      </c>
      <c r="AE130" s="130">
        <f t="shared" si="31"/>
        <v>0</v>
      </c>
      <c r="AF130" s="130">
        <f t="shared" si="23"/>
        <v>0</v>
      </c>
      <c r="AG130" s="130">
        <f t="shared" si="24"/>
        <v>0</v>
      </c>
      <c r="AH130" s="131">
        <f t="shared" si="25"/>
        <v>0</v>
      </c>
      <c r="AL130" s="72" t="str">
        <f t="shared" si="26"/>
        <v>end</v>
      </c>
      <c r="AM130" s="68">
        <v>16</v>
      </c>
      <c r="AN130" s="69" t="str">
        <f t="shared" si="35"/>
        <v/>
      </c>
      <c r="AO130" s="69" t="str">
        <f t="shared" si="34"/>
        <v/>
      </c>
      <c r="AP130" s="79" t="str">
        <f t="shared" si="27"/>
        <v/>
      </c>
      <c r="AQ130"/>
      <c r="AR130" s="171">
        <f t="shared" si="3"/>
        <v>0</v>
      </c>
      <c r="AS130" s="2">
        <f t="shared" si="4"/>
        <v>0</v>
      </c>
      <c r="AT130" s="170" t="str">
        <f t="shared" si="5"/>
        <v>16-17</v>
      </c>
      <c r="AU130" s="156" t="str">
        <f t="shared" si="6"/>
        <v/>
      </c>
      <c r="AV130" s="171">
        <f t="shared" si="7"/>
        <v>0</v>
      </c>
      <c r="AW130" s="2">
        <f t="shared" si="8"/>
        <v>0</v>
      </c>
      <c r="AX130" s="170" t="str">
        <f t="shared" si="9"/>
        <v>16-18</v>
      </c>
      <c r="AY130" s="156" t="str">
        <f t="shared" si="10"/>
        <v/>
      </c>
      <c r="AZ130" s="171">
        <f t="shared" si="11"/>
        <v>0</v>
      </c>
      <c r="BA130" s="2">
        <f t="shared" si="12"/>
        <v>0</v>
      </c>
      <c r="BB130" s="170" t="str">
        <f t="shared" si="13"/>
        <v>16-19</v>
      </c>
      <c r="BC130" s="156" t="str">
        <f t="shared" si="14"/>
        <v/>
      </c>
      <c r="BD130" s="171">
        <f t="shared" si="15"/>
        <v>0</v>
      </c>
      <c r="BE130" s="2">
        <f t="shared" si="16"/>
        <v>0</v>
      </c>
      <c r="BF130" s="170" t="str">
        <f t="shared" si="17"/>
        <v>16-22</v>
      </c>
      <c r="BG130" s="156" t="str">
        <f t="shared" si="18"/>
        <v/>
      </c>
      <c r="BH130" s="173"/>
      <c r="BQ130" s="87"/>
      <c r="BR130" s="87"/>
      <c r="BS130" s="87"/>
      <c r="BT130" s="87"/>
      <c r="BU130" s="87"/>
      <c r="BV130" s="87"/>
      <c r="BW130" s="87"/>
      <c r="BX130" s="87"/>
      <c r="BY130" s="87"/>
      <c r="BZ130" s="87"/>
      <c r="CA130" s="87"/>
      <c r="CB130" s="87"/>
      <c r="CG130" s="13"/>
      <c r="CH130" s="13"/>
    </row>
    <row r="131" spans="2:86" ht="13.5" customHeight="1" x14ac:dyDescent="0.15">
      <c r="B131" s="63">
        <v>17</v>
      </c>
      <c r="C131" s="71" t="str">
        <f t="shared" si="0"/>
        <v/>
      </c>
      <c r="D131" s="118" t="str">
        <f t="shared" si="19"/>
        <v/>
      </c>
      <c r="E131" s="123" t="str">
        <f t="shared" si="20"/>
        <v/>
      </c>
      <c r="F131" s="124" t="str">
        <f t="shared" si="28"/>
        <v/>
      </c>
      <c r="G131" s="124" t="str">
        <f t="shared" si="28"/>
        <v/>
      </c>
      <c r="H131" s="124" t="str">
        <f t="shared" si="28"/>
        <v/>
      </c>
      <c r="I131" s="125" t="str">
        <f t="shared" si="28"/>
        <v/>
      </c>
      <c r="J131" s="123" t="str">
        <f t="shared" si="1"/>
        <v/>
      </c>
      <c r="K131" s="124" t="str">
        <f t="shared" si="21"/>
        <v/>
      </c>
      <c r="L131" s="124" t="str">
        <f t="shared" si="21"/>
        <v/>
      </c>
      <c r="M131" s="124" t="str">
        <f t="shared" si="21"/>
        <v/>
      </c>
      <c r="N131" s="125" t="str">
        <f t="shared" si="21"/>
        <v/>
      </c>
      <c r="O131" s="123" t="str">
        <f t="shared" si="2"/>
        <v/>
      </c>
      <c r="P131" s="124" t="str">
        <f t="shared" si="22"/>
        <v/>
      </c>
      <c r="Q131" s="124" t="str">
        <f t="shared" si="29"/>
        <v/>
      </c>
      <c r="R131" s="124" t="str">
        <f t="shared" si="32"/>
        <v/>
      </c>
      <c r="S131" s="125" t="str">
        <f t="shared" si="33"/>
        <v/>
      </c>
      <c r="T131" s="123"/>
      <c r="U131" s="124"/>
      <c r="V131" s="124"/>
      <c r="W131" s="124"/>
      <c r="X131" s="125"/>
      <c r="Y131" s="123"/>
      <c r="Z131" s="124"/>
      <c r="AA131" s="124"/>
      <c r="AB131" s="124"/>
      <c r="AC131" s="125"/>
      <c r="AD131" s="129">
        <f t="shared" si="30"/>
        <v>0</v>
      </c>
      <c r="AE131" s="130">
        <f t="shared" si="31"/>
        <v>0</v>
      </c>
      <c r="AF131" s="130">
        <f t="shared" si="23"/>
        <v>0</v>
      </c>
      <c r="AG131" s="130">
        <f t="shared" si="24"/>
        <v>0</v>
      </c>
      <c r="AH131" s="131">
        <f t="shared" si="25"/>
        <v>0</v>
      </c>
      <c r="AL131" s="72" t="str">
        <f t="shared" si="26"/>
        <v>end</v>
      </c>
      <c r="AM131" s="68">
        <v>17</v>
      </c>
      <c r="AN131" s="69" t="str">
        <f t="shared" si="35"/>
        <v/>
      </c>
      <c r="AO131" s="69" t="str">
        <f t="shared" si="34"/>
        <v/>
      </c>
      <c r="AP131" s="79" t="str">
        <f t="shared" si="27"/>
        <v/>
      </c>
      <c r="AQ131"/>
      <c r="AR131" s="171">
        <f t="shared" si="3"/>
        <v>0</v>
      </c>
      <c r="AS131" s="2">
        <f t="shared" si="4"/>
        <v>0</v>
      </c>
      <c r="AT131" s="170" t="str">
        <f t="shared" si="5"/>
        <v>17-18</v>
      </c>
      <c r="AU131" s="156" t="str">
        <f t="shared" si="6"/>
        <v/>
      </c>
      <c r="AV131" s="171">
        <f t="shared" si="7"/>
        <v>0</v>
      </c>
      <c r="AW131" s="2">
        <f t="shared" si="8"/>
        <v>0</v>
      </c>
      <c r="AX131" s="170" t="str">
        <f t="shared" si="9"/>
        <v>17-19</v>
      </c>
      <c r="AY131" s="156" t="str">
        <f t="shared" si="10"/>
        <v/>
      </c>
      <c r="AZ131" s="171">
        <f t="shared" si="11"/>
        <v>0</v>
      </c>
      <c r="BA131" s="2">
        <f t="shared" si="12"/>
        <v>0</v>
      </c>
      <c r="BB131" s="170" t="str">
        <f t="shared" si="13"/>
        <v>17-20</v>
      </c>
      <c r="BC131" s="156" t="str">
        <f t="shared" si="14"/>
        <v/>
      </c>
      <c r="BD131" s="171">
        <f t="shared" si="15"/>
        <v>0</v>
      </c>
      <c r="BE131" s="2">
        <f t="shared" si="16"/>
        <v>0</v>
      </c>
      <c r="BF131" s="170" t="str">
        <f t="shared" si="17"/>
        <v>17-23</v>
      </c>
      <c r="BG131" s="156" t="str">
        <f t="shared" si="18"/>
        <v/>
      </c>
      <c r="BH131" s="173"/>
      <c r="BQ131" s="87"/>
      <c r="BR131" s="87"/>
      <c r="BS131" s="87"/>
      <c r="BT131" s="87"/>
      <c r="BU131" s="87"/>
      <c r="BV131" s="87"/>
      <c r="BW131" s="87"/>
      <c r="BX131" s="87"/>
      <c r="BY131" s="87"/>
      <c r="BZ131" s="87"/>
      <c r="CA131" s="87"/>
      <c r="CB131" s="87"/>
      <c r="CG131" s="13"/>
      <c r="CH131" s="13"/>
    </row>
    <row r="132" spans="2:86" ht="13.5" customHeight="1" x14ac:dyDescent="0.15">
      <c r="B132" s="63">
        <v>18</v>
      </c>
      <c r="C132" s="71" t="str">
        <f t="shared" si="0"/>
        <v/>
      </c>
      <c r="D132" s="118" t="str">
        <f t="shared" si="19"/>
        <v/>
      </c>
      <c r="E132" s="123" t="str">
        <f t="shared" si="20"/>
        <v/>
      </c>
      <c r="F132" s="124" t="str">
        <f t="shared" ref="F132:I147" si="36">E131</f>
        <v/>
      </c>
      <c r="G132" s="124" t="str">
        <f t="shared" si="36"/>
        <v/>
      </c>
      <c r="H132" s="124" t="str">
        <f t="shared" si="36"/>
        <v/>
      </c>
      <c r="I132" s="125" t="str">
        <f t="shared" si="36"/>
        <v/>
      </c>
      <c r="J132" s="123" t="str">
        <f t="shared" si="1"/>
        <v/>
      </c>
      <c r="K132" s="124" t="str">
        <f t="shared" si="21"/>
        <v/>
      </c>
      <c r="L132" s="124" t="str">
        <f t="shared" si="21"/>
        <v/>
      </c>
      <c r="M132" s="124" t="str">
        <f t="shared" si="21"/>
        <v/>
      </c>
      <c r="N132" s="125" t="str">
        <f t="shared" si="21"/>
        <v/>
      </c>
      <c r="O132" s="123" t="str">
        <f t="shared" si="2"/>
        <v/>
      </c>
      <c r="P132" s="124" t="str">
        <f t="shared" si="22"/>
        <v/>
      </c>
      <c r="Q132" s="124" t="str">
        <f t="shared" si="29"/>
        <v/>
      </c>
      <c r="R132" s="124" t="str">
        <f t="shared" si="32"/>
        <v/>
      </c>
      <c r="S132" s="125" t="str">
        <f t="shared" si="33"/>
        <v/>
      </c>
      <c r="T132" s="123"/>
      <c r="U132" s="124"/>
      <c r="V132" s="124"/>
      <c r="W132" s="124"/>
      <c r="X132" s="125"/>
      <c r="Y132" s="123"/>
      <c r="Z132" s="124"/>
      <c r="AA132" s="124"/>
      <c r="AB132" s="124"/>
      <c r="AC132" s="125"/>
      <c r="AD132" s="129">
        <f t="shared" si="30"/>
        <v>0</v>
      </c>
      <c r="AE132" s="130">
        <f t="shared" si="31"/>
        <v>0</v>
      </c>
      <c r="AF132" s="130">
        <f t="shared" si="23"/>
        <v>0</v>
      </c>
      <c r="AG132" s="130">
        <f>SUM(AD132:AD135)</f>
        <v>0</v>
      </c>
      <c r="AH132" s="131">
        <f>SUM(AD132:AD138)</f>
        <v>0</v>
      </c>
      <c r="AL132" s="72" t="str">
        <f t="shared" si="26"/>
        <v>end</v>
      </c>
      <c r="AM132" s="68">
        <v>18</v>
      </c>
      <c r="AN132" s="69" t="str">
        <f t="shared" si="35"/>
        <v/>
      </c>
      <c r="AO132" s="69" t="str">
        <f t="shared" si="34"/>
        <v/>
      </c>
      <c r="AP132" s="79" t="str">
        <f t="shared" si="27"/>
        <v/>
      </c>
      <c r="AQ132"/>
      <c r="AR132" s="171">
        <f t="shared" si="3"/>
        <v>0</v>
      </c>
      <c r="AS132" s="2">
        <f t="shared" si="4"/>
        <v>0</v>
      </c>
      <c r="AT132" s="170" t="str">
        <f t="shared" si="5"/>
        <v>18-19</v>
      </c>
      <c r="AU132" s="156" t="str">
        <f t="shared" si="6"/>
        <v/>
      </c>
      <c r="AV132" s="171">
        <f t="shared" si="7"/>
        <v>0</v>
      </c>
      <c r="AW132" s="2">
        <f t="shared" si="8"/>
        <v>0</v>
      </c>
      <c r="AX132" s="170" t="str">
        <f t="shared" si="9"/>
        <v>18-20</v>
      </c>
      <c r="AY132" s="156" t="str">
        <f t="shared" si="10"/>
        <v/>
      </c>
      <c r="AZ132" s="171">
        <f t="shared" si="11"/>
        <v>0</v>
      </c>
      <c r="BA132" s="2">
        <f t="shared" si="12"/>
        <v>0</v>
      </c>
      <c r="BB132" s="170" t="str">
        <f t="shared" si="13"/>
        <v>18-21</v>
      </c>
      <c r="BC132" s="156" t="str">
        <f t="shared" si="14"/>
        <v/>
      </c>
      <c r="BD132" s="171">
        <f t="shared" si="15"/>
        <v>0</v>
      </c>
      <c r="BE132" s="2">
        <f t="shared" si="16"/>
        <v>0</v>
      </c>
      <c r="BF132" s="170" t="str">
        <f t="shared" si="17"/>
        <v>18-24</v>
      </c>
      <c r="BG132" s="156" t="str">
        <f t="shared" si="18"/>
        <v/>
      </c>
      <c r="BH132" s="173"/>
      <c r="BQ132" s="87"/>
      <c r="BR132" s="87"/>
      <c r="BS132" s="87"/>
      <c r="BT132" s="87"/>
      <c r="BU132" s="87"/>
      <c r="BV132" s="87"/>
      <c r="BW132" s="87"/>
      <c r="BX132" s="87"/>
      <c r="BY132" s="87"/>
      <c r="BZ132" s="87"/>
      <c r="CA132" s="87"/>
      <c r="CB132" s="87"/>
      <c r="CG132" s="13"/>
      <c r="CH132" s="13"/>
    </row>
    <row r="133" spans="2:86" ht="13.5" customHeight="1" x14ac:dyDescent="0.15">
      <c r="B133" s="63">
        <v>19</v>
      </c>
      <c r="C133" s="71" t="str">
        <f t="shared" si="0"/>
        <v/>
      </c>
      <c r="D133" s="118" t="str">
        <f t="shared" si="19"/>
        <v/>
      </c>
      <c r="E133" s="123" t="str">
        <f t="shared" si="20"/>
        <v/>
      </c>
      <c r="F133" s="124" t="str">
        <f t="shared" si="36"/>
        <v/>
      </c>
      <c r="G133" s="124" t="str">
        <f t="shared" si="36"/>
        <v/>
      </c>
      <c r="H133" s="124" t="str">
        <f t="shared" si="36"/>
        <v/>
      </c>
      <c r="I133" s="125" t="str">
        <f t="shared" si="36"/>
        <v/>
      </c>
      <c r="J133" s="123" t="str">
        <f t="shared" si="1"/>
        <v/>
      </c>
      <c r="K133" s="124" t="str">
        <f t="shared" si="21"/>
        <v/>
      </c>
      <c r="L133" s="124" t="str">
        <f t="shared" si="21"/>
        <v/>
      </c>
      <c r="M133" s="124" t="str">
        <f t="shared" si="21"/>
        <v/>
      </c>
      <c r="N133" s="125" t="str">
        <f t="shared" si="21"/>
        <v/>
      </c>
      <c r="O133" s="123" t="str">
        <f t="shared" si="2"/>
        <v/>
      </c>
      <c r="P133" s="124" t="str">
        <f t="shared" si="22"/>
        <v/>
      </c>
      <c r="Q133" s="124" t="str">
        <f t="shared" si="29"/>
        <v/>
      </c>
      <c r="R133" s="124" t="str">
        <f t="shared" si="32"/>
        <v/>
      </c>
      <c r="S133" s="125" t="str">
        <f t="shared" si="33"/>
        <v/>
      </c>
      <c r="T133" s="123"/>
      <c r="U133" s="124"/>
      <c r="V133" s="124"/>
      <c r="W133" s="124"/>
      <c r="X133" s="125"/>
      <c r="Y133" s="123"/>
      <c r="Z133" s="124"/>
      <c r="AA133" s="124"/>
      <c r="AB133" s="124"/>
      <c r="AC133" s="125"/>
      <c r="AD133" s="129">
        <f t="shared" si="30"/>
        <v>0</v>
      </c>
      <c r="AE133" s="130">
        <f>AD133+AD134</f>
        <v>0</v>
      </c>
      <c r="AF133" s="130">
        <f t="shared" si="23"/>
        <v>0</v>
      </c>
      <c r="AG133" s="130">
        <f t="shared" si="24"/>
        <v>0</v>
      </c>
      <c r="AH133" s="131">
        <f t="shared" si="25"/>
        <v>0</v>
      </c>
      <c r="AL133" s="72" t="str">
        <f t="shared" si="26"/>
        <v>end</v>
      </c>
      <c r="AM133" s="68">
        <v>19</v>
      </c>
      <c r="AN133" s="69" t="str">
        <f t="shared" si="35"/>
        <v/>
      </c>
      <c r="AO133" s="69" t="str">
        <f t="shared" si="34"/>
        <v/>
      </c>
      <c r="AP133" s="79" t="str">
        <f t="shared" si="27"/>
        <v/>
      </c>
      <c r="AQ133"/>
      <c r="AR133" s="171">
        <f t="shared" si="3"/>
        <v>0</v>
      </c>
      <c r="AS133" s="2">
        <f t="shared" si="4"/>
        <v>0</v>
      </c>
      <c r="AT133" s="170" t="str">
        <f t="shared" si="5"/>
        <v>19-20</v>
      </c>
      <c r="AU133" s="156" t="str">
        <f t="shared" si="6"/>
        <v/>
      </c>
      <c r="AV133" s="171">
        <f t="shared" si="7"/>
        <v>0</v>
      </c>
      <c r="AW133" s="2">
        <f t="shared" si="8"/>
        <v>0</v>
      </c>
      <c r="AX133" s="170" t="str">
        <f t="shared" si="9"/>
        <v>19-21</v>
      </c>
      <c r="AY133" s="156" t="str">
        <f t="shared" si="10"/>
        <v/>
      </c>
      <c r="AZ133" s="171">
        <f t="shared" si="11"/>
        <v>0</v>
      </c>
      <c r="BA133" s="2">
        <f t="shared" si="12"/>
        <v>0</v>
      </c>
      <c r="BB133" s="170" t="str">
        <f t="shared" si="13"/>
        <v>19-22</v>
      </c>
      <c r="BC133" s="156" t="str">
        <f t="shared" si="14"/>
        <v/>
      </c>
      <c r="BD133" s="171">
        <f t="shared" si="15"/>
        <v>0</v>
      </c>
      <c r="BE133" s="2">
        <f t="shared" si="16"/>
        <v>0</v>
      </c>
      <c r="BF133" s="170" t="str">
        <f t="shared" si="17"/>
        <v>19-25</v>
      </c>
      <c r="BG133" s="156" t="str">
        <f t="shared" si="18"/>
        <v/>
      </c>
      <c r="BH133" s="173"/>
      <c r="BQ133" s="87"/>
      <c r="BR133" s="87"/>
      <c r="BS133" s="87"/>
      <c r="BT133" s="87"/>
      <c r="BU133" s="87"/>
      <c r="BV133" s="87"/>
      <c r="BW133" s="87"/>
      <c r="BX133" s="87"/>
      <c r="BY133" s="87"/>
      <c r="BZ133" s="87"/>
      <c r="CA133" s="87"/>
      <c r="CB133" s="87"/>
      <c r="CG133" s="13"/>
      <c r="CH133" s="13"/>
    </row>
    <row r="134" spans="2:86" ht="13.5" customHeight="1" x14ac:dyDescent="0.15">
      <c r="B134" s="63">
        <v>20</v>
      </c>
      <c r="C134" s="71" t="str">
        <f t="shared" si="0"/>
        <v/>
      </c>
      <c r="D134" s="118" t="str">
        <f t="shared" si="19"/>
        <v/>
      </c>
      <c r="E134" s="123" t="str">
        <f t="shared" si="20"/>
        <v/>
      </c>
      <c r="F134" s="124" t="str">
        <f t="shared" si="36"/>
        <v/>
      </c>
      <c r="G134" s="124" t="str">
        <f t="shared" si="36"/>
        <v/>
      </c>
      <c r="H134" s="124" t="str">
        <f t="shared" si="36"/>
        <v/>
      </c>
      <c r="I134" s="125" t="str">
        <f t="shared" si="36"/>
        <v/>
      </c>
      <c r="J134" s="123" t="str">
        <f t="shared" si="1"/>
        <v/>
      </c>
      <c r="K134" s="124" t="str">
        <f t="shared" si="21"/>
        <v/>
      </c>
      <c r="L134" s="124" t="str">
        <f t="shared" si="21"/>
        <v/>
      </c>
      <c r="M134" s="124" t="str">
        <f t="shared" si="21"/>
        <v/>
      </c>
      <c r="N134" s="125" t="str">
        <f t="shared" si="21"/>
        <v/>
      </c>
      <c r="O134" s="123" t="str">
        <f t="shared" si="2"/>
        <v/>
      </c>
      <c r="P134" s="124" t="str">
        <f t="shared" si="22"/>
        <v/>
      </c>
      <c r="Q134" s="124" t="str">
        <f t="shared" si="29"/>
        <v/>
      </c>
      <c r="R134" s="124" t="str">
        <f t="shared" si="32"/>
        <v/>
      </c>
      <c r="S134" s="125" t="str">
        <f t="shared" si="33"/>
        <v/>
      </c>
      <c r="T134" s="123"/>
      <c r="U134" s="124"/>
      <c r="V134" s="124"/>
      <c r="W134" s="124"/>
      <c r="X134" s="125"/>
      <c r="Y134" s="123"/>
      <c r="Z134" s="124"/>
      <c r="AA134" s="124"/>
      <c r="AB134" s="124"/>
      <c r="AC134" s="125"/>
      <c r="AD134" s="129">
        <f t="shared" si="30"/>
        <v>0</v>
      </c>
      <c r="AE134" s="130">
        <f t="shared" ref="AE134:AE197" si="37">AD134+AD135</f>
        <v>0</v>
      </c>
      <c r="AF134" s="130">
        <f t="shared" si="23"/>
        <v>0</v>
      </c>
      <c r="AG134" s="130">
        <f t="shared" si="24"/>
        <v>0</v>
      </c>
      <c r="AH134" s="131">
        <f t="shared" si="25"/>
        <v>0</v>
      </c>
      <c r="AL134" s="276" t="str">
        <f t="shared" si="26"/>
        <v>end</v>
      </c>
      <c r="AM134" s="68">
        <v>20</v>
      </c>
      <c r="AN134" s="277" t="str">
        <f t="shared" si="35"/>
        <v/>
      </c>
      <c r="AO134" s="277" t="str">
        <f t="shared" si="34"/>
        <v/>
      </c>
      <c r="AP134" s="278" t="str">
        <f t="shared" si="27"/>
        <v/>
      </c>
      <c r="AQ134" s="48"/>
      <c r="AR134" s="171">
        <f t="shared" si="3"/>
        <v>0</v>
      </c>
      <c r="AS134" s="2">
        <f t="shared" si="4"/>
        <v>0</v>
      </c>
      <c r="AT134" s="170" t="str">
        <f t="shared" si="5"/>
        <v>20-21</v>
      </c>
      <c r="AU134" s="156" t="str">
        <f t="shared" si="6"/>
        <v/>
      </c>
      <c r="AV134" s="171">
        <f t="shared" si="7"/>
        <v>0</v>
      </c>
      <c r="AW134" s="2">
        <f t="shared" si="8"/>
        <v>0</v>
      </c>
      <c r="AX134" s="170" t="str">
        <f t="shared" si="9"/>
        <v>20-22</v>
      </c>
      <c r="AY134" s="156" t="str">
        <f t="shared" si="10"/>
        <v/>
      </c>
      <c r="AZ134" s="171">
        <f t="shared" si="11"/>
        <v>0</v>
      </c>
      <c r="BA134" s="2">
        <f t="shared" si="12"/>
        <v>0</v>
      </c>
      <c r="BB134" s="170" t="str">
        <f t="shared" si="13"/>
        <v>20-23</v>
      </c>
      <c r="BC134" s="156" t="str">
        <f t="shared" si="14"/>
        <v/>
      </c>
      <c r="BD134" s="171">
        <f t="shared" si="15"/>
        <v>0</v>
      </c>
      <c r="BE134" s="2">
        <f t="shared" si="16"/>
        <v>0</v>
      </c>
      <c r="BF134" s="170" t="str">
        <f t="shared" si="17"/>
        <v>20-26</v>
      </c>
      <c r="BG134" s="156" t="str">
        <f t="shared" si="18"/>
        <v/>
      </c>
      <c r="BH134" s="173"/>
      <c r="BQ134" s="87"/>
      <c r="BR134" s="87"/>
      <c r="BS134" s="87"/>
      <c r="BT134" s="87"/>
      <c r="BU134" s="87"/>
      <c r="BV134" s="87"/>
      <c r="BW134" s="87"/>
      <c r="BX134" s="87"/>
      <c r="BY134" s="87"/>
      <c r="BZ134" s="87"/>
      <c r="CA134" s="87"/>
      <c r="CB134" s="87"/>
      <c r="CG134" s="13"/>
      <c r="CH134" s="13"/>
    </row>
    <row r="135" spans="2:86" ht="13.5" customHeight="1" x14ac:dyDescent="0.15">
      <c r="B135" s="63">
        <v>21</v>
      </c>
      <c r="C135" s="71" t="str">
        <f t="shared" si="0"/>
        <v/>
      </c>
      <c r="D135" s="118" t="str">
        <f t="shared" si="19"/>
        <v/>
      </c>
      <c r="E135" s="123" t="str">
        <f t="shared" si="20"/>
        <v/>
      </c>
      <c r="F135" s="124" t="str">
        <f t="shared" si="36"/>
        <v/>
      </c>
      <c r="G135" s="124" t="str">
        <f t="shared" si="36"/>
        <v/>
      </c>
      <c r="H135" s="124" t="str">
        <f t="shared" si="36"/>
        <v/>
      </c>
      <c r="I135" s="125" t="str">
        <f t="shared" si="36"/>
        <v/>
      </c>
      <c r="J135" s="123" t="str">
        <f t="shared" si="1"/>
        <v/>
      </c>
      <c r="K135" s="124" t="str">
        <f t="shared" si="21"/>
        <v/>
      </c>
      <c r="L135" s="124" t="str">
        <f t="shared" si="21"/>
        <v/>
      </c>
      <c r="M135" s="124" t="str">
        <f t="shared" si="21"/>
        <v/>
      </c>
      <c r="N135" s="125" t="str">
        <f t="shared" si="21"/>
        <v/>
      </c>
      <c r="O135" s="123" t="str">
        <f t="shared" si="2"/>
        <v/>
      </c>
      <c r="P135" s="124" t="str">
        <f t="shared" si="22"/>
        <v/>
      </c>
      <c r="Q135" s="124" t="str">
        <f t="shared" si="29"/>
        <v/>
      </c>
      <c r="R135" s="124" t="str">
        <f t="shared" si="32"/>
        <v/>
      </c>
      <c r="S135" s="125" t="str">
        <f t="shared" si="33"/>
        <v/>
      </c>
      <c r="T135" s="123"/>
      <c r="U135" s="124"/>
      <c r="V135" s="124"/>
      <c r="W135" s="124"/>
      <c r="X135" s="125"/>
      <c r="Y135" s="123"/>
      <c r="Z135" s="124"/>
      <c r="AA135" s="124"/>
      <c r="AB135" s="124"/>
      <c r="AC135" s="125"/>
      <c r="AD135" s="129">
        <f t="shared" si="30"/>
        <v>0</v>
      </c>
      <c r="AE135" s="130">
        <f t="shared" si="37"/>
        <v>0</v>
      </c>
      <c r="AF135" s="130">
        <f t="shared" si="23"/>
        <v>0</v>
      </c>
      <c r="AG135" s="130">
        <f t="shared" si="24"/>
        <v>0</v>
      </c>
      <c r="AH135" s="131">
        <f t="shared" si="25"/>
        <v>0</v>
      </c>
      <c r="AL135" s="85" t="s">
        <v>168</v>
      </c>
      <c r="AM135" s="86"/>
      <c r="AN135" s="85"/>
      <c r="AO135" s="85"/>
      <c r="AP135" s="85" t="e">
        <f>IF(#REF!&lt;&gt;"",(C54-#REF!)/(#REF!-B54),"")</f>
        <v>#REF!</v>
      </c>
      <c r="AQ135" s="103"/>
      <c r="AR135" s="171">
        <f t="shared" si="3"/>
        <v>0</v>
      </c>
      <c r="AS135" s="2">
        <f t="shared" si="4"/>
        <v>0</v>
      </c>
      <c r="AT135" s="170" t="str">
        <f t="shared" si="5"/>
        <v>21-22</v>
      </c>
      <c r="AU135" s="156" t="str">
        <f t="shared" si="6"/>
        <v/>
      </c>
      <c r="AV135" s="171">
        <f t="shared" si="7"/>
        <v>0</v>
      </c>
      <c r="AW135" s="2">
        <f t="shared" si="8"/>
        <v>0</v>
      </c>
      <c r="AX135" s="170" t="str">
        <f t="shared" si="9"/>
        <v>21-23</v>
      </c>
      <c r="AY135" s="156" t="str">
        <f t="shared" si="10"/>
        <v/>
      </c>
      <c r="AZ135" s="171">
        <f t="shared" si="11"/>
        <v>0</v>
      </c>
      <c r="BA135" s="2">
        <f t="shared" si="12"/>
        <v>0</v>
      </c>
      <c r="BB135" s="170" t="str">
        <f t="shared" si="13"/>
        <v>21-24</v>
      </c>
      <c r="BC135" s="156" t="str">
        <f t="shared" si="14"/>
        <v/>
      </c>
      <c r="BD135" s="171">
        <f t="shared" si="15"/>
        <v>0</v>
      </c>
      <c r="BE135" s="2">
        <f t="shared" si="16"/>
        <v>0</v>
      </c>
      <c r="BF135" s="170" t="str">
        <f t="shared" si="17"/>
        <v>21-27</v>
      </c>
      <c r="BG135" s="156" t="str">
        <f t="shared" si="18"/>
        <v/>
      </c>
      <c r="BH135" s="173"/>
      <c r="BQ135" s="87"/>
      <c r="BR135" s="87"/>
      <c r="BS135" s="87"/>
      <c r="BT135" s="87"/>
      <c r="BU135" s="87"/>
      <c r="BV135" s="87"/>
      <c r="BW135" s="87"/>
      <c r="BX135" s="87"/>
      <c r="BY135" s="87"/>
      <c r="BZ135" s="87"/>
      <c r="CA135" s="87"/>
      <c r="CB135" s="87"/>
      <c r="CG135" s="13"/>
      <c r="CH135" s="13"/>
    </row>
    <row r="136" spans="2:86" ht="13.5" customHeight="1" x14ac:dyDescent="0.15">
      <c r="B136" s="63">
        <v>22</v>
      </c>
      <c r="C136" s="71" t="str">
        <f t="shared" si="0"/>
        <v/>
      </c>
      <c r="D136" s="118" t="str">
        <f t="shared" si="19"/>
        <v/>
      </c>
      <c r="E136" s="123" t="str">
        <f t="shared" si="20"/>
        <v/>
      </c>
      <c r="F136" s="124" t="str">
        <f t="shared" si="36"/>
        <v/>
      </c>
      <c r="G136" s="124" t="str">
        <f t="shared" si="36"/>
        <v/>
      </c>
      <c r="H136" s="124" t="str">
        <f t="shared" si="36"/>
        <v/>
      </c>
      <c r="I136" s="125" t="str">
        <f t="shared" si="36"/>
        <v/>
      </c>
      <c r="J136" s="123" t="str">
        <f t="shared" si="1"/>
        <v/>
      </c>
      <c r="K136" s="124" t="str">
        <f t="shared" si="21"/>
        <v/>
      </c>
      <c r="L136" s="124" t="str">
        <f t="shared" si="21"/>
        <v/>
      </c>
      <c r="M136" s="124" t="str">
        <f t="shared" si="21"/>
        <v/>
      </c>
      <c r="N136" s="125" t="str">
        <f t="shared" si="21"/>
        <v/>
      </c>
      <c r="O136" s="123" t="str">
        <f t="shared" si="2"/>
        <v/>
      </c>
      <c r="P136" s="124" t="str">
        <f t="shared" si="22"/>
        <v/>
      </c>
      <c r="Q136" s="124" t="str">
        <f t="shared" si="29"/>
        <v/>
      </c>
      <c r="R136" s="124" t="str">
        <f t="shared" si="32"/>
        <v/>
      </c>
      <c r="S136" s="125" t="str">
        <f t="shared" si="33"/>
        <v/>
      </c>
      <c r="T136" s="123"/>
      <c r="U136" s="124"/>
      <c r="V136" s="124"/>
      <c r="W136" s="124"/>
      <c r="X136" s="125"/>
      <c r="Y136" s="123"/>
      <c r="Z136" s="124"/>
      <c r="AA136" s="124"/>
      <c r="AB136" s="124"/>
      <c r="AC136" s="125"/>
      <c r="AD136" s="129">
        <f t="shared" si="30"/>
        <v>0</v>
      </c>
      <c r="AE136" s="130">
        <f t="shared" si="37"/>
        <v>0</v>
      </c>
      <c r="AF136" s="130">
        <f t="shared" si="23"/>
        <v>0</v>
      </c>
      <c r="AG136" s="130">
        <f t="shared" si="24"/>
        <v>0</v>
      </c>
      <c r="AH136" s="131">
        <f t="shared" si="25"/>
        <v>0</v>
      </c>
      <c r="AL136" s="14"/>
      <c r="AM136" s="20"/>
      <c r="AN136" s="14"/>
      <c r="AO136" s="14"/>
      <c r="AP136" s="101"/>
      <c r="AQ136" s="103"/>
      <c r="AR136" s="171">
        <f t="shared" si="3"/>
        <v>0</v>
      </c>
      <c r="AS136" s="2">
        <f t="shared" si="4"/>
        <v>0</v>
      </c>
      <c r="AT136" s="170" t="str">
        <f t="shared" si="5"/>
        <v>22-23</v>
      </c>
      <c r="AU136" s="156" t="str">
        <f t="shared" si="6"/>
        <v/>
      </c>
      <c r="AV136" s="171">
        <f t="shared" si="7"/>
        <v>0</v>
      </c>
      <c r="AW136" s="2">
        <f t="shared" si="8"/>
        <v>0</v>
      </c>
      <c r="AX136" s="170" t="str">
        <f t="shared" si="9"/>
        <v>22-24</v>
      </c>
      <c r="AY136" s="156" t="str">
        <f t="shared" si="10"/>
        <v/>
      </c>
      <c r="AZ136" s="171">
        <f t="shared" si="11"/>
        <v>0</v>
      </c>
      <c r="BA136" s="2">
        <f t="shared" si="12"/>
        <v>0</v>
      </c>
      <c r="BB136" s="170" t="str">
        <f t="shared" si="13"/>
        <v>22-25</v>
      </c>
      <c r="BC136" s="156" t="str">
        <f t="shared" si="14"/>
        <v/>
      </c>
      <c r="BD136" s="171">
        <f t="shared" si="15"/>
        <v>0</v>
      </c>
      <c r="BE136" s="2">
        <f t="shared" si="16"/>
        <v>0</v>
      </c>
      <c r="BF136" s="170" t="str">
        <f t="shared" si="17"/>
        <v>22-28</v>
      </c>
      <c r="BG136" s="156" t="str">
        <f t="shared" si="18"/>
        <v/>
      </c>
      <c r="BH136" s="173"/>
      <c r="BQ136" s="87"/>
      <c r="BR136" s="87"/>
      <c r="BS136" s="87"/>
      <c r="BT136" s="87"/>
      <c r="BU136" s="87"/>
      <c r="BV136" s="87"/>
      <c r="BW136" s="87"/>
      <c r="BX136" s="87"/>
      <c r="BY136" s="87"/>
      <c r="BZ136" s="87"/>
      <c r="CA136" s="87"/>
      <c r="CB136" s="87"/>
      <c r="CG136" s="13"/>
      <c r="CH136" s="13"/>
    </row>
    <row r="137" spans="2:86" ht="13.5" customHeight="1" x14ac:dyDescent="0.15">
      <c r="B137" s="63">
        <v>23</v>
      </c>
      <c r="C137" s="71" t="str">
        <f t="shared" si="0"/>
        <v/>
      </c>
      <c r="D137" s="118" t="str">
        <f t="shared" si="19"/>
        <v/>
      </c>
      <c r="E137" s="123" t="str">
        <f t="shared" si="20"/>
        <v/>
      </c>
      <c r="F137" s="124" t="str">
        <f t="shared" si="36"/>
        <v/>
      </c>
      <c r="G137" s="124" t="str">
        <f t="shared" si="36"/>
        <v/>
      </c>
      <c r="H137" s="124" t="str">
        <f t="shared" si="36"/>
        <v/>
      </c>
      <c r="I137" s="125" t="str">
        <f t="shared" si="36"/>
        <v/>
      </c>
      <c r="J137" s="123" t="str">
        <f t="shared" si="1"/>
        <v/>
      </c>
      <c r="K137" s="124" t="str">
        <f t="shared" si="21"/>
        <v/>
      </c>
      <c r="L137" s="124" t="str">
        <f t="shared" si="21"/>
        <v/>
      </c>
      <c r="M137" s="124" t="str">
        <f t="shared" si="21"/>
        <v/>
      </c>
      <c r="N137" s="125" t="str">
        <f t="shared" si="21"/>
        <v/>
      </c>
      <c r="O137" s="123" t="str">
        <f t="shared" si="2"/>
        <v/>
      </c>
      <c r="P137" s="124" t="str">
        <f t="shared" si="22"/>
        <v/>
      </c>
      <c r="Q137" s="124" t="str">
        <f t="shared" si="29"/>
        <v/>
      </c>
      <c r="R137" s="124" t="str">
        <f t="shared" si="32"/>
        <v/>
      </c>
      <c r="S137" s="125" t="str">
        <f t="shared" si="33"/>
        <v/>
      </c>
      <c r="T137" s="123"/>
      <c r="U137" s="124"/>
      <c r="V137" s="124"/>
      <c r="W137" s="124"/>
      <c r="X137" s="125"/>
      <c r="Y137" s="123"/>
      <c r="Z137" s="124"/>
      <c r="AA137" s="124"/>
      <c r="AB137" s="124"/>
      <c r="AC137" s="125"/>
      <c r="AD137" s="129">
        <f t="shared" si="30"/>
        <v>0</v>
      </c>
      <c r="AE137" s="130">
        <f t="shared" si="37"/>
        <v>0</v>
      </c>
      <c r="AF137" s="130">
        <f t="shared" si="23"/>
        <v>0</v>
      </c>
      <c r="AG137" s="130">
        <f t="shared" si="24"/>
        <v>0</v>
      </c>
      <c r="AH137" s="131">
        <f t="shared" si="25"/>
        <v>0</v>
      </c>
      <c r="AL137" s="14" t="e">
        <f>IF(#REF!&lt;&gt;"",#REF!,"")</f>
        <v>#REF!</v>
      </c>
      <c r="AM137" s="21"/>
      <c r="AN137" s="14"/>
      <c r="AO137" s="14"/>
      <c r="AP137" s="14"/>
      <c r="AQ137"/>
      <c r="AR137" s="171">
        <f t="shared" si="3"/>
        <v>0</v>
      </c>
      <c r="AS137" s="2">
        <f t="shared" si="4"/>
        <v>0</v>
      </c>
      <c r="AT137" s="170" t="str">
        <f t="shared" si="5"/>
        <v>23-24</v>
      </c>
      <c r="AU137" s="156" t="str">
        <f t="shared" si="6"/>
        <v/>
      </c>
      <c r="AV137" s="171">
        <f t="shared" si="7"/>
        <v>0</v>
      </c>
      <c r="AW137" s="2">
        <f t="shared" si="8"/>
        <v>0</v>
      </c>
      <c r="AX137" s="170" t="str">
        <f t="shared" si="9"/>
        <v>23-25</v>
      </c>
      <c r="AY137" s="156" t="str">
        <f t="shared" si="10"/>
        <v/>
      </c>
      <c r="AZ137" s="171">
        <f t="shared" si="11"/>
        <v>0</v>
      </c>
      <c r="BA137" s="2">
        <f t="shared" si="12"/>
        <v>0</v>
      </c>
      <c r="BB137" s="170" t="str">
        <f t="shared" si="13"/>
        <v>23-26</v>
      </c>
      <c r="BC137" s="156" t="str">
        <f t="shared" si="14"/>
        <v/>
      </c>
      <c r="BD137" s="171">
        <f t="shared" si="15"/>
        <v>0</v>
      </c>
      <c r="BE137" s="2">
        <f t="shared" si="16"/>
        <v>0</v>
      </c>
      <c r="BF137" s="170" t="str">
        <f t="shared" si="17"/>
        <v>23-29</v>
      </c>
      <c r="BG137" s="156" t="str">
        <f t="shared" si="18"/>
        <v/>
      </c>
      <c r="BH137" s="173"/>
      <c r="BQ137" s="87"/>
      <c r="BR137" s="87"/>
      <c r="BS137" s="87"/>
      <c r="BT137" s="87"/>
      <c r="BU137" s="87"/>
      <c r="BV137" s="87"/>
      <c r="BW137" s="87"/>
      <c r="BX137" s="87"/>
      <c r="BY137" s="87"/>
      <c r="BZ137" s="87"/>
      <c r="CA137" s="87"/>
      <c r="CB137" s="87"/>
      <c r="CG137" s="13"/>
      <c r="CH137" s="13"/>
    </row>
    <row r="138" spans="2:86" ht="13.5" customHeight="1" x14ac:dyDescent="0.15">
      <c r="B138" s="63">
        <v>24</v>
      </c>
      <c r="C138" s="71" t="str">
        <f t="shared" si="0"/>
        <v/>
      </c>
      <c r="D138" s="118" t="str">
        <f t="shared" si="19"/>
        <v/>
      </c>
      <c r="E138" s="123" t="str">
        <f t="shared" si="20"/>
        <v/>
      </c>
      <c r="F138" s="124" t="str">
        <f t="shared" si="36"/>
        <v/>
      </c>
      <c r="G138" s="124" t="str">
        <f t="shared" si="36"/>
        <v/>
      </c>
      <c r="H138" s="124" t="str">
        <f t="shared" si="36"/>
        <v/>
      </c>
      <c r="I138" s="125" t="str">
        <f t="shared" si="36"/>
        <v/>
      </c>
      <c r="J138" s="123" t="str">
        <f t="shared" si="1"/>
        <v/>
      </c>
      <c r="K138" s="124" t="str">
        <f t="shared" si="21"/>
        <v/>
      </c>
      <c r="L138" s="124" t="str">
        <f t="shared" si="21"/>
        <v/>
      </c>
      <c r="M138" s="124" t="str">
        <f t="shared" si="21"/>
        <v/>
      </c>
      <c r="N138" s="125" t="str">
        <f t="shared" si="21"/>
        <v/>
      </c>
      <c r="O138" s="123" t="str">
        <f t="shared" si="2"/>
        <v/>
      </c>
      <c r="P138" s="124" t="str">
        <f t="shared" si="22"/>
        <v/>
      </c>
      <c r="Q138" s="124" t="str">
        <f t="shared" si="29"/>
        <v/>
      </c>
      <c r="R138" s="124" t="str">
        <f t="shared" si="32"/>
        <v/>
      </c>
      <c r="S138" s="125" t="str">
        <f t="shared" si="33"/>
        <v/>
      </c>
      <c r="T138" s="123"/>
      <c r="U138" s="124"/>
      <c r="V138" s="124"/>
      <c r="W138" s="124"/>
      <c r="X138" s="125"/>
      <c r="Y138" s="123"/>
      <c r="Z138" s="124"/>
      <c r="AA138" s="124"/>
      <c r="AB138" s="124"/>
      <c r="AC138" s="125"/>
      <c r="AD138" s="129">
        <f t="shared" si="30"/>
        <v>0</v>
      </c>
      <c r="AE138" s="130">
        <f t="shared" si="37"/>
        <v>0</v>
      </c>
      <c r="AF138" s="130">
        <f t="shared" si="23"/>
        <v>0</v>
      </c>
      <c r="AG138" s="130">
        <f t="shared" si="24"/>
        <v>0</v>
      </c>
      <c r="AH138" s="131">
        <f t="shared" si="25"/>
        <v>0</v>
      </c>
      <c r="AL138" s="14"/>
      <c r="AM138" s="22"/>
      <c r="AN138" s="14"/>
      <c r="AO138" s="14"/>
      <c r="AP138" s="14"/>
      <c r="AQ138"/>
      <c r="AR138" s="171">
        <f t="shared" si="3"/>
        <v>0</v>
      </c>
      <c r="AS138" s="2">
        <f t="shared" si="4"/>
        <v>0</v>
      </c>
      <c r="AT138" s="170" t="str">
        <f t="shared" si="5"/>
        <v>24-25</v>
      </c>
      <c r="AU138" s="156" t="str">
        <f t="shared" si="6"/>
        <v/>
      </c>
      <c r="AV138" s="171">
        <f t="shared" si="7"/>
        <v>0</v>
      </c>
      <c r="AW138" s="2">
        <f t="shared" si="8"/>
        <v>0</v>
      </c>
      <c r="AX138" s="170" t="str">
        <f t="shared" si="9"/>
        <v>24-26</v>
      </c>
      <c r="AY138" s="156" t="str">
        <f t="shared" si="10"/>
        <v/>
      </c>
      <c r="AZ138" s="171">
        <f t="shared" si="11"/>
        <v>0</v>
      </c>
      <c r="BA138" s="2">
        <f t="shared" si="12"/>
        <v>0</v>
      </c>
      <c r="BB138" s="170" t="str">
        <f t="shared" si="13"/>
        <v>24-27</v>
      </c>
      <c r="BC138" s="156" t="str">
        <f t="shared" si="14"/>
        <v/>
      </c>
      <c r="BD138" s="171">
        <f t="shared" si="15"/>
        <v>0</v>
      </c>
      <c r="BE138" s="2">
        <f t="shared" si="16"/>
        <v>0</v>
      </c>
      <c r="BF138" s="170" t="str">
        <f t="shared" si="17"/>
        <v>24-30</v>
      </c>
      <c r="BG138" s="156" t="str">
        <f t="shared" si="18"/>
        <v/>
      </c>
      <c r="BH138" s="173"/>
      <c r="BQ138" s="87"/>
      <c r="BR138" s="87"/>
      <c r="BS138" s="87"/>
      <c r="BT138" s="87"/>
      <c r="BU138" s="87"/>
      <c r="BV138" s="87"/>
      <c r="BW138" s="87"/>
      <c r="BX138" s="87"/>
      <c r="BY138" s="87"/>
      <c r="BZ138" s="87"/>
      <c r="CA138" s="87"/>
      <c r="CB138" s="87"/>
      <c r="CG138" s="13"/>
      <c r="CH138" s="13"/>
    </row>
    <row r="139" spans="2:86" ht="13.5" customHeight="1" x14ac:dyDescent="0.15">
      <c r="B139" s="63">
        <v>25</v>
      </c>
      <c r="C139" s="71" t="str">
        <f t="shared" si="0"/>
        <v/>
      </c>
      <c r="D139" s="118" t="str">
        <f t="shared" si="19"/>
        <v/>
      </c>
      <c r="E139" s="123" t="str">
        <f t="shared" si="20"/>
        <v/>
      </c>
      <c r="F139" s="124" t="str">
        <f t="shared" si="36"/>
        <v/>
      </c>
      <c r="G139" s="124" t="str">
        <f t="shared" si="36"/>
        <v/>
      </c>
      <c r="H139" s="124" t="str">
        <f t="shared" si="36"/>
        <v/>
      </c>
      <c r="I139" s="125" t="str">
        <f t="shared" si="36"/>
        <v/>
      </c>
      <c r="J139" s="123" t="str">
        <f t="shared" si="1"/>
        <v/>
      </c>
      <c r="K139" s="124" t="str">
        <f t="shared" si="21"/>
        <v/>
      </c>
      <c r="L139" s="124" t="str">
        <f t="shared" si="21"/>
        <v/>
      </c>
      <c r="M139" s="124" t="str">
        <f t="shared" si="21"/>
        <v/>
      </c>
      <c r="N139" s="125" t="str">
        <f t="shared" si="21"/>
        <v/>
      </c>
      <c r="O139" s="123" t="str">
        <f t="shared" si="2"/>
        <v/>
      </c>
      <c r="P139" s="124" t="str">
        <f t="shared" si="22"/>
        <v/>
      </c>
      <c r="Q139" s="124" t="str">
        <f t="shared" si="29"/>
        <v/>
      </c>
      <c r="R139" s="124" t="str">
        <f t="shared" si="32"/>
        <v/>
      </c>
      <c r="S139" s="125" t="str">
        <f t="shared" si="33"/>
        <v/>
      </c>
      <c r="T139" s="123"/>
      <c r="U139" s="124"/>
      <c r="V139" s="124"/>
      <c r="W139" s="124"/>
      <c r="X139" s="125"/>
      <c r="Y139" s="123"/>
      <c r="Z139" s="124"/>
      <c r="AA139" s="124"/>
      <c r="AB139" s="124"/>
      <c r="AC139" s="125"/>
      <c r="AD139" s="129">
        <f t="shared" si="30"/>
        <v>0</v>
      </c>
      <c r="AE139" s="130">
        <f t="shared" si="37"/>
        <v>0</v>
      </c>
      <c r="AF139" s="130">
        <f t="shared" si="23"/>
        <v>0</v>
      </c>
      <c r="AG139" s="130">
        <f t="shared" si="24"/>
        <v>0</v>
      </c>
      <c r="AH139" s="131">
        <f t="shared" si="25"/>
        <v>0</v>
      </c>
      <c r="AL139" s="14"/>
      <c r="AM139" s="33"/>
      <c r="AN139" s="14"/>
      <c r="AO139" s="14"/>
      <c r="AP139" s="14"/>
      <c r="AQ139"/>
      <c r="AR139" s="171">
        <f t="shared" si="3"/>
        <v>0</v>
      </c>
      <c r="AS139" s="2">
        <f t="shared" si="4"/>
        <v>0</v>
      </c>
      <c r="AT139" s="170" t="str">
        <f t="shared" si="5"/>
        <v>25-26</v>
      </c>
      <c r="AU139" s="156" t="str">
        <f t="shared" si="6"/>
        <v/>
      </c>
      <c r="AV139" s="171">
        <f t="shared" si="7"/>
        <v>0</v>
      </c>
      <c r="AW139" s="2">
        <f t="shared" si="8"/>
        <v>0</v>
      </c>
      <c r="AX139" s="170" t="str">
        <f t="shared" si="9"/>
        <v>25-27</v>
      </c>
      <c r="AY139" s="156" t="str">
        <f t="shared" si="10"/>
        <v/>
      </c>
      <c r="AZ139" s="171">
        <f t="shared" si="11"/>
        <v>0</v>
      </c>
      <c r="BA139" s="2">
        <f t="shared" si="12"/>
        <v>0</v>
      </c>
      <c r="BB139" s="170" t="str">
        <f t="shared" si="13"/>
        <v>25-28</v>
      </c>
      <c r="BC139" s="156" t="str">
        <f t="shared" si="14"/>
        <v/>
      </c>
      <c r="BD139" s="171">
        <f t="shared" si="15"/>
        <v>0</v>
      </c>
      <c r="BE139" s="2">
        <f t="shared" si="16"/>
        <v>0</v>
      </c>
      <c r="BF139" s="170" t="str">
        <f t="shared" si="17"/>
        <v>25-31</v>
      </c>
      <c r="BG139" s="156" t="str">
        <f t="shared" si="18"/>
        <v/>
      </c>
      <c r="BH139" s="173"/>
      <c r="BQ139" s="87"/>
      <c r="BR139" s="87"/>
      <c r="BS139" s="87"/>
      <c r="BT139" s="87"/>
      <c r="BU139" s="87"/>
      <c r="BV139" s="87"/>
      <c r="BW139" s="87"/>
      <c r="BX139" s="87"/>
      <c r="BY139" s="87"/>
      <c r="BZ139" s="87"/>
      <c r="CA139" s="87"/>
      <c r="CB139" s="87"/>
      <c r="CG139" s="13"/>
      <c r="CH139" s="13"/>
    </row>
    <row r="140" spans="2:86" ht="13.5" customHeight="1" x14ac:dyDescent="0.15">
      <c r="B140" s="63">
        <v>26</v>
      </c>
      <c r="C140" s="71" t="str">
        <f t="shared" si="0"/>
        <v/>
      </c>
      <c r="D140" s="118" t="str">
        <f t="shared" si="19"/>
        <v/>
      </c>
      <c r="E140" s="123" t="str">
        <f t="shared" si="20"/>
        <v/>
      </c>
      <c r="F140" s="124" t="str">
        <f t="shared" si="36"/>
        <v/>
      </c>
      <c r="G140" s="124" t="str">
        <f t="shared" si="36"/>
        <v/>
      </c>
      <c r="H140" s="124" t="str">
        <f t="shared" si="36"/>
        <v/>
      </c>
      <c r="I140" s="125" t="str">
        <f t="shared" si="36"/>
        <v/>
      </c>
      <c r="J140" s="123" t="str">
        <f t="shared" si="1"/>
        <v/>
      </c>
      <c r="K140" s="124" t="str">
        <f t="shared" si="21"/>
        <v/>
      </c>
      <c r="L140" s="124" t="str">
        <f t="shared" si="21"/>
        <v/>
      </c>
      <c r="M140" s="124" t="str">
        <f t="shared" si="21"/>
        <v/>
      </c>
      <c r="N140" s="125" t="str">
        <f t="shared" si="21"/>
        <v/>
      </c>
      <c r="O140" s="123" t="str">
        <f t="shared" si="2"/>
        <v/>
      </c>
      <c r="P140" s="124" t="str">
        <f t="shared" si="22"/>
        <v/>
      </c>
      <c r="Q140" s="124" t="str">
        <f t="shared" si="29"/>
        <v/>
      </c>
      <c r="R140" s="124" t="str">
        <f t="shared" si="32"/>
        <v/>
      </c>
      <c r="S140" s="125" t="str">
        <f t="shared" si="33"/>
        <v/>
      </c>
      <c r="T140" s="123"/>
      <c r="U140" s="124"/>
      <c r="V140" s="124"/>
      <c r="W140" s="124"/>
      <c r="X140" s="125"/>
      <c r="Y140" s="123"/>
      <c r="Z140" s="124"/>
      <c r="AA140" s="124"/>
      <c r="AB140" s="124"/>
      <c r="AC140" s="125"/>
      <c r="AD140" s="129">
        <f t="shared" si="30"/>
        <v>0</v>
      </c>
      <c r="AE140" s="130">
        <f t="shared" si="37"/>
        <v>0</v>
      </c>
      <c r="AF140" s="130">
        <f t="shared" si="23"/>
        <v>0</v>
      </c>
      <c r="AG140" s="130">
        <f t="shared" si="24"/>
        <v>0</v>
      </c>
      <c r="AH140" s="131">
        <f t="shared" si="25"/>
        <v>0</v>
      </c>
      <c r="AL140" s="14"/>
      <c r="AN140" s="14" t="str">
        <f>IF(AL140&lt;&gt;"",MIN(AL139:AL140),"")</f>
        <v/>
      </c>
      <c r="AO140" s="14" t="str">
        <f>IF(AL140&lt;&gt;"",MAX(AL139:AL140),"")</f>
        <v/>
      </c>
      <c r="AP140" s="14" t="str">
        <f>IF(B73&lt;&gt;"",(C72-C73)/(B73-B72),"")</f>
        <v/>
      </c>
      <c r="AQ140"/>
      <c r="AR140" s="171">
        <f t="shared" si="3"/>
        <v>0</v>
      </c>
      <c r="AS140" s="2">
        <f t="shared" si="4"/>
        <v>0</v>
      </c>
      <c r="AT140" s="170" t="str">
        <f t="shared" si="5"/>
        <v>26-27</v>
      </c>
      <c r="AU140" s="156" t="str">
        <f t="shared" si="6"/>
        <v/>
      </c>
      <c r="AV140" s="171">
        <f t="shared" si="7"/>
        <v>0</v>
      </c>
      <c r="AW140" s="2">
        <f t="shared" si="8"/>
        <v>0</v>
      </c>
      <c r="AX140" s="170" t="str">
        <f t="shared" si="9"/>
        <v>26-28</v>
      </c>
      <c r="AY140" s="156" t="str">
        <f t="shared" si="10"/>
        <v/>
      </c>
      <c r="AZ140" s="171">
        <f t="shared" si="11"/>
        <v>0</v>
      </c>
      <c r="BA140" s="2">
        <f t="shared" si="12"/>
        <v>0</v>
      </c>
      <c r="BB140" s="170" t="str">
        <f t="shared" si="13"/>
        <v>26-29</v>
      </c>
      <c r="BC140" s="156" t="str">
        <f t="shared" si="14"/>
        <v/>
      </c>
      <c r="BD140" s="171">
        <f t="shared" si="15"/>
        <v>0</v>
      </c>
      <c r="BE140" s="2">
        <f t="shared" si="16"/>
        <v>0</v>
      </c>
      <c r="BF140" s="170" t="str">
        <f t="shared" si="17"/>
        <v>26-32</v>
      </c>
      <c r="BG140" s="156" t="str">
        <f t="shared" si="18"/>
        <v/>
      </c>
      <c r="BH140" s="173"/>
      <c r="BQ140" s="87"/>
      <c r="BR140" s="87"/>
      <c r="BS140" s="87"/>
      <c r="BT140" s="87"/>
      <c r="BU140" s="87"/>
      <c r="BV140" s="87"/>
      <c r="BW140" s="87"/>
      <c r="BX140" s="87"/>
      <c r="BY140" s="87"/>
      <c r="BZ140" s="87"/>
      <c r="CA140" s="87"/>
      <c r="CB140" s="87"/>
      <c r="CG140" s="13"/>
      <c r="CH140" s="13"/>
    </row>
    <row r="141" spans="2:86" ht="13.5" customHeight="1" x14ac:dyDescent="0.15">
      <c r="B141" s="63">
        <v>27</v>
      </c>
      <c r="C141" s="71" t="str">
        <f t="shared" si="0"/>
        <v/>
      </c>
      <c r="D141" s="118" t="str">
        <f t="shared" si="19"/>
        <v/>
      </c>
      <c r="E141" s="123" t="str">
        <f t="shared" si="20"/>
        <v/>
      </c>
      <c r="F141" s="124" t="str">
        <f t="shared" si="36"/>
        <v/>
      </c>
      <c r="G141" s="124" t="str">
        <f t="shared" si="36"/>
        <v/>
      </c>
      <c r="H141" s="124" t="str">
        <f t="shared" si="36"/>
        <v/>
      </c>
      <c r="I141" s="125" t="str">
        <f t="shared" si="36"/>
        <v/>
      </c>
      <c r="J141" s="123" t="str">
        <f t="shared" si="1"/>
        <v/>
      </c>
      <c r="K141" s="124" t="str">
        <f t="shared" si="21"/>
        <v/>
      </c>
      <c r="L141" s="124" t="str">
        <f t="shared" si="21"/>
        <v/>
      </c>
      <c r="M141" s="124" t="str">
        <f t="shared" si="21"/>
        <v/>
      </c>
      <c r="N141" s="125" t="str">
        <f t="shared" si="21"/>
        <v/>
      </c>
      <c r="O141" s="123" t="str">
        <f t="shared" si="2"/>
        <v/>
      </c>
      <c r="P141" s="124" t="str">
        <f t="shared" si="22"/>
        <v/>
      </c>
      <c r="Q141" s="124" t="str">
        <f t="shared" si="29"/>
        <v/>
      </c>
      <c r="R141" s="124" t="str">
        <f t="shared" si="32"/>
        <v/>
      </c>
      <c r="S141" s="125" t="str">
        <f t="shared" si="33"/>
        <v/>
      </c>
      <c r="T141" s="123"/>
      <c r="U141" s="124"/>
      <c r="V141" s="124"/>
      <c r="W141" s="124"/>
      <c r="X141" s="125"/>
      <c r="Y141" s="123"/>
      <c r="Z141" s="124"/>
      <c r="AA141" s="124"/>
      <c r="AB141" s="124"/>
      <c r="AC141" s="125"/>
      <c r="AD141" s="129">
        <f t="shared" si="30"/>
        <v>0</v>
      </c>
      <c r="AE141" s="130">
        <f t="shared" si="37"/>
        <v>0</v>
      </c>
      <c r="AF141" s="130">
        <f t="shared" si="23"/>
        <v>0</v>
      </c>
      <c r="AG141" s="130">
        <f t="shared" si="24"/>
        <v>0</v>
      </c>
      <c r="AH141" s="131">
        <f t="shared" si="25"/>
        <v>0</v>
      </c>
      <c r="AR141" s="171">
        <f t="shared" si="3"/>
        <v>0</v>
      </c>
      <c r="AS141" s="2">
        <f t="shared" si="4"/>
        <v>0</v>
      </c>
      <c r="AT141" s="170" t="str">
        <f t="shared" si="5"/>
        <v>27-28</v>
      </c>
      <c r="AU141" s="156" t="str">
        <f t="shared" si="6"/>
        <v/>
      </c>
      <c r="AV141" s="171">
        <f t="shared" si="7"/>
        <v>0</v>
      </c>
      <c r="AW141" s="2">
        <f t="shared" si="8"/>
        <v>0</v>
      </c>
      <c r="AX141" s="170" t="str">
        <f t="shared" si="9"/>
        <v>27-29</v>
      </c>
      <c r="AY141" s="156" t="str">
        <f t="shared" si="10"/>
        <v/>
      </c>
      <c r="AZ141" s="171">
        <f t="shared" si="11"/>
        <v>0</v>
      </c>
      <c r="BA141" s="2">
        <f t="shared" si="12"/>
        <v>0</v>
      </c>
      <c r="BB141" s="170" t="str">
        <f t="shared" si="13"/>
        <v>27-30</v>
      </c>
      <c r="BC141" s="156" t="str">
        <f t="shared" si="14"/>
        <v/>
      </c>
      <c r="BD141" s="171">
        <f t="shared" si="15"/>
        <v>0</v>
      </c>
      <c r="BE141" s="2">
        <f t="shared" si="16"/>
        <v>0</v>
      </c>
      <c r="BF141" s="170" t="str">
        <f t="shared" si="17"/>
        <v>27-33</v>
      </c>
      <c r="BG141" s="156" t="str">
        <f t="shared" si="18"/>
        <v/>
      </c>
      <c r="BH141" s="173"/>
      <c r="BQ141" s="87"/>
      <c r="BR141" s="87"/>
      <c r="BS141" s="87"/>
      <c r="BT141" s="87"/>
      <c r="BU141" s="87"/>
      <c r="BV141" s="87"/>
      <c r="BW141" s="87"/>
      <c r="BX141" s="87"/>
      <c r="BY141" s="87"/>
      <c r="BZ141" s="87"/>
      <c r="CA141" s="87"/>
      <c r="CB141" s="87"/>
      <c r="CG141" s="13"/>
      <c r="CH141" s="13"/>
    </row>
    <row r="142" spans="2:86" ht="13.5" customHeight="1" x14ac:dyDescent="0.15">
      <c r="B142" s="63">
        <v>28</v>
      </c>
      <c r="C142" s="71" t="str">
        <f t="shared" si="0"/>
        <v/>
      </c>
      <c r="D142" s="118" t="str">
        <f t="shared" si="19"/>
        <v/>
      </c>
      <c r="E142" s="123" t="str">
        <f t="shared" si="20"/>
        <v/>
      </c>
      <c r="F142" s="124" t="str">
        <f t="shared" si="36"/>
        <v/>
      </c>
      <c r="G142" s="124" t="str">
        <f t="shared" si="36"/>
        <v/>
      </c>
      <c r="H142" s="124" t="str">
        <f t="shared" si="36"/>
        <v/>
      </c>
      <c r="I142" s="125" t="str">
        <f t="shared" si="36"/>
        <v/>
      </c>
      <c r="J142" s="123" t="str">
        <f t="shared" si="1"/>
        <v/>
      </c>
      <c r="K142" s="124" t="str">
        <f t="shared" si="21"/>
        <v/>
      </c>
      <c r="L142" s="124" t="str">
        <f t="shared" si="21"/>
        <v/>
      </c>
      <c r="M142" s="124" t="str">
        <f t="shared" si="21"/>
        <v/>
      </c>
      <c r="N142" s="125" t="str">
        <f t="shared" si="21"/>
        <v/>
      </c>
      <c r="O142" s="123" t="str">
        <f t="shared" si="2"/>
        <v/>
      </c>
      <c r="P142" s="124" t="str">
        <f t="shared" si="22"/>
        <v/>
      </c>
      <c r="Q142" s="124" t="str">
        <f t="shared" si="29"/>
        <v/>
      </c>
      <c r="R142" s="124" t="str">
        <f t="shared" si="32"/>
        <v/>
      </c>
      <c r="S142" s="125" t="str">
        <f t="shared" si="33"/>
        <v/>
      </c>
      <c r="T142" s="123"/>
      <c r="U142" s="124"/>
      <c r="V142" s="124"/>
      <c r="W142" s="124"/>
      <c r="X142" s="125"/>
      <c r="Y142" s="123"/>
      <c r="Z142" s="124"/>
      <c r="AA142" s="124"/>
      <c r="AB142" s="124"/>
      <c r="AC142" s="125"/>
      <c r="AD142" s="129">
        <f t="shared" si="30"/>
        <v>0</v>
      </c>
      <c r="AE142" s="130">
        <f t="shared" si="37"/>
        <v>0</v>
      </c>
      <c r="AF142" s="130">
        <f t="shared" si="23"/>
        <v>0</v>
      </c>
      <c r="AG142" s="130">
        <f t="shared" si="24"/>
        <v>0</v>
      </c>
      <c r="AH142" s="131">
        <f t="shared" si="25"/>
        <v>0</v>
      </c>
      <c r="AR142" s="171">
        <f t="shared" si="3"/>
        <v>0</v>
      </c>
      <c r="AS142" s="2">
        <f t="shared" si="4"/>
        <v>0</v>
      </c>
      <c r="AT142" s="170" t="str">
        <f t="shared" si="5"/>
        <v>28-29</v>
      </c>
      <c r="AU142" s="156" t="str">
        <f t="shared" si="6"/>
        <v/>
      </c>
      <c r="AV142" s="171">
        <f t="shared" si="7"/>
        <v>0</v>
      </c>
      <c r="AW142" s="2">
        <f t="shared" si="8"/>
        <v>0</v>
      </c>
      <c r="AX142" s="170" t="str">
        <f t="shared" si="9"/>
        <v>28-30</v>
      </c>
      <c r="AY142" s="156" t="str">
        <f t="shared" si="10"/>
        <v/>
      </c>
      <c r="AZ142" s="171">
        <f t="shared" si="11"/>
        <v>0</v>
      </c>
      <c r="BA142" s="2">
        <f t="shared" si="12"/>
        <v>0</v>
      </c>
      <c r="BB142" s="170" t="str">
        <f t="shared" si="13"/>
        <v>28-31</v>
      </c>
      <c r="BC142" s="156" t="str">
        <f t="shared" si="14"/>
        <v/>
      </c>
      <c r="BD142" s="171">
        <f t="shared" si="15"/>
        <v>0</v>
      </c>
      <c r="BE142" s="2">
        <f t="shared" si="16"/>
        <v>0</v>
      </c>
      <c r="BF142" s="170" t="str">
        <f t="shared" si="17"/>
        <v>28-34</v>
      </c>
      <c r="BG142" s="156" t="str">
        <f t="shared" si="18"/>
        <v/>
      </c>
      <c r="BH142" s="173"/>
      <c r="BQ142" s="87"/>
      <c r="BR142" s="87"/>
      <c r="BS142" s="87"/>
      <c r="BT142" s="87"/>
      <c r="BU142" s="87"/>
      <c r="BV142" s="87"/>
      <c r="BW142" s="87"/>
      <c r="BX142" s="87"/>
      <c r="BY142" s="87"/>
      <c r="BZ142" s="87"/>
      <c r="CA142" s="87"/>
      <c r="CB142" s="87"/>
      <c r="CG142" s="13"/>
      <c r="CH142" s="13"/>
    </row>
    <row r="143" spans="2:86" ht="13.5" customHeight="1" x14ac:dyDescent="0.15">
      <c r="B143" s="63">
        <v>29</v>
      </c>
      <c r="C143" s="71" t="str">
        <f t="shared" si="0"/>
        <v/>
      </c>
      <c r="D143" s="118" t="str">
        <f t="shared" si="19"/>
        <v/>
      </c>
      <c r="E143" s="123" t="str">
        <f t="shared" si="20"/>
        <v/>
      </c>
      <c r="F143" s="124" t="str">
        <f t="shared" si="36"/>
        <v/>
      </c>
      <c r="G143" s="124" t="str">
        <f t="shared" si="36"/>
        <v/>
      </c>
      <c r="H143" s="124" t="str">
        <f t="shared" si="36"/>
        <v/>
      </c>
      <c r="I143" s="125" t="str">
        <f t="shared" si="36"/>
        <v/>
      </c>
      <c r="J143" s="123" t="str">
        <f t="shared" si="1"/>
        <v/>
      </c>
      <c r="K143" s="124" t="str">
        <f t="shared" si="21"/>
        <v/>
      </c>
      <c r="L143" s="124" t="str">
        <f t="shared" si="21"/>
        <v/>
      </c>
      <c r="M143" s="124" t="str">
        <f t="shared" si="21"/>
        <v/>
      </c>
      <c r="N143" s="125" t="str">
        <f t="shared" si="21"/>
        <v/>
      </c>
      <c r="O143" s="123" t="str">
        <f t="shared" si="2"/>
        <v/>
      </c>
      <c r="P143" s="124" t="str">
        <f t="shared" si="22"/>
        <v/>
      </c>
      <c r="Q143" s="124" t="str">
        <f t="shared" si="29"/>
        <v/>
      </c>
      <c r="R143" s="124" t="str">
        <f t="shared" si="32"/>
        <v/>
      </c>
      <c r="S143" s="125" t="str">
        <f t="shared" si="33"/>
        <v/>
      </c>
      <c r="T143" s="123"/>
      <c r="U143" s="124"/>
      <c r="V143" s="124"/>
      <c r="W143" s="124"/>
      <c r="X143" s="125"/>
      <c r="Y143" s="123"/>
      <c r="Z143" s="124"/>
      <c r="AA143" s="124"/>
      <c r="AB143" s="124"/>
      <c r="AC143" s="125"/>
      <c r="AD143" s="129">
        <f t="shared" si="30"/>
        <v>0</v>
      </c>
      <c r="AE143" s="130">
        <f t="shared" si="37"/>
        <v>0</v>
      </c>
      <c r="AF143" s="130">
        <f t="shared" si="23"/>
        <v>0</v>
      </c>
      <c r="AG143" s="130">
        <f t="shared" si="24"/>
        <v>0</v>
      </c>
      <c r="AH143" s="131">
        <f t="shared" si="25"/>
        <v>0</v>
      </c>
      <c r="AR143" s="171">
        <f t="shared" si="3"/>
        <v>0</v>
      </c>
      <c r="AS143" s="2">
        <f t="shared" si="4"/>
        <v>0</v>
      </c>
      <c r="AT143" s="170" t="str">
        <f t="shared" si="5"/>
        <v>29-30</v>
      </c>
      <c r="AU143" s="156" t="str">
        <f t="shared" si="6"/>
        <v/>
      </c>
      <c r="AV143" s="171">
        <f t="shared" si="7"/>
        <v>0</v>
      </c>
      <c r="AW143" s="2">
        <f t="shared" si="8"/>
        <v>0</v>
      </c>
      <c r="AX143" s="170" t="str">
        <f t="shared" si="9"/>
        <v>29-31</v>
      </c>
      <c r="AY143" s="156" t="str">
        <f t="shared" si="10"/>
        <v/>
      </c>
      <c r="AZ143" s="171">
        <f t="shared" si="11"/>
        <v>0</v>
      </c>
      <c r="BA143" s="2">
        <f t="shared" si="12"/>
        <v>0</v>
      </c>
      <c r="BB143" s="170" t="str">
        <f t="shared" si="13"/>
        <v>29-32</v>
      </c>
      <c r="BC143" s="156" t="str">
        <f t="shared" si="14"/>
        <v/>
      </c>
      <c r="BD143" s="171">
        <f t="shared" si="15"/>
        <v>0</v>
      </c>
      <c r="BE143" s="2">
        <f t="shared" si="16"/>
        <v>0</v>
      </c>
      <c r="BF143" s="170" t="str">
        <f t="shared" si="17"/>
        <v>29-35</v>
      </c>
      <c r="BG143" s="156" t="str">
        <f t="shared" si="18"/>
        <v/>
      </c>
      <c r="BH143" s="173"/>
      <c r="BQ143" s="87"/>
      <c r="BR143" s="87"/>
      <c r="BS143" s="87"/>
      <c r="BT143" s="87"/>
      <c r="BU143" s="87"/>
      <c r="BV143" s="87"/>
      <c r="BW143" s="87"/>
      <c r="BX143" s="87"/>
      <c r="BY143" s="87"/>
      <c r="BZ143" s="87"/>
      <c r="CA143" s="87"/>
      <c r="CB143" s="87"/>
      <c r="CG143" s="13"/>
      <c r="CH143" s="13"/>
    </row>
    <row r="144" spans="2:86" ht="13.5" customHeight="1" x14ac:dyDescent="0.15">
      <c r="B144" s="63">
        <v>30</v>
      </c>
      <c r="C144" s="71" t="str">
        <f t="shared" si="0"/>
        <v/>
      </c>
      <c r="D144" s="118" t="str">
        <f t="shared" si="19"/>
        <v/>
      </c>
      <c r="E144" s="123" t="str">
        <f t="shared" si="20"/>
        <v/>
      </c>
      <c r="F144" s="124" t="str">
        <f t="shared" si="36"/>
        <v/>
      </c>
      <c r="G144" s="124" t="str">
        <f t="shared" si="36"/>
        <v/>
      </c>
      <c r="H144" s="124" t="str">
        <f t="shared" si="36"/>
        <v/>
      </c>
      <c r="I144" s="125" t="str">
        <f t="shared" si="36"/>
        <v/>
      </c>
      <c r="J144" s="123" t="str">
        <f t="shared" si="1"/>
        <v/>
      </c>
      <c r="K144" s="124" t="str">
        <f t="shared" si="21"/>
        <v/>
      </c>
      <c r="L144" s="124" t="str">
        <f t="shared" si="21"/>
        <v/>
      </c>
      <c r="M144" s="124" t="str">
        <f t="shared" si="21"/>
        <v/>
      </c>
      <c r="N144" s="125" t="str">
        <f t="shared" si="21"/>
        <v/>
      </c>
      <c r="O144" s="123" t="str">
        <f t="shared" si="2"/>
        <v/>
      </c>
      <c r="P144" s="124" t="str">
        <f t="shared" si="22"/>
        <v/>
      </c>
      <c r="Q144" s="124" t="str">
        <f t="shared" si="29"/>
        <v/>
      </c>
      <c r="R144" s="124" t="str">
        <f t="shared" si="32"/>
        <v/>
      </c>
      <c r="S144" s="125" t="str">
        <f t="shared" si="33"/>
        <v/>
      </c>
      <c r="T144" s="123"/>
      <c r="U144" s="124"/>
      <c r="V144" s="124"/>
      <c r="W144" s="124"/>
      <c r="X144" s="125"/>
      <c r="Y144" s="123"/>
      <c r="Z144" s="124"/>
      <c r="AA144" s="124"/>
      <c r="AB144" s="124"/>
      <c r="AC144" s="125"/>
      <c r="AD144" s="129">
        <f t="shared" si="30"/>
        <v>0</v>
      </c>
      <c r="AE144" s="130">
        <f t="shared" si="37"/>
        <v>0</v>
      </c>
      <c r="AF144" s="130">
        <f t="shared" si="23"/>
        <v>0</v>
      </c>
      <c r="AG144" s="130">
        <f t="shared" si="24"/>
        <v>0</v>
      </c>
      <c r="AH144" s="131">
        <f t="shared" si="25"/>
        <v>0</v>
      </c>
      <c r="AR144" s="171">
        <f t="shared" si="3"/>
        <v>0</v>
      </c>
      <c r="AS144" s="2">
        <f t="shared" si="4"/>
        <v>0</v>
      </c>
      <c r="AT144" s="170" t="str">
        <f t="shared" si="5"/>
        <v>30-31</v>
      </c>
      <c r="AU144" s="156" t="str">
        <f t="shared" si="6"/>
        <v/>
      </c>
      <c r="AV144" s="171">
        <f t="shared" si="7"/>
        <v>0</v>
      </c>
      <c r="AW144" s="2">
        <f t="shared" si="8"/>
        <v>0</v>
      </c>
      <c r="AX144" s="170" t="str">
        <f t="shared" si="9"/>
        <v>30-32</v>
      </c>
      <c r="AY144" s="156" t="str">
        <f t="shared" si="10"/>
        <v/>
      </c>
      <c r="AZ144" s="171">
        <f t="shared" si="11"/>
        <v>0</v>
      </c>
      <c r="BA144" s="2">
        <f t="shared" si="12"/>
        <v>0</v>
      </c>
      <c r="BB144" s="170" t="str">
        <f t="shared" si="13"/>
        <v>30-33</v>
      </c>
      <c r="BC144" s="156" t="str">
        <f t="shared" si="14"/>
        <v/>
      </c>
      <c r="BD144" s="171">
        <f t="shared" si="15"/>
        <v>0</v>
      </c>
      <c r="BE144" s="2">
        <f t="shared" si="16"/>
        <v>0</v>
      </c>
      <c r="BF144" s="170" t="str">
        <f t="shared" si="17"/>
        <v>30-36</v>
      </c>
      <c r="BG144" s="156" t="str">
        <f t="shared" si="18"/>
        <v/>
      </c>
      <c r="BH144" s="173"/>
      <c r="BQ144" s="87"/>
      <c r="BR144" s="87"/>
      <c r="BS144" s="87"/>
      <c r="BT144" s="87"/>
      <c r="BU144" s="87"/>
      <c r="BV144" s="87"/>
      <c r="BW144" s="87"/>
      <c r="BX144" s="87"/>
      <c r="BY144" s="87"/>
      <c r="BZ144" s="87"/>
      <c r="CA144" s="87"/>
      <c r="CB144" s="87"/>
      <c r="CG144" s="13"/>
      <c r="CH144" s="13"/>
    </row>
    <row r="145" spans="2:86" ht="13.5" customHeight="1" x14ac:dyDescent="0.15">
      <c r="B145" s="63">
        <v>31</v>
      </c>
      <c r="C145" s="71" t="str">
        <f t="shared" si="0"/>
        <v/>
      </c>
      <c r="D145" s="118" t="str">
        <f t="shared" si="19"/>
        <v/>
      </c>
      <c r="E145" s="123" t="str">
        <f t="shared" si="20"/>
        <v/>
      </c>
      <c r="F145" s="124" t="str">
        <f t="shared" si="36"/>
        <v/>
      </c>
      <c r="G145" s="124" t="str">
        <f t="shared" si="36"/>
        <v/>
      </c>
      <c r="H145" s="124" t="str">
        <f t="shared" si="36"/>
        <v/>
      </c>
      <c r="I145" s="125" t="str">
        <f t="shared" si="36"/>
        <v/>
      </c>
      <c r="J145" s="123" t="str">
        <f t="shared" si="1"/>
        <v/>
      </c>
      <c r="K145" s="124" t="str">
        <f t="shared" si="21"/>
        <v/>
      </c>
      <c r="L145" s="124" t="str">
        <f t="shared" si="21"/>
        <v/>
      </c>
      <c r="M145" s="124" t="str">
        <f t="shared" si="21"/>
        <v/>
      </c>
      <c r="N145" s="125" t="str">
        <f t="shared" si="21"/>
        <v/>
      </c>
      <c r="O145" s="123" t="str">
        <f t="shared" si="2"/>
        <v/>
      </c>
      <c r="P145" s="124" t="str">
        <f t="shared" si="22"/>
        <v/>
      </c>
      <c r="Q145" s="124" t="str">
        <f t="shared" si="29"/>
        <v/>
      </c>
      <c r="R145" s="124" t="str">
        <f t="shared" si="32"/>
        <v/>
      </c>
      <c r="S145" s="125" t="str">
        <f t="shared" si="33"/>
        <v/>
      </c>
      <c r="T145" s="123"/>
      <c r="U145" s="124"/>
      <c r="V145" s="124"/>
      <c r="W145" s="124"/>
      <c r="X145" s="125"/>
      <c r="Y145" s="123"/>
      <c r="Z145" s="124"/>
      <c r="AA145" s="124"/>
      <c r="AB145" s="124"/>
      <c r="AC145" s="125"/>
      <c r="AD145" s="129">
        <f t="shared" si="30"/>
        <v>0</v>
      </c>
      <c r="AE145" s="130">
        <f t="shared" si="37"/>
        <v>0</v>
      </c>
      <c r="AF145" s="130">
        <f t="shared" si="23"/>
        <v>0</v>
      </c>
      <c r="AG145" s="130">
        <f t="shared" si="24"/>
        <v>0</v>
      </c>
      <c r="AH145" s="131">
        <f t="shared" si="25"/>
        <v>0</v>
      </c>
      <c r="AR145" s="171">
        <f t="shared" si="3"/>
        <v>0</v>
      </c>
      <c r="AS145" s="2">
        <f t="shared" si="4"/>
        <v>0</v>
      </c>
      <c r="AT145" s="170" t="str">
        <f t="shared" si="5"/>
        <v>31-32</v>
      </c>
      <c r="AU145" s="156" t="str">
        <f t="shared" si="6"/>
        <v/>
      </c>
      <c r="AV145" s="171">
        <f t="shared" si="7"/>
        <v>0</v>
      </c>
      <c r="AW145" s="2">
        <f t="shared" si="8"/>
        <v>0</v>
      </c>
      <c r="AX145" s="170" t="str">
        <f t="shared" si="9"/>
        <v>31-33</v>
      </c>
      <c r="AY145" s="156" t="str">
        <f t="shared" si="10"/>
        <v/>
      </c>
      <c r="AZ145" s="171">
        <f t="shared" si="11"/>
        <v>0</v>
      </c>
      <c r="BA145" s="2">
        <f t="shared" si="12"/>
        <v>0</v>
      </c>
      <c r="BB145" s="170" t="str">
        <f t="shared" si="13"/>
        <v>31-34</v>
      </c>
      <c r="BC145" s="156" t="str">
        <f t="shared" si="14"/>
        <v/>
      </c>
      <c r="BD145" s="171">
        <f t="shared" si="15"/>
        <v>0</v>
      </c>
      <c r="BE145" s="2">
        <f t="shared" si="16"/>
        <v>0</v>
      </c>
      <c r="BF145" s="170" t="str">
        <f t="shared" si="17"/>
        <v>31-37</v>
      </c>
      <c r="BG145" s="156" t="str">
        <f t="shared" si="18"/>
        <v/>
      </c>
      <c r="BH145" s="173"/>
      <c r="BQ145" s="87"/>
      <c r="BR145" s="87"/>
      <c r="BS145" s="87"/>
      <c r="BT145" s="87"/>
      <c r="BU145" s="87"/>
      <c r="BV145" s="87"/>
      <c r="BW145" s="87"/>
      <c r="BX145" s="87"/>
      <c r="BY145" s="87"/>
      <c r="BZ145" s="87"/>
      <c r="CA145" s="87"/>
      <c r="CB145" s="87"/>
      <c r="CG145" s="13"/>
      <c r="CH145" s="13"/>
    </row>
    <row r="146" spans="2:86" ht="13.5" customHeight="1" x14ac:dyDescent="0.15">
      <c r="B146" s="63">
        <v>32</v>
      </c>
      <c r="C146" s="71" t="str">
        <f t="shared" ref="C146:C177" si="38">IF(ISERROR(VLOOKUP(B146,$B$34:$C$70,2,0)),"",VLOOKUP(B146,$B$34:$C$70,2,0))</f>
        <v/>
      </c>
      <c r="D146" s="118" t="str">
        <f t="shared" si="19"/>
        <v/>
      </c>
      <c r="E146" s="123" t="str">
        <f t="shared" si="20"/>
        <v/>
      </c>
      <c r="F146" s="124" t="str">
        <f t="shared" si="36"/>
        <v/>
      </c>
      <c r="G146" s="124" t="str">
        <f t="shared" si="36"/>
        <v/>
      </c>
      <c r="H146" s="124" t="str">
        <f t="shared" si="36"/>
        <v/>
      </c>
      <c r="I146" s="125" t="str">
        <f t="shared" si="36"/>
        <v/>
      </c>
      <c r="J146" s="123" t="str">
        <f t="shared" ref="J146:J177" si="39">IF(E146&lt;&gt;"",IF($B146&lt;$F$17,"",(E146*30*50*ffp)/5),"")</f>
        <v/>
      </c>
      <c r="K146" s="124" t="str">
        <f t="shared" si="21"/>
        <v/>
      </c>
      <c r="L146" s="124" t="str">
        <f t="shared" si="21"/>
        <v/>
      </c>
      <c r="M146" s="124" t="str">
        <f t="shared" si="21"/>
        <v/>
      </c>
      <c r="N146" s="125" t="str">
        <f t="shared" si="21"/>
        <v/>
      </c>
      <c r="O146" s="123" t="str">
        <f t="shared" ref="O146:O177" si="40">IF(E146&lt;&gt;"",((E146*20*50*ffp)/Klevee)/5,"")</f>
        <v/>
      </c>
      <c r="P146" s="124" t="str">
        <f t="shared" si="22"/>
        <v/>
      </c>
      <c r="Q146" s="124" t="str">
        <f t="shared" si="29"/>
        <v/>
      </c>
      <c r="R146" s="124" t="str">
        <f t="shared" si="32"/>
        <v/>
      </c>
      <c r="S146" s="125" t="str">
        <f t="shared" si="33"/>
        <v/>
      </c>
      <c r="T146" s="123"/>
      <c r="U146" s="124"/>
      <c r="V146" s="124"/>
      <c r="W146" s="124"/>
      <c r="X146" s="125"/>
      <c r="Y146" s="123"/>
      <c r="Z146" s="124"/>
      <c r="AA146" s="124"/>
      <c r="AB146" s="124"/>
      <c r="AC146" s="125"/>
      <c r="AD146" s="129">
        <f t="shared" si="30"/>
        <v>0</v>
      </c>
      <c r="AE146" s="130">
        <f t="shared" si="37"/>
        <v>0</v>
      </c>
      <c r="AF146" s="130">
        <f t="shared" si="23"/>
        <v>0</v>
      </c>
      <c r="AG146" s="130">
        <f t="shared" si="24"/>
        <v>0</v>
      </c>
      <c r="AH146" s="131">
        <f t="shared" si="25"/>
        <v>0</v>
      </c>
      <c r="AR146" s="171">
        <f t="shared" ref="AR146:AR177" si="41">AE146*(Koc*(Ocse/100)*Pse*Vse)/(Koc*(Ocse/100)*Pse*Vse+1*86400*$AR$108)</f>
        <v>0</v>
      </c>
      <c r="AS146" s="2">
        <f t="shared" ref="AS146:AS177" si="42">(AE146-AR146)/(3*86400*$AR$108)*1000</f>
        <v>0</v>
      </c>
      <c r="AT146" s="170" t="str">
        <f t="shared" ref="AT146:AT177" si="43">$B146&amp;"-"&amp;$B146+1</f>
        <v>32-33</v>
      </c>
      <c r="AU146" s="156" t="str">
        <f t="shared" ref="AU146:AU177" si="44">IF(AT146=AR$110,AS$110,"")</f>
        <v/>
      </c>
      <c r="AV146" s="171">
        <f t="shared" ref="AV146:AV177" si="45">AF146*(Koc*(Ocse/100)*Pse*Vse)/(Koc*(Ocse/100)*Pse*Vse+1*86400*$AV$108)</f>
        <v>0</v>
      </c>
      <c r="AW146" s="2">
        <f t="shared" ref="AW146:AW177" si="46">(AF146-AV146)/(3*86400*$AV$108)*1000</f>
        <v>0</v>
      </c>
      <c r="AX146" s="170" t="str">
        <f t="shared" ref="AX146:AX177" si="47">$B146&amp;"-"&amp;$B146+2</f>
        <v>32-34</v>
      </c>
      <c r="AY146" s="156" t="str">
        <f t="shared" ref="AY146:AY177" si="48">IF(AX146=AV$110,AW$110,"")</f>
        <v/>
      </c>
      <c r="AZ146" s="171">
        <f t="shared" ref="AZ146:AZ177" si="49">AG146*(Koc*(Ocse/100)*Pse*Vse)/(Koc*(Ocse/100)*Pse*Vse+1*86400*$AZ$108)</f>
        <v>0</v>
      </c>
      <c r="BA146" s="2">
        <f t="shared" ref="BA146:BA177" si="50">(AG146-AZ146)/(3*86400*$AZ$108)*1000</f>
        <v>0</v>
      </c>
      <c r="BB146" s="170" t="str">
        <f t="shared" ref="BB146:BB177" si="51">$B146&amp;"-"&amp;$B146+3</f>
        <v>32-35</v>
      </c>
      <c r="BC146" s="156" t="str">
        <f t="shared" ref="BC146:BC177" si="52">IF(BB146=AZ$110,BA$110,"")</f>
        <v/>
      </c>
      <c r="BD146" s="171">
        <f t="shared" ref="BD146:BD177" si="53">AH146*(Koc*(Ocse/100)*Pse*Vse)/(Koc*(Ocse/100)*Pse*Vse+1*86400*$BD$108)</f>
        <v>0</v>
      </c>
      <c r="BE146" s="2">
        <f t="shared" ref="BE146:BE177" si="54">(AH146-BD146)/(3*86400*$BD$108)*1000</f>
        <v>0</v>
      </c>
      <c r="BF146" s="170" t="str">
        <f t="shared" ref="BF146:BF177" si="55">$B146&amp;"-"&amp;$B146+6</f>
        <v>32-38</v>
      </c>
      <c r="BG146" s="156" t="str">
        <f t="shared" ref="BG146:BG177" si="56">IF(BF146=BD$110,BE$110,"")</f>
        <v/>
      </c>
      <c r="BH146" s="173"/>
      <c r="BQ146" s="87"/>
      <c r="BR146" s="87"/>
      <c r="BS146" s="87"/>
      <c r="BT146" s="87"/>
      <c r="BU146" s="87"/>
      <c r="BV146" s="87"/>
      <c r="BW146" s="87"/>
      <c r="BX146" s="87"/>
      <c r="BY146" s="87"/>
      <c r="BZ146" s="87"/>
      <c r="CA146" s="87"/>
      <c r="CB146" s="87"/>
      <c r="CG146" s="13"/>
      <c r="CH146" s="13"/>
    </row>
    <row r="147" spans="2:86" ht="13.5" customHeight="1" x14ac:dyDescent="0.15">
      <c r="B147" s="63">
        <v>33</v>
      </c>
      <c r="C147" s="71" t="str">
        <f t="shared" si="38"/>
        <v/>
      </c>
      <c r="D147" s="118" t="str">
        <f t="shared" ref="D147:D178" si="57">IF(MAX($AL$115:$AL$134)&lt;B147, "", IF(B147=VLOOKUP(B147, $AL$115:$AL$134,1,1), C147,D146-INDEX($AP$115:$AP$134, MATCH(VLOOKUP(B147, $AL$115:$AL$134,1,1), $AL$115:$AL$134)+1, 1)))</f>
        <v/>
      </c>
      <c r="E147" s="123" t="str">
        <f t="shared" si="20"/>
        <v/>
      </c>
      <c r="F147" s="124" t="str">
        <f t="shared" si="36"/>
        <v/>
      </c>
      <c r="G147" s="124" t="str">
        <f t="shared" si="36"/>
        <v/>
      </c>
      <c r="H147" s="124" t="str">
        <f t="shared" si="36"/>
        <v/>
      </c>
      <c r="I147" s="125" t="str">
        <f t="shared" si="36"/>
        <v/>
      </c>
      <c r="J147" s="123" t="str">
        <f t="shared" si="39"/>
        <v/>
      </c>
      <c r="K147" s="124" t="str">
        <f t="shared" si="21"/>
        <v/>
      </c>
      <c r="L147" s="124" t="str">
        <f t="shared" si="21"/>
        <v/>
      </c>
      <c r="M147" s="124" t="str">
        <f t="shared" si="21"/>
        <v/>
      </c>
      <c r="N147" s="125" t="str">
        <f t="shared" si="21"/>
        <v/>
      </c>
      <c r="O147" s="123" t="str">
        <f t="shared" si="40"/>
        <v/>
      </c>
      <c r="P147" s="124" t="str">
        <f t="shared" ref="P147:P178" si="58">O146</f>
        <v/>
      </c>
      <c r="Q147" s="124" t="str">
        <f t="shared" si="29"/>
        <v/>
      </c>
      <c r="R147" s="124" t="str">
        <f t="shared" si="32"/>
        <v/>
      </c>
      <c r="S147" s="125" t="str">
        <f t="shared" si="33"/>
        <v/>
      </c>
      <c r="T147" s="123"/>
      <c r="U147" s="124"/>
      <c r="V147" s="124"/>
      <c r="W147" s="124"/>
      <c r="X147" s="125"/>
      <c r="Y147" s="123"/>
      <c r="Z147" s="124"/>
      <c r="AA147" s="124"/>
      <c r="AB147" s="124"/>
      <c r="AC147" s="125"/>
      <c r="AD147" s="129">
        <f t="shared" si="30"/>
        <v>0</v>
      </c>
      <c r="AE147" s="130">
        <f t="shared" si="37"/>
        <v>0</v>
      </c>
      <c r="AF147" s="130">
        <f t="shared" si="23"/>
        <v>0</v>
      </c>
      <c r="AG147" s="130">
        <f t="shared" si="24"/>
        <v>0</v>
      </c>
      <c r="AH147" s="131">
        <f t="shared" si="25"/>
        <v>0</v>
      </c>
      <c r="AR147" s="171">
        <f t="shared" si="41"/>
        <v>0</v>
      </c>
      <c r="AS147" s="2">
        <f t="shared" si="42"/>
        <v>0</v>
      </c>
      <c r="AT147" s="170" t="str">
        <f t="shared" si="43"/>
        <v>33-34</v>
      </c>
      <c r="AU147" s="156" t="str">
        <f t="shared" si="44"/>
        <v/>
      </c>
      <c r="AV147" s="171">
        <f t="shared" si="45"/>
        <v>0</v>
      </c>
      <c r="AW147" s="2">
        <f t="shared" si="46"/>
        <v>0</v>
      </c>
      <c r="AX147" s="170" t="str">
        <f t="shared" si="47"/>
        <v>33-35</v>
      </c>
      <c r="AY147" s="156" t="str">
        <f t="shared" si="48"/>
        <v/>
      </c>
      <c r="AZ147" s="171">
        <f t="shared" si="49"/>
        <v>0</v>
      </c>
      <c r="BA147" s="2">
        <f t="shared" si="50"/>
        <v>0</v>
      </c>
      <c r="BB147" s="170" t="str">
        <f t="shared" si="51"/>
        <v>33-36</v>
      </c>
      <c r="BC147" s="156" t="str">
        <f t="shared" si="52"/>
        <v/>
      </c>
      <c r="BD147" s="171">
        <f t="shared" si="53"/>
        <v>0</v>
      </c>
      <c r="BE147" s="2">
        <f t="shared" si="54"/>
        <v>0</v>
      </c>
      <c r="BF147" s="170" t="str">
        <f t="shared" si="55"/>
        <v>33-39</v>
      </c>
      <c r="BG147" s="156" t="str">
        <f t="shared" si="56"/>
        <v/>
      </c>
      <c r="BH147" s="173"/>
      <c r="BQ147" s="87"/>
      <c r="BR147" s="87"/>
      <c r="BS147" s="87"/>
      <c r="BT147" s="87"/>
      <c r="BU147" s="87"/>
      <c r="BV147" s="87"/>
      <c r="BW147" s="87"/>
      <c r="BX147" s="87"/>
      <c r="BY147" s="87"/>
      <c r="BZ147" s="87"/>
      <c r="CA147" s="87"/>
      <c r="CB147" s="87"/>
      <c r="CG147" s="13"/>
      <c r="CH147" s="13"/>
    </row>
    <row r="148" spans="2:86" ht="13.5" customHeight="1" x14ac:dyDescent="0.15">
      <c r="B148" s="63">
        <v>34</v>
      </c>
      <c r="C148" s="71" t="str">
        <f t="shared" si="38"/>
        <v/>
      </c>
      <c r="D148" s="118" t="str">
        <f t="shared" si="57"/>
        <v/>
      </c>
      <c r="E148" s="123" t="str">
        <f t="shared" si="20"/>
        <v/>
      </c>
      <c r="F148" s="124" t="str">
        <f t="shared" ref="F148:I211" si="59">E147</f>
        <v/>
      </c>
      <c r="G148" s="124" t="str">
        <f t="shared" si="59"/>
        <v/>
      </c>
      <c r="H148" s="124" t="str">
        <f t="shared" si="59"/>
        <v/>
      </c>
      <c r="I148" s="125" t="str">
        <f t="shared" si="59"/>
        <v/>
      </c>
      <c r="J148" s="123" t="str">
        <f t="shared" si="39"/>
        <v/>
      </c>
      <c r="K148" s="124" t="str">
        <f t="shared" si="21"/>
        <v/>
      </c>
      <c r="L148" s="124" t="str">
        <f t="shared" si="21"/>
        <v/>
      </c>
      <c r="M148" s="124" t="str">
        <f t="shared" si="21"/>
        <v/>
      </c>
      <c r="N148" s="125" t="str">
        <f t="shared" si="21"/>
        <v/>
      </c>
      <c r="O148" s="123" t="str">
        <f t="shared" si="40"/>
        <v/>
      </c>
      <c r="P148" s="124" t="str">
        <f t="shared" si="58"/>
        <v/>
      </c>
      <c r="Q148" s="124" t="str">
        <f t="shared" ref="Q148:Q179" si="60">P147</f>
        <v/>
      </c>
      <c r="R148" s="124" t="str">
        <f t="shared" si="32"/>
        <v/>
      </c>
      <c r="S148" s="125" t="str">
        <f t="shared" si="33"/>
        <v/>
      </c>
      <c r="T148" s="123"/>
      <c r="U148" s="124"/>
      <c r="V148" s="124"/>
      <c r="W148" s="124"/>
      <c r="X148" s="125"/>
      <c r="Y148" s="123"/>
      <c r="Z148" s="124"/>
      <c r="AA148" s="124"/>
      <c r="AB148" s="124"/>
      <c r="AC148" s="125"/>
      <c r="AD148" s="129">
        <f t="shared" si="30"/>
        <v>0</v>
      </c>
      <c r="AE148" s="130">
        <f t="shared" si="37"/>
        <v>0</v>
      </c>
      <c r="AF148" s="130">
        <f t="shared" si="23"/>
        <v>0</v>
      </c>
      <c r="AG148" s="130">
        <f t="shared" si="24"/>
        <v>0</v>
      </c>
      <c r="AH148" s="131">
        <f t="shared" si="25"/>
        <v>0</v>
      </c>
      <c r="AR148" s="171">
        <f t="shared" si="41"/>
        <v>0</v>
      </c>
      <c r="AS148" s="2">
        <f t="shared" si="42"/>
        <v>0</v>
      </c>
      <c r="AT148" s="170" t="str">
        <f t="shared" si="43"/>
        <v>34-35</v>
      </c>
      <c r="AU148" s="156" t="str">
        <f t="shared" si="44"/>
        <v/>
      </c>
      <c r="AV148" s="171">
        <f t="shared" si="45"/>
        <v>0</v>
      </c>
      <c r="AW148" s="2">
        <f t="shared" si="46"/>
        <v>0</v>
      </c>
      <c r="AX148" s="170" t="str">
        <f t="shared" si="47"/>
        <v>34-36</v>
      </c>
      <c r="AY148" s="156" t="str">
        <f t="shared" si="48"/>
        <v/>
      </c>
      <c r="AZ148" s="171">
        <f t="shared" si="49"/>
        <v>0</v>
      </c>
      <c r="BA148" s="2">
        <f t="shared" si="50"/>
        <v>0</v>
      </c>
      <c r="BB148" s="170" t="str">
        <f t="shared" si="51"/>
        <v>34-37</v>
      </c>
      <c r="BC148" s="156" t="str">
        <f t="shared" si="52"/>
        <v/>
      </c>
      <c r="BD148" s="171">
        <f t="shared" si="53"/>
        <v>0</v>
      </c>
      <c r="BE148" s="2">
        <f t="shared" si="54"/>
        <v>0</v>
      </c>
      <c r="BF148" s="170" t="str">
        <f t="shared" si="55"/>
        <v>34-40</v>
      </c>
      <c r="BG148" s="156" t="str">
        <f t="shared" si="56"/>
        <v/>
      </c>
      <c r="BH148" s="173"/>
      <c r="BQ148" s="87"/>
      <c r="BR148" s="87"/>
      <c r="BS148" s="87"/>
      <c r="BT148" s="87"/>
      <c r="BU148" s="87"/>
      <c r="BV148" s="87"/>
      <c r="BW148" s="87"/>
      <c r="BX148" s="87"/>
      <c r="BY148" s="87"/>
      <c r="BZ148" s="87"/>
      <c r="CA148" s="87"/>
      <c r="CB148" s="87"/>
      <c r="CG148" s="13"/>
      <c r="CH148" s="13"/>
    </row>
    <row r="149" spans="2:86" ht="13.5" customHeight="1" x14ac:dyDescent="0.15">
      <c r="B149" s="63">
        <v>35</v>
      </c>
      <c r="C149" s="71" t="str">
        <f t="shared" si="38"/>
        <v/>
      </c>
      <c r="D149" s="118" t="str">
        <f t="shared" si="57"/>
        <v/>
      </c>
      <c r="E149" s="123" t="str">
        <f t="shared" si="20"/>
        <v/>
      </c>
      <c r="F149" s="124" t="str">
        <f t="shared" si="59"/>
        <v/>
      </c>
      <c r="G149" s="124" t="str">
        <f t="shared" si="59"/>
        <v/>
      </c>
      <c r="H149" s="124" t="str">
        <f t="shared" si="59"/>
        <v/>
      </c>
      <c r="I149" s="125" t="str">
        <f t="shared" si="59"/>
        <v/>
      </c>
      <c r="J149" s="123" t="str">
        <f t="shared" si="39"/>
        <v/>
      </c>
      <c r="K149" s="124" t="str">
        <f t="shared" si="21"/>
        <v/>
      </c>
      <c r="L149" s="124" t="str">
        <f t="shared" si="21"/>
        <v/>
      </c>
      <c r="M149" s="124" t="str">
        <f t="shared" si="21"/>
        <v/>
      </c>
      <c r="N149" s="125" t="str">
        <f t="shared" si="21"/>
        <v/>
      </c>
      <c r="O149" s="123" t="str">
        <f t="shared" si="40"/>
        <v/>
      </c>
      <c r="P149" s="124" t="str">
        <f t="shared" si="58"/>
        <v/>
      </c>
      <c r="Q149" s="124" t="str">
        <f t="shared" si="60"/>
        <v/>
      </c>
      <c r="R149" s="124" t="str">
        <f t="shared" ref="R149:R212" si="61">Q148</f>
        <v/>
      </c>
      <c r="S149" s="125" t="str">
        <f t="shared" si="33"/>
        <v/>
      </c>
      <c r="T149" s="123"/>
      <c r="U149" s="124"/>
      <c r="V149" s="124"/>
      <c r="W149" s="124"/>
      <c r="X149" s="125"/>
      <c r="Y149" s="123"/>
      <c r="Z149" s="124"/>
      <c r="AA149" s="124"/>
      <c r="AB149" s="124"/>
      <c r="AC149" s="125"/>
      <c r="AD149" s="129">
        <f t="shared" si="30"/>
        <v>0</v>
      </c>
      <c r="AE149" s="130">
        <f t="shared" si="37"/>
        <v>0</v>
      </c>
      <c r="AF149" s="130">
        <f t="shared" si="23"/>
        <v>0</v>
      </c>
      <c r="AG149" s="130">
        <f t="shared" si="24"/>
        <v>0</v>
      </c>
      <c r="AH149" s="131">
        <f t="shared" si="25"/>
        <v>0</v>
      </c>
      <c r="AR149" s="171">
        <f t="shared" si="41"/>
        <v>0</v>
      </c>
      <c r="AS149" s="2">
        <f t="shared" si="42"/>
        <v>0</v>
      </c>
      <c r="AT149" s="170" t="str">
        <f t="shared" si="43"/>
        <v>35-36</v>
      </c>
      <c r="AU149" s="156" t="str">
        <f t="shared" si="44"/>
        <v/>
      </c>
      <c r="AV149" s="171">
        <f t="shared" si="45"/>
        <v>0</v>
      </c>
      <c r="AW149" s="2">
        <f t="shared" si="46"/>
        <v>0</v>
      </c>
      <c r="AX149" s="170" t="str">
        <f t="shared" si="47"/>
        <v>35-37</v>
      </c>
      <c r="AY149" s="156" t="str">
        <f t="shared" si="48"/>
        <v/>
      </c>
      <c r="AZ149" s="171">
        <f t="shared" si="49"/>
        <v>0</v>
      </c>
      <c r="BA149" s="2">
        <f t="shared" si="50"/>
        <v>0</v>
      </c>
      <c r="BB149" s="170" t="str">
        <f t="shared" si="51"/>
        <v>35-38</v>
      </c>
      <c r="BC149" s="156" t="str">
        <f t="shared" si="52"/>
        <v/>
      </c>
      <c r="BD149" s="171">
        <f t="shared" si="53"/>
        <v>0</v>
      </c>
      <c r="BE149" s="2">
        <f t="shared" si="54"/>
        <v>0</v>
      </c>
      <c r="BF149" s="170" t="str">
        <f t="shared" si="55"/>
        <v>35-41</v>
      </c>
      <c r="BG149" s="156" t="str">
        <f t="shared" si="56"/>
        <v/>
      </c>
      <c r="BH149" s="173"/>
      <c r="BQ149" s="87"/>
      <c r="BR149" s="87"/>
      <c r="BS149" s="87"/>
      <c r="BT149" s="87"/>
      <c r="BU149" s="87"/>
      <c r="BV149" s="87"/>
      <c r="BW149" s="87"/>
      <c r="BX149" s="87"/>
      <c r="BY149" s="87"/>
      <c r="BZ149" s="87"/>
      <c r="CA149" s="87"/>
      <c r="CB149" s="87"/>
      <c r="CG149" s="13"/>
      <c r="CH149" s="13"/>
    </row>
    <row r="150" spans="2:86" ht="13.5" customHeight="1" x14ac:dyDescent="0.15">
      <c r="B150" s="63">
        <v>36</v>
      </c>
      <c r="C150" s="71" t="str">
        <f t="shared" si="38"/>
        <v/>
      </c>
      <c r="D150" s="118" t="str">
        <f t="shared" si="57"/>
        <v/>
      </c>
      <c r="E150" s="123" t="str">
        <f t="shared" si="20"/>
        <v/>
      </c>
      <c r="F150" s="124" t="str">
        <f t="shared" si="59"/>
        <v/>
      </c>
      <c r="G150" s="124" t="str">
        <f t="shared" si="59"/>
        <v/>
      </c>
      <c r="H150" s="124" t="str">
        <f t="shared" si="59"/>
        <v/>
      </c>
      <c r="I150" s="125" t="str">
        <f t="shared" si="59"/>
        <v/>
      </c>
      <c r="J150" s="123" t="str">
        <f t="shared" si="39"/>
        <v/>
      </c>
      <c r="K150" s="124" t="str">
        <f t="shared" ref="K150:N213" si="62">J149</f>
        <v/>
      </c>
      <c r="L150" s="124" t="str">
        <f t="shared" si="62"/>
        <v/>
      </c>
      <c r="M150" s="124" t="str">
        <f t="shared" si="62"/>
        <v/>
      </c>
      <c r="N150" s="125" t="str">
        <f t="shared" si="62"/>
        <v/>
      </c>
      <c r="O150" s="123" t="str">
        <f t="shared" si="40"/>
        <v/>
      </c>
      <c r="P150" s="124" t="str">
        <f t="shared" si="58"/>
        <v/>
      </c>
      <c r="Q150" s="124" t="str">
        <f t="shared" si="60"/>
        <v/>
      </c>
      <c r="R150" s="124" t="str">
        <f t="shared" si="61"/>
        <v/>
      </c>
      <c r="S150" s="125" t="str">
        <f t="shared" ref="S150:S181" si="63">R149</f>
        <v/>
      </c>
      <c r="T150" s="123"/>
      <c r="U150" s="124"/>
      <c r="V150" s="124"/>
      <c r="W150" s="124"/>
      <c r="X150" s="125"/>
      <c r="Y150" s="123"/>
      <c r="Z150" s="124"/>
      <c r="AA150" s="124"/>
      <c r="AB150" s="124"/>
      <c r="AC150" s="125"/>
      <c r="AD150" s="129">
        <f t="shared" si="30"/>
        <v>0</v>
      </c>
      <c r="AE150" s="130">
        <f t="shared" si="37"/>
        <v>0</v>
      </c>
      <c r="AF150" s="130">
        <f t="shared" si="23"/>
        <v>0</v>
      </c>
      <c r="AG150" s="130">
        <f t="shared" si="24"/>
        <v>0</v>
      </c>
      <c r="AH150" s="131">
        <f t="shared" si="25"/>
        <v>0</v>
      </c>
      <c r="AR150" s="171">
        <f t="shared" si="41"/>
        <v>0</v>
      </c>
      <c r="AS150" s="2">
        <f t="shared" si="42"/>
        <v>0</v>
      </c>
      <c r="AT150" s="170" t="str">
        <f t="shared" si="43"/>
        <v>36-37</v>
      </c>
      <c r="AU150" s="156" t="str">
        <f t="shared" si="44"/>
        <v/>
      </c>
      <c r="AV150" s="171">
        <f t="shared" si="45"/>
        <v>0</v>
      </c>
      <c r="AW150" s="2">
        <f t="shared" si="46"/>
        <v>0</v>
      </c>
      <c r="AX150" s="170" t="str">
        <f t="shared" si="47"/>
        <v>36-38</v>
      </c>
      <c r="AY150" s="156" t="str">
        <f t="shared" si="48"/>
        <v/>
      </c>
      <c r="AZ150" s="171">
        <f t="shared" si="49"/>
        <v>0</v>
      </c>
      <c r="BA150" s="2">
        <f t="shared" si="50"/>
        <v>0</v>
      </c>
      <c r="BB150" s="170" t="str">
        <f t="shared" si="51"/>
        <v>36-39</v>
      </c>
      <c r="BC150" s="156" t="str">
        <f t="shared" si="52"/>
        <v/>
      </c>
      <c r="BD150" s="171">
        <f t="shared" si="53"/>
        <v>0</v>
      </c>
      <c r="BE150" s="2">
        <f t="shared" si="54"/>
        <v>0</v>
      </c>
      <c r="BF150" s="170" t="str">
        <f t="shared" si="55"/>
        <v>36-42</v>
      </c>
      <c r="BG150" s="156" t="str">
        <f t="shared" si="56"/>
        <v/>
      </c>
      <c r="BH150" s="173"/>
      <c r="BQ150" s="87"/>
      <c r="BR150" s="87"/>
      <c r="BS150" s="87"/>
      <c r="BT150" s="87"/>
      <c r="BU150" s="87"/>
      <c r="BV150" s="87"/>
      <c r="BW150" s="87"/>
      <c r="BX150" s="87"/>
      <c r="BY150" s="87"/>
      <c r="BZ150" s="87"/>
      <c r="CA150" s="87"/>
      <c r="CB150" s="87"/>
      <c r="CG150" s="13"/>
      <c r="CH150" s="13"/>
    </row>
    <row r="151" spans="2:86" ht="13.5" customHeight="1" x14ac:dyDescent="0.15">
      <c r="B151" s="63">
        <v>37</v>
      </c>
      <c r="C151" s="71" t="str">
        <f t="shared" si="38"/>
        <v/>
      </c>
      <c r="D151" s="118" t="str">
        <f t="shared" si="57"/>
        <v/>
      </c>
      <c r="E151" s="123" t="str">
        <f t="shared" si="20"/>
        <v/>
      </c>
      <c r="F151" s="124" t="str">
        <f t="shared" si="59"/>
        <v/>
      </c>
      <c r="G151" s="124" t="str">
        <f t="shared" si="59"/>
        <v/>
      </c>
      <c r="H151" s="124" t="str">
        <f t="shared" si="59"/>
        <v/>
      </c>
      <c r="I151" s="125" t="str">
        <f t="shared" si="59"/>
        <v/>
      </c>
      <c r="J151" s="123" t="str">
        <f t="shared" si="39"/>
        <v/>
      </c>
      <c r="K151" s="124" t="str">
        <f t="shared" si="62"/>
        <v/>
      </c>
      <c r="L151" s="124" t="str">
        <f t="shared" si="62"/>
        <v/>
      </c>
      <c r="M151" s="124" t="str">
        <f t="shared" si="62"/>
        <v/>
      </c>
      <c r="N151" s="125" t="str">
        <f t="shared" si="62"/>
        <v/>
      </c>
      <c r="O151" s="123" t="str">
        <f t="shared" si="40"/>
        <v/>
      </c>
      <c r="P151" s="124" t="str">
        <f t="shared" si="58"/>
        <v/>
      </c>
      <c r="Q151" s="124" t="str">
        <f t="shared" si="60"/>
        <v/>
      </c>
      <c r="R151" s="124" t="str">
        <f t="shared" si="61"/>
        <v/>
      </c>
      <c r="S151" s="125" t="str">
        <f t="shared" si="63"/>
        <v/>
      </c>
      <c r="T151" s="123"/>
      <c r="U151" s="124"/>
      <c r="V151" s="124"/>
      <c r="W151" s="124"/>
      <c r="X151" s="125"/>
      <c r="Y151" s="123"/>
      <c r="Z151" s="124"/>
      <c r="AA151" s="124"/>
      <c r="AB151" s="124"/>
      <c r="AC151" s="125"/>
      <c r="AD151" s="129">
        <f t="shared" si="30"/>
        <v>0</v>
      </c>
      <c r="AE151" s="130">
        <f t="shared" si="37"/>
        <v>0</v>
      </c>
      <c r="AF151" s="130">
        <f t="shared" si="23"/>
        <v>0</v>
      </c>
      <c r="AG151" s="130">
        <f t="shared" si="24"/>
        <v>0</v>
      </c>
      <c r="AH151" s="131">
        <f t="shared" si="25"/>
        <v>0</v>
      </c>
      <c r="AR151" s="171">
        <f t="shared" si="41"/>
        <v>0</v>
      </c>
      <c r="AS151" s="2">
        <f t="shared" si="42"/>
        <v>0</v>
      </c>
      <c r="AT151" s="170" t="str">
        <f t="shared" si="43"/>
        <v>37-38</v>
      </c>
      <c r="AU151" s="156" t="str">
        <f t="shared" si="44"/>
        <v/>
      </c>
      <c r="AV151" s="171">
        <f t="shared" si="45"/>
        <v>0</v>
      </c>
      <c r="AW151" s="2">
        <f t="shared" si="46"/>
        <v>0</v>
      </c>
      <c r="AX151" s="170" t="str">
        <f t="shared" si="47"/>
        <v>37-39</v>
      </c>
      <c r="AY151" s="156" t="str">
        <f t="shared" si="48"/>
        <v/>
      </c>
      <c r="AZ151" s="171">
        <f t="shared" si="49"/>
        <v>0</v>
      </c>
      <c r="BA151" s="2">
        <f t="shared" si="50"/>
        <v>0</v>
      </c>
      <c r="BB151" s="170" t="str">
        <f t="shared" si="51"/>
        <v>37-40</v>
      </c>
      <c r="BC151" s="156" t="str">
        <f t="shared" si="52"/>
        <v/>
      </c>
      <c r="BD151" s="171">
        <f t="shared" si="53"/>
        <v>0</v>
      </c>
      <c r="BE151" s="2">
        <f t="shared" si="54"/>
        <v>0</v>
      </c>
      <c r="BF151" s="170" t="str">
        <f t="shared" si="55"/>
        <v>37-43</v>
      </c>
      <c r="BG151" s="156" t="str">
        <f t="shared" si="56"/>
        <v/>
      </c>
      <c r="BH151" s="173"/>
      <c r="BQ151" s="87"/>
      <c r="BR151" s="87"/>
      <c r="BS151" s="87"/>
      <c r="BT151" s="87"/>
      <c r="BU151" s="87"/>
      <c r="BV151" s="87"/>
      <c r="BW151" s="87"/>
      <c r="BX151" s="87"/>
      <c r="BY151" s="87"/>
      <c r="BZ151" s="87"/>
      <c r="CA151" s="87"/>
      <c r="CB151" s="87"/>
      <c r="CG151" s="13"/>
      <c r="CH151" s="13"/>
    </row>
    <row r="152" spans="2:86" ht="13.5" customHeight="1" x14ac:dyDescent="0.15">
      <c r="B152" s="63">
        <v>38</v>
      </c>
      <c r="C152" s="71" t="str">
        <f t="shared" si="38"/>
        <v/>
      </c>
      <c r="D152" s="118" t="str">
        <f t="shared" si="57"/>
        <v/>
      </c>
      <c r="E152" s="123" t="str">
        <f t="shared" si="20"/>
        <v/>
      </c>
      <c r="F152" s="124" t="str">
        <f t="shared" si="59"/>
        <v/>
      </c>
      <c r="G152" s="124" t="str">
        <f t="shared" si="59"/>
        <v/>
      </c>
      <c r="H152" s="124" t="str">
        <f t="shared" si="59"/>
        <v/>
      </c>
      <c r="I152" s="125" t="str">
        <f t="shared" si="59"/>
        <v/>
      </c>
      <c r="J152" s="123" t="str">
        <f t="shared" si="39"/>
        <v/>
      </c>
      <c r="K152" s="124" t="str">
        <f t="shared" si="62"/>
        <v/>
      </c>
      <c r="L152" s="124" t="str">
        <f t="shared" si="62"/>
        <v/>
      </c>
      <c r="M152" s="124" t="str">
        <f t="shared" si="62"/>
        <v/>
      </c>
      <c r="N152" s="125" t="str">
        <f t="shared" si="62"/>
        <v/>
      </c>
      <c r="O152" s="123" t="str">
        <f t="shared" si="40"/>
        <v/>
      </c>
      <c r="P152" s="124" t="str">
        <f t="shared" si="58"/>
        <v/>
      </c>
      <c r="Q152" s="124" t="str">
        <f t="shared" si="60"/>
        <v/>
      </c>
      <c r="R152" s="124" t="str">
        <f t="shared" si="61"/>
        <v/>
      </c>
      <c r="S152" s="125" t="str">
        <f t="shared" si="63"/>
        <v/>
      </c>
      <c r="T152" s="123"/>
      <c r="U152" s="124"/>
      <c r="V152" s="124"/>
      <c r="W152" s="124"/>
      <c r="X152" s="125"/>
      <c r="Y152" s="123"/>
      <c r="Z152" s="124"/>
      <c r="AA152" s="124"/>
      <c r="AB152" s="124"/>
      <c r="AC152" s="125"/>
      <c r="AD152" s="129">
        <f t="shared" si="30"/>
        <v>0</v>
      </c>
      <c r="AE152" s="130">
        <f t="shared" si="37"/>
        <v>0</v>
      </c>
      <c r="AF152" s="130">
        <f t="shared" si="23"/>
        <v>0</v>
      </c>
      <c r="AG152" s="130">
        <f t="shared" si="24"/>
        <v>0</v>
      </c>
      <c r="AH152" s="131">
        <f t="shared" si="25"/>
        <v>0</v>
      </c>
      <c r="AR152" s="171">
        <f t="shared" si="41"/>
        <v>0</v>
      </c>
      <c r="AS152" s="2">
        <f t="shared" si="42"/>
        <v>0</v>
      </c>
      <c r="AT152" s="170" t="str">
        <f t="shared" si="43"/>
        <v>38-39</v>
      </c>
      <c r="AU152" s="156" t="str">
        <f t="shared" si="44"/>
        <v/>
      </c>
      <c r="AV152" s="171">
        <f t="shared" si="45"/>
        <v>0</v>
      </c>
      <c r="AW152" s="2">
        <f t="shared" si="46"/>
        <v>0</v>
      </c>
      <c r="AX152" s="170" t="str">
        <f t="shared" si="47"/>
        <v>38-40</v>
      </c>
      <c r="AY152" s="156" t="str">
        <f t="shared" si="48"/>
        <v/>
      </c>
      <c r="AZ152" s="171">
        <f t="shared" si="49"/>
        <v>0</v>
      </c>
      <c r="BA152" s="2">
        <f t="shared" si="50"/>
        <v>0</v>
      </c>
      <c r="BB152" s="170" t="str">
        <f t="shared" si="51"/>
        <v>38-41</v>
      </c>
      <c r="BC152" s="156" t="str">
        <f t="shared" si="52"/>
        <v/>
      </c>
      <c r="BD152" s="171">
        <f t="shared" si="53"/>
        <v>0</v>
      </c>
      <c r="BE152" s="2">
        <f t="shared" si="54"/>
        <v>0</v>
      </c>
      <c r="BF152" s="170" t="str">
        <f t="shared" si="55"/>
        <v>38-44</v>
      </c>
      <c r="BG152" s="156" t="str">
        <f t="shared" si="56"/>
        <v/>
      </c>
      <c r="BH152" s="173"/>
      <c r="BQ152" s="87"/>
      <c r="BR152" s="87"/>
      <c r="BS152" s="87"/>
      <c r="BT152" s="87"/>
      <c r="BU152" s="87"/>
      <c r="BV152" s="87"/>
      <c r="BW152" s="87"/>
      <c r="BX152" s="87"/>
      <c r="BY152" s="87"/>
      <c r="BZ152" s="87"/>
      <c r="CA152" s="87"/>
      <c r="CB152" s="87"/>
      <c r="CG152" s="13"/>
      <c r="CH152" s="13"/>
    </row>
    <row r="153" spans="2:86" ht="13.5" customHeight="1" x14ac:dyDescent="0.15">
      <c r="B153" s="63">
        <v>39</v>
      </c>
      <c r="C153" s="71" t="str">
        <f t="shared" si="38"/>
        <v/>
      </c>
      <c r="D153" s="118" t="str">
        <f t="shared" si="57"/>
        <v/>
      </c>
      <c r="E153" s="123" t="str">
        <f t="shared" si="20"/>
        <v/>
      </c>
      <c r="F153" s="124" t="str">
        <f t="shared" si="59"/>
        <v/>
      </c>
      <c r="G153" s="124" t="str">
        <f t="shared" si="59"/>
        <v/>
      </c>
      <c r="H153" s="124" t="str">
        <f t="shared" si="59"/>
        <v/>
      </c>
      <c r="I153" s="125" t="str">
        <f t="shared" si="59"/>
        <v/>
      </c>
      <c r="J153" s="123" t="str">
        <f t="shared" si="39"/>
        <v/>
      </c>
      <c r="K153" s="124" t="str">
        <f t="shared" si="62"/>
        <v/>
      </c>
      <c r="L153" s="124" t="str">
        <f t="shared" si="62"/>
        <v/>
      </c>
      <c r="M153" s="124" t="str">
        <f t="shared" si="62"/>
        <v/>
      </c>
      <c r="N153" s="125" t="str">
        <f t="shared" si="62"/>
        <v/>
      </c>
      <c r="O153" s="123" t="str">
        <f t="shared" si="40"/>
        <v/>
      </c>
      <c r="P153" s="124" t="str">
        <f t="shared" si="58"/>
        <v/>
      </c>
      <c r="Q153" s="124" t="str">
        <f t="shared" si="60"/>
        <v/>
      </c>
      <c r="R153" s="124" t="str">
        <f t="shared" si="61"/>
        <v/>
      </c>
      <c r="S153" s="125" t="str">
        <f t="shared" si="63"/>
        <v/>
      </c>
      <c r="T153" s="123"/>
      <c r="U153" s="124"/>
      <c r="V153" s="124"/>
      <c r="W153" s="124"/>
      <c r="X153" s="125"/>
      <c r="Y153" s="123"/>
      <c r="Z153" s="124"/>
      <c r="AA153" s="124"/>
      <c r="AB153" s="124"/>
      <c r="AC153" s="125"/>
      <c r="AD153" s="129">
        <f t="shared" si="30"/>
        <v>0</v>
      </c>
      <c r="AE153" s="130">
        <f t="shared" si="37"/>
        <v>0</v>
      </c>
      <c r="AF153" s="130">
        <f t="shared" si="23"/>
        <v>0</v>
      </c>
      <c r="AG153" s="130">
        <f t="shared" si="24"/>
        <v>0</v>
      </c>
      <c r="AH153" s="131">
        <f t="shared" si="25"/>
        <v>0</v>
      </c>
      <c r="AR153" s="171">
        <f t="shared" si="41"/>
        <v>0</v>
      </c>
      <c r="AS153" s="2">
        <f t="shared" si="42"/>
        <v>0</v>
      </c>
      <c r="AT153" s="170" t="str">
        <f t="shared" si="43"/>
        <v>39-40</v>
      </c>
      <c r="AU153" s="156" t="str">
        <f t="shared" si="44"/>
        <v/>
      </c>
      <c r="AV153" s="171">
        <f t="shared" si="45"/>
        <v>0</v>
      </c>
      <c r="AW153" s="2">
        <f t="shared" si="46"/>
        <v>0</v>
      </c>
      <c r="AX153" s="170" t="str">
        <f t="shared" si="47"/>
        <v>39-41</v>
      </c>
      <c r="AY153" s="156" t="str">
        <f t="shared" si="48"/>
        <v/>
      </c>
      <c r="AZ153" s="171">
        <f t="shared" si="49"/>
        <v>0</v>
      </c>
      <c r="BA153" s="2">
        <f t="shared" si="50"/>
        <v>0</v>
      </c>
      <c r="BB153" s="170" t="str">
        <f t="shared" si="51"/>
        <v>39-42</v>
      </c>
      <c r="BC153" s="156" t="str">
        <f t="shared" si="52"/>
        <v/>
      </c>
      <c r="BD153" s="171">
        <f t="shared" si="53"/>
        <v>0</v>
      </c>
      <c r="BE153" s="2">
        <f t="shared" si="54"/>
        <v>0</v>
      </c>
      <c r="BF153" s="170" t="str">
        <f t="shared" si="55"/>
        <v>39-45</v>
      </c>
      <c r="BG153" s="156" t="str">
        <f t="shared" si="56"/>
        <v/>
      </c>
      <c r="BH153" s="173"/>
      <c r="BQ153" s="87"/>
      <c r="BR153" s="87"/>
      <c r="BS153" s="87"/>
      <c r="BT153" s="87"/>
      <c r="BU153" s="87"/>
      <c r="BV153" s="87"/>
      <c r="BW153" s="87"/>
      <c r="BX153" s="87"/>
      <c r="BY153" s="87"/>
      <c r="BZ153" s="87"/>
      <c r="CA153" s="87"/>
      <c r="CB153" s="87"/>
      <c r="CG153" s="13"/>
      <c r="CH153" s="13"/>
    </row>
    <row r="154" spans="2:86" ht="13.5" customHeight="1" x14ac:dyDescent="0.15">
      <c r="B154" s="63">
        <v>40</v>
      </c>
      <c r="C154" s="71" t="str">
        <f t="shared" si="38"/>
        <v/>
      </c>
      <c r="D154" s="118" t="str">
        <f t="shared" si="57"/>
        <v/>
      </c>
      <c r="E154" s="123" t="str">
        <f t="shared" si="20"/>
        <v/>
      </c>
      <c r="F154" s="124" t="str">
        <f t="shared" si="59"/>
        <v/>
      </c>
      <c r="G154" s="124" t="str">
        <f t="shared" si="59"/>
        <v/>
      </c>
      <c r="H154" s="124" t="str">
        <f t="shared" si="59"/>
        <v/>
      </c>
      <c r="I154" s="125" t="str">
        <f t="shared" si="59"/>
        <v/>
      </c>
      <c r="J154" s="123" t="str">
        <f t="shared" si="39"/>
        <v/>
      </c>
      <c r="K154" s="124" t="str">
        <f t="shared" si="62"/>
        <v/>
      </c>
      <c r="L154" s="124" t="str">
        <f t="shared" si="62"/>
        <v/>
      </c>
      <c r="M154" s="124" t="str">
        <f t="shared" si="62"/>
        <v/>
      </c>
      <c r="N154" s="125" t="str">
        <f t="shared" si="62"/>
        <v/>
      </c>
      <c r="O154" s="123" t="str">
        <f t="shared" si="40"/>
        <v/>
      </c>
      <c r="P154" s="124" t="str">
        <f t="shared" si="58"/>
        <v/>
      </c>
      <c r="Q154" s="124" t="str">
        <f t="shared" si="60"/>
        <v/>
      </c>
      <c r="R154" s="124" t="str">
        <f t="shared" si="61"/>
        <v/>
      </c>
      <c r="S154" s="125" t="str">
        <f t="shared" si="63"/>
        <v/>
      </c>
      <c r="T154" s="123"/>
      <c r="U154" s="124"/>
      <c r="V154" s="124"/>
      <c r="W154" s="124"/>
      <c r="X154" s="125"/>
      <c r="Y154" s="123"/>
      <c r="Z154" s="124"/>
      <c r="AA154" s="124"/>
      <c r="AB154" s="124"/>
      <c r="AC154" s="125"/>
      <c r="AD154" s="129">
        <f t="shared" si="30"/>
        <v>0</v>
      </c>
      <c r="AE154" s="130">
        <f t="shared" si="37"/>
        <v>0</v>
      </c>
      <c r="AF154" s="130">
        <f t="shared" si="23"/>
        <v>0</v>
      </c>
      <c r="AG154" s="130">
        <f t="shared" si="24"/>
        <v>0</v>
      </c>
      <c r="AH154" s="131">
        <f t="shared" si="25"/>
        <v>0</v>
      </c>
      <c r="AR154" s="171">
        <f t="shared" si="41"/>
        <v>0</v>
      </c>
      <c r="AS154" s="2">
        <f t="shared" si="42"/>
        <v>0</v>
      </c>
      <c r="AT154" s="170" t="str">
        <f t="shared" si="43"/>
        <v>40-41</v>
      </c>
      <c r="AU154" s="156" t="str">
        <f t="shared" si="44"/>
        <v/>
      </c>
      <c r="AV154" s="171">
        <f t="shared" si="45"/>
        <v>0</v>
      </c>
      <c r="AW154" s="2">
        <f t="shared" si="46"/>
        <v>0</v>
      </c>
      <c r="AX154" s="170" t="str">
        <f t="shared" si="47"/>
        <v>40-42</v>
      </c>
      <c r="AY154" s="156" t="str">
        <f t="shared" si="48"/>
        <v/>
      </c>
      <c r="AZ154" s="171">
        <f t="shared" si="49"/>
        <v>0</v>
      </c>
      <c r="BA154" s="2">
        <f t="shared" si="50"/>
        <v>0</v>
      </c>
      <c r="BB154" s="170" t="str">
        <f t="shared" si="51"/>
        <v>40-43</v>
      </c>
      <c r="BC154" s="156" t="str">
        <f t="shared" si="52"/>
        <v/>
      </c>
      <c r="BD154" s="171">
        <f t="shared" si="53"/>
        <v>0</v>
      </c>
      <c r="BE154" s="2">
        <f t="shared" si="54"/>
        <v>0</v>
      </c>
      <c r="BF154" s="170" t="str">
        <f t="shared" si="55"/>
        <v>40-46</v>
      </c>
      <c r="BG154" s="156" t="str">
        <f t="shared" si="56"/>
        <v/>
      </c>
      <c r="BH154" s="173"/>
      <c r="BQ154" s="87"/>
      <c r="BR154" s="87"/>
      <c r="BS154" s="87"/>
      <c r="BT154" s="87"/>
      <c r="BU154" s="87"/>
      <c r="BV154" s="87"/>
      <c r="BW154" s="87"/>
      <c r="BX154" s="87"/>
      <c r="BY154" s="87"/>
      <c r="BZ154" s="87"/>
      <c r="CA154" s="87"/>
      <c r="CB154" s="87"/>
      <c r="CG154" s="13"/>
      <c r="CH154" s="13"/>
    </row>
    <row r="155" spans="2:86" ht="13.5" customHeight="1" x14ac:dyDescent="0.15">
      <c r="B155" s="63">
        <v>41</v>
      </c>
      <c r="C155" s="71" t="str">
        <f t="shared" si="38"/>
        <v/>
      </c>
      <c r="D155" s="118" t="str">
        <f t="shared" si="57"/>
        <v/>
      </c>
      <c r="E155" s="123" t="str">
        <f t="shared" si="20"/>
        <v/>
      </c>
      <c r="F155" s="124" t="str">
        <f t="shared" si="59"/>
        <v/>
      </c>
      <c r="G155" s="124" t="str">
        <f t="shared" si="59"/>
        <v/>
      </c>
      <c r="H155" s="124" t="str">
        <f t="shared" si="59"/>
        <v/>
      </c>
      <c r="I155" s="125" t="str">
        <f t="shared" si="59"/>
        <v/>
      </c>
      <c r="J155" s="123" t="str">
        <f t="shared" si="39"/>
        <v/>
      </c>
      <c r="K155" s="124" t="str">
        <f t="shared" si="62"/>
        <v/>
      </c>
      <c r="L155" s="124" t="str">
        <f t="shared" si="62"/>
        <v/>
      </c>
      <c r="M155" s="124" t="str">
        <f t="shared" si="62"/>
        <v/>
      </c>
      <c r="N155" s="125" t="str">
        <f t="shared" si="62"/>
        <v/>
      </c>
      <c r="O155" s="123" t="str">
        <f t="shared" si="40"/>
        <v/>
      </c>
      <c r="P155" s="124" t="str">
        <f t="shared" si="58"/>
        <v/>
      </c>
      <c r="Q155" s="124" t="str">
        <f t="shared" si="60"/>
        <v/>
      </c>
      <c r="R155" s="124" t="str">
        <f t="shared" si="61"/>
        <v/>
      </c>
      <c r="S155" s="125" t="str">
        <f t="shared" si="63"/>
        <v/>
      </c>
      <c r="T155" s="123"/>
      <c r="U155" s="124"/>
      <c r="V155" s="124"/>
      <c r="W155" s="124"/>
      <c r="X155" s="125"/>
      <c r="Y155" s="123"/>
      <c r="Z155" s="124"/>
      <c r="AA155" s="124"/>
      <c r="AB155" s="124"/>
      <c r="AC155" s="125"/>
      <c r="AD155" s="129">
        <f t="shared" si="30"/>
        <v>0</v>
      </c>
      <c r="AE155" s="130">
        <f t="shared" si="37"/>
        <v>0</v>
      </c>
      <c r="AF155" s="130">
        <f t="shared" si="23"/>
        <v>0</v>
      </c>
      <c r="AG155" s="130">
        <f t="shared" si="24"/>
        <v>0</v>
      </c>
      <c r="AH155" s="131">
        <f t="shared" si="25"/>
        <v>0</v>
      </c>
      <c r="AR155" s="171">
        <f t="shared" si="41"/>
        <v>0</v>
      </c>
      <c r="AS155" s="2">
        <f t="shared" si="42"/>
        <v>0</v>
      </c>
      <c r="AT155" s="170" t="str">
        <f t="shared" si="43"/>
        <v>41-42</v>
      </c>
      <c r="AU155" s="156" t="str">
        <f t="shared" si="44"/>
        <v/>
      </c>
      <c r="AV155" s="171">
        <f t="shared" si="45"/>
        <v>0</v>
      </c>
      <c r="AW155" s="2">
        <f t="shared" si="46"/>
        <v>0</v>
      </c>
      <c r="AX155" s="170" t="str">
        <f t="shared" si="47"/>
        <v>41-43</v>
      </c>
      <c r="AY155" s="156" t="str">
        <f t="shared" si="48"/>
        <v/>
      </c>
      <c r="AZ155" s="171">
        <f t="shared" si="49"/>
        <v>0</v>
      </c>
      <c r="BA155" s="2">
        <f t="shared" si="50"/>
        <v>0</v>
      </c>
      <c r="BB155" s="170" t="str">
        <f t="shared" si="51"/>
        <v>41-44</v>
      </c>
      <c r="BC155" s="156" t="str">
        <f t="shared" si="52"/>
        <v/>
      </c>
      <c r="BD155" s="171">
        <f t="shared" si="53"/>
        <v>0</v>
      </c>
      <c r="BE155" s="2">
        <f t="shared" si="54"/>
        <v>0</v>
      </c>
      <c r="BF155" s="170" t="str">
        <f t="shared" si="55"/>
        <v>41-47</v>
      </c>
      <c r="BG155" s="156" t="str">
        <f t="shared" si="56"/>
        <v/>
      </c>
      <c r="BH155" s="173"/>
      <c r="BQ155" s="87"/>
      <c r="BR155" s="87"/>
      <c r="BS155" s="87"/>
      <c r="BT155" s="87"/>
      <c r="BU155" s="87"/>
      <c r="BV155" s="87"/>
      <c r="BW155" s="87"/>
      <c r="BX155" s="87"/>
      <c r="BY155" s="87"/>
      <c r="BZ155" s="87"/>
      <c r="CA155" s="87"/>
      <c r="CB155" s="87"/>
      <c r="CG155" s="13"/>
      <c r="CH155" s="13"/>
    </row>
    <row r="156" spans="2:86" ht="13.5" customHeight="1" x14ac:dyDescent="0.15">
      <c r="B156" s="63">
        <v>42</v>
      </c>
      <c r="C156" s="71" t="str">
        <f t="shared" si="38"/>
        <v/>
      </c>
      <c r="D156" s="118" t="str">
        <f t="shared" si="57"/>
        <v/>
      </c>
      <c r="E156" s="123" t="str">
        <f t="shared" si="20"/>
        <v/>
      </c>
      <c r="F156" s="124" t="str">
        <f t="shared" si="59"/>
        <v/>
      </c>
      <c r="G156" s="124" t="str">
        <f t="shared" si="59"/>
        <v/>
      </c>
      <c r="H156" s="124" t="str">
        <f t="shared" si="59"/>
        <v/>
      </c>
      <c r="I156" s="125" t="str">
        <f t="shared" si="59"/>
        <v/>
      </c>
      <c r="J156" s="123" t="str">
        <f t="shared" si="39"/>
        <v/>
      </c>
      <c r="K156" s="124" t="str">
        <f t="shared" si="62"/>
        <v/>
      </c>
      <c r="L156" s="124" t="str">
        <f t="shared" si="62"/>
        <v/>
      </c>
      <c r="M156" s="124" t="str">
        <f t="shared" si="62"/>
        <v/>
      </c>
      <c r="N156" s="125" t="str">
        <f t="shared" si="62"/>
        <v/>
      </c>
      <c r="O156" s="123" t="str">
        <f t="shared" si="40"/>
        <v/>
      </c>
      <c r="P156" s="124" t="str">
        <f t="shared" si="58"/>
        <v/>
      </c>
      <c r="Q156" s="124" t="str">
        <f t="shared" si="60"/>
        <v/>
      </c>
      <c r="R156" s="124" t="str">
        <f t="shared" si="61"/>
        <v/>
      </c>
      <c r="S156" s="125" t="str">
        <f t="shared" si="63"/>
        <v/>
      </c>
      <c r="T156" s="123"/>
      <c r="U156" s="124"/>
      <c r="V156" s="124"/>
      <c r="W156" s="124"/>
      <c r="X156" s="125"/>
      <c r="Y156" s="123"/>
      <c r="Z156" s="124"/>
      <c r="AA156" s="124"/>
      <c r="AB156" s="124"/>
      <c r="AC156" s="125"/>
      <c r="AD156" s="129">
        <f t="shared" si="30"/>
        <v>0</v>
      </c>
      <c r="AE156" s="130">
        <f t="shared" si="37"/>
        <v>0</v>
      </c>
      <c r="AF156" s="130">
        <f t="shared" si="23"/>
        <v>0</v>
      </c>
      <c r="AG156" s="130">
        <f t="shared" si="24"/>
        <v>0</v>
      </c>
      <c r="AH156" s="131">
        <f t="shared" si="25"/>
        <v>0</v>
      </c>
      <c r="AR156" s="171">
        <f t="shared" si="41"/>
        <v>0</v>
      </c>
      <c r="AS156" s="2">
        <f t="shared" si="42"/>
        <v>0</v>
      </c>
      <c r="AT156" s="170" t="str">
        <f t="shared" si="43"/>
        <v>42-43</v>
      </c>
      <c r="AU156" s="156" t="str">
        <f t="shared" si="44"/>
        <v/>
      </c>
      <c r="AV156" s="171">
        <f t="shared" si="45"/>
        <v>0</v>
      </c>
      <c r="AW156" s="2">
        <f t="shared" si="46"/>
        <v>0</v>
      </c>
      <c r="AX156" s="170" t="str">
        <f t="shared" si="47"/>
        <v>42-44</v>
      </c>
      <c r="AY156" s="156" t="str">
        <f t="shared" si="48"/>
        <v/>
      </c>
      <c r="AZ156" s="171">
        <f t="shared" si="49"/>
        <v>0</v>
      </c>
      <c r="BA156" s="2">
        <f t="shared" si="50"/>
        <v>0</v>
      </c>
      <c r="BB156" s="170" t="str">
        <f t="shared" si="51"/>
        <v>42-45</v>
      </c>
      <c r="BC156" s="156" t="str">
        <f t="shared" si="52"/>
        <v/>
      </c>
      <c r="BD156" s="171">
        <f t="shared" si="53"/>
        <v>0</v>
      </c>
      <c r="BE156" s="2">
        <f t="shared" si="54"/>
        <v>0</v>
      </c>
      <c r="BF156" s="170" t="str">
        <f t="shared" si="55"/>
        <v>42-48</v>
      </c>
      <c r="BG156" s="156" t="str">
        <f t="shared" si="56"/>
        <v/>
      </c>
      <c r="BH156" s="173"/>
      <c r="BQ156" s="87"/>
      <c r="BR156" s="87"/>
      <c r="BS156" s="87"/>
      <c r="BT156" s="87"/>
      <c r="BU156" s="87"/>
      <c r="BV156" s="87"/>
      <c r="BW156" s="87"/>
      <c r="BX156" s="87"/>
      <c r="BY156" s="87"/>
      <c r="BZ156" s="87"/>
      <c r="CA156" s="87"/>
      <c r="CB156" s="87"/>
      <c r="CG156" s="13"/>
      <c r="CH156" s="13"/>
    </row>
    <row r="157" spans="2:86" ht="13.5" customHeight="1" x14ac:dyDescent="0.15">
      <c r="B157" s="63">
        <v>43</v>
      </c>
      <c r="C157" s="71" t="str">
        <f t="shared" si="38"/>
        <v/>
      </c>
      <c r="D157" s="118" t="str">
        <f t="shared" si="57"/>
        <v/>
      </c>
      <c r="E157" s="123" t="str">
        <f t="shared" si="20"/>
        <v/>
      </c>
      <c r="F157" s="124" t="str">
        <f t="shared" si="59"/>
        <v/>
      </c>
      <c r="G157" s="124" t="str">
        <f t="shared" si="59"/>
        <v/>
      </c>
      <c r="H157" s="124" t="str">
        <f t="shared" si="59"/>
        <v/>
      </c>
      <c r="I157" s="125" t="str">
        <f t="shared" si="59"/>
        <v/>
      </c>
      <c r="J157" s="123" t="str">
        <f t="shared" si="39"/>
        <v/>
      </c>
      <c r="K157" s="124" t="str">
        <f t="shared" si="62"/>
        <v/>
      </c>
      <c r="L157" s="124" t="str">
        <f t="shared" si="62"/>
        <v/>
      </c>
      <c r="M157" s="124" t="str">
        <f t="shared" si="62"/>
        <v/>
      </c>
      <c r="N157" s="125" t="str">
        <f t="shared" si="62"/>
        <v/>
      </c>
      <c r="O157" s="123" t="str">
        <f t="shared" si="40"/>
        <v/>
      </c>
      <c r="P157" s="124" t="str">
        <f t="shared" si="58"/>
        <v/>
      </c>
      <c r="Q157" s="124" t="str">
        <f t="shared" si="60"/>
        <v/>
      </c>
      <c r="R157" s="124" t="str">
        <f t="shared" si="61"/>
        <v/>
      </c>
      <c r="S157" s="125" t="str">
        <f t="shared" si="63"/>
        <v/>
      </c>
      <c r="T157" s="123"/>
      <c r="U157" s="124"/>
      <c r="V157" s="124"/>
      <c r="W157" s="124"/>
      <c r="X157" s="125"/>
      <c r="Y157" s="123"/>
      <c r="Z157" s="124"/>
      <c r="AA157" s="124"/>
      <c r="AB157" s="124"/>
      <c r="AC157" s="125"/>
      <c r="AD157" s="129">
        <f t="shared" si="30"/>
        <v>0</v>
      </c>
      <c r="AE157" s="130">
        <f t="shared" si="37"/>
        <v>0</v>
      </c>
      <c r="AF157" s="130">
        <f t="shared" si="23"/>
        <v>0</v>
      </c>
      <c r="AG157" s="130">
        <f t="shared" si="24"/>
        <v>0</v>
      </c>
      <c r="AH157" s="131">
        <f t="shared" si="25"/>
        <v>0</v>
      </c>
      <c r="AR157" s="171">
        <f t="shared" si="41"/>
        <v>0</v>
      </c>
      <c r="AS157" s="2">
        <f t="shared" si="42"/>
        <v>0</v>
      </c>
      <c r="AT157" s="170" t="str">
        <f t="shared" si="43"/>
        <v>43-44</v>
      </c>
      <c r="AU157" s="156" t="str">
        <f t="shared" si="44"/>
        <v/>
      </c>
      <c r="AV157" s="171">
        <f t="shared" si="45"/>
        <v>0</v>
      </c>
      <c r="AW157" s="2">
        <f t="shared" si="46"/>
        <v>0</v>
      </c>
      <c r="AX157" s="170" t="str">
        <f t="shared" si="47"/>
        <v>43-45</v>
      </c>
      <c r="AY157" s="156" t="str">
        <f t="shared" si="48"/>
        <v/>
      </c>
      <c r="AZ157" s="171">
        <f t="shared" si="49"/>
        <v>0</v>
      </c>
      <c r="BA157" s="2">
        <f t="shared" si="50"/>
        <v>0</v>
      </c>
      <c r="BB157" s="170" t="str">
        <f t="shared" si="51"/>
        <v>43-46</v>
      </c>
      <c r="BC157" s="156" t="str">
        <f t="shared" si="52"/>
        <v/>
      </c>
      <c r="BD157" s="171">
        <f t="shared" si="53"/>
        <v>0</v>
      </c>
      <c r="BE157" s="2">
        <f t="shared" si="54"/>
        <v>0</v>
      </c>
      <c r="BF157" s="170" t="str">
        <f t="shared" si="55"/>
        <v>43-49</v>
      </c>
      <c r="BG157" s="156" t="str">
        <f t="shared" si="56"/>
        <v/>
      </c>
      <c r="BH157" s="173"/>
      <c r="BQ157" s="87"/>
      <c r="BR157" s="87"/>
      <c r="BS157" s="87"/>
      <c r="BT157" s="87"/>
      <c r="BU157" s="87"/>
      <c r="BV157" s="87"/>
      <c r="BW157" s="87"/>
      <c r="BX157" s="87"/>
      <c r="BY157" s="87"/>
      <c r="BZ157" s="87"/>
      <c r="CA157" s="87"/>
      <c r="CB157" s="87"/>
      <c r="CG157" s="13"/>
      <c r="CH157" s="13"/>
    </row>
    <row r="158" spans="2:86" ht="13.5" customHeight="1" x14ac:dyDescent="0.15">
      <c r="B158" s="63">
        <v>44</v>
      </c>
      <c r="C158" s="71" t="str">
        <f t="shared" si="38"/>
        <v/>
      </c>
      <c r="D158" s="118" t="str">
        <f t="shared" si="57"/>
        <v/>
      </c>
      <c r="E158" s="123" t="str">
        <f t="shared" si="20"/>
        <v/>
      </c>
      <c r="F158" s="124" t="str">
        <f t="shared" si="59"/>
        <v/>
      </c>
      <c r="G158" s="124" t="str">
        <f t="shared" si="59"/>
        <v/>
      </c>
      <c r="H158" s="124" t="str">
        <f t="shared" si="59"/>
        <v/>
      </c>
      <c r="I158" s="125" t="str">
        <f t="shared" si="59"/>
        <v/>
      </c>
      <c r="J158" s="123" t="str">
        <f t="shared" si="39"/>
        <v/>
      </c>
      <c r="K158" s="124" t="str">
        <f t="shared" si="62"/>
        <v/>
      </c>
      <c r="L158" s="124" t="str">
        <f t="shared" si="62"/>
        <v/>
      </c>
      <c r="M158" s="124" t="str">
        <f t="shared" si="62"/>
        <v/>
      </c>
      <c r="N158" s="125" t="str">
        <f t="shared" si="62"/>
        <v/>
      </c>
      <c r="O158" s="123" t="str">
        <f t="shared" si="40"/>
        <v/>
      </c>
      <c r="P158" s="124" t="str">
        <f t="shared" si="58"/>
        <v/>
      </c>
      <c r="Q158" s="124" t="str">
        <f t="shared" si="60"/>
        <v/>
      </c>
      <c r="R158" s="124" t="str">
        <f t="shared" si="61"/>
        <v/>
      </c>
      <c r="S158" s="125" t="str">
        <f t="shared" si="63"/>
        <v/>
      </c>
      <c r="T158" s="123"/>
      <c r="U158" s="124"/>
      <c r="V158" s="124"/>
      <c r="W158" s="124"/>
      <c r="X158" s="125"/>
      <c r="Y158" s="123"/>
      <c r="Z158" s="124"/>
      <c r="AA158" s="124"/>
      <c r="AB158" s="124"/>
      <c r="AC158" s="125"/>
      <c r="AD158" s="129">
        <f t="shared" si="30"/>
        <v>0</v>
      </c>
      <c r="AE158" s="130">
        <f t="shared" si="37"/>
        <v>0</v>
      </c>
      <c r="AF158" s="130">
        <f t="shared" si="23"/>
        <v>0</v>
      </c>
      <c r="AG158" s="130">
        <f t="shared" si="24"/>
        <v>0</v>
      </c>
      <c r="AH158" s="131">
        <f t="shared" si="25"/>
        <v>0</v>
      </c>
      <c r="AR158" s="171">
        <f t="shared" si="41"/>
        <v>0</v>
      </c>
      <c r="AS158" s="2">
        <f t="shared" si="42"/>
        <v>0</v>
      </c>
      <c r="AT158" s="170" t="str">
        <f t="shared" si="43"/>
        <v>44-45</v>
      </c>
      <c r="AU158" s="156" t="str">
        <f t="shared" si="44"/>
        <v/>
      </c>
      <c r="AV158" s="171">
        <f t="shared" si="45"/>
        <v>0</v>
      </c>
      <c r="AW158" s="2">
        <f t="shared" si="46"/>
        <v>0</v>
      </c>
      <c r="AX158" s="170" t="str">
        <f t="shared" si="47"/>
        <v>44-46</v>
      </c>
      <c r="AY158" s="156" t="str">
        <f t="shared" si="48"/>
        <v/>
      </c>
      <c r="AZ158" s="171">
        <f t="shared" si="49"/>
        <v>0</v>
      </c>
      <c r="BA158" s="2">
        <f t="shared" si="50"/>
        <v>0</v>
      </c>
      <c r="BB158" s="170" t="str">
        <f t="shared" si="51"/>
        <v>44-47</v>
      </c>
      <c r="BC158" s="156" t="str">
        <f t="shared" si="52"/>
        <v/>
      </c>
      <c r="BD158" s="171">
        <f t="shared" si="53"/>
        <v>0</v>
      </c>
      <c r="BE158" s="2">
        <f t="shared" si="54"/>
        <v>0</v>
      </c>
      <c r="BF158" s="170" t="str">
        <f t="shared" si="55"/>
        <v>44-50</v>
      </c>
      <c r="BG158" s="156" t="str">
        <f t="shared" si="56"/>
        <v/>
      </c>
      <c r="BH158" s="173"/>
      <c r="BQ158" s="87"/>
      <c r="BR158" s="87"/>
      <c r="BS158" s="87"/>
      <c r="BT158" s="87"/>
      <c r="BU158" s="87"/>
      <c r="BV158" s="87"/>
      <c r="BW158" s="87"/>
      <c r="BX158" s="87"/>
      <c r="BY158" s="87"/>
      <c r="BZ158" s="87"/>
      <c r="CA158" s="87"/>
      <c r="CB158" s="87"/>
      <c r="CG158" s="13"/>
      <c r="CH158" s="13"/>
    </row>
    <row r="159" spans="2:86" ht="13.5" customHeight="1" x14ac:dyDescent="0.15">
      <c r="B159" s="63">
        <v>45</v>
      </c>
      <c r="C159" s="71" t="str">
        <f t="shared" si="38"/>
        <v/>
      </c>
      <c r="D159" s="118" t="str">
        <f t="shared" si="57"/>
        <v/>
      </c>
      <c r="E159" s="123" t="str">
        <f t="shared" si="20"/>
        <v/>
      </c>
      <c r="F159" s="124" t="str">
        <f t="shared" si="59"/>
        <v/>
      </c>
      <c r="G159" s="124" t="str">
        <f t="shared" si="59"/>
        <v/>
      </c>
      <c r="H159" s="124" t="str">
        <f t="shared" si="59"/>
        <v/>
      </c>
      <c r="I159" s="125" t="str">
        <f t="shared" si="59"/>
        <v/>
      </c>
      <c r="J159" s="123" t="str">
        <f t="shared" si="39"/>
        <v/>
      </c>
      <c r="K159" s="124" t="str">
        <f t="shared" si="62"/>
        <v/>
      </c>
      <c r="L159" s="124" t="str">
        <f t="shared" si="62"/>
        <v/>
      </c>
      <c r="M159" s="124" t="str">
        <f t="shared" si="62"/>
        <v/>
      </c>
      <c r="N159" s="125" t="str">
        <f t="shared" si="62"/>
        <v/>
      </c>
      <c r="O159" s="123" t="str">
        <f t="shared" si="40"/>
        <v/>
      </c>
      <c r="P159" s="124" t="str">
        <f t="shared" si="58"/>
        <v/>
      </c>
      <c r="Q159" s="124" t="str">
        <f t="shared" si="60"/>
        <v/>
      </c>
      <c r="R159" s="124" t="str">
        <f t="shared" si="61"/>
        <v/>
      </c>
      <c r="S159" s="125" t="str">
        <f t="shared" si="63"/>
        <v/>
      </c>
      <c r="T159" s="123"/>
      <c r="U159" s="124"/>
      <c r="V159" s="124"/>
      <c r="W159" s="124"/>
      <c r="X159" s="125"/>
      <c r="Y159" s="123"/>
      <c r="Z159" s="124"/>
      <c r="AA159" s="124"/>
      <c r="AB159" s="124"/>
      <c r="AC159" s="125"/>
      <c r="AD159" s="129">
        <f t="shared" si="30"/>
        <v>0</v>
      </c>
      <c r="AE159" s="130">
        <f t="shared" si="37"/>
        <v>0</v>
      </c>
      <c r="AF159" s="130">
        <f t="shared" si="23"/>
        <v>0</v>
      </c>
      <c r="AG159" s="130">
        <f t="shared" si="24"/>
        <v>0</v>
      </c>
      <c r="AH159" s="131">
        <f t="shared" si="25"/>
        <v>0</v>
      </c>
      <c r="AR159" s="171">
        <f t="shared" si="41"/>
        <v>0</v>
      </c>
      <c r="AS159" s="2">
        <f t="shared" si="42"/>
        <v>0</v>
      </c>
      <c r="AT159" s="170" t="str">
        <f t="shared" si="43"/>
        <v>45-46</v>
      </c>
      <c r="AU159" s="156" t="str">
        <f t="shared" si="44"/>
        <v/>
      </c>
      <c r="AV159" s="171">
        <f t="shared" si="45"/>
        <v>0</v>
      </c>
      <c r="AW159" s="2">
        <f t="shared" si="46"/>
        <v>0</v>
      </c>
      <c r="AX159" s="170" t="str">
        <f t="shared" si="47"/>
        <v>45-47</v>
      </c>
      <c r="AY159" s="156" t="str">
        <f t="shared" si="48"/>
        <v/>
      </c>
      <c r="AZ159" s="171">
        <f t="shared" si="49"/>
        <v>0</v>
      </c>
      <c r="BA159" s="2">
        <f t="shared" si="50"/>
        <v>0</v>
      </c>
      <c r="BB159" s="170" t="str">
        <f t="shared" si="51"/>
        <v>45-48</v>
      </c>
      <c r="BC159" s="156" t="str">
        <f t="shared" si="52"/>
        <v/>
      </c>
      <c r="BD159" s="171">
        <f t="shared" si="53"/>
        <v>0</v>
      </c>
      <c r="BE159" s="2">
        <f t="shared" si="54"/>
        <v>0</v>
      </c>
      <c r="BF159" s="170" t="str">
        <f t="shared" si="55"/>
        <v>45-51</v>
      </c>
      <c r="BG159" s="156" t="str">
        <f t="shared" si="56"/>
        <v/>
      </c>
      <c r="BH159" s="173"/>
      <c r="BQ159" s="87"/>
      <c r="BR159" s="87"/>
      <c r="BS159" s="87"/>
      <c r="BT159" s="87"/>
      <c r="BU159" s="87"/>
      <c r="BV159" s="87"/>
      <c r="BW159" s="87"/>
      <c r="BX159" s="87"/>
      <c r="BY159" s="87"/>
      <c r="BZ159" s="87"/>
      <c r="CA159" s="87"/>
      <c r="CB159" s="87"/>
      <c r="CG159" s="13"/>
      <c r="CH159" s="13"/>
    </row>
    <row r="160" spans="2:86" ht="13.5" customHeight="1" x14ac:dyDescent="0.15">
      <c r="B160" s="63">
        <v>46</v>
      </c>
      <c r="C160" s="71" t="str">
        <f t="shared" si="38"/>
        <v/>
      </c>
      <c r="D160" s="118" t="str">
        <f t="shared" si="57"/>
        <v/>
      </c>
      <c r="E160" s="123" t="str">
        <f t="shared" si="20"/>
        <v/>
      </c>
      <c r="F160" s="124" t="str">
        <f t="shared" si="59"/>
        <v/>
      </c>
      <c r="G160" s="124" t="str">
        <f t="shared" si="59"/>
        <v/>
      </c>
      <c r="H160" s="124" t="str">
        <f t="shared" si="59"/>
        <v/>
      </c>
      <c r="I160" s="125" t="str">
        <f t="shared" si="59"/>
        <v/>
      </c>
      <c r="J160" s="123" t="str">
        <f t="shared" si="39"/>
        <v/>
      </c>
      <c r="K160" s="124" t="str">
        <f t="shared" si="62"/>
        <v/>
      </c>
      <c r="L160" s="124" t="str">
        <f t="shared" si="62"/>
        <v/>
      </c>
      <c r="M160" s="124" t="str">
        <f t="shared" si="62"/>
        <v/>
      </c>
      <c r="N160" s="125" t="str">
        <f t="shared" si="62"/>
        <v/>
      </c>
      <c r="O160" s="123" t="str">
        <f t="shared" si="40"/>
        <v/>
      </c>
      <c r="P160" s="124" t="str">
        <f t="shared" si="58"/>
        <v/>
      </c>
      <c r="Q160" s="124" t="str">
        <f t="shared" si="60"/>
        <v/>
      </c>
      <c r="R160" s="124" t="str">
        <f t="shared" si="61"/>
        <v/>
      </c>
      <c r="S160" s="125" t="str">
        <f t="shared" si="63"/>
        <v/>
      </c>
      <c r="T160" s="123"/>
      <c r="U160" s="124"/>
      <c r="V160" s="124"/>
      <c r="W160" s="124"/>
      <c r="X160" s="125"/>
      <c r="Y160" s="123"/>
      <c r="Z160" s="124"/>
      <c r="AA160" s="124"/>
      <c r="AB160" s="124"/>
      <c r="AC160" s="125"/>
      <c r="AD160" s="129">
        <f t="shared" si="30"/>
        <v>0</v>
      </c>
      <c r="AE160" s="130">
        <f t="shared" si="37"/>
        <v>0</v>
      </c>
      <c r="AF160" s="130">
        <f t="shared" si="23"/>
        <v>0</v>
      </c>
      <c r="AG160" s="130">
        <f t="shared" si="24"/>
        <v>0</v>
      </c>
      <c r="AH160" s="131">
        <f t="shared" si="25"/>
        <v>0</v>
      </c>
      <c r="AR160" s="171">
        <f t="shared" si="41"/>
        <v>0</v>
      </c>
      <c r="AS160" s="2">
        <f t="shared" si="42"/>
        <v>0</v>
      </c>
      <c r="AT160" s="170" t="str">
        <f t="shared" si="43"/>
        <v>46-47</v>
      </c>
      <c r="AU160" s="156" t="str">
        <f t="shared" si="44"/>
        <v/>
      </c>
      <c r="AV160" s="171">
        <f t="shared" si="45"/>
        <v>0</v>
      </c>
      <c r="AW160" s="2">
        <f t="shared" si="46"/>
        <v>0</v>
      </c>
      <c r="AX160" s="170" t="str">
        <f t="shared" si="47"/>
        <v>46-48</v>
      </c>
      <c r="AY160" s="156" t="str">
        <f t="shared" si="48"/>
        <v/>
      </c>
      <c r="AZ160" s="171">
        <f t="shared" si="49"/>
        <v>0</v>
      </c>
      <c r="BA160" s="2">
        <f t="shared" si="50"/>
        <v>0</v>
      </c>
      <c r="BB160" s="170" t="str">
        <f t="shared" si="51"/>
        <v>46-49</v>
      </c>
      <c r="BC160" s="156" t="str">
        <f t="shared" si="52"/>
        <v/>
      </c>
      <c r="BD160" s="171">
        <f t="shared" si="53"/>
        <v>0</v>
      </c>
      <c r="BE160" s="2">
        <f t="shared" si="54"/>
        <v>0</v>
      </c>
      <c r="BF160" s="170" t="str">
        <f t="shared" si="55"/>
        <v>46-52</v>
      </c>
      <c r="BG160" s="156" t="str">
        <f t="shared" si="56"/>
        <v/>
      </c>
      <c r="BH160" s="173"/>
      <c r="BQ160" s="87"/>
      <c r="BR160" s="87"/>
      <c r="BS160" s="87"/>
      <c r="BT160" s="87"/>
      <c r="BU160" s="87"/>
      <c r="BV160" s="87"/>
      <c r="BW160" s="87"/>
      <c r="BX160" s="87"/>
      <c r="BY160" s="87"/>
      <c r="BZ160" s="87"/>
      <c r="CA160" s="87"/>
      <c r="CB160" s="87"/>
      <c r="CG160" s="13"/>
      <c r="CH160" s="13"/>
    </row>
    <row r="161" spans="2:86" ht="13.5" customHeight="1" x14ac:dyDescent="0.15">
      <c r="B161" s="63">
        <v>47</v>
      </c>
      <c r="C161" s="71" t="str">
        <f t="shared" si="38"/>
        <v/>
      </c>
      <c r="D161" s="118" t="str">
        <f t="shared" si="57"/>
        <v/>
      </c>
      <c r="E161" s="123" t="str">
        <f t="shared" si="20"/>
        <v/>
      </c>
      <c r="F161" s="124" t="str">
        <f t="shared" si="59"/>
        <v/>
      </c>
      <c r="G161" s="124" t="str">
        <f t="shared" si="59"/>
        <v/>
      </c>
      <c r="H161" s="124" t="str">
        <f t="shared" si="59"/>
        <v/>
      </c>
      <c r="I161" s="125" t="str">
        <f t="shared" si="59"/>
        <v/>
      </c>
      <c r="J161" s="123" t="str">
        <f t="shared" si="39"/>
        <v/>
      </c>
      <c r="K161" s="124" t="str">
        <f t="shared" si="62"/>
        <v/>
      </c>
      <c r="L161" s="124" t="str">
        <f t="shared" si="62"/>
        <v/>
      </c>
      <c r="M161" s="124" t="str">
        <f t="shared" si="62"/>
        <v/>
      </c>
      <c r="N161" s="125" t="str">
        <f t="shared" si="62"/>
        <v/>
      </c>
      <c r="O161" s="123" t="str">
        <f t="shared" si="40"/>
        <v/>
      </c>
      <c r="P161" s="124" t="str">
        <f t="shared" si="58"/>
        <v/>
      </c>
      <c r="Q161" s="124" t="str">
        <f t="shared" si="60"/>
        <v/>
      </c>
      <c r="R161" s="124" t="str">
        <f t="shared" si="61"/>
        <v/>
      </c>
      <c r="S161" s="125" t="str">
        <f t="shared" si="63"/>
        <v/>
      </c>
      <c r="T161" s="123"/>
      <c r="U161" s="124"/>
      <c r="V161" s="124"/>
      <c r="W161" s="124"/>
      <c r="X161" s="125"/>
      <c r="Y161" s="123"/>
      <c r="Z161" s="124"/>
      <c r="AA161" s="124"/>
      <c r="AB161" s="124"/>
      <c r="AC161" s="125"/>
      <c r="AD161" s="129">
        <f t="shared" si="30"/>
        <v>0</v>
      </c>
      <c r="AE161" s="130">
        <f t="shared" si="37"/>
        <v>0</v>
      </c>
      <c r="AF161" s="130">
        <f t="shared" si="23"/>
        <v>0</v>
      </c>
      <c r="AG161" s="130">
        <f t="shared" si="24"/>
        <v>0</v>
      </c>
      <c r="AH161" s="131">
        <f t="shared" si="25"/>
        <v>0</v>
      </c>
      <c r="AR161" s="171">
        <f t="shared" si="41"/>
        <v>0</v>
      </c>
      <c r="AS161" s="2">
        <f t="shared" si="42"/>
        <v>0</v>
      </c>
      <c r="AT161" s="170" t="str">
        <f t="shared" si="43"/>
        <v>47-48</v>
      </c>
      <c r="AU161" s="156" t="str">
        <f t="shared" si="44"/>
        <v/>
      </c>
      <c r="AV161" s="171">
        <f t="shared" si="45"/>
        <v>0</v>
      </c>
      <c r="AW161" s="2">
        <f t="shared" si="46"/>
        <v>0</v>
      </c>
      <c r="AX161" s="170" t="str">
        <f t="shared" si="47"/>
        <v>47-49</v>
      </c>
      <c r="AY161" s="156" t="str">
        <f t="shared" si="48"/>
        <v/>
      </c>
      <c r="AZ161" s="171">
        <f t="shared" si="49"/>
        <v>0</v>
      </c>
      <c r="BA161" s="2">
        <f t="shared" si="50"/>
        <v>0</v>
      </c>
      <c r="BB161" s="170" t="str">
        <f t="shared" si="51"/>
        <v>47-50</v>
      </c>
      <c r="BC161" s="156" t="str">
        <f t="shared" si="52"/>
        <v/>
      </c>
      <c r="BD161" s="171">
        <f t="shared" si="53"/>
        <v>0</v>
      </c>
      <c r="BE161" s="2">
        <f t="shared" si="54"/>
        <v>0</v>
      </c>
      <c r="BF161" s="170" t="str">
        <f t="shared" si="55"/>
        <v>47-53</v>
      </c>
      <c r="BG161" s="156" t="str">
        <f t="shared" si="56"/>
        <v/>
      </c>
      <c r="BH161" s="173"/>
      <c r="BQ161" s="87"/>
      <c r="BR161" s="87"/>
      <c r="BS161" s="87"/>
      <c r="BT161" s="87"/>
      <c r="BU161" s="87"/>
      <c r="BV161" s="87"/>
      <c r="BW161" s="87"/>
      <c r="BX161" s="87"/>
      <c r="BY161" s="87"/>
      <c r="BZ161" s="87"/>
      <c r="CA161" s="87"/>
      <c r="CB161" s="87"/>
      <c r="CG161" s="13"/>
      <c r="CH161" s="13"/>
    </row>
    <row r="162" spans="2:86" ht="13.5" customHeight="1" x14ac:dyDescent="0.15">
      <c r="B162" s="63">
        <v>48</v>
      </c>
      <c r="C162" s="71" t="str">
        <f t="shared" si="38"/>
        <v/>
      </c>
      <c r="D162" s="118" t="str">
        <f t="shared" si="57"/>
        <v/>
      </c>
      <c r="E162" s="123" t="str">
        <f t="shared" si="20"/>
        <v/>
      </c>
      <c r="F162" s="124" t="str">
        <f t="shared" si="59"/>
        <v/>
      </c>
      <c r="G162" s="124" t="str">
        <f t="shared" si="59"/>
        <v/>
      </c>
      <c r="H162" s="124" t="str">
        <f t="shared" si="59"/>
        <v/>
      </c>
      <c r="I162" s="125" t="str">
        <f t="shared" si="59"/>
        <v/>
      </c>
      <c r="J162" s="123" t="str">
        <f t="shared" si="39"/>
        <v/>
      </c>
      <c r="K162" s="124" t="str">
        <f t="shared" si="62"/>
        <v/>
      </c>
      <c r="L162" s="124" t="str">
        <f t="shared" si="62"/>
        <v/>
      </c>
      <c r="M162" s="124" t="str">
        <f t="shared" si="62"/>
        <v/>
      </c>
      <c r="N162" s="125" t="str">
        <f t="shared" si="62"/>
        <v/>
      </c>
      <c r="O162" s="123" t="str">
        <f t="shared" si="40"/>
        <v/>
      </c>
      <c r="P162" s="124" t="str">
        <f t="shared" si="58"/>
        <v/>
      </c>
      <c r="Q162" s="124" t="str">
        <f t="shared" si="60"/>
        <v/>
      </c>
      <c r="R162" s="124" t="str">
        <f t="shared" si="61"/>
        <v/>
      </c>
      <c r="S162" s="125" t="str">
        <f t="shared" si="63"/>
        <v/>
      </c>
      <c r="T162" s="123"/>
      <c r="U162" s="124"/>
      <c r="V162" s="124"/>
      <c r="W162" s="124"/>
      <c r="X162" s="125"/>
      <c r="Y162" s="123"/>
      <c r="Z162" s="124"/>
      <c r="AA162" s="124"/>
      <c r="AB162" s="124"/>
      <c r="AC162" s="125"/>
      <c r="AD162" s="129">
        <f t="shared" si="30"/>
        <v>0</v>
      </c>
      <c r="AE162" s="130">
        <f t="shared" si="37"/>
        <v>0</v>
      </c>
      <c r="AF162" s="130">
        <f t="shared" si="23"/>
        <v>0</v>
      </c>
      <c r="AG162" s="130">
        <f t="shared" si="24"/>
        <v>0</v>
      </c>
      <c r="AH162" s="131">
        <f t="shared" si="25"/>
        <v>0</v>
      </c>
      <c r="AR162" s="171">
        <f t="shared" si="41"/>
        <v>0</v>
      </c>
      <c r="AS162" s="2">
        <f t="shared" si="42"/>
        <v>0</v>
      </c>
      <c r="AT162" s="170" t="str">
        <f t="shared" si="43"/>
        <v>48-49</v>
      </c>
      <c r="AU162" s="156" t="str">
        <f t="shared" si="44"/>
        <v/>
      </c>
      <c r="AV162" s="171">
        <f t="shared" si="45"/>
        <v>0</v>
      </c>
      <c r="AW162" s="2">
        <f t="shared" si="46"/>
        <v>0</v>
      </c>
      <c r="AX162" s="170" t="str">
        <f t="shared" si="47"/>
        <v>48-50</v>
      </c>
      <c r="AY162" s="156" t="str">
        <f t="shared" si="48"/>
        <v/>
      </c>
      <c r="AZ162" s="171">
        <f t="shared" si="49"/>
        <v>0</v>
      </c>
      <c r="BA162" s="2">
        <f t="shared" si="50"/>
        <v>0</v>
      </c>
      <c r="BB162" s="170" t="str">
        <f t="shared" si="51"/>
        <v>48-51</v>
      </c>
      <c r="BC162" s="156" t="str">
        <f t="shared" si="52"/>
        <v/>
      </c>
      <c r="BD162" s="171">
        <f t="shared" si="53"/>
        <v>0</v>
      </c>
      <c r="BE162" s="2">
        <f t="shared" si="54"/>
        <v>0</v>
      </c>
      <c r="BF162" s="170" t="str">
        <f t="shared" si="55"/>
        <v>48-54</v>
      </c>
      <c r="BG162" s="156" t="str">
        <f t="shared" si="56"/>
        <v/>
      </c>
      <c r="BH162" s="173"/>
      <c r="BQ162" s="87"/>
      <c r="BR162" s="87"/>
      <c r="BS162" s="87"/>
      <c r="BT162" s="87"/>
      <c r="BU162" s="87"/>
      <c r="BV162" s="87"/>
      <c r="BW162" s="87"/>
      <c r="BX162" s="87"/>
      <c r="BY162" s="87"/>
      <c r="BZ162" s="87"/>
      <c r="CA162" s="87"/>
      <c r="CB162" s="87"/>
      <c r="CG162" s="13"/>
      <c r="CH162" s="13"/>
    </row>
    <row r="163" spans="2:86" ht="13.5" customHeight="1" x14ac:dyDescent="0.15">
      <c r="B163" s="63">
        <v>49</v>
      </c>
      <c r="C163" s="71" t="str">
        <f t="shared" si="38"/>
        <v/>
      </c>
      <c r="D163" s="118" t="str">
        <f t="shared" si="57"/>
        <v/>
      </c>
      <c r="E163" s="123" t="str">
        <f t="shared" si="20"/>
        <v/>
      </c>
      <c r="F163" s="124" t="str">
        <f t="shared" si="59"/>
        <v/>
      </c>
      <c r="G163" s="124" t="str">
        <f t="shared" si="59"/>
        <v/>
      </c>
      <c r="H163" s="124" t="str">
        <f t="shared" si="59"/>
        <v/>
      </c>
      <c r="I163" s="125" t="str">
        <f t="shared" si="59"/>
        <v/>
      </c>
      <c r="J163" s="123" t="str">
        <f t="shared" si="39"/>
        <v/>
      </c>
      <c r="K163" s="124" t="str">
        <f t="shared" si="62"/>
        <v/>
      </c>
      <c r="L163" s="124" t="str">
        <f t="shared" si="62"/>
        <v/>
      </c>
      <c r="M163" s="124" t="str">
        <f t="shared" si="62"/>
        <v/>
      </c>
      <c r="N163" s="125" t="str">
        <f t="shared" si="62"/>
        <v/>
      </c>
      <c r="O163" s="123" t="str">
        <f t="shared" si="40"/>
        <v/>
      </c>
      <c r="P163" s="124" t="str">
        <f t="shared" si="58"/>
        <v/>
      </c>
      <c r="Q163" s="124" t="str">
        <f t="shared" si="60"/>
        <v/>
      </c>
      <c r="R163" s="124" t="str">
        <f t="shared" si="61"/>
        <v/>
      </c>
      <c r="S163" s="125" t="str">
        <f t="shared" si="63"/>
        <v/>
      </c>
      <c r="T163" s="123"/>
      <c r="U163" s="124"/>
      <c r="V163" s="124"/>
      <c r="W163" s="124"/>
      <c r="X163" s="125"/>
      <c r="Y163" s="123"/>
      <c r="Z163" s="124"/>
      <c r="AA163" s="124"/>
      <c r="AB163" s="124"/>
      <c r="AC163" s="125"/>
      <c r="AD163" s="129">
        <f t="shared" si="30"/>
        <v>0</v>
      </c>
      <c r="AE163" s="130">
        <f t="shared" si="37"/>
        <v>0</v>
      </c>
      <c r="AF163" s="130">
        <f t="shared" si="23"/>
        <v>0</v>
      </c>
      <c r="AG163" s="130">
        <f t="shared" si="24"/>
        <v>0</v>
      </c>
      <c r="AH163" s="131">
        <f t="shared" si="25"/>
        <v>0</v>
      </c>
      <c r="AR163" s="171">
        <f t="shared" si="41"/>
        <v>0</v>
      </c>
      <c r="AS163" s="2">
        <f t="shared" si="42"/>
        <v>0</v>
      </c>
      <c r="AT163" s="170" t="str">
        <f t="shared" si="43"/>
        <v>49-50</v>
      </c>
      <c r="AU163" s="156" t="str">
        <f t="shared" si="44"/>
        <v/>
      </c>
      <c r="AV163" s="171">
        <f t="shared" si="45"/>
        <v>0</v>
      </c>
      <c r="AW163" s="2">
        <f t="shared" si="46"/>
        <v>0</v>
      </c>
      <c r="AX163" s="170" t="str">
        <f t="shared" si="47"/>
        <v>49-51</v>
      </c>
      <c r="AY163" s="156" t="str">
        <f t="shared" si="48"/>
        <v/>
      </c>
      <c r="AZ163" s="171">
        <f t="shared" si="49"/>
        <v>0</v>
      </c>
      <c r="BA163" s="2">
        <f t="shared" si="50"/>
        <v>0</v>
      </c>
      <c r="BB163" s="170" t="str">
        <f t="shared" si="51"/>
        <v>49-52</v>
      </c>
      <c r="BC163" s="156" t="str">
        <f t="shared" si="52"/>
        <v/>
      </c>
      <c r="BD163" s="171">
        <f t="shared" si="53"/>
        <v>0</v>
      </c>
      <c r="BE163" s="2">
        <f t="shared" si="54"/>
        <v>0</v>
      </c>
      <c r="BF163" s="170" t="str">
        <f t="shared" si="55"/>
        <v>49-55</v>
      </c>
      <c r="BG163" s="156" t="str">
        <f t="shared" si="56"/>
        <v/>
      </c>
      <c r="BH163" s="173"/>
      <c r="BQ163" s="87"/>
      <c r="BR163" s="87"/>
      <c r="BS163" s="87"/>
      <c r="BT163" s="87"/>
      <c r="BU163" s="87"/>
      <c r="BV163" s="87"/>
      <c r="BW163" s="87"/>
      <c r="BX163" s="87"/>
      <c r="BY163" s="87"/>
      <c r="BZ163" s="87"/>
      <c r="CA163" s="87"/>
      <c r="CB163" s="87"/>
      <c r="CG163" s="13"/>
      <c r="CH163" s="13"/>
    </row>
    <row r="164" spans="2:86" ht="13.5" customHeight="1" x14ac:dyDescent="0.15">
      <c r="B164" s="63">
        <v>50</v>
      </c>
      <c r="C164" s="71" t="str">
        <f t="shared" si="38"/>
        <v/>
      </c>
      <c r="D164" s="118" t="str">
        <f t="shared" si="57"/>
        <v/>
      </c>
      <c r="E164" s="123" t="str">
        <f t="shared" si="20"/>
        <v/>
      </c>
      <c r="F164" s="124" t="str">
        <f t="shared" si="59"/>
        <v/>
      </c>
      <c r="G164" s="124" t="str">
        <f t="shared" si="59"/>
        <v/>
      </c>
      <c r="H164" s="124" t="str">
        <f t="shared" si="59"/>
        <v/>
      </c>
      <c r="I164" s="125" t="str">
        <f t="shared" si="59"/>
        <v/>
      </c>
      <c r="J164" s="123" t="str">
        <f t="shared" si="39"/>
        <v/>
      </c>
      <c r="K164" s="124" t="str">
        <f t="shared" si="62"/>
        <v/>
      </c>
      <c r="L164" s="124" t="str">
        <f t="shared" si="62"/>
        <v/>
      </c>
      <c r="M164" s="124" t="str">
        <f t="shared" si="62"/>
        <v/>
      </c>
      <c r="N164" s="125" t="str">
        <f t="shared" si="62"/>
        <v/>
      </c>
      <c r="O164" s="123" t="str">
        <f t="shared" si="40"/>
        <v/>
      </c>
      <c r="P164" s="124" t="str">
        <f t="shared" si="58"/>
        <v/>
      </c>
      <c r="Q164" s="124" t="str">
        <f t="shared" si="60"/>
        <v/>
      </c>
      <c r="R164" s="124" t="str">
        <f t="shared" si="61"/>
        <v/>
      </c>
      <c r="S164" s="125" t="str">
        <f t="shared" si="63"/>
        <v/>
      </c>
      <c r="T164" s="123"/>
      <c r="U164" s="124"/>
      <c r="V164" s="124"/>
      <c r="W164" s="124"/>
      <c r="X164" s="125"/>
      <c r="Y164" s="123"/>
      <c r="Z164" s="124"/>
      <c r="AA164" s="124"/>
      <c r="AB164" s="124"/>
      <c r="AC164" s="125"/>
      <c r="AD164" s="129">
        <f t="shared" si="30"/>
        <v>0</v>
      </c>
      <c r="AE164" s="130">
        <f t="shared" si="37"/>
        <v>0</v>
      </c>
      <c r="AF164" s="130">
        <f t="shared" si="23"/>
        <v>0</v>
      </c>
      <c r="AG164" s="130">
        <f t="shared" si="24"/>
        <v>0</v>
      </c>
      <c r="AH164" s="131">
        <f t="shared" si="25"/>
        <v>0</v>
      </c>
      <c r="AR164" s="171">
        <f t="shared" si="41"/>
        <v>0</v>
      </c>
      <c r="AS164" s="2">
        <f t="shared" si="42"/>
        <v>0</v>
      </c>
      <c r="AT164" s="170" t="str">
        <f t="shared" si="43"/>
        <v>50-51</v>
      </c>
      <c r="AU164" s="156" t="str">
        <f t="shared" si="44"/>
        <v/>
      </c>
      <c r="AV164" s="171">
        <f t="shared" si="45"/>
        <v>0</v>
      </c>
      <c r="AW164" s="2">
        <f t="shared" si="46"/>
        <v>0</v>
      </c>
      <c r="AX164" s="170" t="str">
        <f t="shared" si="47"/>
        <v>50-52</v>
      </c>
      <c r="AY164" s="156" t="str">
        <f t="shared" si="48"/>
        <v/>
      </c>
      <c r="AZ164" s="171">
        <f t="shared" si="49"/>
        <v>0</v>
      </c>
      <c r="BA164" s="2">
        <f t="shared" si="50"/>
        <v>0</v>
      </c>
      <c r="BB164" s="170" t="str">
        <f t="shared" si="51"/>
        <v>50-53</v>
      </c>
      <c r="BC164" s="156" t="str">
        <f t="shared" si="52"/>
        <v/>
      </c>
      <c r="BD164" s="171">
        <f t="shared" si="53"/>
        <v>0</v>
      </c>
      <c r="BE164" s="2">
        <f t="shared" si="54"/>
        <v>0</v>
      </c>
      <c r="BF164" s="170" t="str">
        <f t="shared" si="55"/>
        <v>50-56</v>
      </c>
      <c r="BG164" s="156" t="str">
        <f t="shared" si="56"/>
        <v/>
      </c>
      <c r="BH164" s="173"/>
      <c r="BQ164" s="87"/>
      <c r="BR164" s="87"/>
      <c r="BS164" s="87"/>
      <c r="BT164" s="87"/>
      <c r="BU164" s="87"/>
      <c r="BV164" s="87"/>
      <c r="BW164" s="87"/>
      <c r="BX164" s="87"/>
      <c r="BY164" s="87"/>
      <c r="BZ164" s="87"/>
      <c r="CA164" s="87"/>
      <c r="CB164" s="87"/>
      <c r="CG164" s="13"/>
      <c r="CH164" s="13"/>
    </row>
    <row r="165" spans="2:86" ht="13.5" customHeight="1" x14ac:dyDescent="0.15">
      <c r="B165" s="63">
        <v>51</v>
      </c>
      <c r="C165" s="71" t="str">
        <f t="shared" si="38"/>
        <v/>
      </c>
      <c r="D165" s="118" t="str">
        <f t="shared" si="57"/>
        <v/>
      </c>
      <c r="E165" s="123" t="str">
        <f t="shared" si="20"/>
        <v/>
      </c>
      <c r="F165" s="124" t="str">
        <f t="shared" si="59"/>
        <v/>
      </c>
      <c r="G165" s="124" t="str">
        <f t="shared" si="59"/>
        <v/>
      </c>
      <c r="H165" s="124" t="str">
        <f t="shared" si="59"/>
        <v/>
      </c>
      <c r="I165" s="125" t="str">
        <f t="shared" si="59"/>
        <v/>
      </c>
      <c r="J165" s="123" t="str">
        <f t="shared" si="39"/>
        <v/>
      </c>
      <c r="K165" s="124" t="str">
        <f t="shared" si="62"/>
        <v/>
      </c>
      <c r="L165" s="124" t="str">
        <f t="shared" si="62"/>
        <v/>
      </c>
      <c r="M165" s="124" t="str">
        <f t="shared" si="62"/>
        <v/>
      </c>
      <c r="N165" s="125" t="str">
        <f t="shared" si="62"/>
        <v/>
      </c>
      <c r="O165" s="123" t="str">
        <f t="shared" si="40"/>
        <v/>
      </c>
      <c r="P165" s="124" t="str">
        <f t="shared" si="58"/>
        <v/>
      </c>
      <c r="Q165" s="124" t="str">
        <f t="shared" si="60"/>
        <v/>
      </c>
      <c r="R165" s="124" t="str">
        <f t="shared" si="61"/>
        <v/>
      </c>
      <c r="S165" s="125" t="str">
        <f t="shared" si="63"/>
        <v/>
      </c>
      <c r="T165" s="123"/>
      <c r="U165" s="124"/>
      <c r="V165" s="124"/>
      <c r="W165" s="124"/>
      <c r="X165" s="125"/>
      <c r="Y165" s="123"/>
      <c r="Z165" s="124"/>
      <c r="AA165" s="124"/>
      <c r="AB165" s="124"/>
      <c r="AC165" s="125"/>
      <c r="AD165" s="129">
        <f t="shared" si="30"/>
        <v>0</v>
      </c>
      <c r="AE165" s="130">
        <f t="shared" si="37"/>
        <v>0</v>
      </c>
      <c r="AF165" s="130">
        <f t="shared" si="23"/>
        <v>0</v>
      </c>
      <c r="AG165" s="130">
        <f t="shared" si="24"/>
        <v>0</v>
      </c>
      <c r="AH165" s="131">
        <f t="shared" si="25"/>
        <v>0</v>
      </c>
      <c r="AR165" s="171">
        <f t="shared" si="41"/>
        <v>0</v>
      </c>
      <c r="AS165" s="2">
        <f t="shared" si="42"/>
        <v>0</v>
      </c>
      <c r="AT165" s="170" t="str">
        <f t="shared" si="43"/>
        <v>51-52</v>
      </c>
      <c r="AU165" s="156" t="str">
        <f t="shared" si="44"/>
        <v/>
      </c>
      <c r="AV165" s="171">
        <f t="shared" si="45"/>
        <v>0</v>
      </c>
      <c r="AW165" s="2">
        <f t="shared" si="46"/>
        <v>0</v>
      </c>
      <c r="AX165" s="170" t="str">
        <f t="shared" si="47"/>
        <v>51-53</v>
      </c>
      <c r="AY165" s="156" t="str">
        <f t="shared" si="48"/>
        <v/>
      </c>
      <c r="AZ165" s="171">
        <f t="shared" si="49"/>
        <v>0</v>
      </c>
      <c r="BA165" s="2">
        <f t="shared" si="50"/>
        <v>0</v>
      </c>
      <c r="BB165" s="170" t="str">
        <f t="shared" si="51"/>
        <v>51-54</v>
      </c>
      <c r="BC165" s="156" t="str">
        <f t="shared" si="52"/>
        <v/>
      </c>
      <c r="BD165" s="171">
        <f t="shared" si="53"/>
        <v>0</v>
      </c>
      <c r="BE165" s="2">
        <f t="shared" si="54"/>
        <v>0</v>
      </c>
      <c r="BF165" s="170" t="str">
        <f t="shared" si="55"/>
        <v>51-57</v>
      </c>
      <c r="BG165" s="156" t="str">
        <f t="shared" si="56"/>
        <v/>
      </c>
      <c r="BH165" s="173"/>
      <c r="BQ165" s="87"/>
      <c r="BR165" s="87"/>
      <c r="BS165" s="87"/>
      <c r="BT165" s="87"/>
      <c r="BU165" s="87"/>
      <c r="BV165" s="87"/>
      <c r="BW165" s="87"/>
      <c r="BX165" s="87"/>
      <c r="BY165" s="87"/>
      <c r="BZ165" s="87"/>
      <c r="CA165" s="87"/>
      <c r="CB165" s="87"/>
      <c r="CG165" s="13"/>
      <c r="CH165" s="13"/>
    </row>
    <row r="166" spans="2:86" ht="13.5" customHeight="1" x14ac:dyDescent="0.15">
      <c r="B166" s="63">
        <v>52</v>
      </c>
      <c r="C166" s="71" t="str">
        <f t="shared" si="38"/>
        <v/>
      </c>
      <c r="D166" s="118" t="str">
        <f t="shared" si="57"/>
        <v/>
      </c>
      <c r="E166" s="123" t="str">
        <f t="shared" si="20"/>
        <v/>
      </c>
      <c r="F166" s="124" t="str">
        <f t="shared" si="59"/>
        <v/>
      </c>
      <c r="G166" s="124" t="str">
        <f t="shared" si="59"/>
        <v/>
      </c>
      <c r="H166" s="124" t="str">
        <f t="shared" si="59"/>
        <v/>
      </c>
      <c r="I166" s="125" t="str">
        <f t="shared" si="59"/>
        <v/>
      </c>
      <c r="J166" s="123" t="str">
        <f t="shared" si="39"/>
        <v/>
      </c>
      <c r="K166" s="124" t="str">
        <f t="shared" si="62"/>
        <v/>
      </c>
      <c r="L166" s="124" t="str">
        <f t="shared" si="62"/>
        <v/>
      </c>
      <c r="M166" s="124" t="str">
        <f t="shared" si="62"/>
        <v/>
      </c>
      <c r="N166" s="125" t="str">
        <f t="shared" si="62"/>
        <v/>
      </c>
      <c r="O166" s="123" t="str">
        <f t="shared" si="40"/>
        <v/>
      </c>
      <c r="P166" s="124" t="str">
        <f t="shared" si="58"/>
        <v/>
      </c>
      <c r="Q166" s="124" t="str">
        <f t="shared" si="60"/>
        <v/>
      </c>
      <c r="R166" s="124" t="str">
        <f t="shared" si="61"/>
        <v/>
      </c>
      <c r="S166" s="125" t="str">
        <f t="shared" si="63"/>
        <v/>
      </c>
      <c r="T166" s="123"/>
      <c r="U166" s="124"/>
      <c r="V166" s="124"/>
      <c r="W166" s="124"/>
      <c r="X166" s="125"/>
      <c r="Y166" s="123"/>
      <c r="Z166" s="124"/>
      <c r="AA166" s="124"/>
      <c r="AB166" s="124"/>
      <c r="AC166" s="125"/>
      <c r="AD166" s="129">
        <f t="shared" si="30"/>
        <v>0</v>
      </c>
      <c r="AE166" s="130">
        <f t="shared" si="37"/>
        <v>0</v>
      </c>
      <c r="AF166" s="130">
        <f t="shared" si="23"/>
        <v>0</v>
      </c>
      <c r="AG166" s="130">
        <f t="shared" si="24"/>
        <v>0</v>
      </c>
      <c r="AH166" s="131">
        <f t="shared" si="25"/>
        <v>0</v>
      </c>
      <c r="AR166" s="171">
        <f t="shared" si="41"/>
        <v>0</v>
      </c>
      <c r="AS166" s="2">
        <f t="shared" si="42"/>
        <v>0</v>
      </c>
      <c r="AT166" s="170" t="str">
        <f t="shared" si="43"/>
        <v>52-53</v>
      </c>
      <c r="AU166" s="156" t="str">
        <f t="shared" si="44"/>
        <v/>
      </c>
      <c r="AV166" s="171">
        <f t="shared" si="45"/>
        <v>0</v>
      </c>
      <c r="AW166" s="2">
        <f t="shared" si="46"/>
        <v>0</v>
      </c>
      <c r="AX166" s="170" t="str">
        <f t="shared" si="47"/>
        <v>52-54</v>
      </c>
      <c r="AY166" s="156" t="str">
        <f t="shared" si="48"/>
        <v/>
      </c>
      <c r="AZ166" s="171">
        <f t="shared" si="49"/>
        <v>0</v>
      </c>
      <c r="BA166" s="2">
        <f t="shared" si="50"/>
        <v>0</v>
      </c>
      <c r="BB166" s="170" t="str">
        <f t="shared" si="51"/>
        <v>52-55</v>
      </c>
      <c r="BC166" s="156" t="str">
        <f t="shared" si="52"/>
        <v/>
      </c>
      <c r="BD166" s="171">
        <f t="shared" si="53"/>
        <v>0</v>
      </c>
      <c r="BE166" s="2">
        <f t="shared" si="54"/>
        <v>0</v>
      </c>
      <c r="BF166" s="170" t="str">
        <f t="shared" si="55"/>
        <v>52-58</v>
      </c>
      <c r="BG166" s="156" t="str">
        <f t="shared" si="56"/>
        <v/>
      </c>
      <c r="BH166" s="173"/>
      <c r="BQ166" s="87"/>
      <c r="BR166" s="87"/>
      <c r="BS166" s="87"/>
      <c r="BT166" s="87"/>
      <c r="BU166" s="87"/>
      <c r="BV166" s="87"/>
      <c r="BW166" s="87"/>
      <c r="BX166" s="87"/>
      <c r="BY166" s="87"/>
      <c r="BZ166" s="87"/>
      <c r="CA166" s="87"/>
      <c r="CB166" s="87"/>
      <c r="CG166" s="13"/>
      <c r="CH166" s="13"/>
    </row>
    <row r="167" spans="2:86" ht="13.5" customHeight="1" x14ac:dyDescent="0.15">
      <c r="B167" s="63">
        <v>53</v>
      </c>
      <c r="C167" s="71" t="str">
        <f t="shared" si="38"/>
        <v/>
      </c>
      <c r="D167" s="118" t="str">
        <f t="shared" si="57"/>
        <v/>
      </c>
      <c r="E167" s="123" t="str">
        <f t="shared" si="20"/>
        <v/>
      </c>
      <c r="F167" s="124" t="str">
        <f t="shared" si="59"/>
        <v/>
      </c>
      <c r="G167" s="124" t="str">
        <f t="shared" si="59"/>
        <v/>
      </c>
      <c r="H167" s="124" t="str">
        <f t="shared" si="59"/>
        <v/>
      </c>
      <c r="I167" s="125" t="str">
        <f t="shared" si="59"/>
        <v/>
      </c>
      <c r="J167" s="123" t="str">
        <f t="shared" si="39"/>
        <v/>
      </c>
      <c r="K167" s="124" t="str">
        <f t="shared" si="62"/>
        <v/>
      </c>
      <c r="L167" s="124" t="str">
        <f t="shared" si="62"/>
        <v/>
      </c>
      <c r="M167" s="124" t="str">
        <f t="shared" si="62"/>
        <v/>
      </c>
      <c r="N167" s="125" t="str">
        <f t="shared" si="62"/>
        <v/>
      </c>
      <c r="O167" s="123" t="str">
        <f t="shared" si="40"/>
        <v/>
      </c>
      <c r="P167" s="124" t="str">
        <f t="shared" si="58"/>
        <v/>
      </c>
      <c r="Q167" s="124" t="str">
        <f t="shared" si="60"/>
        <v/>
      </c>
      <c r="R167" s="124" t="str">
        <f t="shared" si="61"/>
        <v/>
      </c>
      <c r="S167" s="125" t="str">
        <f t="shared" si="63"/>
        <v/>
      </c>
      <c r="T167" s="123"/>
      <c r="U167" s="124"/>
      <c r="V167" s="124"/>
      <c r="W167" s="124"/>
      <c r="X167" s="125"/>
      <c r="Y167" s="123"/>
      <c r="Z167" s="124"/>
      <c r="AA167" s="124"/>
      <c r="AB167" s="124"/>
      <c r="AC167" s="125"/>
      <c r="AD167" s="129">
        <f t="shared" si="30"/>
        <v>0</v>
      </c>
      <c r="AE167" s="130">
        <f t="shared" si="37"/>
        <v>0</v>
      </c>
      <c r="AF167" s="130">
        <f t="shared" si="23"/>
        <v>0</v>
      </c>
      <c r="AG167" s="130">
        <f t="shared" si="24"/>
        <v>0</v>
      </c>
      <c r="AH167" s="131">
        <f t="shared" si="25"/>
        <v>0</v>
      </c>
      <c r="AR167" s="171">
        <f t="shared" si="41"/>
        <v>0</v>
      </c>
      <c r="AS167" s="2">
        <f t="shared" si="42"/>
        <v>0</v>
      </c>
      <c r="AT167" s="170" t="str">
        <f t="shared" si="43"/>
        <v>53-54</v>
      </c>
      <c r="AU167" s="156" t="str">
        <f t="shared" si="44"/>
        <v/>
      </c>
      <c r="AV167" s="171">
        <f t="shared" si="45"/>
        <v>0</v>
      </c>
      <c r="AW167" s="2">
        <f t="shared" si="46"/>
        <v>0</v>
      </c>
      <c r="AX167" s="170" t="str">
        <f t="shared" si="47"/>
        <v>53-55</v>
      </c>
      <c r="AY167" s="156" t="str">
        <f t="shared" si="48"/>
        <v/>
      </c>
      <c r="AZ167" s="171">
        <f t="shared" si="49"/>
        <v>0</v>
      </c>
      <c r="BA167" s="2">
        <f t="shared" si="50"/>
        <v>0</v>
      </c>
      <c r="BB167" s="170" t="str">
        <f t="shared" si="51"/>
        <v>53-56</v>
      </c>
      <c r="BC167" s="156" t="str">
        <f t="shared" si="52"/>
        <v/>
      </c>
      <c r="BD167" s="171">
        <f t="shared" si="53"/>
        <v>0</v>
      </c>
      <c r="BE167" s="2">
        <f t="shared" si="54"/>
        <v>0</v>
      </c>
      <c r="BF167" s="170" t="str">
        <f t="shared" si="55"/>
        <v>53-59</v>
      </c>
      <c r="BG167" s="156" t="str">
        <f t="shared" si="56"/>
        <v/>
      </c>
      <c r="BH167" s="173"/>
      <c r="BQ167" s="87"/>
      <c r="BR167" s="87"/>
      <c r="BS167" s="87"/>
      <c r="BT167" s="87"/>
      <c r="BU167" s="87"/>
      <c r="BV167" s="87"/>
      <c r="BW167" s="87"/>
      <c r="BX167" s="87"/>
      <c r="BY167" s="87"/>
      <c r="BZ167" s="87"/>
      <c r="CA167" s="87"/>
      <c r="CB167" s="87"/>
      <c r="CG167" s="13"/>
      <c r="CH167" s="13"/>
    </row>
    <row r="168" spans="2:86" ht="13.5" customHeight="1" x14ac:dyDescent="0.15">
      <c r="B168" s="63">
        <v>54</v>
      </c>
      <c r="C168" s="71" t="str">
        <f t="shared" si="38"/>
        <v/>
      </c>
      <c r="D168" s="118" t="str">
        <f t="shared" si="57"/>
        <v/>
      </c>
      <c r="E168" s="123" t="str">
        <f t="shared" si="20"/>
        <v/>
      </c>
      <c r="F168" s="124" t="str">
        <f t="shared" si="59"/>
        <v/>
      </c>
      <c r="G168" s="124" t="str">
        <f t="shared" si="59"/>
        <v/>
      </c>
      <c r="H168" s="124" t="str">
        <f t="shared" si="59"/>
        <v/>
      </c>
      <c r="I168" s="125" t="str">
        <f t="shared" si="59"/>
        <v/>
      </c>
      <c r="J168" s="123" t="str">
        <f t="shared" si="39"/>
        <v/>
      </c>
      <c r="K168" s="124" t="str">
        <f t="shared" si="62"/>
        <v/>
      </c>
      <c r="L168" s="124" t="str">
        <f t="shared" si="62"/>
        <v/>
      </c>
      <c r="M168" s="124" t="str">
        <f t="shared" si="62"/>
        <v/>
      </c>
      <c r="N168" s="125" t="str">
        <f t="shared" si="62"/>
        <v/>
      </c>
      <c r="O168" s="123" t="str">
        <f t="shared" si="40"/>
        <v/>
      </c>
      <c r="P168" s="124" t="str">
        <f t="shared" si="58"/>
        <v/>
      </c>
      <c r="Q168" s="124" t="str">
        <f t="shared" si="60"/>
        <v/>
      </c>
      <c r="R168" s="124" t="str">
        <f t="shared" si="61"/>
        <v/>
      </c>
      <c r="S168" s="125" t="str">
        <f t="shared" si="63"/>
        <v/>
      </c>
      <c r="T168" s="123"/>
      <c r="U168" s="124"/>
      <c r="V168" s="124"/>
      <c r="W168" s="124"/>
      <c r="X168" s="125"/>
      <c r="Y168" s="123"/>
      <c r="Z168" s="124"/>
      <c r="AA168" s="124"/>
      <c r="AB168" s="124"/>
      <c r="AC168" s="125"/>
      <c r="AD168" s="129">
        <f t="shared" si="30"/>
        <v>0</v>
      </c>
      <c r="AE168" s="130">
        <f t="shared" si="37"/>
        <v>0</v>
      </c>
      <c r="AF168" s="130">
        <f t="shared" si="23"/>
        <v>0</v>
      </c>
      <c r="AG168" s="130">
        <f t="shared" si="24"/>
        <v>0</v>
      </c>
      <c r="AH168" s="131">
        <f t="shared" si="25"/>
        <v>0</v>
      </c>
      <c r="AR168" s="171">
        <f t="shared" si="41"/>
        <v>0</v>
      </c>
      <c r="AS168" s="2">
        <f t="shared" si="42"/>
        <v>0</v>
      </c>
      <c r="AT168" s="170" t="str">
        <f t="shared" si="43"/>
        <v>54-55</v>
      </c>
      <c r="AU168" s="156" t="str">
        <f t="shared" si="44"/>
        <v/>
      </c>
      <c r="AV168" s="171">
        <f t="shared" si="45"/>
        <v>0</v>
      </c>
      <c r="AW168" s="2">
        <f t="shared" si="46"/>
        <v>0</v>
      </c>
      <c r="AX168" s="170" t="str">
        <f t="shared" si="47"/>
        <v>54-56</v>
      </c>
      <c r="AY168" s="156" t="str">
        <f t="shared" si="48"/>
        <v/>
      </c>
      <c r="AZ168" s="171">
        <f t="shared" si="49"/>
        <v>0</v>
      </c>
      <c r="BA168" s="2">
        <f t="shared" si="50"/>
        <v>0</v>
      </c>
      <c r="BB168" s="170" t="str">
        <f t="shared" si="51"/>
        <v>54-57</v>
      </c>
      <c r="BC168" s="156" t="str">
        <f t="shared" si="52"/>
        <v/>
      </c>
      <c r="BD168" s="171">
        <f t="shared" si="53"/>
        <v>0</v>
      </c>
      <c r="BE168" s="2">
        <f t="shared" si="54"/>
        <v>0</v>
      </c>
      <c r="BF168" s="170" t="str">
        <f t="shared" si="55"/>
        <v>54-60</v>
      </c>
      <c r="BG168" s="156" t="str">
        <f t="shared" si="56"/>
        <v/>
      </c>
      <c r="BH168" s="173"/>
      <c r="BQ168" s="87"/>
      <c r="BR168" s="87"/>
      <c r="BS168" s="87"/>
      <c r="BT168" s="87"/>
      <c r="BU168" s="87"/>
      <c r="BV168" s="87"/>
      <c r="BW168" s="87"/>
      <c r="BX168" s="87"/>
      <c r="BY168" s="87"/>
      <c r="BZ168" s="87"/>
      <c r="CA168" s="87"/>
      <c r="CB168" s="87"/>
      <c r="CG168" s="13"/>
      <c r="CH168" s="13"/>
    </row>
    <row r="169" spans="2:86" ht="13.5" customHeight="1" x14ac:dyDescent="0.15">
      <c r="B169" s="63">
        <v>55</v>
      </c>
      <c r="C169" s="71" t="str">
        <f t="shared" si="38"/>
        <v/>
      </c>
      <c r="D169" s="118" t="str">
        <f t="shared" si="57"/>
        <v/>
      </c>
      <c r="E169" s="123" t="str">
        <f t="shared" si="20"/>
        <v/>
      </c>
      <c r="F169" s="124" t="str">
        <f t="shared" si="59"/>
        <v/>
      </c>
      <c r="G169" s="124" t="str">
        <f t="shared" si="59"/>
        <v/>
      </c>
      <c r="H169" s="124" t="str">
        <f t="shared" si="59"/>
        <v/>
      </c>
      <c r="I169" s="125" t="str">
        <f t="shared" si="59"/>
        <v/>
      </c>
      <c r="J169" s="123" t="str">
        <f t="shared" si="39"/>
        <v/>
      </c>
      <c r="K169" s="124" t="str">
        <f t="shared" si="62"/>
        <v/>
      </c>
      <c r="L169" s="124" t="str">
        <f t="shared" si="62"/>
        <v/>
      </c>
      <c r="M169" s="124" t="str">
        <f t="shared" si="62"/>
        <v/>
      </c>
      <c r="N169" s="125" t="str">
        <f t="shared" si="62"/>
        <v/>
      </c>
      <c r="O169" s="123" t="str">
        <f t="shared" si="40"/>
        <v/>
      </c>
      <c r="P169" s="124" t="str">
        <f t="shared" si="58"/>
        <v/>
      </c>
      <c r="Q169" s="124" t="str">
        <f t="shared" si="60"/>
        <v/>
      </c>
      <c r="R169" s="124" t="str">
        <f t="shared" si="61"/>
        <v/>
      </c>
      <c r="S169" s="125" t="str">
        <f t="shared" si="63"/>
        <v/>
      </c>
      <c r="T169" s="123"/>
      <c r="U169" s="124"/>
      <c r="V169" s="124"/>
      <c r="W169" s="124"/>
      <c r="X169" s="125"/>
      <c r="Y169" s="123"/>
      <c r="Z169" s="124"/>
      <c r="AA169" s="124"/>
      <c r="AB169" s="124"/>
      <c r="AC169" s="125"/>
      <c r="AD169" s="129">
        <f t="shared" si="30"/>
        <v>0</v>
      </c>
      <c r="AE169" s="130">
        <f t="shared" si="37"/>
        <v>0</v>
      </c>
      <c r="AF169" s="130">
        <f t="shared" si="23"/>
        <v>0</v>
      </c>
      <c r="AG169" s="130">
        <f t="shared" si="24"/>
        <v>0</v>
      </c>
      <c r="AH169" s="131">
        <f t="shared" si="25"/>
        <v>0</v>
      </c>
      <c r="AR169" s="171">
        <f t="shared" si="41"/>
        <v>0</v>
      </c>
      <c r="AS169" s="2">
        <f t="shared" si="42"/>
        <v>0</v>
      </c>
      <c r="AT169" s="170" t="str">
        <f t="shared" si="43"/>
        <v>55-56</v>
      </c>
      <c r="AU169" s="156" t="str">
        <f t="shared" si="44"/>
        <v/>
      </c>
      <c r="AV169" s="171">
        <f t="shared" si="45"/>
        <v>0</v>
      </c>
      <c r="AW169" s="2">
        <f t="shared" si="46"/>
        <v>0</v>
      </c>
      <c r="AX169" s="170" t="str">
        <f t="shared" si="47"/>
        <v>55-57</v>
      </c>
      <c r="AY169" s="156" t="str">
        <f t="shared" si="48"/>
        <v/>
      </c>
      <c r="AZ169" s="171">
        <f t="shared" si="49"/>
        <v>0</v>
      </c>
      <c r="BA169" s="2">
        <f t="shared" si="50"/>
        <v>0</v>
      </c>
      <c r="BB169" s="170" t="str">
        <f t="shared" si="51"/>
        <v>55-58</v>
      </c>
      <c r="BC169" s="156" t="str">
        <f t="shared" si="52"/>
        <v/>
      </c>
      <c r="BD169" s="171">
        <f t="shared" si="53"/>
        <v>0</v>
      </c>
      <c r="BE169" s="2">
        <f t="shared" si="54"/>
        <v>0</v>
      </c>
      <c r="BF169" s="170" t="str">
        <f t="shared" si="55"/>
        <v>55-61</v>
      </c>
      <c r="BG169" s="156" t="str">
        <f t="shared" si="56"/>
        <v/>
      </c>
      <c r="BH169" s="173"/>
      <c r="BQ169" s="87"/>
      <c r="BR169" s="87"/>
      <c r="BS169" s="87"/>
      <c r="BT169" s="87"/>
      <c r="BU169" s="87"/>
      <c r="BV169" s="87"/>
      <c r="BW169" s="87"/>
      <c r="BX169" s="87"/>
      <c r="BY169" s="87"/>
      <c r="BZ169" s="87"/>
      <c r="CA169" s="87"/>
      <c r="CB169" s="87"/>
      <c r="CG169" s="13"/>
      <c r="CH169" s="13"/>
    </row>
    <row r="170" spans="2:86" ht="13.5" customHeight="1" x14ac:dyDescent="0.15">
      <c r="B170" s="63">
        <v>56</v>
      </c>
      <c r="C170" s="71" t="str">
        <f t="shared" si="38"/>
        <v/>
      </c>
      <c r="D170" s="118" t="str">
        <f t="shared" si="57"/>
        <v/>
      </c>
      <c r="E170" s="123" t="str">
        <f t="shared" si="20"/>
        <v/>
      </c>
      <c r="F170" s="124" t="str">
        <f t="shared" si="59"/>
        <v/>
      </c>
      <c r="G170" s="124" t="str">
        <f t="shared" si="59"/>
        <v/>
      </c>
      <c r="H170" s="124" t="str">
        <f t="shared" si="59"/>
        <v/>
      </c>
      <c r="I170" s="125" t="str">
        <f t="shared" si="59"/>
        <v/>
      </c>
      <c r="J170" s="123" t="str">
        <f t="shared" si="39"/>
        <v/>
      </c>
      <c r="K170" s="124" t="str">
        <f t="shared" si="62"/>
        <v/>
      </c>
      <c r="L170" s="124" t="str">
        <f t="shared" si="62"/>
        <v/>
      </c>
      <c r="M170" s="124" t="str">
        <f t="shared" si="62"/>
        <v/>
      </c>
      <c r="N170" s="125" t="str">
        <f t="shared" si="62"/>
        <v/>
      </c>
      <c r="O170" s="123" t="str">
        <f t="shared" si="40"/>
        <v/>
      </c>
      <c r="P170" s="124" t="str">
        <f t="shared" si="58"/>
        <v/>
      </c>
      <c r="Q170" s="124" t="str">
        <f t="shared" si="60"/>
        <v/>
      </c>
      <c r="R170" s="124" t="str">
        <f t="shared" si="61"/>
        <v/>
      </c>
      <c r="S170" s="125" t="str">
        <f t="shared" si="63"/>
        <v/>
      </c>
      <c r="T170" s="123"/>
      <c r="U170" s="124"/>
      <c r="V170" s="124"/>
      <c r="W170" s="124"/>
      <c r="X170" s="125"/>
      <c r="Y170" s="123"/>
      <c r="Z170" s="124"/>
      <c r="AA170" s="124"/>
      <c r="AB170" s="124"/>
      <c r="AC170" s="125"/>
      <c r="AD170" s="129">
        <f t="shared" si="30"/>
        <v>0</v>
      </c>
      <c r="AE170" s="130">
        <f t="shared" si="37"/>
        <v>0</v>
      </c>
      <c r="AF170" s="130">
        <f t="shared" si="23"/>
        <v>0</v>
      </c>
      <c r="AG170" s="130">
        <f t="shared" si="24"/>
        <v>0</v>
      </c>
      <c r="AH170" s="131">
        <f t="shared" si="25"/>
        <v>0</v>
      </c>
      <c r="AR170" s="171">
        <f t="shared" si="41"/>
        <v>0</v>
      </c>
      <c r="AS170" s="2">
        <f t="shared" si="42"/>
        <v>0</v>
      </c>
      <c r="AT170" s="170" t="str">
        <f t="shared" si="43"/>
        <v>56-57</v>
      </c>
      <c r="AU170" s="156" t="str">
        <f t="shared" si="44"/>
        <v/>
      </c>
      <c r="AV170" s="171">
        <f t="shared" si="45"/>
        <v>0</v>
      </c>
      <c r="AW170" s="2">
        <f t="shared" si="46"/>
        <v>0</v>
      </c>
      <c r="AX170" s="170" t="str">
        <f t="shared" si="47"/>
        <v>56-58</v>
      </c>
      <c r="AY170" s="156" t="str">
        <f t="shared" si="48"/>
        <v/>
      </c>
      <c r="AZ170" s="171">
        <f t="shared" si="49"/>
        <v>0</v>
      </c>
      <c r="BA170" s="2">
        <f t="shared" si="50"/>
        <v>0</v>
      </c>
      <c r="BB170" s="170" t="str">
        <f t="shared" si="51"/>
        <v>56-59</v>
      </c>
      <c r="BC170" s="156" t="str">
        <f t="shared" si="52"/>
        <v/>
      </c>
      <c r="BD170" s="171">
        <f t="shared" si="53"/>
        <v>0</v>
      </c>
      <c r="BE170" s="2">
        <f t="shared" si="54"/>
        <v>0</v>
      </c>
      <c r="BF170" s="170" t="str">
        <f t="shared" si="55"/>
        <v>56-62</v>
      </c>
      <c r="BG170" s="156" t="str">
        <f t="shared" si="56"/>
        <v/>
      </c>
      <c r="BH170" s="173"/>
      <c r="BQ170" s="87"/>
      <c r="BR170" s="87"/>
      <c r="BS170" s="87"/>
      <c r="BT170" s="87"/>
      <c r="BU170" s="87"/>
      <c r="BV170" s="87"/>
      <c r="BW170" s="87"/>
      <c r="BX170" s="87"/>
      <c r="BY170" s="87"/>
      <c r="BZ170" s="87"/>
      <c r="CA170" s="87"/>
      <c r="CB170" s="87"/>
      <c r="CG170" s="13"/>
      <c r="CH170" s="13"/>
    </row>
    <row r="171" spans="2:86" ht="13.5" customHeight="1" x14ac:dyDescent="0.15">
      <c r="B171" s="63">
        <v>57</v>
      </c>
      <c r="C171" s="71" t="str">
        <f t="shared" si="38"/>
        <v/>
      </c>
      <c r="D171" s="118" t="str">
        <f t="shared" si="57"/>
        <v/>
      </c>
      <c r="E171" s="123" t="str">
        <f t="shared" si="20"/>
        <v/>
      </c>
      <c r="F171" s="124" t="str">
        <f t="shared" si="59"/>
        <v/>
      </c>
      <c r="G171" s="124" t="str">
        <f t="shared" si="59"/>
        <v/>
      </c>
      <c r="H171" s="124" t="str">
        <f t="shared" si="59"/>
        <v/>
      </c>
      <c r="I171" s="125" t="str">
        <f t="shared" si="59"/>
        <v/>
      </c>
      <c r="J171" s="123" t="str">
        <f t="shared" si="39"/>
        <v/>
      </c>
      <c r="K171" s="124" t="str">
        <f t="shared" si="62"/>
        <v/>
      </c>
      <c r="L171" s="124" t="str">
        <f t="shared" si="62"/>
        <v/>
      </c>
      <c r="M171" s="124" t="str">
        <f t="shared" si="62"/>
        <v/>
      </c>
      <c r="N171" s="125" t="str">
        <f t="shared" si="62"/>
        <v/>
      </c>
      <c r="O171" s="123" t="str">
        <f t="shared" si="40"/>
        <v/>
      </c>
      <c r="P171" s="124" t="str">
        <f t="shared" si="58"/>
        <v/>
      </c>
      <c r="Q171" s="124" t="str">
        <f t="shared" si="60"/>
        <v/>
      </c>
      <c r="R171" s="124" t="str">
        <f t="shared" si="61"/>
        <v/>
      </c>
      <c r="S171" s="125" t="str">
        <f t="shared" si="63"/>
        <v/>
      </c>
      <c r="T171" s="123"/>
      <c r="U171" s="124"/>
      <c r="V171" s="124"/>
      <c r="W171" s="124"/>
      <c r="X171" s="125"/>
      <c r="Y171" s="123"/>
      <c r="Z171" s="124"/>
      <c r="AA171" s="124"/>
      <c r="AB171" s="124"/>
      <c r="AC171" s="125"/>
      <c r="AD171" s="129">
        <f t="shared" si="30"/>
        <v>0</v>
      </c>
      <c r="AE171" s="130">
        <f t="shared" si="37"/>
        <v>0</v>
      </c>
      <c r="AF171" s="130">
        <f t="shared" si="23"/>
        <v>0</v>
      </c>
      <c r="AG171" s="130">
        <f t="shared" si="24"/>
        <v>0</v>
      </c>
      <c r="AH171" s="131">
        <f t="shared" si="25"/>
        <v>0</v>
      </c>
      <c r="AR171" s="171">
        <f t="shared" si="41"/>
        <v>0</v>
      </c>
      <c r="AS171" s="2">
        <f t="shared" si="42"/>
        <v>0</v>
      </c>
      <c r="AT171" s="170" t="str">
        <f t="shared" si="43"/>
        <v>57-58</v>
      </c>
      <c r="AU171" s="156" t="str">
        <f t="shared" si="44"/>
        <v/>
      </c>
      <c r="AV171" s="171">
        <f t="shared" si="45"/>
        <v>0</v>
      </c>
      <c r="AW171" s="2">
        <f t="shared" si="46"/>
        <v>0</v>
      </c>
      <c r="AX171" s="170" t="str">
        <f t="shared" si="47"/>
        <v>57-59</v>
      </c>
      <c r="AY171" s="156" t="str">
        <f t="shared" si="48"/>
        <v/>
      </c>
      <c r="AZ171" s="171">
        <f t="shared" si="49"/>
        <v>0</v>
      </c>
      <c r="BA171" s="2">
        <f t="shared" si="50"/>
        <v>0</v>
      </c>
      <c r="BB171" s="170" t="str">
        <f t="shared" si="51"/>
        <v>57-60</v>
      </c>
      <c r="BC171" s="156" t="str">
        <f t="shared" si="52"/>
        <v/>
      </c>
      <c r="BD171" s="171">
        <f t="shared" si="53"/>
        <v>0</v>
      </c>
      <c r="BE171" s="2">
        <f t="shared" si="54"/>
        <v>0</v>
      </c>
      <c r="BF171" s="170" t="str">
        <f t="shared" si="55"/>
        <v>57-63</v>
      </c>
      <c r="BG171" s="156" t="str">
        <f t="shared" si="56"/>
        <v/>
      </c>
      <c r="BH171" s="173"/>
      <c r="BQ171" s="87"/>
      <c r="BR171" s="87"/>
      <c r="BS171" s="87"/>
      <c r="BT171" s="87"/>
      <c r="BU171" s="87"/>
      <c r="BV171" s="87"/>
      <c r="BW171" s="87"/>
      <c r="BX171" s="87"/>
      <c r="BY171" s="87"/>
      <c r="BZ171" s="87"/>
      <c r="CA171" s="87"/>
      <c r="CB171" s="87"/>
      <c r="CG171" s="13"/>
      <c r="CH171" s="13"/>
    </row>
    <row r="172" spans="2:86" ht="13.5" customHeight="1" x14ac:dyDescent="0.15">
      <c r="B172" s="63">
        <v>58</v>
      </c>
      <c r="C172" s="71" t="str">
        <f t="shared" si="38"/>
        <v/>
      </c>
      <c r="D172" s="118" t="str">
        <f t="shared" si="57"/>
        <v/>
      </c>
      <c r="E172" s="123" t="str">
        <f t="shared" si="20"/>
        <v/>
      </c>
      <c r="F172" s="124" t="str">
        <f t="shared" si="59"/>
        <v/>
      </c>
      <c r="G172" s="124" t="str">
        <f t="shared" si="59"/>
        <v/>
      </c>
      <c r="H172" s="124" t="str">
        <f t="shared" si="59"/>
        <v/>
      </c>
      <c r="I172" s="125" t="str">
        <f t="shared" si="59"/>
        <v/>
      </c>
      <c r="J172" s="123" t="str">
        <f t="shared" si="39"/>
        <v/>
      </c>
      <c r="K172" s="124" t="str">
        <f t="shared" si="62"/>
        <v/>
      </c>
      <c r="L172" s="124" t="str">
        <f t="shared" si="62"/>
        <v/>
      </c>
      <c r="M172" s="124" t="str">
        <f t="shared" si="62"/>
        <v/>
      </c>
      <c r="N172" s="125" t="str">
        <f t="shared" si="62"/>
        <v/>
      </c>
      <c r="O172" s="123" t="str">
        <f t="shared" si="40"/>
        <v/>
      </c>
      <c r="P172" s="124" t="str">
        <f t="shared" si="58"/>
        <v/>
      </c>
      <c r="Q172" s="124" t="str">
        <f t="shared" si="60"/>
        <v/>
      </c>
      <c r="R172" s="124" t="str">
        <f t="shared" si="61"/>
        <v/>
      </c>
      <c r="S172" s="125" t="str">
        <f t="shared" si="63"/>
        <v/>
      </c>
      <c r="T172" s="123"/>
      <c r="U172" s="124"/>
      <c r="V172" s="124"/>
      <c r="W172" s="124"/>
      <c r="X172" s="125"/>
      <c r="Y172" s="123"/>
      <c r="Z172" s="124"/>
      <c r="AA172" s="124"/>
      <c r="AB172" s="124"/>
      <c r="AC172" s="125"/>
      <c r="AD172" s="129">
        <f t="shared" si="30"/>
        <v>0</v>
      </c>
      <c r="AE172" s="130">
        <f t="shared" si="37"/>
        <v>0</v>
      </c>
      <c r="AF172" s="130">
        <f t="shared" si="23"/>
        <v>0</v>
      </c>
      <c r="AG172" s="130">
        <f t="shared" si="24"/>
        <v>0</v>
      </c>
      <c r="AH172" s="131">
        <f t="shared" si="25"/>
        <v>0</v>
      </c>
      <c r="AR172" s="171">
        <f t="shared" si="41"/>
        <v>0</v>
      </c>
      <c r="AS172" s="2">
        <f t="shared" si="42"/>
        <v>0</v>
      </c>
      <c r="AT172" s="170" t="str">
        <f t="shared" si="43"/>
        <v>58-59</v>
      </c>
      <c r="AU172" s="156" t="str">
        <f t="shared" si="44"/>
        <v/>
      </c>
      <c r="AV172" s="171">
        <f t="shared" si="45"/>
        <v>0</v>
      </c>
      <c r="AW172" s="2">
        <f t="shared" si="46"/>
        <v>0</v>
      </c>
      <c r="AX172" s="170" t="str">
        <f t="shared" si="47"/>
        <v>58-60</v>
      </c>
      <c r="AY172" s="156" t="str">
        <f t="shared" si="48"/>
        <v/>
      </c>
      <c r="AZ172" s="171">
        <f t="shared" si="49"/>
        <v>0</v>
      </c>
      <c r="BA172" s="2">
        <f t="shared" si="50"/>
        <v>0</v>
      </c>
      <c r="BB172" s="170" t="str">
        <f t="shared" si="51"/>
        <v>58-61</v>
      </c>
      <c r="BC172" s="156" t="str">
        <f t="shared" si="52"/>
        <v/>
      </c>
      <c r="BD172" s="171">
        <f t="shared" si="53"/>
        <v>0</v>
      </c>
      <c r="BE172" s="2">
        <f t="shared" si="54"/>
        <v>0</v>
      </c>
      <c r="BF172" s="170" t="str">
        <f t="shared" si="55"/>
        <v>58-64</v>
      </c>
      <c r="BG172" s="156" t="str">
        <f t="shared" si="56"/>
        <v/>
      </c>
      <c r="BH172" s="173"/>
      <c r="BQ172" s="87"/>
      <c r="BR172" s="87"/>
      <c r="BS172" s="87"/>
      <c r="BT172" s="87"/>
      <c r="BU172" s="87"/>
      <c r="BV172" s="87"/>
      <c r="BW172" s="87"/>
      <c r="BX172" s="87"/>
      <c r="BY172" s="87"/>
      <c r="BZ172" s="87"/>
      <c r="CA172" s="87"/>
      <c r="CB172" s="87"/>
      <c r="CG172" s="13"/>
      <c r="CH172" s="13"/>
    </row>
    <row r="173" spans="2:86" ht="13.5" customHeight="1" x14ac:dyDescent="0.15">
      <c r="B173" s="63">
        <v>59</v>
      </c>
      <c r="C173" s="71" t="str">
        <f t="shared" si="38"/>
        <v/>
      </c>
      <c r="D173" s="118" t="str">
        <f t="shared" si="57"/>
        <v/>
      </c>
      <c r="E173" s="123" t="str">
        <f t="shared" si="20"/>
        <v/>
      </c>
      <c r="F173" s="124" t="str">
        <f t="shared" si="59"/>
        <v/>
      </c>
      <c r="G173" s="124" t="str">
        <f t="shared" si="59"/>
        <v/>
      </c>
      <c r="H173" s="124" t="str">
        <f t="shared" si="59"/>
        <v/>
      </c>
      <c r="I173" s="125" t="str">
        <f t="shared" si="59"/>
        <v/>
      </c>
      <c r="J173" s="123" t="str">
        <f t="shared" si="39"/>
        <v/>
      </c>
      <c r="K173" s="124" t="str">
        <f t="shared" si="62"/>
        <v/>
      </c>
      <c r="L173" s="124" t="str">
        <f t="shared" si="62"/>
        <v/>
      </c>
      <c r="M173" s="124" t="str">
        <f t="shared" si="62"/>
        <v/>
      </c>
      <c r="N173" s="125" t="str">
        <f t="shared" si="62"/>
        <v/>
      </c>
      <c r="O173" s="123" t="str">
        <f t="shared" si="40"/>
        <v/>
      </c>
      <c r="P173" s="124" t="str">
        <f t="shared" si="58"/>
        <v/>
      </c>
      <c r="Q173" s="124" t="str">
        <f t="shared" si="60"/>
        <v/>
      </c>
      <c r="R173" s="124" t="str">
        <f t="shared" si="61"/>
        <v/>
      </c>
      <c r="S173" s="125" t="str">
        <f t="shared" si="63"/>
        <v/>
      </c>
      <c r="T173" s="123"/>
      <c r="U173" s="124"/>
      <c r="V173" s="124"/>
      <c r="W173" s="124"/>
      <c r="X173" s="125"/>
      <c r="Y173" s="123"/>
      <c r="Z173" s="124"/>
      <c r="AA173" s="124"/>
      <c r="AB173" s="124"/>
      <c r="AC173" s="125"/>
      <c r="AD173" s="129">
        <f t="shared" si="30"/>
        <v>0</v>
      </c>
      <c r="AE173" s="130">
        <f t="shared" si="37"/>
        <v>0</v>
      </c>
      <c r="AF173" s="130">
        <f t="shared" si="23"/>
        <v>0</v>
      </c>
      <c r="AG173" s="130">
        <f t="shared" si="24"/>
        <v>0</v>
      </c>
      <c r="AH173" s="131">
        <f t="shared" si="25"/>
        <v>0</v>
      </c>
      <c r="AR173" s="171">
        <f t="shared" si="41"/>
        <v>0</v>
      </c>
      <c r="AS173" s="2">
        <f t="shared" si="42"/>
        <v>0</v>
      </c>
      <c r="AT173" s="170" t="str">
        <f t="shared" si="43"/>
        <v>59-60</v>
      </c>
      <c r="AU173" s="156" t="str">
        <f t="shared" si="44"/>
        <v/>
      </c>
      <c r="AV173" s="171">
        <f t="shared" si="45"/>
        <v>0</v>
      </c>
      <c r="AW173" s="2">
        <f t="shared" si="46"/>
        <v>0</v>
      </c>
      <c r="AX173" s="170" t="str">
        <f t="shared" si="47"/>
        <v>59-61</v>
      </c>
      <c r="AY173" s="156" t="str">
        <f t="shared" si="48"/>
        <v/>
      </c>
      <c r="AZ173" s="171">
        <f t="shared" si="49"/>
        <v>0</v>
      </c>
      <c r="BA173" s="2">
        <f t="shared" si="50"/>
        <v>0</v>
      </c>
      <c r="BB173" s="170" t="str">
        <f t="shared" si="51"/>
        <v>59-62</v>
      </c>
      <c r="BC173" s="156" t="str">
        <f t="shared" si="52"/>
        <v/>
      </c>
      <c r="BD173" s="171">
        <f t="shared" si="53"/>
        <v>0</v>
      </c>
      <c r="BE173" s="2">
        <f t="shared" si="54"/>
        <v>0</v>
      </c>
      <c r="BF173" s="170" t="str">
        <f t="shared" si="55"/>
        <v>59-65</v>
      </c>
      <c r="BG173" s="156" t="str">
        <f t="shared" si="56"/>
        <v/>
      </c>
      <c r="BH173" s="173"/>
      <c r="BQ173" s="87"/>
      <c r="BR173" s="87"/>
      <c r="BS173" s="87"/>
      <c r="BT173" s="87"/>
      <c r="BU173" s="87"/>
      <c r="BV173" s="87"/>
      <c r="BW173" s="87"/>
      <c r="BX173" s="87"/>
      <c r="BY173" s="87"/>
      <c r="BZ173" s="87"/>
      <c r="CA173" s="87"/>
      <c r="CB173" s="87"/>
      <c r="CG173" s="13"/>
      <c r="CH173" s="13"/>
    </row>
    <row r="174" spans="2:86" ht="13.5" customHeight="1" x14ac:dyDescent="0.15">
      <c r="B174" s="63">
        <v>60</v>
      </c>
      <c r="C174" s="71" t="str">
        <f t="shared" si="38"/>
        <v/>
      </c>
      <c r="D174" s="118" t="str">
        <f t="shared" si="57"/>
        <v/>
      </c>
      <c r="E174" s="123" t="str">
        <f t="shared" si="20"/>
        <v/>
      </c>
      <c r="F174" s="124" t="str">
        <f t="shared" si="59"/>
        <v/>
      </c>
      <c r="G174" s="124" t="str">
        <f t="shared" si="59"/>
        <v/>
      </c>
      <c r="H174" s="124" t="str">
        <f t="shared" si="59"/>
        <v/>
      </c>
      <c r="I174" s="125" t="str">
        <f t="shared" si="59"/>
        <v/>
      </c>
      <c r="J174" s="123" t="str">
        <f t="shared" si="39"/>
        <v/>
      </c>
      <c r="K174" s="124" t="str">
        <f t="shared" si="62"/>
        <v/>
      </c>
      <c r="L174" s="124" t="str">
        <f t="shared" si="62"/>
        <v/>
      </c>
      <c r="M174" s="124" t="str">
        <f t="shared" si="62"/>
        <v/>
      </c>
      <c r="N174" s="125" t="str">
        <f t="shared" si="62"/>
        <v/>
      </c>
      <c r="O174" s="123" t="str">
        <f t="shared" si="40"/>
        <v/>
      </c>
      <c r="P174" s="124" t="str">
        <f t="shared" si="58"/>
        <v/>
      </c>
      <c r="Q174" s="124" t="str">
        <f t="shared" si="60"/>
        <v/>
      </c>
      <c r="R174" s="124" t="str">
        <f t="shared" si="61"/>
        <v/>
      </c>
      <c r="S174" s="125" t="str">
        <f t="shared" si="63"/>
        <v/>
      </c>
      <c r="T174" s="123"/>
      <c r="U174" s="124"/>
      <c r="V174" s="124"/>
      <c r="W174" s="124"/>
      <c r="X174" s="125"/>
      <c r="Y174" s="123"/>
      <c r="Z174" s="124"/>
      <c r="AA174" s="124"/>
      <c r="AB174" s="124"/>
      <c r="AC174" s="125"/>
      <c r="AD174" s="129">
        <f t="shared" si="30"/>
        <v>0</v>
      </c>
      <c r="AE174" s="130">
        <f t="shared" si="37"/>
        <v>0</v>
      </c>
      <c r="AF174" s="130">
        <f t="shared" si="23"/>
        <v>0</v>
      </c>
      <c r="AG174" s="130">
        <f t="shared" si="24"/>
        <v>0</v>
      </c>
      <c r="AH174" s="131">
        <f t="shared" si="25"/>
        <v>0</v>
      </c>
      <c r="AR174" s="171">
        <f t="shared" si="41"/>
        <v>0</v>
      </c>
      <c r="AS174" s="2">
        <f t="shared" si="42"/>
        <v>0</v>
      </c>
      <c r="AT174" s="170" t="str">
        <f t="shared" si="43"/>
        <v>60-61</v>
      </c>
      <c r="AU174" s="156" t="str">
        <f t="shared" si="44"/>
        <v/>
      </c>
      <c r="AV174" s="171">
        <f t="shared" si="45"/>
        <v>0</v>
      </c>
      <c r="AW174" s="2">
        <f t="shared" si="46"/>
        <v>0</v>
      </c>
      <c r="AX174" s="170" t="str">
        <f t="shared" si="47"/>
        <v>60-62</v>
      </c>
      <c r="AY174" s="156" t="str">
        <f t="shared" si="48"/>
        <v/>
      </c>
      <c r="AZ174" s="171">
        <f t="shared" si="49"/>
        <v>0</v>
      </c>
      <c r="BA174" s="2">
        <f t="shared" si="50"/>
        <v>0</v>
      </c>
      <c r="BB174" s="170" t="str">
        <f t="shared" si="51"/>
        <v>60-63</v>
      </c>
      <c r="BC174" s="156" t="str">
        <f t="shared" si="52"/>
        <v/>
      </c>
      <c r="BD174" s="171">
        <f t="shared" si="53"/>
        <v>0</v>
      </c>
      <c r="BE174" s="2">
        <f t="shared" si="54"/>
        <v>0</v>
      </c>
      <c r="BF174" s="170" t="str">
        <f t="shared" si="55"/>
        <v>60-66</v>
      </c>
      <c r="BG174" s="156" t="str">
        <f t="shared" si="56"/>
        <v/>
      </c>
      <c r="BH174" s="173"/>
      <c r="BQ174" s="87"/>
      <c r="BR174" s="87"/>
      <c r="BS174" s="87"/>
      <c r="BT174" s="87"/>
      <c r="BU174" s="87"/>
      <c r="BV174" s="87"/>
      <c r="BW174" s="87"/>
      <c r="BX174" s="87"/>
      <c r="BY174" s="87"/>
      <c r="BZ174" s="87"/>
      <c r="CA174" s="87"/>
      <c r="CB174" s="87"/>
      <c r="CG174" s="13"/>
      <c r="CH174" s="13"/>
    </row>
    <row r="175" spans="2:86" ht="13.5" customHeight="1" x14ac:dyDescent="0.15">
      <c r="B175" s="63">
        <v>61</v>
      </c>
      <c r="C175" s="71" t="str">
        <f t="shared" si="38"/>
        <v/>
      </c>
      <c r="D175" s="118" t="str">
        <f t="shared" si="57"/>
        <v/>
      </c>
      <c r="E175" s="123" t="str">
        <f t="shared" si="20"/>
        <v/>
      </c>
      <c r="F175" s="124" t="str">
        <f t="shared" si="59"/>
        <v/>
      </c>
      <c r="G175" s="124" t="str">
        <f t="shared" si="59"/>
        <v/>
      </c>
      <c r="H175" s="124" t="str">
        <f t="shared" si="59"/>
        <v/>
      </c>
      <c r="I175" s="125" t="str">
        <f t="shared" si="59"/>
        <v/>
      </c>
      <c r="J175" s="123" t="str">
        <f t="shared" si="39"/>
        <v/>
      </c>
      <c r="K175" s="124" t="str">
        <f t="shared" si="62"/>
        <v/>
      </c>
      <c r="L175" s="124" t="str">
        <f t="shared" si="62"/>
        <v/>
      </c>
      <c r="M175" s="124" t="str">
        <f t="shared" si="62"/>
        <v/>
      </c>
      <c r="N175" s="125" t="str">
        <f t="shared" si="62"/>
        <v/>
      </c>
      <c r="O175" s="123" t="str">
        <f t="shared" si="40"/>
        <v/>
      </c>
      <c r="P175" s="124" t="str">
        <f t="shared" si="58"/>
        <v/>
      </c>
      <c r="Q175" s="124" t="str">
        <f t="shared" si="60"/>
        <v/>
      </c>
      <c r="R175" s="124" t="str">
        <f t="shared" si="61"/>
        <v/>
      </c>
      <c r="S175" s="125" t="str">
        <f t="shared" si="63"/>
        <v/>
      </c>
      <c r="T175" s="123"/>
      <c r="U175" s="124"/>
      <c r="V175" s="124"/>
      <c r="W175" s="124"/>
      <c r="X175" s="125"/>
      <c r="Y175" s="123"/>
      <c r="Z175" s="124"/>
      <c r="AA175" s="124"/>
      <c r="AB175" s="124"/>
      <c r="AC175" s="125"/>
      <c r="AD175" s="129">
        <f t="shared" si="30"/>
        <v>0</v>
      </c>
      <c r="AE175" s="130">
        <f t="shared" si="37"/>
        <v>0</v>
      </c>
      <c r="AF175" s="130">
        <f t="shared" si="23"/>
        <v>0</v>
      </c>
      <c r="AG175" s="130">
        <f t="shared" si="24"/>
        <v>0</v>
      </c>
      <c r="AH175" s="131">
        <f t="shared" si="25"/>
        <v>0</v>
      </c>
      <c r="AR175" s="171">
        <f t="shared" si="41"/>
        <v>0</v>
      </c>
      <c r="AS175" s="2">
        <f t="shared" si="42"/>
        <v>0</v>
      </c>
      <c r="AT175" s="170" t="str">
        <f t="shared" si="43"/>
        <v>61-62</v>
      </c>
      <c r="AU175" s="156" t="str">
        <f t="shared" si="44"/>
        <v/>
      </c>
      <c r="AV175" s="171">
        <f t="shared" si="45"/>
        <v>0</v>
      </c>
      <c r="AW175" s="2">
        <f t="shared" si="46"/>
        <v>0</v>
      </c>
      <c r="AX175" s="170" t="str">
        <f t="shared" si="47"/>
        <v>61-63</v>
      </c>
      <c r="AY175" s="156" t="str">
        <f t="shared" si="48"/>
        <v/>
      </c>
      <c r="AZ175" s="171">
        <f t="shared" si="49"/>
        <v>0</v>
      </c>
      <c r="BA175" s="2">
        <f t="shared" si="50"/>
        <v>0</v>
      </c>
      <c r="BB175" s="170" t="str">
        <f t="shared" si="51"/>
        <v>61-64</v>
      </c>
      <c r="BC175" s="156" t="str">
        <f t="shared" si="52"/>
        <v/>
      </c>
      <c r="BD175" s="171">
        <f t="shared" si="53"/>
        <v>0</v>
      </c>
      <c r="BE175" s="2">
        <f t="shared" si="54"/>
        <v>0</v>
      </c>
      <c r="BF175" s="170" t="str">
        <f t="shared" si="55"/>
        <v>61-67</v>
      </c>
      <c r="BG175" s="156" t="str">
        <f t="shared" si="56"/>
        <v/>
      </c>
      <c r="BH175" s="173"/>
      <c r="BQ175" s="87"/>
      <c r="BR175" s="87"/>
      <c r="BS175" s="87"/>
      <c r="BT175" s="87"/>
      <c r="BU175" s="87"/>
      <c r="BV175" s="87"/>
      <c r="BW175" s="87"/>
      <c r="BX175" s="87"/>
      <c r="BY175" s="87"/>
      <c r="BZ175" s="87"/>
      <c r="CA175" s="87"/>
      <c r="CB175" s="87"/>
      <c r="CG175" s="13"/>
      <c r="CH175" s="13"/>
    </row>
    <row r="176" spans="2:86" ht="13.5" customHeight="1" x14ac:dyDescent="0.15">
      <c r="B176" s="63">
        <v>62</v>
      </c>
      <c r="C176" s="71" t="str">
        <f t="shared" si="38"/>
        <v/>
      </c>
      <c r="D176" s="118" t="str">
        <f t="shared" si="57"/>
        <v/>
      </c>
      <c r="E176" s="123" t="str">
        <f t="shared" si="20"/>
        <v/>
      </c>
      <c r="F176" s="124" t="str">
        <f t="shared" si="59"/>
        <v/>
      </c>
      <c r="G176" s="124" t="str">
        <f t="shared" si="59"/>
        <v/>
      </c>
      <c r="H176" s="124" t="str">
        <f t="shared" si="59"/>
        <v/>
      </c>
      <c r="I176" s="125" t="str">
        <f t="shared" si="59"/>
        <v/>
      </c>
      <c r="J176" s="123" t="str">
        <f t="shared" si="39"/>
        <v/>
      </c>
      <c r="K176" s="124" t="str">
        <f t="shared" si="62"/>
        <v/>
      </c>
      <c r="L176" s="124" t="str">
        <f t="shared" si="62"/>
        <v/>
      </c>
      <c r="M176" s="124" t="str">
        <f t="shared" si="62"/>
        <v/>
      </c>
      <c r="N176" s="125" t="str">
        <f t="shared" si="62"/>
        <v/>
      </c>
      <c r="O176" s="123" t="str">
        <f t="shared" si="40"/>
        <v/>
      </c>
      <c r="P176" s="124" t="str">
        <f t="shared" si="58"/>
        <v/>
      </c>
      <c r="Q176" s="124" t="str">
        <f t="shared" si="60"/>
        <v/>
      </c>
      <c r="R176" s="124" t="str">
        <f t="shared" si="61"/>
        <v/>
      </c>
      <c r="S176" s="125" t="str">
        <f t="shared" si="63"/>
        <v/>
      </c>
      <c r="T176" s="123"/>
      <c r="U176" s="124"/>
      <c r="V176" s="124"/>
      <c r="W176" s="124"/>
      <c r="X176" s="125"/>
      <c r="Y176" s="123"/>
      <c r="Z176" s="124"/>
      <c r="AA176" s="124"/>
      <c r="AB176" s="124"/>
      <c r="AC176" s="125"/>
      <c r="AD176" s="129">
        <f t="shared" si="30"/>
        <v>0</v>
      </c>
      <c r="AE176" s="130">
        <f t="shared" si="37"/>
        <v>0</v>
      </c>
      <c r="AF176" s="130">
        <f t="shared" si="23"/>
        <v>0</v>
      </c>
      <c r="AG176" s="130">
        <f t="shared" si="24"/>
        <v>0</v>
      </c>
      <c r="AH176" s="131">
        <f t="shared" si="25"/>
        <v>0</v>
      </c>
      <c r="AR176" s="171">
        <f t="shared" si="41"/>
        <v>0</v>
      </c>
      <c r="AS176" s="2">
        <f t="shared" si="42"/>
        <v>0</v>
      </c>
      <c r="AT176" s="170" t="str">
        <f t="shared" si="43"/>
        <v>62-63</v>
      </c>
      <c r="AU176" s="156" t="str">
        <f t="shared" si="44"/>
        <v/>
      </c>
      <c r="AV176" s="171">
        <f t="shared" si="45"/>
        <v>0</v>
      </c>
      <c r="AW176" s="2">
        <f t="shared" si="46"/>
        <v>0</v>
      </c>
      <c r="AX176" s="170" t="str">
        <f t="shared" si="47"/>
        <v>62-64</v>
      </c>
      <c r="AY176" s="156" t="str">
        <f t="shared" si="48"/>
        <v/>
      </c>
      <c r="AZ176" s="171">
        <f t="shared" si="49"/>
        <v>0</v>
      </c>
      <c r="BA176" s="2">
        <f t="shared" si="50"/>
        <v>0</v>
      </c>
      <c r="BB176" s="170" t="str">
        <f t="shared" si="51"/>
        <v>62-65</v>
      </c>
      <c r="BC176" s="156" t="str">
        <f t="shared" si="52"/>
        <v/>
      </c>
      <c r="BD176" s="171">
        <f t="shared" si="53"/>
        <v>0</v>
      </c>
      <c r="BE176" s="2">
        <f t="shared" si="54"/>
        <v>0</v>
      </c>
      <c r="BF176" s="170" t="str">
        <f t="shared" si="55"/>
        <v>62-68</v>
      </c>
      <c r="BG176" s="156" t="str">
        <f t="shared" si="56"/>
        <v/>
      </c>
      <c r="BH176" s="173"/>
      <c r="BQ176" s="87"/>
      <c r="BR176" s="87"/>
      <c r="BS176" s="87"/>
      <c r="BT176" s="87"/>
      <c r="BU176" s="87"/>
      <c r="BV176" s="87"/>
      <c r="BW176" s="87"/>
      <c r="BX176" s="87"/>
      <c r="BY176" s="87"/>
      <c r="BZ176" s="87"/>
      <c r="CA176" s="87"/>
      <c r="CB176" s="87"/>
      <c r="CG176" s="13"/>
      <c r="CH176" s="13"/>
    </row>
    <row r="177" spans="2:86" ht="13.5" customHeight="1" x14ac:dyDescent="0.15">
      <c r="B177" s="63">
        <v>63</v>
      </c>
      <c r="C177" s="71" t="str">
        <f t="shared" si="38"/>
        <v/>
      </c>
      <c r="D177" s="118" t="str">
        <f t="shared" si="57"/>
        <v/>
      </c>
      <c r="E177" s="123" t="str">
        <f t="shared" si="20"/>
        <v/>
      </c>
      <c r="F177" s="124" t="str">
        <f t="shared" si="59"/>
        <v/>
      </c>
      <c r="G177" s="124" t="str">
        <f t="shared" si="59"/>
        <v/>
      </c>
      <c r="H177" s="124" t="str">
        <f t="shared" si="59"/>
        <v/>
      </c>
      <c r="I177" s="125" t="str">
        <f t="shared" si="59"/>
        <v/>
      </c>
      <c r="J177" s="123" t="str">
        <f t="shared" si="39"/>
        <v/>
      </c>
      <c r="K177" s="124" t="str">
        <f t="shared" si="62"/>
        <v/>
      </c>
      <c r="L177" s="124" t="str">
        <f t="shared" si="62"/>
        <v/>
      </c>
      <c r="M177" s="124" t="str">
        <f t="shared" si="62"/>
        <v/>
      </c>
      <c r="N177" s="125" t="str">
        <f t="shared" si="62"/>
        <v/>
      </c>
      <c r="O177" s="123" t="str">
        <f t="shared" si="40"/>
        <v/>
      </c>
      <c r="P177" s="124" t="str">
        <f t="shared" si="58"/>
        <v/>
      </c>
      <c r="Q177" s="124" t="str">
        <f t="shared" si="60"/>
        <v/>
      </c>
      <c r="R177" s="124" t="str">
        <f t="shared" si="61"/>
        <v/>
      </c>
      <c r="S177" s="125" t="str">
        <f t="shared" si="63"/>
        <v/>
      </c>
      <c r="T177" s="123"/>
      <c r="U177" s="124"/>
      <c r="V177" s="124"/>
      <c r="W177" s="124"/>
      <c r="X177" s="125"/>
      <c r="Y177" s="123"/>
      <c r="Z177" s="124"/>
      <c r="AA177" s="124"/>
      <c r="AB177" s="124"/>
      <c r="AC177" s="125"/>
      <c r="AD177" s="129">
        <f t="shared" si="30"/>
        <v>0</v>
      </c>
      <c r="AE177" s="130">
        <f t="shared" si="37"/>
        <v>0</v>
      </c>
      <c r="AF177" s="130">
        <f t="shared" si="23"/>
        <v>0</v>
      </c>
      <c r="AG177" s="130">
        <f t="shared" si="24"/>
        <v>0</v>
      </c>
      <c r="AH177" s="131">
        <f t="shared" si="25"/>
        <v>0</v>
      </c>
      <c r="AR177" s="171">
        <f t="shared" si="41"/>
        <v>0</v>
      </c>
      <c r="AS177" s="2">
        <f t="shared" si="42"/>
        <v>0</v>
      </c>
      <c r="AT177" s="170" t="str">
        <f t="shared" si="43"/>
        <v>63-64</v>
      </c>
      <c r="AU177" s="156" t="str">
        <f t="shared" si="44"/>
        <v/>
      </c>
      <c r="AV177" s="171">
        <f t="shared" si="45"/>
        <v>0</v>
      </c>
      <c r="AW177" s="2">
        <f t="shared" si="46"/>
        <v>0</v>
      </c>
      <c r="AX177" s="170" t="str">
        <f t="shared" si="47"/>
        <v>63-65</v>
      </c>
      <c r="AY177" s="156" t="str">
        <f t="shared" si="48"/>
        <v/>
      </c>
      <c r="AZ177" s="171">
        <f t="shared" si="49"/>
        <v>0</v>
      </c>
      <c r="BA177" s="2">
        <f t="shared" si="50"/>
        <v>0</v>
      </c>
      <c r="BB177" s="170" t="str">
        <f t="shared" si="51"/>
        <v>63-66</v>
      </c>
      <c r="BC177" s="156" t="str">
        <f t="shared" si="52"/>
        <v/>
      </c>
      <c r="BD177" s="171">
        <f t="shared" si="53"/>
        <v>0</v>
      </c>
      <c r="BE177" s="2">
        <f t="shared" si="54"/>
        <v>0</v>
      </c>
      <c r="BF177" s="170" t="str">
        <f t="shared" si="55"/>
        <v>63-69</v>
      </c>
      <c r="BG177" s="156" t="str">
        <f t="shared" si="56"/>
        <v/>
      </c>
      <c r="BH177" s="173"/>
      <c r="BQ177" s="87"/>
      <c r="BR177" s="87"/>
      <c r="BS177" s="87"/>
      <c r="BT177" s="87"/>
      <c r="BU177" s="87"/>
      <c r="BV177" s="87"/>
      <c r="BW177" s="87"/>
      <c r="BX177" s="87"/>
      <c r="BY177" s="87"/>
      <c r="BZ177" s="87"/>
      <c r="CA177" s="87"/>
      <c r="CB177" s="87"/>
      <c r="CG177" s="13"/>
      <c r="CH177" s="13"/>
    </row>
    <row r="178" spans="2:86" ht="13.5" customHeight="1" x14ac:dyDescent="0.15">
      <c r="B178" s="63">
        <v>64</v>
      </c>
      <c r="C178" s="71" t="str">
        <f t="shared" ref="C178:C209" si="64">IF(ISERROR(VLOOKUP(B178,$B$34:$C$70,2,0)),"",VLOOKUP(B178,$B$34:$C$70,2,0))</f>
        <v/>
      </c>
      <c r="D178" s="118" t="str">
        <f t="shared" si="57"/>
        <v/>
      </c>
      <c r="E178" s="123" t="str">
        <f t="shared" si="20"/>
        <v/>
      </c>
      <c r="F178" s="124" t="str">
        <f t="shared" si="59"/>
        <v/>
      </c>
      <c r="G178" s="124" t="str">
        <f t="shared" si="59"/>
        <v/>
      </c>
      <c r="H178" s="124" t="str">
        <f t="shared" si="59"/>
        <v/>
      </c>
      <c r="I178" s="125" t="str">
        <f t="shared" si="59"/>
        <v/>
      </c>
      <c r="J178" s="123" t="str">
        <f t="shared" ref="J178:J209" si="65">IF(E178&lt;&gt;"",IF($B178&lt;$F$17,"",(E178*30*50*ffp)/5),"")</f>
        <v/>
      </c>
      <c r="K178" s="124" t="str">
        <f t="shared" si="62"/>
        <v/>
      </c>
      <c r="L178" s="124" t="str">
        <f t="shared" si="62"/>
        <v/>
      </c>
      <c r="M178" s="124" t="str">
        <f t="shared" si="62"/>
        <v/>
      </c>
      <c r="N178" s="125" t="str">
        <f t="shared" si="62"/>
        <v/>
      </c>
      <c r="O178" s="123" t="str">
        <f t="shared" ref="O178:O209" si="66">IF(E178&lt;&gt;"",((E178*20*50*ffp)/Klevee)/5,"")</f>
        <v/>
      </c>
      <c r="P178" s="124" t="str">
        <f t="shared" si="58"/>
        <v/>
      </c>
      <c r="Q178" s="124" t="str">
        <f t="shared" si="60"/>
        <v/>
      </c>
      <c r="R178" s="124" t="str">
        <f t="shared" si="61"/>
        <v/>
      </c>
      <c r="S178" s="125" t="str">
        <f t="shared" si="63"/>
        <v/>
      </c>
      <c r="T178" s="123"/>
      <c r="U178" s="124"/>
      <c r="V178" s="124"/>
      <c r="W178" s="124"/>
      <c r="X178" s="125"/>
      <c r="Y178" s="123"/>
      <c r="Z178" s="124"/>
      <c r="AA178" s="124"/>
      <c r="AB178" s="124"/>
      <c r="AC178" s="125"/>
      <c r="AD178" s="129">
        <f t="shared" si="30"/>
        <v>0</v>
      </c>
      <c r="AE178" s="130">
        <f t="shared" si="37"/>
        <v>0</v>
      </c>
      <c r="AF178" s="130">
        <f t="shared" si="23"/>
        <v>0</v>
      </c>
      <c r="AG178" s="130">
        <f t="shared" si="24"/>
        <v>0</v>
      </c>
      <c r="AH178" s="131">
        <f t="shared" si="25"/>
        <v>0</v>
      </c>
      <c r="AR178" s="171">
        <f t="shared" ref="AR178:AR209" si="67">AE178*(Koc*(Ocse/100)*Pse*Vse)/(Koc*(Ocse/100)*Pse*Vse+1*86400*$AR$108)</f>
        <v>0</v>
      </c>
      <c r="AS178" s="2">
        <f t="shared" ref="AS178:AS209" si="68">(AE178-AR178)/(3*86400*$AR$108)*1000</f>
        <v>0</v>
      </c>
      <c r="AT178" s="170" t="str">
        <f t="shared" ref="AT178:AT209" si="69">$B178&amp;"-"&amp;$B178+1</f>
        <v>64-65</v>
      </c>
      <c r="AU178" s="156" t="str">
        <f t="shared" ref="AU178:AU209" si="70">IF(AT178=AR$110,AS$110,"")</f>
        <v/>
      </c>
      <c r="AV178" s="171">
        <f t="shared" ref="AV178:AV209" si="71">AF178*(Koc*(Ocse/100)*Pse*Vse)/(Koc*(Ocse/100)*Pse*Vse+1*86400*$AV$108)</f>
        <v>0</v>
      </c>
      <c r="AW178" s="2">
        <f t="shared" ref="AW178:AW209" si="72">(AF178-AV178)/(3*86400*$AV$108)*1000</f>
        <v>0</v>
      </c>
      <c r="AX178" s="170" t="str">
        <f t="shared" ref="AX178:AX209" si="73">$B178&amp;"-"&amp;$B178+2</f>
        <v>64-66</v>
      </c>
      <c r="AY178" s="156" t="str">
        <f t="shared" ref="AY178:AY209" si="74">IF(AX178=AV$110,AW$110,"")</f>
        <v/>
      </c>
      <c r="AZ178" s="171">
        <f t="shared" ref="AZ178:AZ209" si="75">AG178*(Koc*(Ocse/100)*Pse*Vse)/(Koc*(Ocse/100)*Pse*Vse+1*86400*$AZ$108)</f>
        <v>0</v>
      </c>
      <c r="BA178" s="2">
        <f t="shared" ref="BA178:BA209" si="76">(AG178-AZ178)/(3*86400*$AZ$108)*1000</f>
        <v>0</v>
      </c>
      <c r="BB178" s="170" t="str">
        <f t="shared" ref="BB178:BB209" si="77">$B178&amp;"-"&amp;$B178+3</f>
        <v>64-67</v>
      </c>
      <c r="BC178" s="156" t="str">
        <f t="shared" ref="BC178:BC209" si="78">IF(BB178=AZ$110,BA$110,"")</f>
        <v/>
      </c>
      <c r="BD178" s="171">
        <f t="shared" ref="BD178:BD209" si="79">AH178*(Koc*(Ocse/100)*Pse*Vse)/(Koc*(Ocse/100)*Pse*Vse+1*86400*$BD$108)</f>
        <v>0</v>
      </c>
      <c r="BE178" s="2">
        <f t="shared" ref="BE178:BE209" si="80">(AH178-BD178)/(3*86400*$BD$108)*1000</f>
        <v>0</v>
      </c>
      <c r="BF178" s="170" t="str">
        <f t="shared" ref="BF178:BF209" si="81">$B178&amp;"-"&amp;$B178+6</f>
        <v>64-70</v>
      </c>
      <c r="BG178" s="156" t="str">
        <f t="shared" ref="BG178:BG209" si="82">IF(BF178=BD$110,BE$110,"")</f>
        <v/>
      </c>
      <c r="BH178" s="173"/>
      <c r="BQ178" s="87"/>
      <c r="BR178" s="87"/>
      <c r="BS178" s="87"/>
      <c r="BT178" s="87"/>
      <c r="BU178" s="87"/>
      <c r="BV178" s="87"/>
      <c r="BW178" s="87"/>
      <c r="BX178" s="87"/>
      <c r="BY178" s="87"/>
      <c r="BZ178" s="87"/>
      <c r="CA178" s="87"/>
      <c r="CB178" s="87"/>
      <c r="CG178" s="13"/>
      <c r="CH178" s="13"/>
    </row>
    <row r="179" spans="2:86" ht="13.5" customHeight="1" x14ac:dyDescent="0.15">
      <c r="B179" s="63">
        <v>65</v>
      </c>
      <c r="C179" s="71" t="str">
        <f t="shared" si="64"/>
        <v/>
      </c>
      <c r="D179" s="118" t="str">
        <f t="shared" ref="D179:D210" si="83">IF(MAX($AL$115:$AL$134)&lt;B179, "", IF(B179=VLOOKUP(B179, $AL$115:$AL$134,1,1), C179,D178-INDEX($AP$115:$AP$134, MATCH(VLOOKUP(B179, $AL$115:$AL$134,1,1), $AL$115:$AL$134)+1, 1)))</f>
        <v/>
      </c>
      <c r="E179" s="123" t="str">
        <f t="shared" ref="E179:E242" si="84">D179</f>
        <v/>
      </c>
      <c r="F179" s="124" t="str">
        <f t="shared" si="59"/>
        <v/>
      </c>
      <c r="G179" s="124" t="str">
        <f t="shared" si="59"/>
        <v/>
      </c>
      <c r="H179" s="124" t="str">
        <f t="shared" si="59"/>
        <v/>
      </c>
      <c r="I179" s="125" t="str">
        <f t="shared" si="59"/>
        <v/>
      </c>
      <c r="J179" s="123" t="str">
        <f t="shared" si="65"/>
        <v/>
      </c>
      <c r="K179" s="124" t="str">
        <f t="shared" si="62"/>
        <v/>
      </c>
      <c r="L179" s="124" t="str">
        <f t="shared" si="62"/>
        <v/>
      </c>
      <c r="M179" s="124" t="str">
        <f t="shared" si="62"/>
        <v/>
      </c>
      <c r="N179" s="125" t="str">
        <f t="shared" si="62"/>
        <v/>
      </c>
      <c r="O179" s="123" t="str">
        <f t="shared" si="66"/>
        <v/>
      </c>
      <c r="P179" s="124" t="str">
        <f t="shared" ref="P179:P210" si="85">O178</f>
        <v/>
      </c>
      <c r="Q179" s="124" t="str">
        <f t="shared" si="60"/>
        <v/>
      </c>
      <c r="R179" s="124" t="str">
        <f t="shared" si="61"/>
        <v/>
      </c>
      <c r="S179" s="125" t="str">
        <f t="shared" si="63"/>
        <v/>
      </c>
      <c r="T179" s="123"/>
      <c r="U179" s="124"/>
      <c r="V179" s="124"/>
      <c r="W179" s="124"/>
      <c r="X179" s="125"/>
      <c r="Y179" s="123"/>
      <c r="Z179" s="124"/>
      <c r="AA179" s="124"/>
      <c r="AB179" s="124"/>
      <c r="AC179" s="125"/>
      <c r="AD179" s="129">
        <f t="shared" si="30"/>
        <v>0</v>
      </c>
      <c r="AE179" s="130">
        <f t="shared" si="37"/>
        <v>0</v>
      </c>
      <c r="AF179" s="130">
        <f t="shared" ref="AF179:AF242" si="86">SUM(AD179:AD181)</f>
        <v>0</v>
      </c>
      <c r="AG179" s="130">
        <f t="shared" ref="AG179:AG242" si="87">SUM(AD179:AD182)</f>
        <v>0</v>
      </c>
      <c r="AH179" s="131">
        <f t="shared" ref="AH179:AH242" si="88">SUM(AD179:AD185)</f>
        <v>0</v>
      </c>
      <c r="AR179" s="171">
        <f t="shared" si="67"/>
        <v>0</v>
      </c>
      <c r="AS179" s="2">
        <f t="shared" si="68"/>
        <v>0</v>
      </c>
      <c r="AT179" s="170" t="str">
        <f t="shared" si="69"/>
        <v>65-66</v>
      </c>
      <c r="AU179" s="156" t="str">
        <f t="shared" si="70"/>
        <v/>
      </c>
      <c r="AV179" s="171">
        <f t="shared" si="71"/>
        <v>0</v>
      </c>
      <c r="AW179" s="2">
        <f t="shared" si="72"/>
        <v>0</v>
      </c>
      <c r="AX179" s="170" t="str">
        <f t="shared" si="73"/>
        <v>65-67</v>
      </c>
      <c r="AY179" s="156" t="str">
        <f t="shared" si="74"/>
        <v/>
      </c>
      <c r="AZ179" s="171">
        <f t="shared" si="75"/>
        <v>0</v>
      </c>
      <c r="BA179" s="2">
        <f t="shared" si="76"/>
        <v>0</v>
      </c>
      <c r="BB179" s="170" t="str">
        <f t="shared" si="77"/>
        <v>65-68</v>
      </c>
      <c r="BC179" s="156" t="str">
        <f t="shared" si="78"/>
        <v/>
      </c>
      <c r="BD179" s="171">
        <f t="shared" si="79"/>
        <v>0</v>
      </c>
      <c r="BE179" s="2">
        <f t="shared" si="80"/>
        <v>0</v>
      </c>
      <c r="BF179" s="170" t="str">
        <f t="shared" si="81"/>
        <v>65-71</v>
      </c>
      <c r="BG179" s="156" t="str">
        <f t="shared" si="82"/>
        <v/>
      </c>
      <c r="BH179" s="173"/>
      <c r="BQ179" s="87"/>
      <c r="BR179" s="87"/>
      <c r="BS179" s="87"/>
      <c r="BT179" s="87"/>
      <c r="BU179" s="87"/>
      <c r="BV179" s="87"/>
      <c r="BW179" s="87"/>
      <c r="BX179" s="87"/>
      <c r="BY179" s="87"/>
      <c r="BZ179" s="87"/>
      <c r="CA179" s="87"/>
      <c r="CB179" s="87"/>
      <c r="CG179" s="13"/>
      <c r="CH179" s="13"/>
    </row>
    <row r="180" spans="2:86" ht="13.5" customHeight="1" x14ac:dyDescent="0.15">
      <c r="B180" s="63">
        <v>66</v>
      </c>
      <c r="C180" s="71" t="str">
        <f t="shared" si="64"/>
        <v/>
      </c>
      <c r="D180" s="118" t="str">
        <f t="shared" si="83"/>
        <v/>
      </c>
      <c r="E180" s="123" t="str">
        <f t="shared" si="84"/>
        <v/>
      </c>
      <c r="F180" s="124" t="str">
        <f t="shared" si="59"/>
        <v/>
      </c>
      <c r="G180" s="124" t="str">
        <f t="shared" si="59"/>
        <v/>
      </c>
      <c r="H180" s="124" t="str">
        <f t="shared" si="59"/>
        <v/>
      </c>
      <c r="I180" s="125" t="str">
        <f t="shared" si="59"/>
        <v/>
      </c>
      <c r="J180" s="123" t="str">
        <f t="shared" si="65"/>
        <v/>
      </c>
      <c r="K180" s="124" t="str">
        <f t="shared" si="62"/>
        <v/>
      </c>
      <c r="L180" s="124" t="str">
        <f t="shared" si="62"/>
        <v/>
      </c>
      <c r="M180" s="124" t="str">
        <f t="shared" si="62"/>
        <v/>
      </c>
      <c r="N180" s="125" t="str">
        <f t="shared" si="62"/>
        <v/>
      </c>
      <c r="O180" s="123" t="str">
        <f t="shared" si="66"/>
        <v/>
      </c>
      <c r="P180" s="124" t="str">
        <f t="shared" si="85"/>
        <v/>
      </c>
      <c r="Q180" s="124" t="str">
        <f t="shared" ref="Q180:Q211" si="89">P179</f>
        <v/>
      </c>
      <c r="R180" s="124" t="str">
        <f t="shared" si="61"/>
        <v/>
      </c>
      <c r="S180" s="125" t="str">
        <f t="shared" si="63"/>
        <v/>
      </c>
      <c r="T180" s="123"/>
      <c r="U180" s="124"/>
      <c r="V180" s="124"/>
      <c r="W180" s="124"/>
      <c r="X180" s="125"/>
      <c r="Y180" s="123"/>
      <c r="Z180" s="124"/>
      <c r="AA180" s="124"/>
      <c r="AB180" s="124"/>
      <c r="AC180" s="125"/>
      <c r="AD180" s="129">
        <f t="shared" ref="AD180:AD240" si="90">SUM(J180:AC180)</f>
        <v>0</v>
      </c>
      <c r="AE180" s="130">
        <f t="shared" si="37"/>
        <v>0</v>
      </c>
      <c r="AF180" s="130">
        <f t="shared" si="86"/>
        <v>0</v>
      </c>
      <c r="AG180" s="130">
        <f t="shared" si="87"/>
        <v>0</v>
      </c>
      <c r="AH180" s="131">
        <f t="shared" si="88"/>
        <v>0</v>
      </c>
      <c r="AR180" s="171">
        <f t="shared" si="67"/>
        <v>0</v>
      </c>
      <c r="AS180" s="2">
        <f t="shared" si="68"/>
        <v>0</v>
      </c>
      <c r="AT180" s="170" t="str">
        <f t="shared" si="69"/>
        <v>66-67</v>
      </c>
      <c r="AU180" s="156" t="str">
        <f t="shared" si="70"/>
        <v/>
      </c>
      <c r="AV180" s="171">
        <f t="shared" si="71"/>
        <v>0</v>
      </c>
      <c r="AW180" s="2">
        <f t="shared" si="72"/>
        <v>0</v>
      </c>
      <c r="AX180" s="170" t="str">
        <f t="shared" si="73"/>
        <v>66-68</v>
      </c>
      <c r="AY180" s="156" t="str">
        <f t="shared" si="74"/>
        <v/>
      </c>
      <c r="AZ180" s="171">
        <f t="shared" si="75"/>
        <v>0</v>
      </c>
      <c r="BA180" s="2">
        <f t="shared" si="76"/>
        <v>0</v>
      </c>
      <c r="BB180" s="170" t="str">
        <f t="shared" si="77"/>
        <v>66-69</v>
      </c>
      <c r="BC180" s="156" t="str">
        <f t="shared" si="78"/>
        <v/>
      </c>
      <c r="BD180" s="171">
        <f t="shared" si="79"/>
        <v>0</v>
      </c>
      <c r="BE180" s="2">
        <f t="shared" si="80"/>
        <v>0</v>
      </c>
      <c r="BF180" s="170" t="str">
        <f t="shared" si="81"/>
        <v>66-72</v>
      </c>
      <c r="BG180" s="156" t="str">
        <f t="shared" si="82"/>
        <v/>
      </c>
      <c r="BH180" s="173"/>
      <c r="BQ180" s="87"/>
      <c r="BR180" s="87"/>
      <c r="BS180" s="87"/>
      <c r="BT180" s="87"/>
      <c r="BU180" s="87"/>
      <c r="BV180" s="87"/>
      <c r="BW180" s="87"/>
      <c r="BX180" s="87"/>
      <c r="BY180" s="87"/>
      <c r="BZ180" s="87"/>
      <c r="CA180" s="87"/>
      <c r="CB180" s="87"/>
      <c r="CG180" s="13"/>
      <c r="CH180" s="13"/>
    </row>
    <row r="181" spans="2:86" ht="13.5" customHeight="1" x14ac:dyDescent="0.15">
      <c r="B181" s="63">
        <v>67</v>
      </c>
      <c r="C181" s="71" t="str">
        <f t="shared" si="64"/>
        <v/>
      </c>
      <c r="D181" s="118" t="str">
        <f t="shared" si="83"/>
        <v/>
      </c>
      <c r="E181" s="123" t="str">
        <f t="shared" si="84"/>
        <v/>
      </c>
      <c r="F181" s="124" t="str">
        <f t="shared" si="59"/>
        <v/>
      </c>
      <c r="G181" s="124" t="str">
        <f t="shared" si="59"/>
        <v/>
      </c>
      <c r="H181" s="124" t="str">
        <f t="shared" si="59"/>
        <v/>
      </c>
      <c r="I181" s="125" t="str">
        <f t="shared" si="59"/>
        <v/>
      </c>
      <c r="J181" s="123" t="str">
        <f t="shared" si="65"/>
        <v/>
      </c>
      <c r="K181" s="124" t="str">
        <f t="shared" si="62"/>
        <v/>
      </c>
      <c r="L181" s="124" t="str">
        <f t="shared" si="62"/>
        <v/>
      </c>
      <c r="M181" s="124" t="str">
        <f t="shared" si="62"/>
        <v/>
      </c>
      <c r="N181" s="125" t="str">
        <f t="shared" si="62"/>
        <v/>
      </c>
      <c r="O181" s="123" t="str">
        <f t="shared" si="66"/>
        <v/>
      </c>
      <c r="P181" s="124" t="str">
        <f t="shared" si="85"/>
        <v/>
      </c>
      <c r="Q181" s="124" t="str">
        <f t="shared" si="89"/>
        <v/>
      </c>
      <c r="R181" s="124" t="str">
        <f t="shared" si="61"/>
        <v/>
      </c>
      <c r="S181" s="125" t="str">
        <f t="shared" si="63"/>
        <v/>
      </c>
      <c r="T181" s="123"/>
      <c r="U181" s="124"/>
      <c r="V181" s="124"/>
      <c r="W181" s="124"/>
      <c r="X181" s="125"/>
      <c r="Y181" s="123"/>
      <c r="Z181" s="124"/>
      <c r="AA181" s="124"/>
      <c r="AB181" s="124"/>
      <c r="AC181" s="125"/>
      <c r="AD181" s="129">
        <f t="shared" si="90"/>
        <v>0</v>
      </c>
      <c r="AE181" s="130">
        <f t="shared" si="37"/>
        <v>0</v>
      </c>
      <c r="AF181" s="130">
        <f t="shared" si="86"/>
        <v>0</v>
      </c>
      <c r="AG181" s="130">
        <f t="shared" si="87"/>
        <v>0</v>
      </c>
      <c r="AH181" s="131">
        <f t="shared" si="88"/>
        <v>0</v>
      </c>
      <c r="AR181" s="171">
        <f t="shared" si="67"/>
        <v>0</v>
      </c>
      <c r="AS181" s="2">
        <f t="shared" si="68"/>
        <v>0</v>
      </c>
      <c r="AT181" s="170" t="str">
        <f t="shared" si="69"/>
        <v>67-68</v>
      </c>
      <c r="AU181" s="156" t="str">
        <f t="shared" si="70"/>
        <v/>
      </c>
      <c r="AV181" s="171">
        <f t="shared" si="71"/>
        <v>0</v>
      </c>
      <c r="AW181" s="2">
        <f t="shared" si="72"/>
        <v>0</v>
      </c>
      <c r="AX181" s="170" t="str">
        <f t="shared" si="73"/>
        <v>67-69</v>
      </c>
      <c r="AY181" s="156" t="str">
        <f t="shared" si="74"/>
        <v/>
      </c>
      <c r="AZ181" s="171">
        <f t="shared" si="75"/>
        <v>0</v>
      </c>
      <c r="BA181" s="2">
        <f t="shared" si="76"/>
        <v>0</v>
      </c>
      <c r="BB181" s="170" t="str">
        <f t="shared" si="77"/>
        <v>67-70</v>
      </c>
      <c r="BC181" s="156" t="str">
        <f t="shared" si="78"/>
        <v/>
      </c>
      <c r="BD181" s="171">
        <f t="shared" si="79"/>
        <v>0</v>
      </c>
      <c r="BE181" s="2">
        <f t="shared" si="80"/>
        <v>0</v>
      </c>
      <c r="BF181" s="170" t="str">
        <f t="shared" si="81"/>
        <v>67-73</v>
      </c>
      <c r="BG181" s="156" t="str">
        <f t="shared" si="82"/>
        <v/>
      </c>
      <c r="BH181" s="173"/>
      <c r="BQ181" s="87"/>
      <c r="BR181" s="87"/>
      <c r="BS181" s="87"/>
      <c r="BT181" s="87"/>
      <c r="BU181" s="87"/>
      <c r="BV181" s="87"/>
      <c r="BW181" s="87"/>
      <c r="BX181" s="87"/>
      <c r="BY181" s="87"/>
      <c r="BZ181" s="87"/>
      <c r="CA181" s="87"/>
      <c r="CB181" s="87"/>
      <c r="CG181" s="13"/>
      <c r="CH181" s="13"/>
    </row>
    <row r="182" spans="2:86" ht="13.5" customHeight="1" x14ac:dyDescent="0.15">
      <c r="B182" s="63">
        <v>68</v>
      </c>
      <c r="C182" s="71" t="str">
        <f t="shared" si="64"/>
        <v/>
      </c>
      <c r="D182" s="118" t="str">
        <f t="shared" si="83"/>
        <v/>
      </c>
      <c r="E182" s="123" t="str">
        <f t="shared" si="84"/>
        <v/>
      </c>
      <c r="F182" s="124" t="str">
        <f t="shared" si="59"/>
        <v/>
      </c>
      <c r="G182" s="124" t="str">
        <f t="shared" si="59"/>
        <v/>
      </c>
      <c r="H182" s="124" t="str">
        <f t="shared" si="59"/>
        <v/>
      </c>
      <c r="I182" s="125" t="str">
        <f t="shared" si="59"/>
        <v/>
      </c>
      <c r="J182" s="123" t="str">
        <f t="shared" si="65"/>
        <v/>
      </c>
      <c r="K182" s="124" t="str">
        <f t="shared" si="62"/>
        <v/>
      </c>
      <c r="L182" s="124" t="str">
        <f t="shared" si="62"/>
        <v/>
      </c>
      <c r="M182" s="124" t="str">
        <f t="shared" si="62"/>
        <v/>
      </c>
      <c r="N182" s="125" t="str">
        <f t="shared" si="62"/>
        <v/>
      </c>
      <c r="O182" s="123" t="str">
        <f t="shared" si="66"/>
        <v/>
      </c>
      <c r="P182" s="124" t="str">
        <f t="shared" si="85"/>
        <v/>
      </c>
      <c r="Q182" s="124" t="str">
        <f t="shared" si="89"/>
        <v/>
      </c>
      <c r="R182" s="124" t="str">
        <f t="shared" si="61"/>
        <v/>
      </c>
      <c r="S182" s="125" t="str">
        <f t="shared" ref="S182:S213" si="91">R181</f>
        <v/>
      </c>
      <c r="T182" s="123"/>
      <c r="U182" s="124"/>
      <c r="V182" s="124"/>
      <c r="W182" s="124"/>
      <c r="X182" s="125"/>
      <c r="Y182" s="123"/>
      <c r="Z182" s="124"/>
      <c r="AA182" s="124"/>
      <c r="AB182" s="124"/>
      <c r="AC182" s="125"/>
      <c r="AD182" s="129">
        <f t="shared" si="90"/>
        <v>0</v>
      </c>
      <c r="AE182" s="130">
        <f t="shared" si="37"/>
        <v>0</v>
      </c>
      <c r="AF182" s="130">
        <f t="shared" si="86"/>
        <v>0</v>
      </c>
      <c r="AG182" s="130">
        <f t="shared" si="87"/>
        <v>0</v>
      </c>
      <c r="AH182" s="131">
        <f t="shared" si="88"/>
        <v>0</v>
      </c>
      <c r="AR182" s="171">
        <f t="shared" si="67"/>
        <v>0</v>
      </c>
      <c r="AS182" s="2">
        <f t="shared" si="68"/>
        <v>0</v>
      </c>
      <c r="AT182" s="170" t="str">
        <f t="shared" si="69"/>
        <v>68-69</v>
      </c>
      <c r="AU182" s="156" t="str">
        <f t="shared" si="70"/>
        <v/>
      </c>
      <c r="AV182" s="171">
        <f t="shared" si="71"/>
        <v>0</v>
      </c>
      <c r="AW182" s="2">
        <f t="shared" si="72"/>
        <v>0</v>
      </c>
      <c r="AX182" s="170" t="str">
        <f t="shared" si="73"/>
        <v>68-70</v>
      </c>
      <c r="AY182" s="156" t="str">
        <f t="shared" si="74"/>
        <v/>
      </c>
      <c r="AZ182" s="171">
        <f t="shared" si="75"/>
        <v>0</v>
      </c>
      <c r="BA182" s="2">
        <f t="shared" si="76"/>
        <v>0</v>
      </c>
      <c r="BB182" s="170" t="str">
        <f t="shared" si="77"/>
        <v>68-71</v>
      </c>
      <c r="BC182" s="156" t="str">
        <f t="shared" si="78"/>
        <v/>
      </c>
      <c r="BD182" s="171">
        <f t="shared" si="79"/>
        <v>0</v>
      </c>
      <c r="BE182" s="2">
        <f t="shared" si="80"/>
        <v>0</v>
      </c>
      <c r="BF182" s="170" t="str">
        <f t="shared" si="81"/>
        <v>68-74</v>
      </c>
      <c r="BG182" s="156" t="str">
        <f t="shared" si="82"/>
        <v/>
      </c>
      <c r="BH182" s="173"/>
      <c r="BQ182" s="87"/>
      <c r="BR182" s="87"/>
      <c r="BS182" s="87"/>
      <c r="BT182" s="87"/>
      <c r="BU182" s="87"/>
      <c r="BV182" s="87"/>
      <c r="BW182" s="87"/>
      <c r="BX182" s="87"/>
      <c r="BY182" s="87"/>
      <c r="BZ182" s="87"/>
      <c r="CA182" s="87"/>
      <c r="CB182" s="87"/>
      <c r="CG182" s="13"/>
      <c r="CH182" s="13"/>
    </row>
    <row r="183" spans="2:86" ht="13.5" customHeight="1" x14ac:dyDescent="0.15">
      <c r="B183" s="63">
        <v>69</v>
      </c>
      <c r="C183" s="71" t="str">
        <f t="shared" si="64"/>
        <v/>
      </c>
      <c r="D183" s="118" t="str">
        <f t="shared" si="83"/>
        <v/>
      </c>
      <c r="E183" s="123" t="str">
        <f t="shared" si="84"/>
        <v/>
      </c>
      <c r="F183" s="124" t="str">
        <f t="shared" si="59"/>
        <v/>
      </c>
      <c r="G183" s="124" t="str">
        <f t="shared" si="59"/>
        <v/>
      </c>
      <c r="H183" s="124" t="str">
        <f t="shared" si="59"/>
        <v/>
      </c>
      <c r="I183" s="125" t="str">
        <f t="shared" si="59"/>
        <v/>
      </c>
      <c r="J183" s="123" t="str">
        <f t="shared" si="65"/>
        <v/>
      </c>
      <c r="K183" s="124" t="str">
        <f t="shared" si="62"/>
        <v/>
      </c>
      <c r="L183" s="124" t="str">
        <f t="shared" si="62"/>
        <v/>
      </c>
      <c r="M183" s="124" t="str">
        <f t="shared" si="62"/>
        <v/>
      </c>
      <c r="N183" s="125" t="str">
        <f t="shared" si="62"/>
        <v/>
      </c>
      <c r="O183" s="123" t="str">
        <f t="shared" si="66"/>
        <v/>
      </c>
      <c r="P183" s="124" t="str">
        <f t="shared" si="85"/>
        <v/>
      </c>
      <c r="Q183" s="124" t="str">
        <f t="shared" si="89"/>
        <v/>
      </c>
      <c r="R183" s="124" t="str">
        <f t="shared" si="61"/>
        <v/>
      </c>
      <c r="S183" s="125" t="str">
        <f t="shared" si="91"/>
        <v/>
      </c>
      <c r="T183" s="123"/>
      <c r="U183" s="124"/>
      <c r="V183" s="124"/>
      <c r="W183" s="124"/>
      <c r="X183" s="125"/>
      <c r="Y183" s="123"/>
      <c r="Z183" s="124"/>
      <c r="AA183" s="124"/>
      <c r="AB183" s="124"/>
      <c r="AC183" s="125"/>
      <c r="AD183" s="129">
        <f t="shared" si="90"/>
        <v>0</v>
      </c>
      <c r="AE183" s="130">
        <f t="shared" si="37"/>
        <v>0</v>
      </c>
      <c r="AF183" s="130">
        <f t="shared" si="86"/>
        <v>0</v>
      </c>
      <c r="AG183" s="130">
        <f t="shared" si="87"/>
        <v>0</v>
      </c>
      <c r="AH183" s="131">
        <f t="shared" si="88"/>
        <v>0</v>
      </c>
      <c r="AR183" s="171">
        <f t="shared" si="67"/>
        <v>0</v>
      </c>
      <c r="AS183" s="2">
        <f t="shared" si="68"/>
        <v>0</v>
      </c>
      <c r="AT183" s="170" t="str">
        <f t="shared" si="69"/>
        <v>69-70</v>
      </c>
      <c r="AU183" s="156" t="str">
        <f t="shared" si="70"/>
        <v/>
      </c>
      <c r="AV183" s="171">
        <f t="shared" si="71"/>
        <v>0</v>
      </c>
      <c r="AW183" s="2">
        <f t="shared" si="72"/>
        <v>0</v>
      </c>
      <c r="AX183" s="170" t="str">
        <f t="shared" si="73"/>
        <v>69-71</v>
      </c>
      <c r="AY183" s="156" t="str">
        <f t="shared" si="74"/>
        <v/>
      </c>
      <c r="AZ183" s="171">
        <f t="shared" si="75"/>
        <v>0</v>
      </c>
      <c r="BA183" s="2">
        <f t="shared" si="76"/>
        <v>0</v>
      </c>
      <c r="BB183" s="170" t="str">
        <f t="shared" si="77"/>
        <v>69-72</v>
      </c>
      <c r="BC183" s="156" t="str">
        <f t="shared" si="78"/>
        <v/>
      </c>
      <c r="BD183" s="171">
        <f t="shared" si="79"/>
        <v>0</v>
      </c>
      <c r="BE183" s="2">
        <f t="shared" si="80"/>
        <v>0</v>
      </c>
      <c r="BF183" s="170" t="str">
        <f t="shared" si="81"/>
        <v>69-75</v>
      </c>
      <c r="BG183" s="156" t="str">
        <f t="shared" si="82"/>
        <v/>
      </c>
      <c r="BH183" s="173"/>
      <c r="BQ183" s="87"/>
      <c r="BR183" s="87"/>
      <c r="BS183" s="87"/>
      <c r="BT183" s="87"/>
      <c r="BU183" s="87"/>
      <c r="BV183" s="87"/>
      <c r="BW183" s="87"/>
      <c r="BX183" s="87"/>
      <c r="BY183" s="87"/>
      <c r="BZ183" s="87"/>
      <c r="CA183" s="87"/>
      <c r="CB183" s="87"/>
      <c r="CG183" s="13"/>
      <c r="CH183" s="13"/>
    </row>
    <row r="184" spans="2:86" ht="13.5" customHeight="1" x14ac:dyDescent="0.15">
      <c r="B184" s="63">
        <v>70</v>
      </c>
      <c r="C184" s="71" t="str">
        <f t="shared" si="64"/>
        <v/>
      </c>
      <c r="D184" s="118" t="str">
        <f t="shared" si="83"/>
        <v/>
      </c>
      <c r="E184" s="123" t="str">
        <f t="shared" si="84"/>
        <v/>
      </c>
      <c r="F184" s="124" t="str">
        <f t="shared" si="59"/>
        <v/>
      </c>
      <c r="G184" s="124" t="str">
        <f t="shared" si="59"/>
        <v/>
      </c>
      <c r="H184" s="124" t="str">
        <f t="shared" si="59"/>
        <v/>
      </c>
      <c r="I184" s="125" t="str">
        <f t="shared" si="59"/>
        <v/>
      </c>
      <c r="J184" s="123" t="str">
        <f t="shared" si="65"/>
        <v/>
      </c>
      <c r="K184" s="124" t="str">
        <f t="shared" si="62"/>
        <v/>
      </c>
      <c r="L184" s="124" t="str">
        <f t="shared" si="62"/>
        <v/>
      </c>
      <c r="M184" s="124" t="str">
        <f t="shared" si="62"/>
        <v/>
      </c>
      <c r="N184" s="125" t="str">
        <f t="shared" si="62"/>
        <v/>
      </c>
      <c r="O184" s="123" t="str">
        <f t="shared" si="66"/>
        <v/>
      </c>
      <c r="P184" s="124" t="str">
        <f t="shared" si="85"/>
        <v/>
      </c>
      <c r="Q184" s="124" t="str">
        <f t="shared" si="89"/>
        <v/>
      </c>
      <c r="R184" s="124" t="str">
        <f t="shared" si="61"/>
        <v/>
      </c>
      <c r="S184" s="125" t="str">
        <f t="shared" si="91"/>
        <v/>
      </c>
      <c r="T184" s="123"/>
      <c r="U184" s="124"/>
      <c r="V184" s="124"/>
      <c r="W184" s="124"/>
      <c r="X184" s="125"/>
      <c r="Y184" s="123"/>
      <c r="Z184" s="124"/>
      <c r="AA184" s="124"/>
      <c r="AB184" s="124"/>
      <c r="AC184" s="125"/>
      <c r="AD184" s="129">
        <f t="shared" si="90"/>
        <v>0</v>
      </c>
      <c r="AE184" s="130">
        <f t="shared" si="37"/>
        <v>0</v>
      </c>
      <c r="AF184" s="130">
        <f t="shared" si="86"/>
        <v>0</v>
      </c>
      <c r="AG184" s="130">
        <f t="shared" si="87"/>
        <v>0</v>
      </c>
      <c r="AH184" s="131">
        <f t="shared" si="88"/>
        <v>0</v>
      </c>
      <c r="AR184" s="171">
        <f t="shared" si="67"/>
        <v>0</v>
      </c>
      <c r="AS184" s="2">
        <f t="shared" si="68"/>
        <v>0</v>
      </c>
      <c r="AT184" s="170" t="str">
        <f t="shared" si="69"/>
        <v>70-71</v>
      </c>
      <c r="AU184" s="156" t="str">
        <f t="shared" si="70"/>
        <v/>
      </c>
      <c r="AV184" s="171">
        <f t="shared" si="71"/>
        <v>0</v>
      </c>
      <c r="AW184" s="2">
        <f t="shared" si="72"/>
        <v>0</v>
      </c>
      <c r="AX184" s="170" t="str">
        <f t="shared" si="73"/>
        <v>70-72</v>
      </c>
      <c r="AY184" s="156" t="str">
        <f t="shared" si="74"/>
        <v/>
      </c>
      <c r="AZ184" s="171">
        <f t="shared" si="75"/>
        <v>0</v>
      </c>
      <c r="BA184" s="2">
        <f t="shared" si="76"/>
        <v>0</v>
      </c>
      <c r="BB184" s="170" t="str">
        <f t="shared" si="77"/>
        <v>70-73</v>
      </c>
      <c r="BC184" s="156" t="str">
        <f t="shared" si="78"/>
        <v/>
      </c>
      <c r="BD184" s="171">
        <f t="shared" si="79"/>
        <v>0</v>
      </c>
      <c r="BE184" s="2">
        <f t="shared" si="80"/>
        <v>0</v>
      </c>
      <c r="BF184" s="170" t="str">
        <f t="shared" si="81"/>
        <v>70-76</v>
      </c>
      <c r="BG184" s="156" t="str">
        <f t="shared" si="82"/>
        <v/>
      </c>
      <c r="BH184" s="173"/>
      <c r="BQ184" s="87"/>
      <c r="BR184" s="87"/>
      <c r="BS184" s="87"/>
      <c r="BT184" s="87"/>
      <c r="BU184" s="87"/>
      <c r="BV184" s="87"/>
      <c r="BW184" s="87"/>
      <c r="BX184" s="87"/>
      <c r="BY184" s="87"/>
      <c r="BZ184" s="87"/>
      <c r="CA184" s="87"/>
      <c r="CB184" s="87"/>
      <c r="CG184" s="13"/>
      <c r="CH184" s="13"/>
    </row>
    <row r="185" spans="2:86" ht="13.5" customHeight="1" x14ac:dyDescent="0.15">
      <c r="B185" s="63">
        <v>71</v>
      </c>
      <c r="C185" s="71" t="str">
        <f t="shared" si="64"/>
        <v/>
      </c>
      <c r="D185" s="118" t="str">
        <f t="shared" si="83"/>
        <v/>
      </c>
      <c r="E185" s="123" t="str">
        <f t="shared" si="84"/>
        <v/>
      </c>
      <c r="F185" s="124" t="str">
        <f t="shared" si="59"/>
        <v/>
      </c>
      <c r="G185" s="124" t="str">
        <f t="shared" si="59"/>
        <v/>
      </c>
      <c r="H185" s="124" t="str">
        <f t="shared" si="59"/>
        <v/>
      </c>
      <c r="I185" s="125" t="str">
        <f t="shared" si="59"/>
        <v/>
      </c>
      <c r="J185" s="123" t="str">
        <f t="shared" si="65"/>
        <v/>
      </c>
      <c r="K185" s="124" t="str">
        <f t="shared" si="62"/>
        <v/>
      </c>
      <c r="L185" s="124" t="str">
        <f t="shared" si="62"/>
        <v/>
      </c>
      <c r="M185" s="124" t="str">
        <f t="shared" si="62"/>
        <v/>
      </c>
      <c r="N185" s="125" t="str">
        <f t="shared" si="62"/>
        <v/>
      </c>
      <c r="O185" s="123" t="str">
        <f t="shared" si="66"/>
        <v/>
      </c>
      <c r="P185" s="124" t="str">
        <f t="shared" si="85"/>
        <v/>
      </c>
      <c r="Q185" s="124" t="str">
        <f t="shared" si="89"/>
        <v/>
      </c>
      <c r="R185" s="124" t="str">
        <f t="shared" si="61"/>
        <v/>
      </c>
      <c r="S185" s="125" t="str">
        <f t="shared" si="91"/>
        <v/>
      </c>
      <c r="T185" s="123"/>
      <c r="U185" s="124"/>
      <c r="V185" s="124"/>
      <c r="W185" s="124"/>
      <c r="X185" s="125"/>
      <c r="Y185" s="123"/>
      <c r="Z185" s="124"/>
      <c r="AA185" s="124"/>
      <c r="AB185" s="124"/>
      <c r="AC185" s="125"/>
      <c r="AD185" s="129">
        <f t="shared" si="90"/>
        <v>0</v>
      </c>
      <c r="AE185" s="130">
        <f t="shared" si="37"/>
        <v>0</v>
      </c>
      <c r="AF185" s="130">
        <f t="shared" si="86"/>
        <v>0</v>
      </c>
      <c r="AG185" s="130">
        <f t="shared" si="87"/>
        <v>0</v>
      </c>
      <c r="AH185" s="131">
        <f t="shared" si="88"/>
        <v>0</v>
      </c>
      <c r="AR185" s="171">
        <f t="shared" si="67"/>
        <v>0</v>
      </c>
      <c r="AS185" s="2">
        <f t="shared" si="68"/>
        <v>0</v>
      </c>
      <c r="AT185" s="170" t="str">
        <f t="shared" si="69"/>
        <v>71-72</v>
      </c>
      <c r="AU185" s="156" t="str">
        <f t="shared" si="70"/>
        <v/>
      </c>
      <c r="AV185" s="171">
        <f t="shared" si="71"/>
        <v>0</v>
      </c>
      <c r="AW185" s="2">
        <f t="shared" si="72"/>
        <v>0</v>
      </c>
      <c r="AX185" s="170" t="str">
        <f t="shared" si="73"/>
        <v>71-73</v>
      </c>
      <c r="AY185" s="156" t="str">
        <f t="shared" si="74"/>
        <v/>
      </c>
      <c r="AZ185" s="171">
        <f t="shared" si="75"/>
        <v>0</v>
      </c>
      <c r="BA185" s="2">
        <f t="shared" si="76"/>
        <v>0</v>
      </c>
      <c r="BB185" s="170" t="str">
        <f t="shared" si="77"/>
        <v>71-74</v>
      </c>
      <c r="BC185" s="156" t="str">
        <f t="shared" si="78"/>
        <v/>
      </c>
      <c r="BD185" s="171">
        <f t="shared" si="79"/>
        <v>0</v>
      </c>
      <c r="BE185" s="2">
        <f t="shared" si="80"/>
        <v>0</v>
      </c>
      <c r="BF185" s="170" t="str">
        <f t="shared" si="81"/>
        <v>71-77</v>
      </c>
      <c r="BG185" s="156" t="str">
        <f t="shared" si="82"/>
        <v/>
      </c>
      <c r="BH185" s="173"/>
      <c r="BQ185" s="87"/>
      <c r="BR185" s="87"/>
      <c r="BS185" s="87"/>
      <c r="BT185" s="87"/>
      <c r="BU185" s="87"/>
      <c r="BV185" s="87"/>
      <c r="BW185" s="87"/>
      <c r="BX185" s="87"/>
      <c r="BY185" s="87"/>
      <c r="BZ185" s="87"/>
      <c r="CA185" s="87"/>
      <c r="CB185" s="87"/>
      <c r="CG185" s="13"/>
      <c r="CH185" s="13"/>
    </row>
    <row r="186" spans="2:86" ht="13.5" customHeight="1" x14ac:dyDescent="0.15">
      <c r="B186" s="63">
        <v>72</v>
      </c>
      <c r="C186" s="71" t="str">
        <f t="shared" si="64"/>
        <v/>
      </c>
      <c r="D186" s="118" t="str">
        <f t="shared" si="83"/>
        <v/>
      </c>
      <c r="E186" s="123" t="str">
        <f t="shared" si="84"/>
        <v/>
      </c>
      <c r="F186" s="124" t="str">
        <f t="shared" si="59"/>
        <v/>
      </c>
      <c r="G186" s="124" t="str">
        <f t="shared" si="59"/>
        <v/>
      </c>
      <c r="H186" s="124" t="str">
        <f t="shared" si="59"/>
        <v/>
      </c>
      <c r="I186" s="125" t="str">
        <f t="shared" si="59"/>
        <v/>
      </c>
      <c r="J186" s="123" t="str">
        <f t="shared" si="65"/>
        <v/>
      </c>
      <c r="K186" s="124" t="str">
        <f t="shared" si="62"/>
        <v/>
      </c>
      <c r="L186" s="124" t="str">
        <f t="shared" si="62"/>
        <v/>
      </c>
      <c r="M186" s="124" t="str">
        <f t="shared" si="62"/>
        <v/>
      </c>
      <c r="N186" s="125" t="str">
        <f t="shared" si="62"/>
        <v/>
      </c>
      <c r="O186" s="123" t="str">
        <f t="shared" si="66"/>
        <v/>
      </c>
      <c r="P186" s="124" t="str">
        <f t="shared" si="85"/>
        <v/>
      </c>
      <c r="Q186" s="124" t="str">
        <f t="shared" si="89"/>
        <v/>
      </c>
      <c r="R186" s="124" t="str">
        <f t="shared" si="61"/>
        <v/>
      </c>
      <c r="S186" s="125" t="str">
        <f t="shared" si="91"/>
        <v/>
      </c>
      <c r="T186" s="123"/>
      <c r="U186" s="124"/>
      <c r="V186" s="124"/>
      <c r="W186" s="124"/>
      <c r="X186" s="125"/>
      <c r="Y186" s="123"/>
      <c r="Z186" s="124"/>
      <c r="AA186" s="124"/>
      <c r="AB186" s="124"/>
      <c r="AC186" s="125"/>
      <c r="AD186" s="129">
        <f t="shared" si="90"/>
        <v>0</v>
      </c>
      <c r="AE186" s="130">
        <f t="shared" si="37"/>
        <v>0</v>
      </c>
      <c r="AF186" s="130">
        <f t="shared" si="86"/>
        <v>0</v>
      </c>
      <c r="AG186" s="130">
        <f t="shared" si="87"/>
        <v>0</v>
      </c>
      <c r="AH186" s="131">
        <f t="shared" si="88"/>
        <v>0</v>
      </c>
      <c r="AR186" s="171">
        <f t="shared" si="67"/>
        <v>0</v>
      </c>
      <c r="AS186" s="2">
        <f t="shared" si="68"/>
        <v>0</v>
      </c>
      <c r="AT186" s="170" t="str">
        <f t="shared" si="69"/>
        <v>72-73</v>
      </c>
      <c r="AU186" s="156" t="str">
        <f t="shared" si="70"/>
        <v/>
      </c>
      <c r="AV186" s="171">
        <f t="shared" si="71"/>
        <v>0</v>
      </c>
      <c r="AW186" s="2">
        <f t="shared" si="72"/>
        <v>0</v>
      </c>
      <c r="AX186" s="170" t="str">
        <f t="shared" si="73"/>
        <v>72-74</v>
      </c>
      <c r="AY186" s="156" t="str">
        <f t="shared" si="74"/>
        <v/>
      </c>
      <c r="AZ186" s="171">
        <f t="shared" si="75"/>
        <v>0</v>
      </c>
      <c r="BA186" s="2">
        <f t="shared" si="76"/>
        <v>0</v>
      </c>
      <c r="BB186" s="170" t="str">
        <f t="shared" si="77"/>
        <v>72-75</v>
      </c>
      <c r="BC186" s="156" t="str">
        <f t="shared" si="78"/>
        <v/>
      </c>
      <c r="BD186" s="171">
        <f t="shared" si="79"/>
        <v>0</v>
      </c>
      <c r="BE186" s="2">
        <f t="shared" si="80"/>
        <v>0</v>
      </c>
      <c r="BF186" s="170" t="str">
        <f t="shared" si="81"/>
        <v>72-78</v>
      </c>
      <c r="BG186" s="156" t="str">
        <f t="shared" si="82"/>
        <v/>
      </c>
      <c r="BH186" s="173"/>
      <c r="BQ186" s="87"/>
      <c r="BR186" s="87"/>
      <c r="BS186" s="87"/>
      <c r="BT186" s="87"/>
      <c r="BU186" s="87"/>
      <c r="BV186" s="87"/>
      <c r="BW186" s="87"/>
      <c r="BX186" s="87"/>
      <c r="BY186" s="87"/>
      <c r="BZ186" s="87"/>
      <c r="CA186" s="87"/>
      <c r="CB186" s="87"/>
      <c r="CG186" s="13"/>
      <c r="CH186" s="13"/>
    </row>
    <row r="187" spans="2:86" ht="13.5" customHeight="1" x14ac:dyDescent="0.15">
      <c r="B187" s="63">
        <v>73</v>
      </c>
      <c r="C187" s="71" t="str">
        <f t="shared" si="64"/>
        <v/>
      </c>
      <c r="D187" s="118" t="str">
        <f t="shared" si="83"/>
        <v/>
      </c>
      <c r="E187" s="123" t="str">
        <f t="shared" si="84"/>
        <v/>
      </c>
      <c r="F187" s="124" t="str">
        <f t="shared" si="59"/>
        <v/>
      </c>
      <c r="G187" s="124" t="str">
        <f t="shared" si="59"/>
        <v/>
      </c>
      <c r="H187" s="124" t="str">
        <f t="shared" si="59"/>
        <v/>
      </c>
      <c r="I187" s="125" t="str">
        <f t="shared" si="59"/>
        <v/>
      </c>
      <c r="J187" s="123" t="str">
        <f t="shared" si="65"/>
        <v/>
      </c>
      <c r="K187" s="124" t="str">
        <f t="shared" si="62"/>
        <v/>
      </c>
      <c r="L187" s="124" t="str">
        <f t="shared" si="62"/>
        <v/>
      </c>
      <c r="M187" s="124" t="str">
        <f t="shared" si="62"/>
        <v/>
      </c>
      <c r="N187" s="125" t="str">
        <f t="shared" si="62"/>
        <v/>
      </c>
      <c r="O187" s="123" t="str">
        <f t="shared" si="66"/>
        <v/>
      </c>
      <c r="P187" s="124" t="str">
        <f t="shared" si="85"/>
        <v/>
      </c>
      <c r="Q187" s="124" t="str">
        <f t="shared" si="89"/>
        <v/>
      </c>
      <c r="R187" s="124" t="str">
        <f t="shared" si="61"/>
        <v/>
      </c>
      <c r="S187" s="125" t="str">
        <f t="shared" si="91"/>
        <v/>
      </c>
      <c r="T187" s="123"/>
      <c r="U187" s="124"/>
      <c r="V187" s="124"/>
      <c r="W187" s="124"/>
      <c r="X187" s="125"/>
      <c r="Y187" s="123"/>
      <c r="Z187" s="124"/>
      <c r="AA187" s="124"/>
      <c r="AB187" s="124"/>
      <c r="AC187" s="125"/>
      <c r="AD187" s="129">
        <f t="shared" si="90"/>
        <v>0</v>
      </c>
      <c r="AE187" s="130">
        <f t="shared" si="37"/>
        <v>0</v>
      </c>
      <c r="AF187" s="130">
        <f t="shared" si="86"/>
        <v>0</v>
      </c>
      <c r="AG187" s="130">
        <f t="shared" si="87"/>
        <v>0</v>
      </c>
      <c r="AH187" s="131">
        <f t="shared" si="88"/>
        <v>0</v>
      </c>
      <c r="AR187" s="171">
        <f t="shared" si="67"/>
        <v>0</v>
      </c>
      <c r="AS187" s="2">
        <f t="shared" si="68"/>
        <v>0</v>
      </c>
      <c r="AT187" s="170" t="str">
        <f t="shared" si="69"/>
        <v>73-74</v>
      </c>
      <c r="AU187" s="156" t="str">
        <f t="shared" si="70"/>
        <v/>
      </c>
      <c r="AV187" s="171">
        <f t="shared" si="71"/>
        <v>0</v>
      </c>
      <c r="AW187" s="2">
        <f t="shared" si="72"/>
        <v>0</v>
      </c>
      <c r="AX187" s="170" t="str">
        <f t="shared" si="73"/>
        <v>73-75</v>
      </c>
      <c r="AY187" s="156" t="str">
        <f t="shared" si="74"/>
        <v/>
      </c>
      <c r="AZ187" s="171">
        <f t="shared" si="75"/>
        <v>0</v>
      </c>
      <c r="BA187" s="2">
        <f t="shared" si="76"/>
        <v>0</v>
      </c>
      <c r="BB187" s="170" t="str">
        <f t="shared" si="77"/>
        <v>73-76</v>
      </c>
      <c r="BC187" s="156" t="str">
        <f t="shared" si="78"/>
        <v/>
      </c>
      <c r="BD187" s="171">
        <f t="shared" si="79"/>
        <v>0</v>
      </c>
      <c r="BE187" s="2">
        <f t="shared" si="80"/>
        <v>0</v>
      </c>
      <c r="BF187" s="170" t="str">
        <f t="shared" si="81"/>
        <v>73-79</v>
      </c>
      <c r="BG187" s="156" t="str">
        <f t="shared" si="82"/>
        <v/>
      </c>
      <c r="BH187" s="173"/>
      <c r="BQ187" s="87"/>
      <c r="BR187" s="87"/>
      <c r="BS187" s="87"/>
      <c r="BT187" s="87"/>
      <c r="BU187" s="87"/>
      <c r="BV187" s="87"/>
      <c r="BW187" s="87"/>
      <c r="BX187" s="87"/>
      <c r="BY187" s="87"/>
      <c r="BZ187" s="87"/>
      <c r="CA187" s="87"/>
      <c r="CB187" s="87"/>
      <c r="CG187" s="13"/>
      <c r="CH187" s="13"/>
    </row>
    <row r="188" spans="2:86" ht="13.5" customHeight="1" x14ac:dyDescent="0.15">
      <c r="B188" s="63">
        <v>74</v>
      </c>
      <c r="C188" s="71" t="str">
        <f t="shared" si="64"/>
        <v/>
      </c>
      <c r="D188" s="118" t="str">
        <f t="shared" si="83"/>
        <v/>
      </c>
      <c r="E188" s="123" t="str">
        <f t="shared" si="84"/>
        <v/>
      </c>
      <c r="F188" s="124" t="str">
        <f t="shared" si="59"/>
        <v/>
      </c>
      <c r="G188" s="124" t="str">
        <f t="shared" si="59"/>
        <v/>
      </c>
      <c r="H188" s="124" t="str">
        <f t="shared" si="59"/>
        <v/>
      </c>
      <c r="I188" s="125" t="str">
        <f t="shared" si="59"/>
        <v/>
      </c>
      <c r="J188" s="123" t="str">
        <f t="shared" si="65"/>
        <v/>
      </c>
      <c r="K188" s="124" t="str">
        <f t="shared" si="62"/>
        <v/>
      </c>
      <c r="L188" s="124" t="str">
        <f t="shared" si="62"/>
        <v/>
      </c>
      <c r="M188" s="124" t="str">
        <f t="shared" si="62"/>
        <v/>
      </c>
      <c r="N188" s="125" t="str">
        <f t="shared" si="62"/>
        <v/>
      </c>
      <c r="O188" s="123" t="str">
        <f t="shared" si="66"/>
        <v/>
      </c>
      <c r="P188" s="124" t="str">
        <f t="shared" si="85"/>
        <v/>
      </c>
      <c r="Q188" s="124" t="str">
        <f t="shared" si="89"/>
        <v/>
      </c>
      <c r="R188" s="124" t="str">
        <f t="shared" si="61"/>
        <v/>
      </c>
      <c r="S188" s="125" t="str">
        <f t="shared" si="91"/>
        <v/>
      </c>
      <c r="T188" s="123"/>
      <c r="U188" s="124"/>
      <c r="V188" s="124"/>
      <c r="W188" s="124"/>
      <c r="X188" s="125"/>
      <c r="Y188" s="123"/>
      <c r="Z188" s="124"/>
      <c r="AA188" s="124"/>
      <c r="AB188" s="124"/>
      <c r="AC188" s="125"/>
      <c r="AD188" s="129">
        <f t="shared" si="90"/>
        <v>0</v>
      </c>
      <c r="AE188" s="130">
        <f t="shared" si="37"/>
        <v>0</v>
      </c>
      <c r="AF188" s="130">
        <f t="shared" si="86"/>
        <v>0</v>
      </c>
      <c r="AG188" s="130">
        <f t="shared" si="87"/>
        <v>0</v>
      </c>
      <c r="AH188" s="131">
        <f t="shared" si="88"/>
        <v>0</v>
      </c>
      <c r="AR188" s="171">
        <f t="shared" si="67"/>
        <v>0</v>
      </c>
      <c r="AS188" s="2">
        <f t="shared" si="68"/>
        <v>0</v>
      </c>
      <c r="AT188" s="170" t="str">
        <f t="shared" si="69"/>
        <v>74-75</v>
      </c>
      <c r="AU188" s="156" t="str">
        <f t="shared" si="70"/>
        <v/>
      </c>
      <c r="AV188" s="171">
        <f t="shared" si="71"/>
        <v>0</v>
      </c>
      <c r="AW188" s="2">
        <f t="shared" si="72"/>
        <v>0</v>
      </c>
      <c r="AX188" s="170" t="str">
        <f t="shared" si="73"/>
        <v>74-76</v>
      </c>
      <c r="AY188" s="156" t="str">
        <f t="shared" si="74"/>
        <v/>
      </c>
      <c r="AZ188" s="171">
        <f t="shared" si="75"/>
        <v>0</v>
      </c>
      <c r="BA188" s="2">
        <f t="shared" si="76"/>
        <v>0</v>
      </c>
      <c r="BB188" s="170" t="str">
        <f t="shared" si="77"/>
        <v>74-77</v>
      </c>
      <c r="BC188" s="156" t="str">
        <f t="shared" si="78"/>
        <v/>
      </c>
      <c r="BD188" s="171">
        <f t="shared" si="79"/>
        <v>0</v>
      </c>
      <c r="BE188" s="2">
        <f t="shared" si="80"/>
        <v>0</v>
      </c>
      <c r="BF188" s="170" t="str">
        <f t="shared" si="81"/>
        <v>74-80</v>
      </c>
      <c r="BG188" s="156" t="str">
        <f t="shared" si="82"/>
        <v/>
      </c>
      <c r="BH188" s="173"/>
      <c r="BQ188" s="87"/>
      <c r="BR188" s="87"/>
      <c r="BS188" s="87"/>
      <c r="BT188" s="87"/>
      <c r="BU188" s="87"/>
      <c r="BV188" s="87"/>
      <c r="BW188" s="87"/>
      <c r="BX188" s="87"/>
      <c r="BY188" s="87"/>
      <c r="BZ188" s="87"/>
      <c r="CA188" s="87"/>
      <c r="CB188" s="87"/>
      <c r="CG188" s="13"/>
      <c r="CH188" s="13"/>
    </row>
    <row r="189" spans="2:86" ht="13.5" customHeight="1" x14ac:dyDescent="0.15">
      <c r="B189" s="63">
        <v>75</v>
      </c>
      <c r="C189" s="71" t="str">
        <f t="shared" si="64"/>
        <v/>
      </c>
      <c r="D189" s="118" t="str">
        <f t="shared" si="83"/>
        <v/>
      </c>
      <c r="E189" s="123" t="str">
        <f t="shared" si="84"/>
        <v/>
      </c>
      <c r="F189" s="124" t="str">
        <f t="shared" si="59"/>
        <v/>
      </c>
      <c r="G189" s="124" t="str">
        <f t="shared" si="59"/>
        <v/>
      </c>
      <c r="H189" s="124" t="str">
        <f t="shared" si="59"/>
        <v/>
      </c>
      <c r="I189" s="125" t="str">
        <f t="shared" si="59"/>
        <v/>
      </c>
      <c r="J189" s="123" t="str">
        <f t="shared" si="65"/>
        <v/>
      </c>
      <c r="K189" s="124" t="str">
        <f t="shared" si="62"/>
        <v/>
      </c>
      <c r="L189" s="124" t="str">
        <f t="shared" si="62"/>
        <v/>
      </c>
      <c r="M189" s="124" t="str">
        <f t="shared" si="62"/>
        <v/>
      </c>
      <c r="N189" s="125" t="str">
        <f t="shared" si="62"/>
        <v/>
      </c>
      <c r="O189" s="123" t="str">
        <f t="shared" si="66"/>
        <v/>
      </c>
      <c r="P189" s="124" t="str">
        <f t="shared" si="85"/>
        <v/>
      </c>
      <c r="Q189" s="124" t="str">
        <f t="shared" si="89"/>
        <v/>
      </c>
      <c r="R189" s="124" t="str">
        <f t="shared" si="61"/>
        <v/>
      </c>
      <c r="S189" s="125" t="str">
        <f t="shared" si="91"/>
        <v/>
      </c>
      <c r="T189" s="123"/>
      <c r="U189" s="124"/>
      <c r="V189" s="124"/>
      <c r="W189" s="124"/>
      <c r="X189" s="125"/>
      <c r="Y189" s="123"/>
      <c r="Z189" s="124"/>
      <c r="AA189" s="124"/>
      <c r="AB189" s="124"/>
      <c r="AC189" s="125"/>
      <c r="AD189" s="129">
        <f t="shared" si="90"/>
        <v>0</v>
      </c>
      <c r="AE189" s="130">
        <f t="shared" si="37"/>
        <v>0</v>
      </c>
      <c r="AF189" s="130">
        <f t="shared" si="86"/>
        <v>0</v>
      </c>
      <c r="AG189" s="130">
        <f t="shared" si="87"/>
        <v>0</v>
      </c>
      <c r="AH189" s="131">
        <f t="shared" si="88"/>
        <v>0</v>
      </c>
      <c r="AR189" s="171">
        <f t="shared" si="67"/>
        <v>0</v>
      </c>
      <c r="AS189" s="2">
        <f t="shared" si="68"/>
        <v>0</v>
      </c>
      <c r="AT189" s="170" t="str">
        <f t="shared" si="69"/>
        <v>75-76</v>
      </c>
      <c r="AU189" s="156" t="str">
        <f t="shared" si="70"/>
        <v/>
      </c>
      <c r="AV189" s="171">
        <f t="shared" si="71"/>
        <v>0</v>
      </c>
      <c r="AW189" s="2">
        <f t="shared" si="72"/>
        <v>0</v>
      </c>
      <c r="AX189" s="170" t="str">
        <f t="shared" si="73"/>
        <v>75-77</v>
      </c>
      <c r="AY189" s="156" t="str">
        <f t="shared" si="74"/>
        <v/>
      </c>
      <c r="AZ189" s="171">
        <f t="shared" si="75"/>
        <v>0</v>
      </c>
      <c r="BA189" s="2">
        <f t="shared" si="76"/>
        <v>0</v>
      </c>
      <c r="BB189" s="170" t="str">
        <f t="shared" si="77"/>
        <v>75-78</v>
      </c>
      <c r="BC189" s="156" t="str">
        <f t="shared" si="78"/>
        <v/>
      </c>
      <c r="BD189" s="171">
        <f t="shared" si="79"/>
        <v>0</v>
      </c>
      <c r="BE189" s="2">
        <f t="shared" si="80"/>
        <v>0</v>
      </c>
      <c r="BF189" s="170" t="str">
        <f t="shared" si="81"/>
        <v>75-81</v>
      </c>
      <c r="BG189" s="156" t="str">
        <f t="shared" si="82"/>
        <v/>
      </c>
      <c r="BH189" s="173"/>
      <c r="BQ189" s="87"/>
      <c r="BR189" s="87"/>
      <c r="BS189" s="87"/>
      <c r="BT189" s="87"/>
      <c r="BU189" s="87"/>
      <c r="BV189" s="87"/>
      <c r="BW189" s="87"/>
      <c r="BX189" s="87"/>
      <c r="BY189" s="87"/>
      <c r="BZ189" s="87"/>
      <c r="CA189" s="87"/>
      <c r="CB189" s="87"/>
      <c r="CG189" s="13"/>
      <c r="CH189" s="13"/>
    </row>
    <row r="190" spans="2:86" ht="13.5" customHeight="1" x14ac:dyDescent="0.15">
      <c r="B190" s="63">
        <v>76</v>
      </c>
      <c r="C190" s="71" t="str">
        <f t="shared" si="64"/>
        <v/>
      </c>
      <c r="D190" s="118" t="str">
        <f t="shared" si="83"/>
        <v/>
      </c>
      <c r="E190" s="123" t="str">
        <f t="shared" si="84"/>
        <v/>
      </c>
      <c r="F190" s="124" t="str">
        <f t="shared" si="59"/>
        <v/>
      </c>
      <c r="G190" s="124" t="str">
        <f t="shared" si="59"/>
        <v/>
      </c>
      <c r="H190" s="124" t="str">
        <f t="shared" si="59"/>
        <v/>
      </c>
      <c r="I190" s="125" t="str">
        <f t="shared" si="59"/>
        <v/>
      </c>
      <c r="J190" s="123" t="str">
        <f t="shared" si="65"/>
        <v/>
      </c>
      <c r="K190" s="124" t="str">
        <f t="shared" si="62"/>
        <v/>
      </c>
      <c r="L190" s="124" t="str">
        <f t="shared" si="62"/>
        <v/>
      </c>
      <c r="M190" s="124" t="str">
        <f t="shared" si="62"/>
        <v/>
      </c>
      <c r="N190" s="125" t="str">
        <f t="shared" si="62"/>
        <v/>
      </c>
      <c r="O190" s="123" t="str">
        <f t="shared" si="66"/>
        <v/>
      </c>
      <c r="P190" s="124" t="str">
        <f t="shared" si="85"/>
        <v/>
      </c>
      <c r="Q190" s="124" t="str">
        <f t="shared" si="89"/>
        <v/>
      </c>
      <c r="R190" s="124" t="str">
        <f t="shared" si="61"/>
        <v/>
      </c>
      <c r="S190" s="125" t="str">
        <f t="shared" si="91"/>
        <v/>
      </c>
      <c r="T190" s="123"/>
      <c r="U190" s="124"/>
      <c r="V190" s="124"/>
      <c r="W190" s="124"/>
      <c r="X190" s="125"/>
      <c r="Y190" s="123"/>
      <c r="Z190" s="124"/>
      <c r="AA190" s="124"/>
      <c r="AB190" s="124"/>
      <c r="AC190" s="125"/>
      <c r="AD190" s="129">
        <f t="shared" si="90"/>
        <v>0</v>
      </c>
      <c r="AE190" s="130">
        <f t="shared" si="37"/>
        <v>0</v>
      </c>
      <c r="AF190" s="130">
        <f t="shared" si="86"/>
        <v>0</v>
      </c>
      <c r="AG190" s="130">
        <f t="shared" si="87"/>
        <v>0</v>
      </c>
      <c r="AH190" s="131">
        <f t="shared" si="88"/>
        <v>0</v>
      </c>
      <c r="AR190" s="171">
        <f t="shared" si="67"/>
        <v>0</v>
      </c>
      <c r="AS190" s="2">
        <f t="shared" si="68"/>
        <v>0</v>
      </c>
      <c r="AT190" s="170" t="str">
        <f t="shared" si="69"/>
        <v>76-77</v>
      </c>
      <c r="AU190" s="156" t="str">
        <f t="shared" si="70"/>
        <v/>
      </c>
      <c r="AV190" s="171">
        <f t="shared" si="71"/>
        <v>0</v>
      </c>
      <c r="AW190" s="2">
        <f t="shared" si="72"/>
        <v>0</v>
      </c>
      <c r="AX190" s="170" t="str">
        <f t="shared" si="73"/>
        <v>76-78</v>
      </c>
      <c r="AY190" s="156" t="str">
        <f t="shared" si="74"/>
        <v/>
      </c>
      <c r="AZ190" s="171">
        <f t="shared" si="75"/>
        <v>0</v>
      </c>
      <c r="BA190" s="2">
        <f t="shared" si="76"/>
        <v>0</v>
      </c>
      <c r="BB190" s="170" t="str">
        <f t="shared" si="77"/>
        <v>76-79</v>
      </c>
      <c r="BC190" s="156" t="str">
        <f t="shared" si="78"/>
        <v/>
      </c>
      <c r="BD190" s="171">
        <f t="shared" si="79"/>
        <v>0</v>
      </c>
      <c r="BE190" s="2">
        <f t="shared" si="80"/>
        <v>0</v>
      </c>
      <c r="BF190" s="170" t="str">
        <f t="shared" si="81"/>
        <v>76-82</v>
      </c>
      <c r="BG190" s="156" t="str">
        <f t="shared" si="82"/>
        <v/>
      </c>
      <c r="BH190" s="173"/>
      <c r="BQ190" s="87"/>
      <c r="BR190" s="87"/>
      <c r="BS190" s="87"/>
      <c r="BT190" s="87"/>
      <c r="BU190" s="87"/>
      <c r="BV190" s="87"/>
      <c r="BW190" s="87"/>
      <c r="BX190" s="87"/>
      <c r="BY190" s="87"/>
      <c r="BZ190" s="87"/>
      <c r="CA190" s="87"/>
      <c r="CB190" s="87"/>
      <c r="CG190" s="13"/>
      <c r="CH190" s="13"/>
    </row>
    <row r="191" spans="2:86" ht="13.5" customHeight="1" x14ac:dyDescent="0.15">
      <c r="B191" s="63">
        <v>77</v>
      </c>
      <c r="C191" s="71" t="str">
        <f t="shared" si="64"/>
        <v/>
      </c>
      <c r="D191" s="118" t="str">
        <f t="shared" si="83"/>
        <v/>
      </c>
      <c r="E191" s="123" t="str">
        <f t="shared" si="84"/>
        <v/>
      </c>
      <c r="F191" s="124" t="str">
        <f t="shared" si="59"/>
        <v/>
      </c>
      <c r="G191" s="124" t="str">
        <f t="shared" si="59"/>
        <v/>
      </c>
      <c r="H191" s="124" t="str">
        <f t="shared" si="59"/>
        <v/>
      </c>
      <c r="I191" s="125" t="str">
        <f t="shared" si="59"/>
        <v/>
      </c>
      <c r="J191" s="123" t="str">
        <f t="shared" si="65"/>
        <v/>
      </c>
      <c r="K191" s="124" t="str">
        <f t="shared" si="62"/>
        <v/>
      </c>
      <c r="L191" s="124" t="str">
        <f t="shared" si="62"/>
        <v/>
      </c>
      <c r="M191" s="124" t="str">
        <f t="shared" si="62"/>
        <v/>
      </c>
      <c r="N191" s="125" t="str">
        <f t="shared" si="62"/>
        <v/>
      </c>
      <c r="O191" s="123" t="str">
        <f t="shared" si="66"/>
        <v/>
      </c>
      <c r="P191" s="124" t="str">
        <f t="shared" si="85"/>
        <v/>
      </c>
      <c r="Q191" s="124" t="str">
        <f t="shared" si="89"/>
        <v/>
      </c>
      <c r="R191" s="124" t="str">
        <f t="shared" si="61"/>
        <v/>
      </c>
      <c r="S191" s="125" t="str">
        <f t="shared" si="91"/>
        <v/>
      </c>
      <c r="T191" s="123"/>
      <c r="U191" s="124"/>
      <c r="V191" s="124"/>
      <c r="W191" s="124"/>
      <c r="X191" s="125"/>
      <c r="Y191" s="123"/>
      <c r="Z191" s="124"/>
      <c r="AA191" s="124"/>
      <c r="AB191" s="124"/>
      <c r="AC191" s="125"/>
      <c r="AD191" s="129">
        <f t="shared" si="90"/>
        <v>0</v>
      </c>
      <c r="AE191" s="130">
        <f t="shared" si="37"/>
        <v>0</v>
      </c>
      <c r="AF191" s="130">
        <f t="shared" si="86"/>
        <v>0</v>
      </c>
      <c r="AG191" s="130">
        <f t="shared" si="87"/>
        <v>0</v>
      </c>
      <c r="AH191" s="131">
        <f t="shared" si="88"/>
        <v>0</v>
      </c>
      <c r="AR191" s="171">
        <f t="shared" si="67"/>
        <v>0</v>
      </c>
      <c r="AS191" s="2">
        <f t="shared" si="68"/>
        <v>0</v>
      </c>
      <c r="AT191" s="170" t="str">
        <f t="shared" si="69"/>
        <v>77-78</v>
      </c>
      <c r="AU191" s="156" t="str">
        <f t="shared" si="70"/>
        <v/>
      </c>
      <c r="AV191" s="171">
        <f t="shared" si="71"/>
        <v>0</v>
      </c>
      <c r="AW191" s="2">
        <f t="shared" si="72"/>
        <v>0</v>
      </c>
      <c r="AX191" s="170" t="str">
        <f t="shared" si="73"/>
        <v>77-79</v>
      </c>
      <c r="AY191" s="156" t="str">
        <f t="shared" si="74"/>
        <v/>
      </c>
      <c r="AZ191" s="171">
        <f t="shared" si="75"/>
        <v>0</v>
      </c>
      <c r="BA191" s="2">
        <f t="shared" si="76"/>
        <v>0</v>
      </c>
      <c r="BB191" s="170" t="str">
        <f t="shared" si="77"/>
        <v>77-80</v>
      </c>
      <c r="BC191" s="156" t="str">
        <f t="shared" si="78"/>
        <v/>
      </c>
      <c r="BD191" s="171">
        <f t="shared" si="79"/>
        <v>0</v>
      </c>
      <c r="BE191" s="2">
        <f t="shared" si="80"/>
        <v>0</v>
      </c>
      <c r="BF191" s="170" t="str">
        <f t="shared" si="81"/>
        <v>77-83</v>
      </c>
      <c r="BG191" s="156" t="str">
        <f t="shared" si="82"/>
        <v/>
      </c>
      <c r="BH191" s="173"/>
      <c r="BQ191" s="87"/>
      <c r="BR191" s="87"/>
      <c r="BS191" s="87"/>
      <c r="BT191" s="87"/>
      <c r="BU191" s="87"/>
      <c r="BV191" s="87"/>
      <c r="BW191" s="87"/>
      <c r="BX191" s="87"/>
      <c r="BY191" s="87"/>
      <c r="BZ191" s="87"/>
      <c r="CA191" s="87"/>
      <c r="CB191" s="87"/>
      <c r="CG191" s="13"/>
      <c r="CH191" s="13"/>
    </row>
    <row r="192" spans="2:86" ht="13.5" customHeight="1" x14ac:dyDescent="0.15">
      <c r="B192" s="63">
        <v>78</v>
      </c>
      <c r="C192" s="71" t="str">
        <f t="shared" si="64"/>
        <v/>
      </c>
      <c r="D192" s="118" t="str">
        <f t="shared" si="83"/>
        <v/>
      </c>
      <c r="E192" s="123" t="str">
        <f t="shared" si="84"/>
        <v/>
      </c>
      <c r="F192" s="124" t="str">
        <f t="shared" si="59"/>
        <v/>
      </c>
      <c r="G192" s="124" t="str">
        <f t="shared" si="59"/>
        <v/>
      </c>
      <c r="H192" s="124" t="str">
        <f t="shared" si="59"/>
        <v/>
      </c>
      <c r="I192" s="125" t="str">
        <f t="shared" si="59"/>
        <v/>
      </c>
      <c r="J192" s="123" t="str">
        <f t="shared" si="65"/>
        <v/>
      </c>
      <c r="K192" s="124" t="str">
        <f t="shared" si="62"/>
        <v/>
      </c>
      <c r="L192" s="124" t="str">
        <f t="shared" si="62"/>
        <v/>
      </c>
      <c r="M192" s="124" t="str">
        <f t="shared" si="62"/>
        <v/>
      </c>
      <c r="N192" s="125" t="str">
        <f t="shared" si="62"/>
        <v/>
      </c>
      <c r="O192" s="123" t="str">
        <f t="shared" si="66"/>
        <v/>
      </c>
      <c r="P192" s="124" t="str">
        <f t="shared" si="85"/>
        <v/>
      </c>
      <c r="Q192" s="124" t="str">
        <f t="shared" si="89"/>
        <v/>
      </c>
      <c r="R192" s="124" t="str">
        <f t="shared" si="61"/>
        <v/>
      </c>
      <c r="S192" s="125" t="str">
        <f t="shared" si="91"/>
        <v/>
      </c>
      <c r="T192" s="123"/>
      <c r="U192" s="124"/>
      <c r="V192" s="124"/>
      <c r="W192" s="124"/>
      <c r="X192" s="125"/>
      <c r="Y192" s="123"/>
      <c r="Z192" s="124"/>
      <c r="AA192" s="124"/>
      <c r="AB192" s="124"/>
      <c r="AC192" s="125"/>
      <c r="AD192" s="129">
        <f t="shared" si="90"/>
        <v>0</v>
      </c>
      <c r="AE192" s="130">
        <f t="shared" si="37"/>
        <v>0</v>
      </c>
      <c r="AF192" s="130">
        <f t="shared" si="86"/>
        <v>0</v>
      </c>
      <c r="AG192" s="130">
        <f t="shared" si="87"/>
        <v>0</v>
      </c>
      <c r="AH192" s="131">
        <f t="shared" si="88"/>
        <v>0</v>
      </c>
      <c r="AR192" s="171">
        <f t="shared" si="67"/>
        <v>0</v>
      </c>
      <c r="AS192" s="2">
        <f t="shared" si="68"/>
        <v>0</v>
      </c>
      <c r="AT192" s="170" t="str">
        <f t="shared" si="69"/>
        <v>78-79</v>
      </c>
      <c r="AU192" s="156" t="str">
        <f t="shared" si="70"/>
        <v/>
      </c>
      <c r="AV192" s="171">
        <f t="shared" si="71"/>
        <v>0</v>
      </c>
      <c r="AW192" s="2">
        <f t="shared" si="72"/>
        <v>0</v>
      </c>
      <c r="AX192" s="170" t="str">
        <f t="shared" si="73"/>
        <v>78-80</v>
      </c>
      <c r="AY192" s="156" t="str">
        <f t="shared" si="74"/>
        <v/>
      </c>
      <c r="AZ192" s="171">
        <f t="shared" si="75"/>
        <v>0</v>
      </c>
      <c r="BA192" s="2">
        <f t="shared" si="76"/>
        <v>0</v>
      </c>
      <c r="BB192" s="170" t="str">
        <f t="shared" si="77"/>
        <v>78-81</v>
      </c>
      <c r="BC192" s="156" t="str">
        <f t="shared" si="78"/>
        <v/>
      </c>
      <c r="BD192" s="171">
        <f t="shared" si="79"/>
        <v>0</v>
      </c>
      <c r="BE192" s="2">
        <f t="shared" si="80"/>
        <v>0</v>
      </c>
      <c r="BF192" s="170" t="str">
        <f t="shared" si="81"/>
        <v>78-84</v>
      </c>
      <c r="BG192" s="156" t="str">
        <f t="shared" si="82"/>
        <v/>
      </c>
      <c r="BH192" s="173"/>
      <c r="BQ192" s="87"/>
      <c r="BR192" s="87"/>
      <c r="BS192" s="87"/>
      <c r="BT192" s="87"/>
      <c r="BU192" s="87"/>
      <c r="BV192" s="87"/>
      <c r="BW192" s="87"/>
      <c r="BX192" s="87"/>
      <c r="BY192" s="87"/>
      <c r="BZ192" s="87"/>
      <c r="CA192" s="87"/>
      <c r="CB192" s="87"/>
      <c r="CG192" s="13"/>
      <c r="CH192" s="13"/>
    </row>
    <row r="193" spans="2:86" ht="13.5" customHeight="1" x14ac:dyDescent="0.15">
      <c r="B193" s="63">
        <v>79</v>
      </c>
      <c r="C193" s="71" t="str">
        <f t="shared" si="64"/>
        <v/>
      </c>
      <c r="D193" s="118" t="str">
        <f t="shared" si="83"/>
        <v/>
      </c>
      <c r="E193" s="123" t="str">
        <f t="shared" si="84"/>
        <v/>
      </c>
      <c r="F193" s="124" t="str">
        <f t="shared" si="59"/>
        <v/>
      </c>
      <c r="G193" s="124" t="str">
        <f t="shared" si="59"/>
        <v/>
      </c>
      <c r="H193" s="124" t="str">
        <f t="shared" si="59"/>
        <v/>
      </c>
      <c r="I193" s="125" t="str">
        <f t="shared" si="59"/>
        <v/>
      </c>
      <c r="J193" s="123" t="str">
        <f t="shared" si="65"/>
        <v/>
      </c>
      <c r="K193" s="124" t="str">
        <f t="shared" si="62"/>
        <v/>
      </c>
      <c r="L193" s="124" t="str">
        <f t="shared" si="62"/>
        <v/>
      </c>
      <c r="M193" s="124" t="str">
        <f t="shared" si="62"/>
        <v/>
      </c>
      <c r="N193" s="125" t="str">
        <f t="shared" si="62"/>
        <v/>
      </c>
      <c r="O193" s="123" t="str">
        <f t="shared" si="66"/>
        <v/>
      </c>
      <c r="P193" s="124" t="str">
        <f t="shared" si="85"/>
        <v/>
      </c>
      <c r="Q193" s="124" t="str">
        <f t="shared" si="89"/>
        <v/>
      </c>
      <c r="R193" s="124" t="str">
        <f t="shared" si="61"/>
        <v/>
      </c>
      <c r="S193" s="125" t="str">
        <f t="shared" si="91"/>
        <v/>
      </c>
      <c r="T193" s="123"/>
      <c r="U193" s="124"/>
      <c r="V193" s="124"/>
      <c r="W193" s="124"/>
      <c r="X193" s="125"/>
      <c r="Y193" s="123"/>
      <c r="Z193" s="124"/>
      <c r="AA193" s="124"/>
      <c r="AB193" s="124"/>
      <c r="AC193" s="125"/>
      <c r="AD193" s="129">
        <f t="shared" si="90"/>
        <v>0</v>
      </c>
      <c r="AE193" s="130">
        <f t="shared" si="37"/>
        <v>0</v>
      </c>
      <c r="AF193" s="130">
        <f t="shared" si="86"/>
        <v>0</v>
      </c>
      <c r="AG193" s="130">
        <f t="shared" si="87"/>
        <v>0</v>
      </c>
      <c r="AH193" s="131">
        <f t="shared" si="88"/>
        <v>0</v>
      </c>
      <c r="AR193" s="171">
        <f t="shared" si="67"/>
        <v>0</v>
      </c>
      <c r="AS193" s="2">
        <f t="shared" si="68"/>
        <v>0</v>
      </c>
      <c r="AT193" s="170" t="str">
        <f t="shared" si="69"/>
        <v>79-80</v>
      </c>
      <c r="AU193" s="156" t="str">
        <f t="shared" si="70"/>
        <v/>
      </c>
      <c r="AV193" s="171">
        <f t="shared" si="71"/>
        <v>0</v>
      </c>
      <c r="AW193" s="2">
        <f t="shared" si="72"/>
        <v>0</v>
      </c>
      <c r="AX193" s="170" t="str">
        <f t="shared" si="73"/>
        <v>79-81</v>
      </c>
      <c r="AY193" s="156" t="str">
        <f t="shared" si="74"/>
        <v/>
      </c>
      <c r="AZ193" s="171">
        <f t="shared" si="75"/>
        <v>0</v>
      </c>
      <c r="BA193" s="2">
        <f t="shared" si="76"/>
        <v>0</v>
      </c>
      <c r="BB193" s="170" t="str">
        <f t="shared" si="77"/>
        <v>79-82</v>
      </c>
      <c r="BC193" s="156" t="str">
        <f t="shared" si="78"/>
        <v/>
      </c>
      <c r="BD193" s="171">
        <f t="shared" si="79"/>
        <v>0</v>
      </c>
      <c r="BE193" s="2">
        <f t="shared" si="80"/>
        <v>0</v>
      </c>
      <c r="BF193" s="170" t="str">
        <f t="shared" si="81"/>
        <v>79-85</v>
      </c>
      <c r="BG193" s="156" t="str">
        <f t="shared" si="82"/>
        <v/>
      </c>
      <c r="BH193" s="173"/>
      <c r="BQ193" s="87"/>
      <c r="BR193" s="87"/>
      <c r="BS193" s="87"/>
      <c r="BT193" s="87"/>
      <c r="BU193" s="87"/>
      <c r="BV193" s="87"/>
      <c r="BW193" s="87"/>
      <c r="BX193" s="87"/>
      <c r="BY193" s="87"/>
      <c r="BZ193" s="87"/>
      <c r="CA193" s="87"/>
      <c r="CB193" s="87"/>
      <c r="CG193" s="13"/>
      <c r="CH193" s="13"/>
    </row>
    <row r="194" spans="2:86" ht="13.5" customHeight="1" x14ac:dyDescent="0.15">
      <c r="B194" s="63">
        <v>80</v>
      </c>
      <c r="C194" s="71" t="str">
        <f t="shared" si="64"/>
        <v/>
      </c>
      <c r="D194" s="118" t="str">
        <f t="shared" si="83"/>
        <v/>
      </c>
      <c r="E194" s="123" t="str">
        <f t="shared" si="84"/>
        <v/>
      </c>
      <c r="F194" s="124" t="str">
        <f t="shared" si="59"/>
        <v/>
      </c>
      <c r="G194" s="124" t="str">
        <f t="shared" si="59"/>
        <v/>
      </c>
      <c r="H194" s="124" t="str">
        <f t="shared" si="59"/>
        <v/>
      </c>
      <c r="I194" s="125" t="str">
        <f t="shared" si="59"/>
        <v/>
      </c>
      <c r="J194" s="123" t="str">
        <f t="shared" si="65"/>
        <v/>
      </c>
      <c r="K194" s="124" t="str">
        <f t="shared" si="62"/>
        <v/>
      </c>
      <c r="L194" s="124" t="str">
        <f t="shared" si="62"/>
        <v/>
      </c>
      <c r="M194" s="124" t="str">
        <f t="shared" si="62"/>
        <v/>
      </c>
      <c r="N194" s="125" t="str">
        <f t="shared" si="62"/>
        <v/>
      </c>
      <c r="O194" s="123" t="str">
        <f t="shared" si="66"/>
        <v/>
      </c>
      <c r="P194" s="124" t="str">
        <f t="shared" si="85"/>
        <v/>
      </c>
      <c r="Q194" s="124" t="str">
        <f t="shared" si="89"/>
        <v/>
      </c>
      <c r="R194" s="124" t="str">
        <f t="shared" si="61"/>
        <v/>
      </c>
      <c r="S194" s="125" t="str">
        <f t="shared" si="91"/>
        <v/>
      </c>
      <c r="T194" s="123"/>
      <c r="U194" s="124"/>
      <c r="V194" s="124"/>
      <c r="W194" s="124"/>
      <c r="X194" s="125"/>
      <c r="Y194" s="123"/>
      <c r="Z194" s="124"/>
      <c r="AA194" s="124"/>
      <c r="AB194" s="124"/>
      <c r="AC194" s="125"/>
      <c r="AD194" s="129">
        <f t="shared" si="90"/>
        <v>0</v>
      </c>
      <c r="AE194" s="130">
        <f t="shared" si="37"/>
        <v>0</v>
      </c>
      <c r="AF194" s="130">
        <f t="shared" si="86"/>
        <v>0</v>
      </c>
      <c r="AG194" s="130">
        <f t="shared" si="87"/>
        <v>0</v>
      </c>
      <c r="AH194" s="131">
        <f t="shared" si="88"/>
        <v>0</v>
      </c>
      <c r="AR194" s="171">
        <f t="shared" si="67"/>
        <v>0</v>
      </c>
      <c r="AS194" s="2">
        <f t="shared" si="68"/>
        <v>0</v>
      </c>
      <c r="AT194" s="170" t="str">
        <f t="shared" si="69"/>
        <v>80-81</v>
      </c>
      <c r="AU194" s="156" t="str">
        <f t="shared" si="70"/>
        <v/>
      </c>
      <c r="AV194" s="171">
        <f t="shared" si="71"/>
        <v>0</v>
      </c>
      <c r="AW194" s="2">
        <f t="shared" si="72"/>
        <v>0</v>
      </c>
      <c r="AX194" s="170" t="str">
        <f t="shared" si="73"/>
        <v>80-82</v>
      </c>
      <c r="AY194" s="156" t="str">
        <f t="shared" si="74"/>
        <v/>
      </c>
      <c r="AZ194" s="171">
        <f t="shared" si="75"/>
        <v>0</v>
      </c>
      <c r="BA194" s="2">
        <f t="shared" si="76"/>
        <v>0</v>
      </c>
      <c r="BB194" s="170" t="str">
        <f t="shared" si="77"/>
        <v>80-83</v>
      </c>
      <c r="BC194" s="156" t="str">
        <f t="shared" si="78"/>
        <v/>
      </c>
      <c r="BD194" s="171">
        <f t="shared" si="79"/>
        <v>0</v>
      </c>
      <c r="BE194" s="2">
        <f t="shared" si="80"/>
        <v>0</v>
      </c>
      <c r="BF194" s="170" t="str">
        <f t="shared" si="81"/>
        <v>80-86</v>
      </c>
      <c r="BG194" s="156" t="str">
        <f t="shared" si="82"/>
        <v/>
      </c>
      <c r="BH194" s="173"/>
      <c r="BQ194" s="87"/>
      <c r="BR194" s="87"/>
      <c r="BS194" s="87"/>
      <c r="BT194" s="87"/>
      <c r="BU194" s="87"/>
      <c r="BV194" s="87"/>
      <c r="BW194" s="87"/>
      <c r="BX194" s="87"/>
      <c r="BY194" s="87"/>
      <c r="BZ194" s="87"/>
      <c r="CA194" s="87"/>
      <c r="CB194" s="87"/>
      <c r="CG194" s="13"/>
      <c r="CH194" s="13"/>
    </row>
    <row r="195" spans="2:86" ht="13.5" customHeight="1" x14ac:dyDescent="0.15">
      <c r="B195" s="63">
        <v>81</v>
      </c>
      <c r="C195" s="71" t="str">
        <f t="shared" si="64"/>
        <v/>
      </c>
      <c r="D195" s="118" t="str">
        <f t="shared" si="83"/>
        <v/>
      </c>
      <c r="E195" s="123" t="str">
        <f t="shared" si="84"/>
        <v/>
      </c>
      <c r="F195" s="124" t="str">
        <f t="shared" si="59"/>
        <v/>
      </c>
      <c r="G195" s="124" t="str">
        <f t="shared" si="59"/>
        <v/>
      </c>
      <c r="H195" s="124" t="str">
        <f t="shared" si="59"/>
        <v/>
      </c>
      <c r="I195" s="125" t="str">
        <f t="shared" si="59"/>
        <v/>
      </c>
      <c r="J195" s="123" t="str">
        <f t="shared" si="65"/>
        <v/>
      </c>
      <c r="K195" s="124" t="str">
        <f t="shared" si="62"/>
        <v/>
      </c>
      <c r="L195" s="124" t="str">
        <f t="shared" si="62"/>
        <v/>
      </c>
      <c r="M195" s="124" t="str">
        <f t="shared" si="62"/>
        <v/>
      </c>
      <c r="N195" s="125" t="str">
        <f t="shared" si="62"/>
        <v/>
      </c>
      <c r="O195" s="123" t="str">
        <f t="shared" si="66"/>
        <v/>
      </c>
      <c r="P195" s="124" t="str">
        <f t="shared" si="85"/>
        <v/>
      </c>
      <c r="Q195" s="124" t="str">
        <f t="shared" si="89"/>
        <v/>
      </c>
      <c r="R195" s="124" t="str">
        <f t="shared" si="61"/>
        <v/>
      </c>
      <c r="S195" s="125" t="str">
        <f t="shared" si="91"/>
        <v/>
      </c>
      <c r="T195" s="123"/>
      <c r="U195" s="124"/>
      <c r="V195" s="124"/>
      <c r="W195" s="124"/>
      <c r="X195" s="125"/>
      <c r="Y195" s="123"/>
      <c r="Z195" s="124"/>
      <c r="AA195" s="124"/>
      <c r="AB195" s="124"/>
      <c r="AC195" s="125"/>
      <c r="AD195" s="129">
        <f t="shared" si="90"/>
        <v>0</v>
      </c>
      <c r="AE195" s="130">
        <f t="shared" si="37"/>
        <v>0</v>
      </c>
      <c r="AF195" s="130">
        <f t="shared" si="86"/>
        <v>0</v>
      </c>
      <c r="AG195" s="130">
        <f t="shared" si="87"/>
        <v>0</v>
      </c>
      <c r="AH195" s="131">
        <f t="shared" si="88"/>
        <v>0</v>
      </c>
      <c r="AR195" s="171">
        <f t="shared" si="67"/>
        <v>0</v>
      </c>
      <c r="AS195" s="2">
        <f t="shared" si="68"/>
        <v>0</v>
      </c>
      <c r="AT195" s="170" t="str">
        <f t="shared" si="69"/>
        <v>81-82</v>
      </c>
      <c r="AU195" s="156" t="str">
        <f t="shared" si="70"/>
        <v/>
      </c>
      <c r="AV195" s="171">
        <f t="shared" si="71"/>
        <v>0</v>
      </c>
      <c r="AW195" s="2">
        <f t="shared" si="72"/>
        <v>0</v>
      </c>
      <c r="AX195" s="170" t="str">
        <f t="shared" si="73"/>
        <v>81-83</v>
      </c>
      <c r="AY195" s="156" t="str">
        <f t="shared" si="74"/>
        <v/>
      </c>
      <c r="AZ195" s="171">
        <f t="shared" si="75"/>
        <v>0</v>
      </c>
      <c r="BA195" s="2">
        <f t="shared" si="76"/>
        <v>0</v>
      </c>
      <c r="BB195" s="170" t="str">
        <f t="shared" si="77"/>
        <v>81-84</v>
      </c>
      <c r="BC195" s="156" t="str">
        <f t="shared" si="78"/>
        <v/>
      </c>
      <c r="BD195" s="171">
        <f t="shared" si="79"/>
        <v>0</v>
      </c>
      <c r="BE195" s="2">
        <f t="shared" si="80"/>
        <v>0</v>
      </c>
      <c r="BF195" s="170" t="str">
        <f t="shared" si="81"/>
        <v>81-87</v>
      </c>
      <c r="BG195" s="156" t="str">
        <f t="shared" si="82"/>
        <v/>
      </c>
      <c r="BH195" s="173"/>
      <c r="BQ195" s="87"/>
      <c r="BR195" s="87"/>
      <c r="BS195" s="87"/>
      <c r="BT195" s="87"/>
      <c r="BU195" s="87"/>
      <c r="BV195" s="87"/>
      <c r="BW195" s="87"/>
      <c r="BX195" s="87"/>
      <c r="BY195" s="87"/>
      <c r="BZ195" s="87"/>
      <c r="CA195" s="87"/>
      <c r="CB195" s="87"/>
      <c r="CG195" s="13"/>
      <c r="CH195" s="13"/>
    </row>
    <row r="196" spans="2:86" ht="13.5" customHeight="1" x14ac:dyDescent="0.15">
      <c r="B196" s="63">
        <v>82</v>
      </c>
      <c r="C196" s="71" t="str">
        <f t="shared" si="64"/>
        <v/>
      </c>
      <c r="D196" s="118" t="str">
        <f t="shared" si="83"/>
        <v/>
      </c>
      <c r="E196" s="123" t="str">
        <f t="shared" si="84"/>
        <v/>
      </c>
      <c r="F196" s="124" t="str">
        <f t="shared" si="59"/>
        <v/>
      </c>
      <c r="G196" s="124" t="str">
        <f t="shared" si="59"/>
        <v/>
      </c>
      <c r="H196" s="124" t="str">
        <f t="shared" si="59"/>
        <v/>
      </c>
      <c r="I196" s="125" t="str">
        <f t="shared" si="59"/>
        <v/>
      </c>
      <c r="J196" s="123" t="str">
        <f t="shared" si="65"/>
        <v/>
      </c>
      <c r="K196" s="124" t="str">
        <f t="shared" si="62"/>
        <v/>
      </c>
      <c r="L196" s="124" t="str">
        <f t="shared" si="62"/>
        <v/>
      </c>
      <c r="M196" s="124" t="str">
        <f t="shared" si="62"/>
        <v/>
      </c>
      <c r="N196" s="125" t="str">
        <f t="shared" si="62"/>
        <v/>
      </c>
      <c r="O196" s="123" t="str">
        <f t="shared" si="66"/>
        <v/>
      </c>
      <c r="P196" s="124" t="str">
        <f t="shared" si="85"/>
        <v/>
      </c>
      <c r="Q196" s="124" t="str">
        <f t="shared" si="89"/>
        <v/>
      </c>
      <c r="R196" s="124" t="str">
        <f t="shared" si="61"/>
        <v/>
      </c>
      <c r="S196" s="125" t="str">
        <f t="shared" si="91"/>
        <v/>
      </c>
      <c r="T196" s="123"/>
      <c r="U196" s="124"/>
      <c r="V196" s="124"/>
      <c r="W196" s="124"/>
      <c r="X196" s="125"/>
      <c r="Y196" s="123"/>
      <c r="Z196" s="124"/>
      <c r="AA196" s="124"/>
      <c r="AB196" s="124"/>
      <c r="AC196" s="125"/>
      <c r="AD196" s="129">
        <f t="shared" si="90"/>
        <v>0</v>
      </c>
      <c r="AE196" s="130">
        <f t="shared" si="37"/>
        <v>0</v>
      </c>
      <c r="AF196" s="130">
        <f t="shared" si="86"/>
        <v>0</v>
      </c>
      <c r="AG196" s="130">
        <f t="shared" si="87"/>
        <v>0</v>
      </c>
      <c r="AH196" s="131">
        <f t="shared" si="88"/>
        <v>0</v>
      </c>
      <c r="AR196" s="171">
        <f t="shared" si="67"/>
        <v>0</v>
      </c>
      <c r="AS196" s="2">
        <f t="shared" si="68"/>
        <v>0</v>
      </c>
      <c r="AT196" s="170" t="str">
        <f t="shared" si="69"/>
        <v>82-83</v>
      </c>
      <c r="AU196" s="156" t="str">
        <f t="shared" si="70"/>
        <v/>
      </c>
      <c r="AV196" s="171">
        <f t="shared" si="71"/>
        <v>0</v>
      </c>
      <c r="AW196" s="2">
        <f t="shared" si="72"/>
        <v>0</v>
      </c>
      <c r="AX196" s="170" t="str">
        <f t="shared" si="73"/>
        <v>82-84</v>
      </c>
      <c r="AY196" s="156" t="str">
        <f t="shared" si="74"/>
        <v/>
      </c>
      <c r="AZ196" s="171">
        <f t="shared" si="75"/>
        <v>0</v>
      </c>
      <c r="BA196" s="2">
        <f t="shared" si="76"/>
        <v>0</v>
      </c>
      <c r="BB196" s="170" t="str">
        <f t="shared" si="77"/>
        <v>82-85</v>
      </c>
      <c r="BC196" s="156" t="str">
        <f t="shared" si="78"/>
        <v/>
      </c>
      <c r="BD196" s="171">
        <f t="shared" si="79"/>
        <v>0</v>
      </c>
      <c r="BE196" s="2">
        <f t="shared" si="80"/>
        <v>0</v>
      </c>
      <c r="BF196" s="170" t="str">
        <f t="shared" si="81"/>
        <v>82-88</v>
      </c>
      <c r="BG196" s="156" t="str">
        <f t="shared" si="82"/>
        <v/>
      </c>
      <c r="BH196" s="173"/>
      <c r="BQ196" s="87"/>
      <c r="BR196" s="87"/>
      <c r="BS196" s="87"/>
      <c r="BT196" s="87"/>
      <c r="BU196" s="87"/>
      <c r="BV196" s="87"/>
      <c r="BW196" s="87"/>
      <c r="BX196" s="87"/>
      <c r="BY196" s="87"/>
      <c r="BZ196" s="87"/>
      <c r="CA196" s="87"/>
      <c r="CB196" s="87"/>
      <c r="CG196" s="13"/>
      <c r="CH196" s="13"/>
    </row>
    <row r="197" spans="2:86" ht="13.5" customHeight="1" x14ac:dyDescent="0.15">
      <c r="B197" s="63">
        <v>83</v>
      </c>
      <c r="C197" s="71" t="str">
        <f t="shared" si="64"/>
        <v/>
      </c>
      <c r="D197" s="118" t="str">
        <f t="shared" si="83"/>
        <v/>
      </c>
      <c r="E197" s="123" t="str">
        <f t="shared" si="84"/>
        <v/>
      </c>
      <c r="F197" s="124" t="str">
        <f t="shared" si="59"/>
        <v/>
      </c>
      <c r="G197" s="124" t="str">
        <f t="shared" si="59"/>
        <v/>
      </c>
      <c r="H197" s="124" t="str">
        <f t="shared" si="59"/>
        <v/>
      </c>
      <c r="I197" s="125" t="str">
        <f t="shared" si="59"/>
        <v/>
      </c>
      <c r="J197" s="123" t="str">
        <f t="shared" si="65"/>
        <v/>
      </c>
      <c r="K197" s="124" t="str">
        <f t="shared" si="62"/>
        <v/>
      </c>
      <c r="L197" s="124" t="str">
        <f t="shared" si="62"/>
        <v/>
      </c>
      <c r="M197" s="124" t="str">
        <f t="shared" si="62"/>
        <v/>
      </c>
      <c r="N197" s="125" t="str">
        <f t="shared" si="62"/>
        <v/>
      </c>
      <c r="O197" s="123" t="str">
        <f t="shared" si="66"/>
        <v/>
      </c>
      <c r="P197" s="124" t="str">
        <f t="shared" si="85"/>
        <v/>
      </c>
      <c r="Q197" s="124" t="str">
        <f t="shared" si="89"/>
        <v/>
      </c>
      <c r="R197" s="124" t="str">
        <f t="shared" si="61"/>
        <v/>
      </c>
      <c r="S197" s="125" t="str">
        <f t="shared" si="91"/>
        <v/>
      </c>
      <c r="T197" s="123"/>
      <c r="U197" s="124"/>
      <c r="V197" s="124"/>
      <c r="W197" s="124"/>
      <c r="X197" s="125"/>
      <c r="Y197" s="123"/>
      <c r="Z197" s="124"/>
      <c r="AA197" s="124"/>
      <c r="AB197" s="124"/>
      <c r="AC197" s="125"/>
      <c r="AD197" s="129">
        <f t="shared" si="90"/>
        <v>0</v>
      </c>
      <c r="AE197" s="130">
        <f t="shared" si="37"/>
        <v>0</v>
      </c>
      <c r="AF197" s="130">
        <f t="shared" si="86"/>
        <v>0</v>
      </c>
      <c r="AG197" s="130">
        <f t="shared" si="87"/>
        <v>0</v>
      </c>
      <c r="AH197" s="131">
        <f t="shared" si="88"/>
        <v>0</v>
      </c>
      <c r="AR197" s="171">
        <f t="shared" si="67"/>
        <v>0</v>
      </c>
      <c r="AS197" s="2">
        <f t="shared" si="68"/>
        <v>0</v>
      </c>
      <c r="AT197" s="170" t="str">
        <f t="shared" si="69"/>
        <v>83-84</v>
      </c>
      <c r="AU197" s="156" t="str">
        <f t="shared" si="70"/>
        <v/>
      </c>
      <c r="AV197" s="171">
        <f t="shared" si="71"/>
        <v>0</v>
      </c>
      <c r="AW197" s="2">
        <f t="shared" si="72"/>
        <v>0</v>
      </c>
      <c r="AX197" s="170" t="str">
        <f t="shared" si="73"/>
        <v>83-85</v>
      </c>
      <c r="AY197" s="156" t="str">
        <f t="shared" si="74"/>
        <v/>
      </c>
      <c r="AZ197" s="171">
        <f t="shared" si="75"/>
        <v>0</v>
      </c>
      <c r="BA197" s="2">
        <f t="shared" si="76"/>
        <v>0</v>
      </c>
      <c r="BB197" s="170" t="str">
        <f t="shared" si="77"/>
        <v>83-86</v>
      </c>
      <c r="BC197" s="156" t="str">
        <f t="shared" si="78"/>
        <v/>
      </c>
      <c r="BD197" s="171">
        <f t="shared" si="79"/>
        <v>0</v>
      </c>
      <c r="BE197" s="2">
        <f t="shared" si="80"/>
        <v>0</v>
      </c>
      <c r="BF197" s="170" t="str">
        <f t="shared" si="81"/>
        <v>83-89</v>
      </c>
      <c r="BG197" s="156" t="str">
        <f t="shared" si="82"/>
        <v/>
      </c>
      <c r="BH197" s="173"/>
      <c r="BQ197" s="87"/>
      <c r="BR197" s="87"/>
      <c r="BS197" s="87"/>
      <c r="BT197" s="87"/>
      <c r="BU197" s="87"/>
      <c r="BV197" s="87"/>
      <c r="BW197" s="87"/>
      <c r="BX197" s="87"/>
      <c r="BY197" s="87"/>
      <c r="BZ197" s="87"/>
      <c r="CA197" s="87"/>
      <c r="CB197" s="87"/>
      <c r="CG197" s="13"/>
      <c r="CH197" s="13"/>
    </row>
    <row r="198" spans="2:86" ht="13.5" customHeight="1" x14ac:dyDescent="0.15">
      <c r="B198" s="63">
        <v>84</v>
      </c>
      <c r="C198" s="71" t="str">
        <f t="shared" si="64"/>
        <v/>
      </c>
      <c r="D198" s="118" t="str">
        <f t="shared" si="83"/>
        <v/>
      </c>
      <c r="E198" s="123" t="str">
        <f t="shared" si="84"/>
        <v/>
      </c>
      <c r="F198" s="124" t="str">
        <f t="shared" si="59"/>
        <v/>
      </c>
      <c r="G198" s="124" t="str">
        <f t="shared" si="59"/>
        <v/>
      </c>
      <c r="H198" s="124" t="str">
        <f t="shared" si="59"/>
        <v/>
      </c>
      <c r="I198" s="125" t="str">
        <f t="shared" si="59"/>
        <v/>
      </c>
      <c r="J198" s="123" t="str">
        <f t="shared" si="65"/>
        <v/>
      </c>
      <c r="K198" s="124" t="str">
        <f t="shared" si="62"/>
        <v/>
      </c>
      <c r="L198" s="124" t="str">
        <f t="shared" si="62"/>
        <v/>
      </c>
      <c r="M198" s="124" t="str">
        <f t="shared" si="62"/>
        <v/>
      </c>
      <c r="N198" s="125" t="str">
        <f t="shared" si="62"/>
        <v/>
      </c>
      <c r="O198" s="123" t="str">
        <f t="shared" si="66"/>
        <v/>
      </c>
      <c r="P198" s="124" t="str">
        <f t="shared" si="85"/>
        <v/>
      </c>
      <c r="Q198" s="124" t="str">
        <f t="shared" si="89"/>
        <v/>
      </c>
      <c r="R198" s="124" t="str">
        <f t="shared" si="61"/>
        <v/>
      </c>
      <c r="S198" s="125" t="str">
        <f t="shared" si="91"/>
        <v/>
      </c>
      <c r="T198" s="123"/>
      <c r="U198" s="124"/>
      <c r="V198" s="124"/>
      <c r="W198" s="124"/>
      <c r="X198" s="125"/>
      <c r="Y198" s="123"/>
      <c r="Z198" s="124"/>
      <c r="AA198" s="124"/>
      <c r="AB198" s="124"/>
      <c r="AC198" s="125"/>
      <c r="AD198" s="129">
        <f t="shared" si="90"/>
        <v>0</v>
      </c>
      <c r="AE198" s="130">
        <f t="shared" ref="AE198:AE261" si="92">AD198+AD199</f>
        <v>0</v>
      </c>
      <c r="AF198" s="130">
        <f t="shared" si="86"/>
        <v>0</v>
      </c>
      <c r="AG198" s="130">
        <f t="shared" si="87"/>
        <v>0</v>
      </c>
      <c r="AH198" s="131">
        <f t="shared" si="88"/>
        <v>0</v>
      </c>
      <c r="AR198" s="171">
        <f t="shared" si="67"/>
        <v>0</v>
      </c>
      <c r="AS198" s="2">
        <f t="shared" si="68"/>
        <v>0</v>
      </c>
      <c r="AT198" s="170" t="str">
        <f t="shared" si="69"/>
        <v>84-85</v>
      </c>
      <c r="AU198" s="156" t="str">
        <f t="shared" si="70"/>
        <v/>
      </c>
      <c r="AV198" s="171">
        <f t="shared" si="71"/>
        <v>0</v>
      </c>
      <c r="AW198" s="2">
        <f t="shared" si="72"/>
        <v>0</v>
      </c>
      <c r="AX198" s="170" t="str">
        <f t="shared" si="73"/>
        <v>84-86</v>
      </c>
      <c r="AY198" s="156" t="str">
        <f t="shared" si="74"/>
        <v/>
      </c>
      <c r="AZ198" s="171">
        <f t="shared" si="75"/>
        <v>0</v>
      </c>
      <c r="BA198" s="2">
        <f t="shared" si="76"/>
        <v>0</v>
      </c>
      <c r="BB198" s="170" t="str">
        <f t="shared" si="77"/>
        <v>84-87</v>
      </c>
      <c r="BC198" s="156" t="str">
        <f t="shared" si="78"/>
        <v/>
      </c>
      <c r="BD198" s="171">
        <f t="shared" si="79"/>
        <v>0</v>
      </c>
      <c r="BE198" s="2">
        <f t="shared" si="80"/>
        <v>0</v>
      </c>
      <c r="BF198" s="170" t="str">
        <f t="shared" si="81"/>
        <v>84-90</v>
      </c>
      <c r="BG198" s="156" t="str">
        <f t="shared" si="82"/>
        <v/>
      </c>
      <c r="BH198" s="173"/>
      <c r="BQ198" s="87"/>
      <c r="BR198" s="87"/>
      <c r="BS198" s="87"/>
      <c r="BT198" s="87"/>
      <c r="BU198" s="87"/>
      <c r="BV198" s="87"/>
      <c r="BW198" s="87"/>
      <c r="BX198" s="87"/>
      <c r="BY198" s="87"/>
      <c r="BZ198" s="87"/>
      <c r="CA198" s="87"/>
      <c r="CB198" s="87"/>
      <c r="CG198" s="13"/>
      <c r="CH198" s="13"/>
    </row>
    <row r="199" spans="2:86" ht="13.5" customHeight="1" x14ac:dyDescent="0.15">
      <c r="B199" s="63">
        <v>85</v>
      </c>
      <c r="C199" s="71" t="str">
        <f t="shared" si="64"/>
        <v/>
      </c>
      <c r="D199" s="118" t="str">
        <f t="shared" si="83"/>
        <v/>
      </c>
      <c r="E199" s="123" t="str">
        <f t="shared" si="84"/>
        <v/>
      </c>
      <c r="F199" s="124" t="str">
        <f t="shared" si="59"/>
        <v/>
      </c>
      <c r="G199" s="124" t="str">
        <f t="shared" si="59"/>
        <v/>
      </c>
      <c r="H199" s="124" t="str">
        <f t="shared" si="59"/>
        <v/>
      </c>
      <c r="I199" s="125" t="str">
        <f t="shared" si="59"/>
        <v/>
      </c>
      <c r="J199" s="123" t="str">
        <f t="shared" si="65"/>
        <v/>
      </c>
      <c r="K199" s="124" t="str">
        <f t="shared" si="62"/>
        <v/>
      </c>
      <c r="L199" s="124" t="str">
        <f t="shared" si="62"/>
        <v/>
      </c>
      <c r="M199" s="124" t="str">
        <f t="shared" si="62"/>
        <v/>
      </c>
      <c r="N199" s="125" t="str">
        <f t="shared" si="62"/>
        <v/>
      </c>
      <c r="O199" s="123" t="str">
        <f t="shared" si="66"/>
        <v/>
      </c>
      <c r="P199" s="124" t="str">
        <f t="shared" si="85"/>
        <v/>
      </c>
      <c r="Q199" s="124" t="str">
        <f t="shared" si="89"/>
        <v/>
      </c>
      <c r="R199" s="124" t="str">
        <f t="shared" si="61"/>
        <v/>
      </c>
      <c r="S199" s="125" t="str">
        <f t="shared" si="91"/>
        <v/>
      </c>
      <c r="T199" s="123"/>
      <c r="U199" s="124"/>
      <c r="V199" s="124"/>
      <c r="W199" s="124"/>
      <c r="X199" s="125"/>
      <c r="Y199" s="123"/>
      <c r="Z199" s="124"/>
      <c r="AA199" s="124"/>
      <c r="AB199" s="124"/>
      <c r="AC199" s="125"/>
      <c r="AD199" s="129">
        <f t="shared" si="90"/>
        <v>0</v>
      </c>
      <c r="AE199" s="130">
        <f t="shared" si="92"/>
        <v>0</v>
      </c>
      <c r="AF199" s="130">
        <f t="shared" si="86"/>
        <v>0</v>
      </c>
      <c r="AG199" s="130">
        <f t="shared" si="87"/>
        <v>0</v>
      </c>
      <c r="AH199" s="131">
        <f t="shared" si="88"/>
        <v>0</v>
      </c>
      <c r="AR199" s="171">
        <f t="shared" si="67"/>
        <v>0</v>
      </c>
      <c r="AS199" s="2">
        <f t="shared" si="68"/>
        <v>0</v>
      </c>
      <c r="AT199" s="170" t="str">
        <f t="shared" si="69"/>
        <v>85-86</v>
      </c>
      <c r="AU199" s="156" t="str">
        <f t="shared" si="70"/>
        <v/>
      </c>
      <c r="AV199" s="171">
        <f t="shared" si="71"/>
        <v>0</v>
      </c>
      <c r="AW199" s="2">
        <f t="shared" si="72"/>
        <v>0</v>
      </c>
      <c r="AX199" s="170" t="str">
        <f t="shared" si="73"/>
        <v>85-87</v>
      </c>
      <c r="AY199" s="156" t="str">
        <f t="shared" si="74"/>
        <v/>
      </c>
      <c r="AZ199" s="171">
        <f t="shared" si="75"/>
        <v>0</v>
      </c>
      <c r="BA199" s="2">
        <f t="shared" si="76"/>
        <v>0</v>
      </c>
      <c r="BB199" s="170" t="str">
        <f t="shared" si="77"/>
        <v>85-88</v>
      </c>
      <c r="BC199" s="156" t="str">
        <f t="shared" si="78"/>
        <v/>
      </c>
      <c r="BD199" s="171">
        <f t="shared" si="79"/>
        <v>0</v>
      </c>
      <c r="BE199" s="2">
        <f t="shared" si="80"/>
        <v>0</v>
      </c>
      <c r="BF199" s="170" t="str">
        <f t="shared" si="81"/>
        <v>85-91</v>
      </c>
      <c r="BG199" s="156" t="str">
        <f t="shared" si="82"/>
        <v/>
      </c>
      <c r="BH199" s="173"/>
      <c r="BQ199" s="87"/>
      <c r="BR199" s="87"/>
      <c r="BS199" s="87"/>
      <c r="BT199" s="87"/>
      <c r="BU199" s="87"/>
      <c r="BV199" s="87"/>
      <c r="BW199" s="87"/>
      <c r="BX199" s="87"/>
      <c r="BY199" s="87"/>
      <c r="BZ199" s="87"/>
      <c r="CA199" s="87"/>
      <c r="CB199" s="87"/>
      <c r="CG199" s="13"/>
      <c r="CH199" s="13"/>
    </row>
    <row r="200" spans="2:86" ht="13.5" customHeight="1" x14ac:dyDescent="0.15">
      <c r="B200" s="63">
        <v>86</v>
      </c>
      <c r="C200" s="71" t="str">
        <f t="shared" si="64"/>
        <v/>
      </c>
      <c r="D200" s="118" t="str">
        <f t="shared" si="83"/>
        <v/>
      </c>
      <c r="E200" s="123" t="str">
        <f t="shared" si="84"/>
        <v/>
      </c>
      <c r="F200" s="124" t="str">
        <f t="shared" si="59"/>
        <v/>
      </c>
      <c r="G200" s="124" t="str">
        <f t="shared" si="59"/>
        <v/>
      </c>
      <c r="H200" s="124" t="str">
        <f t="shared" si="59"/>
        <v/>
      </c>
      <c r="I200" s="125" t="str">
        <f t="shared" si="59"/>
        <v/>
      </c>
      <c r="J200" s="123" t="str">
        <f t="shared" si="65"/>
        <v/>
      </c>
      <c r="K200" s="124" t="str">
        <f t="shared" si="62"/>
        <v/>
      </c>
      <c r="L200" s="124" t="str">
        <f t="shared" si="62"/>
        <v/>
      </c>
      <c r="M200" s="124" t="str">
        <f t="shared" si="62"/>
        <v/>
      </c>
      <c r="N200" s="125" t="str">
        <f t="shared" si="62"/>
        <v/>
      </c>
      <c r="O200" s="123" t="str">
        <f t="shared" si="66"/>
        <v/>
      </c>
      <c r="P200" s="124" t="str">
        <f t="shared" si="85"/>
        <v/>
      </c>
      <c r="Q200" s="124" t="str">
        <f t="shared" si="89"/>
        <v/>
      </c>
      <c r="R200" s="124" t="str">
        <f t="shared" si="61"/>
        <v/>
      </c>
      <c r="S200" s="125" t="str">
        <f t="shared" si="91"/>
        <v/>
      </c>
      <c r="T200" s="123"/>
      <c r="U200" s="124"/>
      <c r="V200" s="124"/>
      <c r="W200" s="124"/>
      <c r="X200" s="125"/>
      <c r="Y200" s="123"/>
      <c r="Z200" s="124"/>
      <c r="AA200" s="124"/>
      <c r="AB200" s="124"/>
      <c r="AC200" s="125"/>
      <c r="AD200" s="129">
        <f t="shared" si="90"/>
        <v>0</v>
      </c>
      <c r="AE200" s="130">
        <f t="shared" si="92"/>
        <v>0</v>
      </c>
      <c r="AF200" s="130">
        <f t="shared" si="86"/>
        <v>0</v>
      </c>
      <c r="AG200" s="130">
        <f t="shared" si="87"/>
        <v>0</v>
      </c>
      <c r="AH200" s="131">
        <f t="shared" si="88"/>
        <v>0</v>
      </c>
      <c r="AR200" s="171">
        <f t="shared" si="67"/>
        <v>0</v>
      </c>
      <c r="AS200" s="2">
        <f t="shared" si="68"/>
        <v>0</v>
      </c>
      <c r="AT200" s="170" t="str">
        <f t="shared" si="69"/>
        <v>86-87</v>
      </c>
      <c r="AU200" s="156" t="str">
        <f t="shared" si="70"/>
        <v/>
      </c>
      <c r="AV200" s="171">
        <f t="shared" si="71"/>
        <v>0</v>
      </c>
      <c r="AW200" s="2">
        <f t="shared" si="72"/>
        <v>0</v>
      </c>
      <c r="AX200" s="170" t="str">
        <f t="shared" si="73"/>
        <v>86-88</v>
      </c>
      <c r="AY200" s="156" t="str">
        <f t="shared" si="74"/>
        <v/>
      </c>
      <c r="AZ200" s="171">
        <f t="shared" si="75"/>
        <v>0</v>
      </c>
      <c r="BA200" s="2">
        <f t="shared" si="76"/>
        <v>0</v>
      </c>
      <c r="BB200" s="170" t="str">
        <f t="shared" si="77"/>
        <v>86-89</v>
      </c>
      <c r="BC200" s="156" t="str">
        <f t="shared" si="78"/>
        <v/>
      </c>
      <c r="BD200" s="171">
        <f t="shared" si="79"/>
        <v>0</v>
      </c>
      <c r="BE200" s="2">
        <f t="shared" si="80"/>
        <v>0</v>
      </c>
      <c r="BF200" s="170" t="str">
        <f t="shared" si="81"/>
        <v>86-92</v>
      </c>
      <c r="BG200" s="156" t="str">
        <f t="shared" si="82"/>
        <v/>
      </c>
      <c r="BH200" s="173"/>
      <c r="BQ200" s="87"/>
      <c r="BR200" s="87"/>
      <c r="BS200" s="87"/>
      <c r="BT200" s="87"/>
      <c r="BU200" s="87"/>
      <c r="BV200" s="87"/>
      <c r="BW200" s="87"/>
      <c r="BX200" s="87"/>
      <c r="BY200" s="87"/>
      <c r="BZ200" s="87"/>
      <c r="CA200" s="87"/>
      <c r="CB200" s="87"/>
      <c r="CG200" s="13"/>
      <c r="CH200" s="13"/>
    </row>
    <row r="201" spans="2:86" ht="13.5" customHeight="1" x14ac:dyDescent="0.15">
      <c r="B201" s="63">
        <v>87</v>
      </c>
      <c r="C201" s="71" t="str">
        <f t="shared" si="64"/>
        <v/>
      </c>
      <c r="D201" s="118" t="str">
        <f t="shared" si="83"/>
        <v/>
      </c>
      <c r="E201" s="123" t="str">
        <f t="shared" si="84"/>
        <v/>
      </c>
      <c r="F201" s="124" t="str">
        <f t="shared" si="59"/>
        <v/>
      </c>
      <c r="G201" s="124" t="str">
        <f t="shared" si="59"/>
        <v/>
      </c>
      <c r="H201" s="124" t="str">
        <f t="shared" si="59"/>
        <v/>
      </c>
      <c r="I201" s="125" t="str">
        <f t="shared" si="59"/>
        <v/>
      </c>
      <c r="J201" s="123" t="str">
        <f t="shared" si="65"/>
        <v/>
      </c>
      <c r="K201" s="124" t="str">
        <f t="shared" si="62"/>
        <v/>
      </c>
      <c r="L201" s="124" t="str">
        <f t="shared" si="62"/>
        <v/>
      </c>
      <c r="M201" s="124" t="str">
        <f t="shared" si="62"/>
        <v/>
      </c>
      <c r="N201" s="125" t="str">
        <f t="shared" si="62"/>
        <v/>
      </c>
      <c r="O201" s="123" t="str">
        <f t="shared" si="66"/>
        <v/>
      </c>
      <c r="P201" s="124" t="str">
        <f t="shared" si="85"/>
        <v/>
      </c>
      <c r="Q201" s="124" t="str">
        <f t="shared" si="89"/>
        <v/>
      </c>
      <c r="R201" s="124" t="str">
        <f t="shared" si="61"/>
        <v/>
      </c>
      <c r="S201" s="125" t="str">
        <f t="shared" si="91"/>
        <v/>
      </c>
      <c r="T201" s="123"/>
      <c r="U201" s="124"/>
      <c r="V201" s="124"/>
      <c r="W201" s="124"/>
      <c r="X201" s="125"/>
      <c r="Y201" s="123"/>
      <c r="Z201" s="124"/>
      <c r="AA201" s="124"/>
      <c r="AB201" s="124"/>
      <c r="AC201" s="125"/>
      <c r="AD201" s="129">
        <f t="shared" si="90"/>
        <v>0</v>
      </c>
      <c r="AE201" s="130">
        <f t="shared" si="92"/>
        <v>0</v>
      </c>
      <c r="AF201" s="130">
        <f t="shared" si="86"/>
        <v>0</v>
      </c>
      <c r="AG201" s="130">
        <f t="shared" si="87"/>
        <v>0</v>
      </c>
      <c r="AH201" s="131">
        <f t="shared" si="88"/>
        <v>0</v>
      </c>
      <c r="AR201" s="171">
        <f t="shared" si="67"/>
        <v>0</v>
      </c>
      <c r="AS201" s="2">
        <f t="shared" si="68"/>
        <v>0</v>
      </c>
      <c r="AT201" s="170" t="str">
        <f t="shared" si="69"/>
        <v>87-88</v>
      </c>
      <c r="AU201" s="156" t="str">
        <f t="shared" si="70"/>
        <v/>
      </c>
      <c r="AV201" s="171">
        <f t="shared" si="71"/>
        <v>0</v>
      </c>
      <c r="AW201" s="2">
        <f t="shared" si="72"/>
        <v>0</v>
      </c>
      <c r="AX201" s="170" t="str">
        <f t="shared" si="73"/>
        <v>87-89</v>
      </c>
      <c r="AY201" s="156" t="str">
        <f t="shared" si="74"/>
        <v/>
      </c>
      <c r="AZ201" s="171">
        <f t="shared" si="75"/>
        <v>0</v>
      </c>
      <c r="BA201" s="2">
        <f t="shared" si="76"/>
        <v>0</v>
      </c>
      <c r="BB201" s="170" t="str">
        <f t="shared" si="77"/>
        <v>87-90</v>
      </c>
      <c r="BC201" s="156" t="str">
        <f t="shared" si="78"/>
        <v/>
      </c>
      <c r="BD201" s="171">
        <f t="shared" si="79"/>
        <v>0</v>
      </c>
      <c r="BE201" s="2">
        <f t="shared" si="80"/>
        <v>0</v>
      </c>
      <c r="BF201" s="170" t="str">
        <f t="shared" si="81"/>
        <v>87-93</v>
      </c>
      <c r="BG201" s="156" t="str">
        <f t="shared" si="82"/>
        <v/>
      </c>
      <c r="BH201" s="173"/>
      <c r="BQ201" s="87"/>
      <c r="BR201" s="87"/>
      <c r="BS201" s="87"/>
      <c r="BT201" s="87"/>
      <c r="BU201" s="87"/>
      <c r="BV201" s="87"/>
      <c r="BW201" s="87"/>
      <c r="BX201" s="87"/>
      <c r="BY201" s="87"/>
      <c r="BZ201" s="87"/>
      <c r="CA201" s="87"/>
      <c r="CB201" s="87"/>
      <c r="CG201" s="13"/>
      <c r="CH201" s="13"/>
    </row>
    <row r="202" spans="2:86" ht="13.5" customHeight="1" x14ac:dyDescent="0.15">
      <c r="B202" s="63">
        <v>88</v>
      </c>
      <c r="C202" s="71" t="str">
        <f t="shared" si="64"/>
        <v/>
      </c>
      <c r="D202" s="118" t="str">
        <f t="shared" si="83"/>
        <v/>
      </c>
      <c r="E202" s="123" t="str">
        <f t="shared" si="84"/>
        <v/>
      </c>
      <c r="F202" s="124" t="str">
        <f t="shared" si="59"/>
        <v/>
      </c>
      <c r="G202" s="124" t="str">
        <f t="shared" si="59"/>
        <v/>
      </c>
      <c r="H202" s="124" t="str">
        <f t="shared" si="59"/>
        <v/>
      </c>
      <c r="I202" s="125" t="str">
        <f t="shared" si="59"/>
        <v/>
      </c>
      <c r="J202" s="123" t="str">
        <f t="shared" si="65"/>
        <v/>
      </c>
      <c r="K202" s="124" t="str">
        <f t="shared" si="62"/>
        <v/>
      </c>
      <c r="L202" s="124" t="str">
        <f t="shared" si="62"/>
        <v/>
      </c>
      <c r="M202" s="124" t="str">
        <f t="shared" si="62"/>
        <v/>
      </c>
      <c r="N202" s="125" t="str">
        <f t="shared" si="62"/>
        <v/>
      </c>
      <c r="O202" s="123" t="str">
        <f t="shared" si="66"/>
        <v/>
      </c>
      <c r="P202" s="124" t="str">
        <f t="shared" si="85"/>
        <v/>
      </c>
      <c r="Q202" s="124" t="str">
        <f t="shared" si="89"/>
        <v/>
      </c>
      <c r="R202" s="124" t="str">
        <f t="shared" si="61"/>
        <v/>
      </c>
      <c r="S202" s="125" t="str">
        <f t="shared" si="91"/>
        <v/>
      </c>
      <c r="T202" s="123"/>
      <c r="U202" s="124"/>
      <c r="V202" s="124"/>
      <c r="W202" s="124"/>
      <c r="X202" s="125"/>
      <c r="Y202" s="123"/>
      <c r="Z202" s="124"/>
      <c r="AA202" s="124"/>
      <c r="AB202" s="124"/>
      <c r="AC202" s="125"/>
      <c r="AD202" s="129">
        <f t="shared" si="90"/>
        <v>0</v>
      </c>
      <c r="AE202" s="130">
        <f t="shared" si="92"/>
        <v>0</v>
      </c>
      <c r="AF202" s="130">
        <f t="shared" si="86"/>
        <v>0</v>
      </c>
      <c r="AG202" s="130">
        <f t="shared" si="87"/>
        <v>0</v>
      </c>
      <c r="AH202" s="131">
        <f t="shared" si="88"/>
        <v>0</v>
      </c>
      <c r="AR202" s="171">
        <f t="shared" si="67"/>
        <v>0</v>
      </c>
      <c r="AS202" s="2">
        <f t="shared" si="68"/>
        <v>0</v>
      </c>
      <c r="AT202" s="170" t="str">
        <f t="shared" si="69"/>
        <v>88-89</v>
      </c>
      <c r="AU202" s="156" t="str">
        <f t="shared" si="70"/>
        <v/>
      </c>
      <c r="AV202" s="171">
        <f t="shared" si="71"/>
        <v>0</v>
      </c>
      <c r="AW202" s="2">
        <f t="shared" si="72"/>
        <v>0</v>
      </c>
      <c r="AX202" s="170" t="str">
        <f t="shared" si="73"/>
        <v>88-90</v>
      </c>
      <c r="AY202" s="156" t="str">
        <f t="shared" si="74"/>
        <v/>
      </c>
      <c r="AZ202" s="171">
        <f t="shared" si="75"/>
        <v>0</v>
      </c>
      <c r="BA202" s="2">
        <f t="shared" si="76"/>
        <v>0</v>
      </c>
      <c r="BB202" s="170" t="str">
        <f t="shared" si="77"/>
        <v>88-91</v>
      </c>
      <c r="BC202" s="156" t="str">
        <f t="shared" si="78"/>
        <v/>
      </c>
      <c r="BD202" s="171">
        <f t="shared" si="79"/>
        <v>0</v>
      </c>
      <c r="BE202" s="2">
        <f t="shared" si="80"/>
        <v>0</v>
      </c>
      <c r="BF202" s="170" t="str">
        <f t="shared" si="81"/>
        <v>88-94</v>
      </c>
      <c r="BG202" s="156" t="str">
        <f t="shared" si="82"/>
        <v/>
      </c>
      <c r="BQ202" s="87"/>
      <c r="BR202" s="87"/>
      <c r="BS202" s="87"/>
      <c r="BT202" s="87"/>
      <c r="BU202" s="87"/>
      <c r="BV202" s="87"/>
      <c r="BW202" s="87"/>
      <c r="BX202" s="87"/>
      <c r="BY202" s="87"/>
      <c r="BZ202" s="87"/>
      <c r="CA202" s="87"/>
      <c r="CB202" s="87"/>
      <c r="CG202" s="13"/>
      <c r="CH202" s="13"/>
    </row>
    <row r="203" spans="2:86" ht="13.5" customHeight="1" x14ac:dyDescent="0.15">
      <c r="B203" s="63">
        <v>89</v>
      </c>
      <c r="C203" s="71" t="str">
        <f t="shared" si="64"/>
        <v/>
      </c>
      <c r="D203" s="118" t="str">
        <f t="shared" si="83"/>
        <v/>
      </c>
      <c r="E203" s="123" t="str">
        <f t="shared" si="84"/>
        <v/>
      </c>
      <c r="F203" s="124" t="str">
        <f t="shared" si="59"/>
        <v/>
      </c>
      <c r="G203" s="124" t="str">
        <f t="shared" si="59"/>
        <v/>
      </c>
      <c r="H203" s="124" t="str">
        <f t="shared" si="59"/>
        <v/>
      </c>
      <c r="I203" s="125" t="str">
        <f t="shared" si="59"/>
        <v/>
      </c>
      <c r="J203" s="123" t="str">
        <f t="shared" si="65"/>
        <v/>
      </c>
      <c r="K203" s="124" t="str">
        <f t="shared" si="62"/>
        <v/>
      </c>
      <c r="L203" s="124" t="str">
        <f t="shared" si="62"/>
        <v/>
      </c>
      <c r="M203" s="124" t="str">
        <f t="shared" si="62"/>
        <v/>
      </c>
      <c r="N203" s="125" t="str">
        <f t="shared" si="62"/>
        <v/>
      </c>
      <c r="O203" s="123" t="str">
        <f t="shared" si="66"/>
        <v/>
      </c>
      <c r="P203" s="124" t="str">
        <f t="shared" si="85"/>
        <v/>
      </c>
      <c r="Q203" s="124" t="str">
        <f t="shared" si="89"/>
        <v/>
      </c>
      <c r="R203" s="124" t="str">
        <f t="shared" si="61"/>
        <v/>
      </c>
      <c r="S203" s="125" t="str">
        <f t="shared" si="91"/>
        <v/>
      </c>
      <c r="T203" s="123"/>
      <c r="U203" s="124"/>
      <c r="V203" s="124"/>
      <c r="W203" s="124"/>
      <c r="X203" s="125"/>
      <c r="Y203" s="123"/>
      <c r="Z203" s="124"/>
      <c r="AA203" s="124"/>
      <c r="AB203" s="124"/>
      <c r="AC203" s="125"/>
      <c r="AD203" s="129">
        <f t="shared" si="90"/>
        <v>0</v>
      </c>
      <c r="AE203" s="130">
        <f t="shared" si="92"/>
        <v>0</v>
      </c>
      <c r="AF203" s="130">
        <f t="shared" si="86"/>
        <v>0</v>
      </c>
      <c r="AG203" s="130">
        <f t="shared" si="87"/>
        <v>0</v>
      </c>
      <c r="AH203" s="131">
        <f t="shared" si="88"/>
        <v>0</v>
      </c>
      <c r="AR203" s="171">
        <f t="shared" si="67"/>
        <v>0</v>
      </c>
      <c r="AS203" s="2">
        <f t="shared" si="68"/>
        <v>0</v>
      </c>
      <c r="AT203" s="170" t="str">
        <f t="shared" si="69"/>
        <v>89-90</v>
      </c>
      <c r="AU203" s="156" t="str">
        <f t="shared" si="70"/>
        <v/>
      </c>
      <c r="AV203" s="171">
        <f t="shared" si="71"/>
        <v>0</v>
      </c>
      <c r="AW203" s="2">
        <f t="shared" si="72"/>
        <v>0</v>
      </c>
      <c r="AX203" s="170" t="str">
        <f t="shared" si="73"/>
        <v>89-91</v>
      </c>
      <c r="AY203" s="156" t="str">
        <f t="shared" si="74"/>
        <v/>
      </c>
      <c r="AZ203" s="171">
        <f t="shared" si="75"/>
        <v>0</v>
      </c>
      <c r="BA203" s="2">
        <f t="shared" si="76"/>
        <v>0</v>
      </c>
      <c r="BB203" s="170" t="str">
        <f t="shared" si="77"/>
        <v>89-92</v>
      </c>
      <c r="BC203" s="156" t="str">
        <f t="shared" si="78"/>
        <v/>
      </c>
      <c r="BD203" s="171">
        <f t="shared" si="79"/>
        <v>0</v>
      </c>
      <c r="BE203" s="2">
        <f t="shared" si="80"/>
        <v>0</v>
      </c>
      <c r="BF203" s="170" t="str">
        <f t="shared" si="81"/>
        <v>89-95</v>
      </c>
      <c r="BG203" s="156" t="str">
        <f t="shared" si="82"/>
        <v/>
      </c>
    </row>
    <row r="204" spans="2:86" ht="13.5" customHeight="1" x14ac:dyDescent="0.15">
      <c r="B204" s="63">
        <v>90</v>
      </c>
      <c r="C204" s="71" t="str">
        <f t="shared" si="64"/>
        <v/>
      </c>
      <c r="D204" s="118" t="str">
        <f t="shared" si="83"/>
        <v/>
      </c>
      <c r="E204" s="123" t="str">
        <f t="shared" si="84"/>
        <v/>
      </c>
      <c r="F204" s="124" t="str">
        <f t="shared" si="59"/>
        <v/>
      </c>
      <c r="G204" s="124" t="str">
        <f t="shared" si="59"/>
        <v/>
      </c>
      <c r="H204" s="124" t="str">
        <f t="shared" si="59"/>
        <v/>
      </c>
      <c r="I204" s="125" t="str">
        <f t="shared" si="59"/>
        <v/>
      </c>
      <c r="J204" s="123" t="str">
        <f t="shared" si="65"/>
        <v/>
      </c>
      <c r="K204" s="124" t="str">
        <f t="shared" si="62"/>
        <v/>
      </c>
      <c r="L204" s="124" t="str">
        <f t="shared" si="62"/>
        <v/>
      </c>
      <c r="M204" s="124" t="str">
        <f t="shared" si="62"/>
        <v/>
      </c>
      <c r="N204" s="125" t="str">
        <f t="shared" si="62"/>
        <v/>
      </c>
      <c r="O204" s="123" t="str">
        <f t="shared" si="66"/>
        <v/>
      </c>
      <c r="P204" s="124" t="str">
        <f t="shared" si="85"/>
        <v/>
      </c>
      <c r="Q204" s="124" t="str">
        <f t="shared" si="89"/>
        <v/>
      </c>
      <c r="R204" s="124" t="str">
        <f t="shared" si="61"/>
        <v/>
      </c>
      <c r="S204" s="125" t="str">
        <f t="shared" si="91"/>
        <v/>
      </c>
      <c r="T204" s="123"/>
      <c r="U204" s="124"/>
      <c r="V204" s="124"/>
      <c r="W204" s="124"/>
      <c r="X204" s="125"/>
      <c r="Y204" s="123"/>
      <c r="Z204" s="124"/>
      <c r="AA204" s="124"/>
      <c r="AB204" s="124"/>
      <c r="AC204" s="125"/>
      <c r="AD204" s="129">
        <f t="shared" si="90"/>
        <v>0</v>
      </c>
      <c r="AE204" s="130">
        <f t="shared" si="92"/>
        <v>0</v>
      </c>
      <c r="AF204" s="130">
        <f t="shared" si="86"/>
        <v>0</v>
      </c>
      <c r="AG204" s="130">
        <f t="shared" si="87"/>
        <v>0</v>
      </c>
      <c r="AH204" s="131">
        <f t="shared" si="88"/>
        <v>0</v>
      </c>
      <c r="AR204" s="171">
        <f t="shared" si="67"/>
        <v>0</v>
      </c>
      <c r="AS204" s="2">
        <f t="shared" si="68"/>
        <v>0</v>
      </c>
      <c r="AT204" s="170" t="str">
        <f t="shared" si="69"/>
        <v>90-91</v>
      </c>
      <c r="AU204" s="156" t="str">
        <f t="shared" si="70"/>
        <v/>
      </c>
      <c r="AV204" s="171">
        <f t="shared" si="71"/>
        <v>0</v>
      </c>
      <c r="AW204" s="2">
        <f t="shared" si="72"/>
        <v>0</v>
      </c>
      <c r="AX204" s="170" t="str">
        <f t="shared" si="73"/>
        <v>90-92</v>
      </c>
      <c r="AY204" s="156" t="str">
        <f t="shared" si="74"/>
        <v/>
      </c>
      <c r="AZ204" s="171">
        <f t="shared" si="75"/>
        <v>0</v>
      </c>
      <c r="BA204" s="2">
        <f t="shared" si="76"/>
        <v>0</v>
      </c>
      <c r="BB204" s="170" t="str">
        <f t="shared" si="77"/>
        <v>90-93</v>
      </c>
      <c r="BC204" s="156" t="str">
        <f t="shared" si="78"/>
        <v/>
      </c>
      <c r="BD204" s="171">
        <f t="shared" si="79"/>
        <v>0</v>
      </c>
      <c r="BE204" s="2">
        <f t="shared" si="80"/>
        <v>0</v>
      </c>
      <c r="BF204" s="170" t="str">
        <f t="shared" si="81"/>
        <v>90-96</v>
      </c>
      <c r="BG204" s="156" t="str">
        <f t="shared" si="82"/>
        <v/>
      </c>
    </row>
    <row r="205" spans="2:86" ht="13.5" customHeight="1" x14ac:dyDescent="0.15">
      <c r="B205" s="63">
        <v>91</v>
      </c>
      <c r="C205" s="71" t="str">
        <f t="shared" si="64"/>
        <v/>
      </c>
      <c r="D205" s="118" t="str">
        <f t="shared" si="83"/>
        <v/>
      </c>
      <c r="E205" s="123" t="str">
        <f t="shared" si="84"/>
        <v/>
      </c>
      <c r="F205" s="124" t="str">
        <f t="shared" si="59"/>
        <v/>
      </c>
      <c r="G205" s="124" t="str">
        <f t="shared" si="59"/>
        <v/>
      </c>
      <c r="H205" s="124" t="str">
        <f t="shared" si="59"/>
        <v/>
      </c>
      <c r="I205" s="125" t="str">
        <f t="shared" si="59"/>
        <v/>
      </c>
      <c r="J205" s="123" t="str">
        <f t="shared" si="65"/>
        <v/>
      </c>
      <c r="K205" s="124" t="str">
        <f t="shared" si="62"/>
        <v/>
      </c>
      <c r="L205" s="124" t="str">
        <f t="shared" si="62"/>
        <v/>
      </c>
      <c r="M205" s="124" t="str">
        <f t="shared" si="62"/>
        <v/>
      </c>
      <c r="N205" s="125" t="str">
        <f t="shared" si="62"/>
        <v/>
      </c>
      <c r="O205" s="123" t="str">
        <f t="shared" si="66"/>
        <v/>
      </c>
      <c r="P205" s="124" t="str">
        <f t="shared" si="85"/>
        <v/>
      </c>
      <c r="Q205" s="124" t="str">
        <f t="shared" si="89"/>
        <v/>
      </c>
      <c r="R205" s="124" t="str">
        <f t="shared" si="61"/>
        <v/>
      </c>
      <c r="S205" s="125" t="str">
        <f t="shared" si="91"/>
        <v/>
      </c>
      <c r="T205" s="123"/>
      <c r="U205" s="124"/>
      <c r="V205" s="124"/>
      <c r="W205" s="124"/>
      <c r="X205" s="125"/>
      <c r="Y205" s="123"/>
      <c r="Z205" s="124"/>
      <c r="AA205" s="124"/>
      <c r="AB205" s="124"/>
      <c r="AC205" s="125"/>
      <c r="AD205" s="129">
        <f t="shared" si="90"/>
        <v>0</v>
      </c>
      <c r="AE205" s="130">
        <f t="shared" si="92"/>
        <v>0</v>
      </c>
      <c r="AF205" s="130">
        <f t="shared" si="86"/>
        <v>0</v>
      </c>
      <c r="AG205" s="130">
        <f t="shared" si="87"/>
        <v>0</v>
      </c>
      <c r="AH205" s="131">
        <f t="shared" si="88"/>
        <v>0</v>
      </c>
      <c r="AR205" s="171">
        <f t="shared" si="67"/>
        <v>0</v>
      </c>
      <c r="AS205" s="2">
        <f t="shared" si="68"/>
        <v>0</v>
      </c>
      <c r="AT205" s="170" t="str">
        <f t="shared" si="69"/>
        <v>91-92</v>
      </c>
      <c r="AU205" s="156" t="str">
        <f t="shared" si="70"/>
        <v/>
      </c>
      <c r="AV205" s="171">
        <f t="shared" si="71"/>
        <v>0</v>
      </c>
      <c r="AW205" s="2">
        <f t="shared" si="72"/>
        <v>0</v>
      </c>
      <c r="AX205" s="170" t="str">
        <f t="shared" si="73"/>
        <v>91-93</v>
      </c>
      <c r="AY205" s="156" t="str">
        <f t="shared" si="74"/>
        <v/>
      </c>
      <c r="AZ205" s="171">
        <f t="shared" si="75"/>
        <v>0</v>
      </c>
      <c r="BA205" s="2">
        <f t="shared" si="76"/>
        <v>0</v>
      </c>
      <c r="BB205" s="170" t="str">
        <f t="shared" si="77"/>
        <v>91-94</v>
      </c>
      <c r="BC205" s="156" t="str">
        <f t="shared" si="78"/>
        <v/>
      </c>
      <c r="BD205" s="171">
        <f t="shared" si="79"/>
        <v>0</v>
      </c>
      <c r="BE205" s="2">
        <f t="shared" si="80"/>
        <v>0</v>
      </c>
      <c r="BF205" s="170" t="str">
        <f t="shared" si="81"/>
        <v>91-97</v>
      </c>
      <c r="BG205" s="156" t="str">
        <f t="shared" si="82"/>
        <v/>
      </c>
    </row>
    <row r="206" spans="2:86" ht="13.5" customHeight="1" x14ac:dyDescent="0.15">
      <c r="B206" s="63">
        <v>92</v>
      </c>
      <c r="C206" s="71" t="str">
        <f t="shared" si="64"/>
        <v/>
      </c>
      <c r="D206" s="118" t="str">
        <f t="shared" si="83"/>
        <v/>
      </c>
      <c r="E206" s="123" t="str">
        <f t="shared" si="84"/>
        <v/>
      </c>
      <c r="F206" s="124" t="str">
        <f t="shared" si="59"/>
        <v/>
      </c>
      <c r="G206" s="124" t="str">
        <f t="shared" si="59"/>
        <v/>
      </c>
      <c r="H206" s="124" t="str">
        <f t="shared" si="59"/>
        <v/>
      </c>
      <c r="I206" s="125" t="str">
        <f t="shared" si="59"/>
        <v/>
      </c>
      <c r="J206" s="123" t="str">
        <f t="shared" si="65"/>
        <v/>
      </c>
      <c r="K206" s="124" t="str">
        <f t="shared" si="62"/>
        <v/>
      </c>
      <c r="L206" s="124" t="str">
        <f t="shared" si="62"/>
        <v/>
      </c>
      <c r="M206" s="124" t="str">
        <f t="shared" si="62"/>
        <v/>
      </c>
      <c r="N206" s="125" t="str">
        <f t="shared" si="62"/>
        <v/>
      </c>
      <c r="O206" s="123" t="str">
        <f t="shared" si="66"/>
        <v/>
      </c>
      <c r="P206" s="124" t="str">
        <f t="shared" si="85"/>
        <v/>
      </c>
      <c r="Q206" s="124" t="str">
        <f t="shared" si="89"/>
        <v/>
      </c>
      <c r="R206" s="124" t="str">
        <f t="shared" si="61"/>
        <v/>
      </c>
      <c r="S206" s="125" t="str">
        <f t="shared" si="91"/>
        <v/>
      </c>
      <c r="T206" s="123"/>
      <c r="U206" s="124"/>
      <c r="V206" s="124"/>
      <c r="W206" s="124"/>
      <c r="X206" s="125"/>
      <c r="Y206" s="123"/>
      <c r="Z206" s="124"/>
      <c r="AA206" s="124"/>
      <c r="AB206" s="124"/>
      <c r="AC206" s="125"/>
      <c r="AD206" s="129">
        <f t="shared" si="90"/>
        <v>0</v>
      </c>
      <c r="AE206" s="130">
        <f t="shared" si="92"/>
        <v>0</v>
      </c>
      <c r="AF206" s="130">
        <f t="shared" si="86"/>
        <v>0</v>
      </c>
      <c r="AG206" s="130">
        <f t="shared" si="87"/>
        <v>0</v>
      </c>
      <c r="AH206" s="131">
        <f t="shared" si="88"/>
        <v>0</v>
      </c>
      <c r="AR206" s="171">
        <f t="shared" si="67"/>
        <v>0</v>
      </c>
      <c r="AS206" s="2">
        <f t="shared" si="68"/>
        <v>0</v>
      </c>
      <c r="AT206" s="170" t="str">
        <f t="shared" si="69"/>
        <v>92-93</v>
      </c>
      <c r="AU206" s="156" t="str">
        <f t="shared" si="70"/>
        <v/>
      </c>
      <c r="AV206" s="171">
        <f t="shared" si="71"/>
        <v>0</v>
      </c>
      <c r="AW206" s="2">
        <f t="shared" si="72"/>
        <v>0</v>
      </c>
      <c r="AX206" s="170" t="str">
        <f t="shared" si="73"/>
        <v>92-94</v>
      </c>
      <c r="AY206" s="156" t="str">
        <f t="shared" si="74"/>
        <v/>
      </c>
      <c r="AZ206" s="171">
        <f t="shared" si="75"/>
        <v>0</v>
      </c>
      <c r="BA206" s="2">
        <f t="shared" si="76"/>
        <v>0</v>
      </c>
      <c r="BB206" s="170" t="str">
        <f t="shared" si="77"/>
        <v>92-95</v>
      </c>
      <c r="BC206" s="156" t="str">
        <f t="shared" si="78"/>
        <v/>
      </c>
      <c r="BD206" s="171">
        <f t="shared" si="79"/>
        <v>0</v>
      </c>
      <c r="BE206" s="2">
        <f t="shared" si="80"/>
        <v>0</v>
      </c>
      <c r="BF206" s="170" t="str">
        <f t="shared" si="81"/>
        <v>92-98</v>
      </c>
      <c r="BG206" s="156" t="str">
        <f t="shared" si="82"/>
        <v/>
      </c>
    </row>
    <row r="207" spans="2:86" ht="13.5" customHeight="1" x14ac:dyDescent="0.15">
      <c r="B207" s="63">
        <v>93</v>
      </c>
      <c r="C207" s="71" t="str">
        <f t="shared" si="64"/>
        <v/>
      </c>
      <c r="D207" s="118" t="str">
        <f t="shared" si="83"/>
        <v/>
      </c>
      <c r="E207" s="123" t="str">
        <f t="shared" si="84"/>
        <v/>
      </c>
      <c r="F207" s="124" t="str">
        <f t="shared" si="59"/>
        <v/>
      </c>
      <c r="G207" s="124" t="str">
        <f t="shared" si="59"/>
        <v/>
      </c>
      <c r="H207" s="124" t="str">
        <f t="shared" si="59"/>
        <v/>
      </c>
      <c r="I207" s="125" t="str">
        <f t="shared" si="59"/>
        <v/>
      </c>
      <c r="J207" s="123" t="str">
        <f t="shared" si="65"/>
        <v/>
      </c>
      <c r="K207" s="124" t="str">
        <f t="shared" si="62"/>
        <v/>
      </c>
      <c r="L207" s="124" t="str">
        <f t="shared" si="62"/>
        <v/>
      </c>
      <c r="M207" s="124" t="str">
        <f t="shared" si="62"/>
        <v/>
      </c>
      <c r="N207" s="125" t="str">
        <f t="shared" si="62"/>
        <v/>
      </c>
      <c r="O207" s="123" t="str">
        <f t="shared" si="66"/>
        <v/>
      </c>
      <c r="P207" s="124" t="str">
        <f t="shared" si="85"/>
        <v/>
      </c>
      <c r="Q207" s="124" t="str">
        <f t="shared" si="89"/>
        <v/>
      </c>
      <c r="R207" s="124" t="str">
        <f t="shared" si="61"/>
        <v/>
      </c>
      <c r="S207" s="125" t="str">
        <f t="shared" si="91"/>
        <v/>
      </c>
      <c r="T207" s="123"/>
      <c r="U207" s="124"/>
      <c r="V207" s="124"/>
      <c r="W207" s="124"/>
      <c r="X207" s="125"/>
      <c r="Y207" s="123"/>
      <c r="Z207" s="124"/>
      <c r="AA207" s="124"/>
      <c r="AB207" s="124"/>
      <c r="AC207" s="125"/>
      <c r="AD207" s="129">
        <f t="shared" si="90"/>
        <v>0</v>
      </c>
      <c r="AE207" s="130">
        <f t="shared" si="92"/>
        <v>0</v>
      </c>
      <c r="AF207" s="130">
        <f t="shared" si="86"/>
        <v>0</v>
      </c>
      <c r="AG207" s="130">
        <f t="shared" si="87"/>
        <v>0</v>
      </c>
      <c r="AH207" s="131">
        <f t="shared" si="88"/>
        <v>0</v>
      </c>
      <c r="AR207" s="171">
        <f t="shared" si="67"/>
        <v>0</v>
      </c>
      <c r="AS207" s="2">
        <f t="shared" si="68"/>
        <v>0</v>
      </c>
      <c r="AT207" s="170" t="str">
        <f t="shared" si="69"/>
        <v>93-94</v>
      </c>
      <c r="AU207" s="156" t="str">
        <f t="shared" si="70"/>
        <v/>
      </c>
      <c r="AV207" s="171">
        <f t="shared" si="71"/>
        <v>0</v>
      </c>
      <c r="AW207" s="2">
        <f t="shared" si="72"/>
        <v>0</v>
      </c>
      <c r="AX207" s="170" t="str">
        <f t="shared" si="73"/>
        <v>93-95</v>
      </c>
      <c r="AY207" s="156" t="str">
        <f t="shared" si="74"/>
        <v/>
      </c>
      <c r="AZ207" s="171">
        <f t="shared" si="75"/>
        <v>0</v>
      </c>
      <c r="BA207" s="2">
        <f t="shared" si="76"/>
        <v>0</v>
      </c>
      <c r="BB207" s="170" t="str">
        <f t="shared" si="77"/>
        <v>93-96</v>
      </c>
      <c r="BC207" s="156" t="str">
        <f t="shared" si="78"/>
        <v/>
      </c>
      <c r="BD207" s="171">
        <f t="shared" si="79"/>
        <v>0</v>
      </c>
      <c r="BE207" s="2">
        <f t="shared" si="80"/>
        <v>0</v>
      </c>
      <c r="BF207" s="170" t="str">
        <f t="shared" si="81"/>
        <v>93-99</v>
      </c>
      <c r="BG207" s="156" t="str">
        <f t="shared" si="82"/>
        <v/>
      </c>
    </row>
    <row r="208" spans="2:86" ht="13.5" customHeight="1" x14ac:dyDescent="0.15">
      <c r="B208" s="63">
        <v>94</v>
      </c>
      <c r="C208" s="71" t="str">
        <f t="shared" si="64"/>
        <v/>
      </c>
      <c r="D208" s="118" t="str">
        <f t="shared" si="83"/>
        <v/>
      </c>
      <c r="E208" s="123" t="str">
        <f t="shared" si="84"/>
        <v/>
      </c>
      <c r="F208" s="124" t="str">
        <f t="shared" si="59"/>
        <v/>
      </c>
      <c r="G208" s="124" t="str">
        <f t="shared" si="59"/>
        <v/>
      </c>
      <c r="H208" s="124" t="str">
        <f t="shared" si="59"/>
        <v/>
      </c>
      <c r="I208" s="125" t="str">
        <f t="shared" si="59"/>
        <v/>
      </c>
      <c r="J208" s="123" t="str">
        <f t="shared" si="65"/>
        <v/>
      </c>
      <c r="K208" s="124" t="str">
        <f t="shared" si="62"/>
        <v/>
      </c>
      <c r="L208" s="124" t="str">
        <f t="shared" si="62"/>
        <v/>
      </c>
      <c r="M208" s="124" t="str">
        <f t="shared" si="62"/>
        <v/>
      </c>
      <c r="N208" s="125" t="str">
        <f t="shared" si="62"/>
        <v/>
      </c>
      <c r="O208" s="123" t="str">
        <f t="shared" si="66"/>
        <v/>
      </c>
      <c r="P208" s="124" t="str">
        <f t="shared" si="85"/>
        <v/>
      </c>
      <c r="Q208" s="124" t="str">
        <f t="shared" si="89"/>
        <v/>
      </c>
      <c r="R208" s="124" t="str">
        <f t="shared" si="61"/>
        <v/>
      </c>
      <c r="S208" s="125" t="str">
        <f t="shared" si="91"/>
        <v/>
      </c>
      <c r="T208" s="123"/>
      <c r="U208" s="124"/>
      <c r="V208" s="124"/>
      <c r="W208" s="124"/>
      <c r="X208" s="125"/>
      <c r="Y208" s="123"/>
      <c r="Z208" s="124"/>
      <c r="AA208" s="124"/>
      <c r="AB208" s="124"/>
      <c r="AC208" s="125"/>
      <c r="AD208" s="129">
        <f t="shared" si="90"/>
        <v>0</v>
      </c>
      <c r="AE208" s="130">
        <f t="shared" si="92"/>
        <v>0</v>
      </c>
      <c r="AF208" s="130">
        <f t="shared" si="86"/>
        <v>0</v>
      </c>
      <c r="AG208" s="130">
        <f t="shared" si="87"/>
        <v>0</v>
      </c>
      <c r="AH208" s="131">
        <f t="shared" si="88"/>
        <v>0</v>
      </c>
      <c r="AR208" s="171">
        <f t="shared" si="67"/>
        <v>0</v>
      </c>
      <c r="AS208" s="2">
        <f t="shared" si="68"/>
        <v>0</v>
      </c>
      <c r="AT208" s="170" t="str">
        <f t="shared" si="69"/>
        <v>94-95</v>
      </c>
      <c r="AU208" s="156" t="str">
        <f t="shared" si="70"/>
        <v/>
      </c>
      <c r="AV208" s="171">
        <f t="shared" si="71"/>
        <v>0</v>
      </c>
      <c r="AW208" s="2">
        <f t="shared" si="72"/>
        <v>0</v>
      </c>
      <c r="AX208" s="170" t="str">
        <f t="shared" si="73"/>
        <v>94-96</v>
      </c>
      <c r="AY208" s="156" t="str">
        <f t="shared" si="74"/>
        <v/>
      </c>
      <c r="AZ208" s="171">
        <f t="shared" si="75"/>
        <v>0</v>
      </c>
      <c r="BA208" s="2">
        <f t="shared" si="76"/>
        <v>0</v>
      </c>
      <c r="BB208" s="170" t="str">
        <f t="shared" si="77"/>
        <v>94-97</v>
      </c>
      <c r="BC208" s="156" t="str">
        <f t="shared" si="78"/>
        <v/>
      </c>
      <c r="BD208" s="171">
        <f t="shared" si="79"/>
        <v>0</v>
      </c>
      <c r="BE208" s="2">
        <f t="shared" si="80"/>
        <v>0</v>
      </c>
      <c r="BF208" s="170" t="str">
        <f t="shared" si="81"/>
        <v>94-100</v>
      </c>
      <c r="BG208" s="156" t="str">
        <f t="shared" si="82"/>
        <v/>
      </c>
    </row>
    <row r="209" spans="2:59" ht="13.5" customHeight="1" x14ac:dyDescent="0.15">
      <c r="B209" s="63">
        <v>95</v>
      </c>
      <c r="C209" s="71" t="str">
        <f t="shared" si="64"/>
        <v/>
      </c>
      <c r="D209" s="118" t="str">
        <f t="shared" si="83"/>
        <v/>
      </c>
      <c r="E209" s="123" t="str">
        <f t="shared" si="84"/>
        <v/>
      </c>
      <c r="F209" s="124" t="str">
        <f t="shared" si="59"/>
        <v/>
      </c>
      <c r="G209" s="124" t="str">
        <f t="shared" si="59"/>
        <v/>
      </c>
      <c r="H209" s="124" t="str">
        <f t="shared" si="59"/>
        <v/>
      </c>
      <c r="I209" s="125" t="str">
        <f t="shared" si="59"/>
        <v/>
      </c>
      <c r="J209" s="123" t="str">
        <f t="shared" si="65"/>
        <v/>
      </c>
      <c r="K209" s="124" t="str">
        <f t="shared" si="62"/>
        <v/>
      </c>
      <c r="L209" s="124" t="str">
        <f t="shared" si="62"/>
        <v/>
      </c>
      <c r="M209" s="124" t="str">
        <f t="shared" si="62"/>
        <v/>
      </c>
      <c r="N209" s="125" t="str">
        <f t="shared" si="62"/>
        <v/>
      </c>
      <c r="O209" s="123" t="str">
        <f t="shared" si="66"/>
        <v/>
      </c>
      <c r="P209" s="124" t="str">
        <f t="shared" si="85"/>
        <v/>
      </c>
      <c r="Q209" s="124" t="str">
        <f t="shared" si="89"/>
        <v/>
      </c>
      <c r="R209" s="124" t="str">
        <f t="shared" si="61"/>
        <v/>
      </c>
      <c r="S209" s="125" t="str">
        <f t="shared" si="91"/>
        <v/>
      </c>
      <c r="T209" s="123"/>
      <c r="U209" s="124"/>
      <c r="V209" s="124"/>
      <c r="W209" s="124"/>
      <c r="X209" s="125"/>
      <c r="Y209" s="123"/>
      <c r="Z209" s="124"/>
      <c r="AA209" s="124"/>
      <c r="AB209" s="124"/>
      <c r="AC209" s="125"/>
      <c r="AD209" s="129">
        <f t="shared" si="90"/>
        <v>0</v>
      </c>
      <c r="AE209" s="130">
        <f t="shared" si="92"/>
        <v>0</v>
      </c>
      <c r="AF209" s="130">
        <f t="shared" si="86"/>
        <v>0</v>
      </c>
      <c r="AG209" s="130">
        <f t="shared" si="87"/>
        <v>0</v>
      </c>
      <c r="AH209" s="131">
        <f t="shared" si="88"/>
        <v>0</v>
      </c>
      <c r="AR209" s="171">
        <f t="shared" si="67"/>
        <v>0</v>
      </c>
      <c r="AS209" s="2">
        <f t="shared" si="68"/>
        <v>0</v>
      </c>
      <c r="AT209" s="170" t="str">
        <f t="shared" si="69"/>
        <v>95-96</v>
      </c>
      <c r="AU209" s="156" t="str">
        <f t="shared" si="70"/>
        <v/>
      </c>
      <c r="AV209" s="171">
        <f t="shared" si="71"/>
        <v>0</v>
      </c>
      <c r="AW209" s="2">
        <f t="shared" si="72"/>
        <v>0</v>
      </c>
      <c r="AX209" s="170" t="str">
        <f t="shared" si="73"/>
        <v>95-97</v>
      </c>
      <c r="AY209" s="156" t="str">
        <f t="shared" si="74"/>
        <v/>
      </c>
      <c r="AZ209" s="171">
        <f t="shared" si="75"/>
        <v>0</v>
      </c>
      <c r="BA209" s="2">
        <f t="shared" si="76"/>
        <v>0</v>
      </c>
      <c r="BB209" s="170" t="str">
        <f t="shared" si="77"/>
        <v>95-98</v>
      </c>
      <c r="BC209" s="156" t="str">
        <f t="shared" si="78"/>
        <v/>
      </c>
      <c r="BD209" s="171">
        <f t="shared" si="79"/>
        <v>0</v>
      </c>
      <c r="BE209" s="2">
        <f t="shared" si="80"/>
        <v>0</v>
      </c>
      <c r="BF209" s="170" t="str">
        <f t="shared" si="81"/>
        <v>95-101</v>
      </c>
      <c r="BG209" s="156" t="str">
        <f t="shared" si="82"/>
        <v/>
      </c>
    </row>
    <row r="210" spans="2:59" ht="13.5" customHeight="1" x14ac:dyDescent="0.15">
      <c r="B210" s="63">
        <v>96</v>
      </c>
      <c r="C210" s="71" t="str">
        <f t="shared" ref="C210:C241" si="93">IF(ISERROR(VLOOKUP(B210,$B$34:$C$70,2,0)),"",VLOOKUP(B210,$B$34:$C$70,2,0))</f>
        <v/>
      </c>
      <c r="D210" s="118" t="str">
        <f t="shared" si="83"/>
        <v/>
      </c>
      <c r="E210" s="123" t="str">
        <f t="shared" si="84"/>
        <v/>
      </c>
      <c r="F210" s="124" t="str">
        <f t="shared" si="59"/>
        <v/>
      </c>
      <c r="G210" s="124" t="str">
        <f t="shared" si="59"/>
        <v/>
      </c>
      <c r="H210" s="124" t="str">
        <f t="shared" si="59"/>
        <v/>
      </c>
      <c r="I210" s="125" t="str">
        <f t="shared" si="59"/>
        <v/>
      </c>
      <c r="J210" s="123" t="str">
        <f t="shared" ref="J210:J241" si="94">IF(E210&lt;&gt;"",IF($B210&lt;$F$17,"",(E210*30*50*ffp)/5),"")</f>
        <v/>
      </c>
      <c r="K210" s="124" t="str">
        <f t="shared" si="62"/>
        <v/>
      </c>
      <c r="L210" s="124" t="str">
        <f t="shared" si="62"/>
        <v/>
      </c>
      <c r="M210" s="124" t="str">
        <f t="shared" si="62"/>
        <v/>
      </c>
      <c r="N210" s="125" t="str">
        <f t="shared" si="62"/>
        <v/>
      </c>
      <c r="O210" s="123" t="str">
        <f t="shared" ref="O210:O240" si="95">IF(E210&lt;&gt;"",((E210*20*50*ffp)/Klevee)/5,"")</f>
        <v/>
      </c>
      <c r="P210" s="124" t="str">
        <f t="shared" si="85"/>
        <v/>
      </c>
      <c r="Q210" s="124" t="str">
        <f t="shared" si="89"/>
        <v/>
      </c>
      <c r="R210" s="124" t="str">
        <f t="shared" si="61"/>
        <v/>
      </c>
      <c r="S210" s="125" t="str">
        <f t="shared" si="91"/>
        <v/>
      </c>
      <c r="T210" s="123"/>
      <c r="U210" s="124"/>
      <c r="V210" s="124"/>
      <c r="W210" s="124"/>
      <c r="X210" s="125"/>
      <c r="Y210" s="123"/>
      <c r="Z210" s="124"/>
      <c r="AA210" s="124"/>
      <c r="AB210" s="124"/>
      <c r="AC210" s="125"/>
      <c r="AD210" s="129">
        <f t="shared" si="90"/>
        <v>0</v>
      </c>
      <c r="AE210" s="130">
        <f t="shared" si="92"/>
        <v>0</v>
      </c>
      <c r="AF210" s="130">
        <f t="shared" si="86"/>
        <v>0</v>
      </c>
      <c r="AG210" s="130">
        <f t="shared" si="87"/>
        <v>0</v>
      </c>
      <c r="AH210" s="131">
        <f t="shared" si="88"/>
        <v>0</v>
      </c>
      <c r="AR210" s="171">
        <f t="shared" ref="AR210:AR241" si="96">AE210*(Koc*(Ocse/100)*Pse*Vse)/(Koc*(Ocse/100)*Pse*Vse+1*86400*$AR$108)</f>
        <v>0</v>
      </c>
      <c r="AS210" s="2">
        <f t="shared" ref="AS210:AS241" si="97">(AE210-AR210)/(3*86400*$AR$108)*1000</f>
        <v>0</v>
      </c>
      <c r="AT210" s="170" t="str">
        <f t="shared" ref="AT210:AT241" si="98">$B210&amp;"-"&amp;$B210+1</f>
        <v>96-97</v>
      </c>
      <c r="AU210" s="156" t="str">
        <f t="shared" ref="AU210:AU241" si="99">IF(AT210=AR$110,AS$110,"")</f>
        <v/>
      </c>
      <c r="AV210" s="171">
        <f t="shared" ref="AV210:AV241" si="100">AF210*(Koc*(Ocse/100)*Pse*Vse)/(Koc*(Ocse/100)*Pse*Vse+1*86400*$AV$108)</f>
        <v>0</v>
      </c>
      <c r="AW210" s="2">
        <f t="shared" ref="AW210:AW241" si="101">(AF210-AV210)/(3*86400*$AV$108)*1000</f>
        <v>0</v>
      </c>
      <c r="AX210" s="170" t="str">
        <f t="shared" ref="AX210:AX241" si="102">$B210&amp;"-"&amp;$B210+2</f>
        <v>96-98</v>
      </c>
      <c r="AY210" s="156" t="str">
        <f t="shared" ref="AY210:AY241" si="103">IF(AX210=AV$110,AW$110,"")</f>
        <v/>
      </c>
      <c r="AZ210" s="171">
        <f t="shared" ref="AZ210:AZ241" si="104">AG210*(Koc*(Ocse/100)*Pse*Vse)/(Koc*(Ocse/100)*Pse*Vse+1*86400*$AZ$108)</f>
        <v>0</v>
      </c>
      <c r="BA210" s="2">
        <f t="shared" ref="BA210:BA241" si="105">(AG210-AZ210)/(3*86400*$AZ$108)*1000</f>
        <v>0</v>
      </c>
      <c r="BB210" s="170" t="str">
        <f t="shared" ref="BB210:BB241" si="106">$B210&amp;"-"&amp;$B210+3</f>
        <v>96-99</v>
      </c>
      <c r="BC210" s="156" t="str">
        <f t="shared" ref="BC210:BC241" si="107">IF(BB210=AZ$110,BA$110,"")</f>
        <v/>
      </c>
      <c r="BD210" s="171">
        <f t="shared" ref="BD210:BD241" si="108">AH210*(Koc*(Ocse/100)*Pse*Vse)/(Koc*(Ocse/100)*Pse*Vse+1*86400*$BD$108)</f>
        <v>0</v>
      </c>
      <c r="BE210" s="2">
        <f t="shared" ref="BE210:BE241" si="109">(AH210-BD210)/(3*86400*$BD$108)*1000</f>
        <v>0</v>
      </c>
      <c r="BF210" s="170" t="str">
        <f t="shared" ref="BF210:BF241" si="110">$B210&amp;"-"&amp;$B210+6</f>
        <v>96-102</v>
      </c>
      <c r="BG210" s="156" t="str">
        <f t="shared" ref="BG210:BG241" si="111">IF(BF210=BD$110,BE$110,"")</f>
        <v/>
      </c>
    </row>
    <row r="211" spans="2:59" ht="13.5" customHeight="1" x14ac:dyDescent="0.15">
      <c r="B211" s="63">
        <v>97</v>
      </c>
      <c r="C211" s="71" t="str">
        <f t="shared" si="93"/>
        <v/>
      </c>
      <c r="D211" s="118" t="str">
        <f t="shared" ref="D211:D242" si="112">IF(MAX($AL$115:$AL$134)&lt;B211, "", IF(B211=VLOOKUP(B211, $AL$115:$AL$134,1,1), C211,D210-INDEX($AP$115:$AP$134, MATCH(VLOOKUP(B211, $AL$115:$AL$134,1,1), $AL$115:$AL$134)+1, 1)))</f>
        <v/>
      </c>
      <c r="E211" s="123" t="str">
        <f t="shared" si="84"/>
        <v/>
      </c>
      <c r="F211" s="124" t="str">
        <f t="shared" si="59"/>
        <v/>
      </c>
      <c r="G211" s="124" t="str">
        <f t="shared" si="59"/>
        <v/>
      </c>
      <c r="H211" s="124" t="str">
        <f t="shared" si="59"/>
        <v/>
      </c>
      <c r="I211" s="125" t="str">
        <f t="shared" ref="I211:I262" si="113">H210</f>
        <v/>
      </c>
      <c r="J211" s="123" t="str">
        <f t="shared" si="94"/>
        <v/>
      </c>
      <c r="K211" s="124" t="str">
        <f t="shared" si="62"/>
        <v/>
      </c>
      <c r="L211" s="124" t="str">
        <f t="shared" si="62"/>
        <v/>
      </c>
      <c r="M211" s="124" t="str">
        <f t="shared" si="62"/>
        <v/>
      </c>
      <c r="N211" s="125" t="str">
        <f t="shared" si="62"/>
        <v/>
      </c>
      <c r="O211" s="123" t="str">
        <f t="shared" si="95"/>
        <v/>
      </c>
      <c r="P211" s="124" t="str">
        <f t="shared" ref="P211:P242" si="114">O210</f>
        <v/>
      </c>
      <c r="Q211" s="124" t="str">
        <f t="shared" si="89"/>
        <v/>
      </c>
      <c r="R211" s="124" t="str">
        <f t="shared" si="61"/>
        <v/>
      </c>
      <c r="S211" s="125" t="str">
        <f t="shared" si="91"/>
        <v/>
      </c>
      <c r="T211" s="123"/>
      <c r="U211" s="124"/>
      <c r="V211" s="124"/>
      <c r="W211" s="124"/>
      <c r="X211" s="125"/>
      <c r="Y211" s="123"/>
      <c r="Z211" s="124"/>
      <c r="AA211" s="124"/>
      <c r="AB211" s="124"/>
      <c r="AC211" s="125"/>
      <c r="AD211" s="129">
        <f t="shared" si="90"/>
        <v>0</v>
      </c>
      <c r="AE211" s="130">
        <f t="shared" si="92"/>
        <v>0</v>
      </c>
      <c r="AF211" s="130">
        <f t="shared" si="86"/>
        <v>0</v>
      </c>
      <c r="AG211" s="130">
        <f t="shared" si="87"/>
        <v>0</v>
      </c>
      <c r="AH211" s="131">
        <f t="shared" si="88"/>
        <v>0</v>
      </c>
      <c r="AR211" s="171">
        <f t="shared" si="96"/>
        <v>0</v>
      </c>
      <c r="AS211" s="2">
        <f t="shared" si="97"/>
        <v>0</v>
      </c>
      <c r="AT211" s="170" t="str">
        <f t="shared" si="98"/>
        <v>97-98</v>
      </c>
      <c r="AU211" s="156" t="str">
        <f t="shared" si="99"/>
        <v/>
      </c>
      <c r="AV211" s="171">
        <f t="shared" si="100"/>
        <v>0</v>
      </c>
      <c r="AW211" s="2">
        <f t="shared" si="101"/>
        <v>0</v>
      </c>
      <c r="AX211" s="170" t="str">
        <f t="shared" si="102"/>
        <v>97-99</v>
      </c>
      <c r="AY211" s="156" t="str">
        <f t="shared" si="103"/>
        <v/>
      </c>
      <c r="AZ211" s="171">
        <f t="shared" si="104"/>
        <v>0</v>
      </c>
      <c r="BA211" s="2">
        <f t="shared" si="105"/>
        <v>0</v>
      </c>
      <c r="BB211" s="170" t="str">
        <f t="shared" si="106"/>
        <v>97-100</v>
      </c>
      <c r="BC211" s="156" t="str">
        <f t="shared" si="107"/>
        <v/>
      </c>
      <c r="BD211" s="171">
        <f t="shared" si="108"/>
        <v>0</v>
      </c>
      <c r="BE211" s="2">
        <f t="shared" si="109"/>
        <v>0</v>
      </c>
      <c r="BF211" s="170" t="str">
        <f t="shared" si="110"/>
        <v>97-103</v>
      </c>
      <c r="BG211" s="156" t="str">
        <f t="shared" si="111"/>
        <v/>
      </c>
    </row>
    <row r="212" spans="2:59" ht="13.5" customHeight="1" x14ac:dyDescent="0.15">
      <c r="B212" s="63">
        <v>98</v>
      </c>
      <c r="C212" s="71" t="str">
        <f t="shared" si="93"/>
        <v/>
      </c>
      <c r="D212" s="118" t="str">
        <f t="shared" si="112"/>
        <v/>
      </c>
      <c r="E212" s="123" t="str">
        <f t="shared" si="84"/>
        <v/>
      </c>
      <c r="F212" s="124" t="str">
        <f t="shared" ref="F212:I264" si="115">E211</f>
        <v/>
      </c>
      <c r="G212" s="124" t="str">
        <f t="shared" si="115"/>
        <v/>
      </c>
      <c r="H212" s="124" t="str">
        <f t="shared" si="115"/>
        <v/>
      </c>
      <c r="I212" s="125" t="str">
        <f t="shared" si="113"/>
        <v/>
      </c>
      <c r="J212" s="123" t="str">
        <f t="shared" si="94"/>
        <v/>
      </c>
      <c r="K212" s="124" t="str">
        <f t="shared" si="62"/>
        <v/>
      </c>
      <c r="L212" s="124" t="str">
        <f t="shared" si="62"/>
        <v/>
      </c>
      <c r="M212" s="124" t="str">
        <f t="shared" si="62"/>
        <v/>
      </c>
      <c r="N212" s="125" t="str">
        <f t="shared" si="62"/>
        <v/>
      </c>
      <c r="O212" s="123" t="str">
        <f t="shared" si="95"/>
        <v/>
      </c>
      <c r="P212" s="124" t="str">
        <f t="shared" si="114"/>
        <v/>
      </c>
      <c r="Q212" s="124" t="str">
        <f t="shared" ref="Q212:Q243" si="116">P211</f>
        <v/>
      </c>
      <c r="R212" s="124" t="str">
        <f t="shared" si="61"/>
        <v/>
      </c>
      <c r="S212" s="125" t="str">
        <f t="shared" si="91"/>
        <v/>
      </c>
      <c r="T212" s="123"/>
      <c r="U212" s="124"/>
      <c r="V212" s="124"/>
      <c r="W212" s="124"/>
      <c r="X212" s="125"/>
      <c r="Y212" s="123"/>
      <c r="Z212" s="124"/>
      <c r="AA212" s="124"/>
      <c r="AB212" s="124"/>
      <c r="AC212" s="125"/>
      <c r="AD212" s="129">
        <f t="shared" si="90"/>
        <v>0</v>
      </c>
      <c r="AE212" s="130">
        <f t="shared" si="92"/>
        <v>0</v>
      </c>
      <c r="AF212" s="130">
        <f t="shared" si="86"/>
        <v>0</v>
      </c>
      <c r="AG212" s="130">
        <f t="shared" si="87"/>
        <v>0</v>
      </c>
      <c r="AH212" s="131">
        <f t="shared" si="88"/>
        <v>0</v>
      </c>
      <c r="AR212" s="171">
        <f t="shared" si="96"/>
        <v>0</v>
      </c>
      <c r="AS212" s="2">
        <f t="shared" si="97"/>
        <v>0</v>
      </c>
      <c r="AT212" s="170" t="str">
        <f t="shared" si="98"/>
        <v>98-99</v>
      </c>
      <c r="AU212" s="156" t="str">
        <f t="shared" si="99"/>
        <v/>
      </c>
      <c r="AV212" s="171">
        <f t="shared" si="100"/>
        <v>0</v>
      </c>
      <c r="AW212" s="2">
        <f t="shared" si="101"/>
        <v>0</v>
      </c>
      <c r="AX212" s="170" t="str">
        <f t="shared" si="102"/>
        <v>98-100</v>
      </c>
      <c r="AY212" s="156" t="str">
        <f t="shared" si="103"/>
        <v/>
      </c>
      <c r="AZ212" s="171">
        <f t="shared" si="104"/>
        <v>0</v>
      </c>
      <c r="BA212" s="2">
        <f t="shared" si="105"/>
        <v>0</v>
      </c>
      <c r="BB212" s="170" t="str">
        <f t="shared" si="106"/>
        <v>98-101</v>
      </c>
      <c r="BC212" s="156" t="str">
        <f t="shared" si="107"/>
        <v/>
      </c>
      <c r="BD212" s="171">
        <f t="shared" si="108"/>
        <v>0</v>
      </c>
      <c r="BE212" s="2">
        <f t="shared" si="109"/>
        <v>0</v>
      </c>
      <c r="BF212" s="170" t="str">
        <f t="shared" si="110"/>
        <v>98-104</v>
      </c>
      <c r="BG212" s="156" t="str">
        <f t="shared" si="111"/>
        <v/>
      </c>
    </row>
    <row r="213" spans="2:59" ht="13.5" customHeight="1" x14ac:dyDescent="0.15">
      <c r="B213" s="63">
        <v>99</v>
      </c>
      <c r="C213" s="71" t="str">
        <f t="shared" si="93"/>
        <v/>
      </c>
      <c r="D213" s="118" t="str">
        <f t="shared" si="112"/>
        <v/>
      </c>
      <c r="E213" s="123" t="str">
        <f t="shared" si="84"/>
        <v/>
      </c>
      <c r="F213" s="124" t="str">
        <f t="shared" si="115"/>
        <v/>
      </c>
      <c r="G213" s="124" t="str">
        <f t="shared" si="115"/>
        <v/>
      </c>
      <c r="H213" s="124" t="str">
        <f t="shared" si="115"/>
        <v/>
      </c>
      <c r="I213" s="125" t="str">
        <f t="shared" si="113"/>
        <v/>
      </c>
      <c r="J213" s="123" t="str">
        <f t="shared" si="94"/>
        <v/>
      </c>
      <c r="K213" s="124" t="str">
        <f t="shared" si="62"/>
        <v/>
      </c>
      <c r="L213" s="124" t="str">
        <f t="shared" si="62"/>
        <v/>
      </c>
      <c r="M213" s="124" t="str">
        <f t="shared" si="62"/>
        <v/>
      </c>
      <c r="N213" s="125" t="str">
        <f t="shared" ref="K213:N264" si="117">M212</f>
        <v/>
      </c>
      <c r="O213" s="123" t="str">
        <f t="shared" si="95"/>
        <v/>
      </c>
      <c r="P213" s="124" t="str">
        <f t="shared" si="114"/>
        <v/>
      </c>
      <c r="Q213" s="124" t="str">
        <f t="shared" si="116"/>
        <v/>
      </c>
      <c r="R213" s="124" t="str">
        <f t="shared" ref="R213:R264" si="118">Q212</f>
        <v/>
      </c>
      <c r="S213" s="125" t="str">
        <f t="shared" si="91"/>
        <v/>
      </c>
      <c r="T213" s="123"/>
      <c r="U213" s="124"/>
      <c r="V213" s="124"/>
      <c r="W213" s="124"/>
      <c r="X213" s="125"/>
      <c r="Y213" s="123"/>
      <c r="Z213" s="124"/>
      <c r="AA213" s="124"/>
      <c r="AB213" s="124"/>
      <c r="AC213" s="125"/>
      <c r="AD213" s="129">
        <f t="shared" si="90"/>
        <v>0</v>
      </c>
      <c r="AE213" s="130">
        <f t="shared" si="92"/>
        <v>0</v>
      </c>
      <c r="AF213" s="130">
        <f t="shared" si="86"/>
        <v>0</v>
      </c>
      <c r="AG213" s="130">
        <f t="shared" si="87"/>
        <v>0</v>
      </c>
      <c r="AH213" s="131">
        <f t="shared" si="88"/>
        <v>0</v>
      </c>
      <c r="AR213" s="171">
        <f t="shared" si="96"/>
        <v>0</v>
      </c>
      <c r="AS213" s="2">
        <f t="shared" si="97"/>
        <v>0</v>
      </c>
      <c r="AT213" s="170" t="str">
        <f t="shared" si="98"/>
        <v>99-100</v>
      </c>
      <c r="AU213" s="156" t="str">
        <f t="shared" si="99"/>
        <v/>
      </c>
      <c r="AV213" s="171">
        <f t="shared" si="100"/>
        <v>0</v>
      </c>
      <c r="AW213" s="2">
        <f t="shared" si="101"/>
        <v>0</v>
      </c>
      <c r="AX213" s="170" t="str">
        <f t="shared" si="102"/>
        <v>99-101</v>
      </c>
      <c r="AY213" s="156" t="str">
        <f t="shared" si="103"/>
        <v/>
      </c>
      <c r="AZ213" s="171">
        <f t="shared" si="104"/>
        <v>0</v>
      </c>
      <c r="BA213" s="2">
        <f t="shared" si="105"/>
        <v>0</v>
      </c>
      <c r="BB213" s="170" t="str">
        <f t="shared" si="106"/>
        <v>99-102</v>
      </c>
      <c r="BC213" s="156" t="str">
        <f t="shared" si="107"/>
        <v/>
      </c>
      <c r="BD213" s="171">
        <f t="shared" si="108"/>
        <v>0</v>
      </c>
      <c r="BE213" s="2">
        <f t="shared" si="109"/>
        <v>0</v>
      </c>
      <c r="BF213" s="170" t="str">
        <f t="shared" si="110"/>
        <v>99-105</v>
      </c>
      <c r="BG213" s="156" t="str">
        <f t="shared" si="111"/>
        <v/>
      </c>
    </row>
    <row r="214" spans="2:59" ht="13.5" customHeight="1" x14ac:dyDescent="0.15">
      <c r="B214" s="63">
        <v>100</v>
      </c>
      <c r="C214" s="71" t="str">
        <f t="shared" si="93"/>
        <v/>
      </c>
      <c r="D214" s="118" t="str">
        <f t="shared" si="112"/>
        <v/>
      </c>
      <c r="E214" s="123" t="str">
        <f t="shared" si="84"/>
        <v/>
      </c>
      <c r="F214" s="124" t="str">
        <f t="shared" si="115"/>
        <v/>
      </c>
      <c r="G214" s="124" t="str">
        <f t="shared" si="115"/>
        <v/>
      </c>
      <c r="H214" s="124" t="str">
        <f t="shared" si="115"/>
        <v/>
      </c>
      <c r="I214" s="125" t="str">
        <f t="shared" si="113"/>
        <v/>
      </c>
      <c r="J214" s="123" t="str">
        <f t="shared" si="94"/>
        <v/>
      </c>
      <c r="K214" s="124" t="str">
        <f t="shared" si="117"/>
        <v/>
      </c>
      <c r="L214" s="124" t="str">
        <f t="shared" si="117"/>
        <v/>
      </c>
      <c r="M214" s="124" t="str">
        <f t="shared" si="117"/>
        <v/>
      </c>
      <c r="N214" s="125" t="str">
        <f t="shared" si="117"/>
        <v/>
      </c>
      <c r="O214" s="123" t="str">
        <f t="shared" si="95"/>
        <v/>
      </c>
      <c r="P214" s="124" t="str">
        <f t="shared" si="114"/>
        <v/>
      </c>
      <c r="Q214" s="124" t="str">
        <f t="shared" si="116"/>
        <v/>
      </c>
      <c r="R214" s="124" t="str">
        <f t="shared" si="118"/>
        <v/>
      </c>
      <c r="S214" s="125" t="str">
        <f t="shared" ref="S214:S245" si="119">R213</f>
        <v/>
      </c>
      <c r="T214" s="123"/>
      <c r="U214" s="124"/>
      <c r="V214" s="124"/>
      <c r="W214" s="124"/>
      <c r="X214" s="125"/>
      <c r="Y214" s="123"/>
      <c r="Z214" s="124"/>
      <c r="AA214" s="124"/>
      <c r="AB214" s="124"/>
      <c r="AC214" s="125"/>
      <c r="AD214" s="129">
        <f t="shared" si="90"/>
        <v>0</v>
      </c>
      <c r="AE214" s="130">
        <f t="shared" si="92"/>
        <v>0</v>
      </c>
      <c r="AF214" s="130">
        <f t="shared" si="86"/>
        <v>0</v>
      </c>
      <c r="AG214" s="130">
        <f t="shared" si="87"/>
        <v>0</v>
      </c>
      <c r="AH214" s="131">
        <f t="shared" si="88"/>
        <v>0</v>
      </c>
      <c r="AR214" s="171">
        <f t="shared" si="96"/>
        <v>0</v>
      </c>
      <c r="AS214" s="2">
        <f t="shared" si="97"/>
        <v>0</v>
      </c>
      <c r="AT214" s="170" t="str">
        <f t="shared" si="98"/>
        <v>100-101</v>
      </c>
      <c r="AU214" s="156" t="str">
        <f t="shared" si="99"/>
        <v/>
      </c>
      <c r="AV214" s="171">
        <f t="shared" si="100"/>
        <v>0</v>
      </c>
      <c r="AW214" s="2">
        <f t="shared" si="101"/>
        <v>0</v>
      </c>
      <c r="AX214" s="170" t="str">
        <f t="shared" si="102"/>
        <v>100-102</v>
      </c>
      <c r="AY214" s="156" t="str">
        <f t="shared" si="103"/>
        <v/>
      </c>
      <c r="AZ214" s="171">
        <f t="shared" si="104"/>
        <v>0</v>
      </c>
      <c r="BA214" s="2">
        <f t="shared" si="105"/>
        <v>0</v>
      </c>
      <c r="BB214" s="170" t="str">
        <f t="shared" si="106"/>
        <v>100-103</v>
      </c>
      <c r="BC214" s="156" t="str">
        <f t="shared" si="107"/>
        <v/>
      </c>
      <c r="BD214" s="171">
        <f t="shared" si="108"/>
        <v>0</v>
      </c>
      <c r="BE214" s="2">
        <f t="shared" si="109"/>
        <v>0</v>
      </c>
      <c r="BF214" s="170" t="str">
        <f t="shared" si="110"/>
        <v>100-106</v>
      </c>
      <c r="BG214" s="156" t="str">
        <f t="shared" si="111"/>
        <v/>
      </c>
    </row>
    <row r="215" spans="2:59" ht="13.5" customHeight="1" x14ac:dyDescent="0.15">
      <c r="B215" s="63">
        <v>101</v>
      </c>
      <c r="C215" s="71" t="str">
        <f t="shared" si="93"/>
        <v/>
      </c>
      <c r="D215" s="118" t="str">
        <f t="shared" si="112"/>
        <v/>
      </c>
      <c r="E215" s="123" t="str">
        <f t="shared" si="84"/>
        <v/>
      </c>
      <c r="F215" s="124" t="str">
        <f t="shared" si="115"/>
        <v/>
      </c>
      <c r="G215" s="124" t="str">
        <f t="shared" si="115"/>
        <v/>
      </c>
      <c r="H215" s="124" t="str">
        <f t="shared" si="115"/>
        <v/>
      </c>
      <c r="I215" s="125" t="str">
        <f t="shared" si="113"/>
        <v/>
      </c>
      <c r="J215" s="123" t="str">
        <f t="shared" si="94"/>
        <v/>
      </c>
      <c r="K215" s="124" t="str">
        <f t="shared" si="117"/>
        <v/>
      </c>
      <c r="L215" s="124" t="str">
        <f t="shared" si="117"/>
        <v/>
      </c>
      <c r="M215" s="124" t="str">
        <f t="shared" si="117"/>
        <v/>
      </c>
      <c r="N215" s="125" t="str">
        <f t="shared" si="117"/>
        <v/>
      </c>
      <c r="O215" s="123" t="str">
        <f t="shared" si="95"/>
        <v/>
      </c>
      <c r="P215" s="124" t="str">
        <f t="shared" si="114"/>
        <v/>
      </c>
      <c r="Q215" s="124" t="str">
        <f t="shared" si="116"/>
        <v/>
      </c>
      <c r="R215" s="124" t="str">
        <f t="shared" si="118"/>
        <v/>
      </c>
      <c r="S215" s="125" t="str">
        <f t="shared" si="119"/>
        <v/>
      </c>
      <c r="T215" s="123"/>
      <c r="U215" s="124"/>
      <c r="V215" s="124"/>
      <c r="W215" s="124"/>
      <c r="X215" s="125"/>
      <c r="Y215" s="123"/>
      <c r="Z215" s="124"/>
      <c r="AA215" s="124"/>
      <c r="AB215" s="124"/>
      <c r="AC215" s="125"/>
      <c r="AD215" s="129">
        <f t="shared" si="90"/>
        <v>0</v>
      </c>
      <c r="AE215" s="130">
        <f t="shared" si="92"/>
        <v>0</v>
      </c>
      <c r="AF215" s="130">
        <f t="shared" si="86"/>
        <v>0</v>
      </c>
      <c r="AG215" s="130">
        <f t="shared" si="87"/>
        <v>0</v>
      </c>
      <c r="AH215" s="131">
        <f t="shared" si="88"/>
        <v>0</v>
      </c>
      <c r="AR215" s="171">
        <f t="shared" si="96"/>
        <v>0</v>
      </c>
      <c r="AS215" s="2">
        <f t="shared" si="97"/>
        <v>0</v>
      </c>
      <c r="AT215" s="170" t="str">
        <f t="shared" si="98"/>
        <v>101-102</v>
      </c>
      <c r="AU215" s="156" t="str">
        <f t="shared" si="99"/>
        <v/>
      </c>
      <c r="AV215" s="171">
        <f t="shared" si="100"/>
        <v>0</v>
      </c>
      <c r="AW215" s="2">
        <f t="shared" si="101"/>
        <v>0</v>
      </c>
      <c r="AX215" s="170" t="str">
        <f t="shared" si="102"/>
        <v>101-103</v>
      </c>
      <c r="AY215" s="156" t="str">
        <f t="shared" si="103"/>
        <v/>
      </c>
      <c r="AZ215" s="171">
        <f t="shared" si="104"/>
        <v>0</v>
      </c>
      <c r="BA215" s="2">
        <f t="shared" si="105"/>
        <v>0</v>
      </c>
      <c r="BB215" s="170" t="str">
        <f t="shared" si="106"/>
        <v>101-104</v>
      </c>
      <c r="BC215" s="156" t="str">
        <f t="shared" si="107"/>
        <v/>
      </c>
      <c r="BD215" s="171">
        <f t="shared" si="108"/>
        <v>0</v>
      </c>
      <c r="BE215" s="2">
        <f t="shared" si="109"/>
        <v>0</v>
      </c>
      <c r="BF215" s="170" t="str">
        <f t="shared" si="110"/>
        <v>101-107</v>
      </c>
      <c r="BG215" s="156" t="str">
        <f t="shared" si="111"/>
        <v/>
      </c>
    </row>
    <row r="216" spans="2:59" ht="13.5" customHeight="1" x14ac:dyDescent="0.15">
      <c r="B216" s="63">
        <v>102</v>
      </c>
      <c r="C216" s="71" t="str">
        <f t="shared" si="93"/>
        <v/>
      </c>
      <c r="D216" s="118" t="str">
        <f t="shared" si="112"/>
        <v/>
      </c>
      <c r="E216" s="123" t="str">
        <f t="shared" si="84"/>
        <v/>
      </c>
      <c r="F216" s="124" t="str">
        <f t="shared" si="115"/>
        <v/>
      </c>
      <c r="G216" s="124" t="str">
        <f t="shared" si="115"/>
        <v/>
      </c>
      <c r="H216" s="124" t="str">
        <f t="shared" si="115"/>
        <v/>
      </c>
      <c r="I216" s="125" t="str">
        <f t="shared" si="113"/>
        <v/>
      </c>
      <c r="J216" s="123" t="str">
        <f t="shared" si="94"/>
        <v/>
      </c>
      <c r="K216" s="124" t="str">
        <f t="shared" si="117"/>
        <v/>
      </c>
      <c r="L216" s="124" t="str">
        <f t="shared" si="117"/>
        <v/>
      </c>
      <c r="M216" s="124" t="str">
        <f t="shared" si="117"/>
        <v/>
      </c>
      <c r="N216" s="125" t="str">
        <f t="shared" si="117"/>
        <v/>
      </c>
      <c r="O216" s="123" t="str">
        <f t="shared" si="95"/>
        <v/>
      </c>
      <c r="P216" s="124" t="str">
        <f t="shared" si="114"/>
        <v/>
      </c>
      <c r="Q216" s="124" t="str">
        <f t="shared" si="116"/>
        <v/>
      </c>
      <c r="R216" s="124" t="str">
        <f t="shared" si="118"/>
        <v/>
      </c>
      <c r="S216" s="125" t="str">
        <f t="shared" si="119"/>
        <v/>
      </c>
      <c r="T216" s="123"/>
      <c r="U216" s="124"/>
      <c r="V216" s="124"/>
      <c r="W216" s="124"/>
      <c r="X216" s="125"/>
      <c r="Y216" s="123"/>
      <c r="Z216" s="124"/>
      <c r="AA216" s="124"/>
      <c r="AB216" s="124"/>
      <c r="AC216" s="125"/>
      <c r="AD216" s="129">
        <f t="shared" si="90"/>
        <v>0</v>
      </c>
      <c r="AE216" s="130">
        <f t="shared" si="92"/>
        <v>0</v>
      </c>
      <c r="AF216" s="130">
        <f t="shared" si="86"/>
        <v>0</v>
      </c>
      <c r="AG216" s="130">
        <f t="shared" si="87"/>
        <v>0</v>
      </c>
      <c r="AH216" s="131">
        <f t="shared" si="88"/>
        <v>0</v>
      </c>
      <c r="AR216" s="171">
        <f t="shared" si="96"/>
        <v>0</v>
      </c>
      <c r="AS216" s="2">
        <f t="shared" si="97"/>
        <v>0</v>
      </c>
      <c r="AT216" s="170" t="str">
        <f t="shared" si="98"/>
        <v>102-103</v>
      </c>
      <c r="AU216" s="156" t="str">
        <f t="shared" si="99"/>
        <v/>
      </c>
      <c r="AV216" s="171">
        <f t="shared" si="100"/>
        <v>0</v>
      </c>
      <c r="AW216" s="2">
        <f t="shared" si="101"/>
        <v>0</v>
      </c>
      <c r="AX216" s="170" t="str">
        <f t="shared" si="102"/>
        <v>102-104</v>
      </c>
      <c r="AY216" s="156" t="str">
        <f t="shared" si="103"/>
        <v/>
      </c>
      <c r="AZ216" s="171">
        <f t="shared" si="104"/>
        <v>0</v>
      </c>
      <c r="BA216" s="2">
        <f t="shared" si="105"/>
        <v>0</v>
      </c>
      <c r="BB216" s="170" t="str">
        <f t="shared" si="106"/>
        <v>102-105</v>
      </c>
      <c r="BC216" s="156" t="str">
        <f t="shared" si="107"/>
        <v/>
      </c>
      <c r="BD216" s="171">
        <f t="shared" si="108"/>
        <v>0</v>
      </c>
      <c r="BE216" s="2">
        <f t="shared" si="109"/>
        <v>0</v>
      </c>
      <c r="BF216" s="170" t="str">
        <f t="shared" si="110"/>
        <v>102-108</v>
      </c>
      <c r="BG216" s="156" t="str">
        <f t="shared" si="111"/>
        <v/>
      </c>
    </row>
    <row r="217" spans="2:59" ht="13.5" customHeight="1" x14ac:dyDescent="0.15">
      <c r="B217" s="63">
        <v>103</v>
      </c>
      <c r="C217" s="71" t="str">
        <f t="shared" si="93"/>
        <v/>
      </c>
      <c r="D217" s="118" t="str">
        <f t="shared" si="112"/>
        <v/>
      </c>
      <c r="E217" s="123" t="str">
        <f t="shared" si="84"/>
        <v/>
      </c>
      <c r="F217" s="124" t="str">
        <f t="shared" si="115"/>
        <v/>
      </c>
      <c r="G217" s="124" t="str">
        <f t="shared" si="115"/>
        <v/>
      </c>
      <c r="H217" s="124" t="str">
        <f t="shared" si="115"/>
        <v/>
      </c>
      <c r="I217" s="125" t="str">
        <f t="shared" si="113"/>
        <v/>
      </c>
      <c r="J217" s="123" t="str">
        <f t="shared" si="94"/>
        <v/>
      </c>
      <c r="K217" s="124" t="str">
        <f t="shared" si="117"/>
        <v/>
      </c>
      <c r="L217" s="124" t="str">
        <f t="shared" si="117"/>
        <v/>
      </c>
      <c r="M217" s="124" t="str">
        <f t="shared" si="117"/>
        <v/>
      </c>
      <c r="N217" s="125" t="str">
        <f t="shared" si="117"/>
        <v/>
      </c>
      <c r="O217" s="123" t="str">
        <f t="shared" si="95"/>
        <v/>
      </c>
      <c r="P217" s="124" t="str">
        <f t="shared" si="114"/>
        <v/>
      </c>
      <c r="Q217" s="124" t="str">
        <f t="shared" si="116"/>
        <v/>
      </c>
      <c r="R217" s="124" t="str">
        <f t="shared" si="118"/>
        <v/>
      </c>
      <c r="S217" s="125" t="str">
        <f t="shared" si="119"/>
        <v/>
      </c>
      <c r="T217" s="123"/>
      <c r="U217" s="124"/>
      <c r="V217" s="124"/>
      <c r="W217" s="124"/>
      <c r="X217" s="125"/>
      <c r="Y217" s="123"/>
      <c r="Z217" s="124"/>
      <c r="AA217" s="124"/>
      <c r="AB217" s="124"/>
      <c r="AC217" s="125"/>
      <c r="AD217" s="129">
        <f t="shared" si="90"/>
        <v>0</v>
      </c>
      <c r="AE217" s="130">
        <f t="shared" si="92"/>
        <v>0</v>
      </c>
      <c r="AF217" s="130">
        <f t="shared" si="86"/>
        <v>0</v>
      </c>
      <c r="AG217" s="130">
        <f t="shared" si="87"/>
        <v>0</v>
      </c>
      <c r="AH217" s="131">
        <f t="shared" si="88"/>
        <v>0</v>
      </c>
      <c r="AR217" s="171">
        <f t="shared" si="96"/>
        <v>0</v>
      </c>
      <c r="AS217" s="2">
        <f t="shared" si="97"/>
        <v>0</v>
      </c>
      <c r="AT217" s="170" t="str">
        <f t="shared" si="98"/>
        <v>103-104</v>
      </c>
      <c r="AU217" s="156" t="str">
        <f t="shared" si="99"/>
        <v/>
      </c>
      <c r="AV217" s="171">
        <f t="shared" si="100"/>
        <v>0</v>
      </c>
      <c r="AW217" s="2">
        <f t="shared" si="101"/>
        <v>0</v>
      </c>
      <c r="AX217" s="170" t="str">
        <f t="shared" si="102"/>
        <v>103-105</v>
      </c>
      <c r="AY217" s="156" t="str">
        <f t="shared" si="103"/>
        <v/>
      </c>
      <c r="AZ217" s="171">
        <f t="shared" si="104"/>
        <v>0</v>
      </c>
      <c r="BA217" s="2">
        <f t="shared" si="105"/>
        <v>0</v>
      </c>
      <c r="BB217" s="170" t="str">
        <f t="shared" si="106"/>
        <v>103-106</v>
      </c>
      <c r="BC217" s="156" t="str">
        <f t="shared" si="107"/>
        <v/>
      </c>
      <c r="BD217" s="171">
        <f t="shared" si="108"/>
        <v>0</v>
      </c>
      <c r="BE217" s="2">
        <f t="shared" si="109"/>
        <v>0</v>
      </c>
      <c r="BF217" s="170" t="str">
        <f t="shared" si="110"/>
        <v>103-109</v>
      </c>
      <c r="BG217" s="156" t="str">
        <f t="shared" si="111"/>
        <v/>
      </c>
    </row>
    <row r="218" spans="2:59" ht="13.5" customHeight="1" x14ac:dyDescent="0.15">
      <c r="B218" s="63">
        <v>104</v>
      </c>
      <c r="C218" s="71" t="str">
        <f t="shared" si="93"/>
        <v/>
      </c>
      <c r="D218" s="118" t="str">
        <f t="shared" si="112"/>
        <v/>
      </c>
      <c r="E218" s="123" t="str">
        <f t="shared" si="84"/>
        <v/>
      </c>
      <c r="F218" s="124" t="str">
        <f t="shared" si="115"/>
        <v/>
      </c>
      <c r="G218" s="124" t="str">
        <f t="shared" si="115"/>
        <v/>
      </c>
      <c r="H218" s="124" t="str">
        <f t="shared" si="115"/>
        <v/>
      </c>
      <c r="I218" s="125" t="str">
        <f t="shared" si="113"/>
        <v/>
      </c>
      <c r="J218" s="123" t="str">
        <f t="shared" si="94"/>
        <v/>
      </c>
      <c r="K218" s="124" t="str">
        <f t="shared" si="117"/>
        <v/>
      </c>
      <c r="L218" s="124" t="str">
        <f t="shared" si="117"/>
        <v/>
      </c>
      <c r="M218" s="124" t="str">
        <f t="shared" si="117"/>
        <v/>
      </c>
      <c r="N218" s="125" t="str">
        <f t="shared" si="117"/>
        <v/>
      </c>
      <c r="O218" s="123" t="str">
        <f t="shared" si="95"/>
        <v/>
      </c>
      <c r="P218" s="124" t="str">
        <f t="shared" si="114"/>
        <v/>
      </c>
      <c r="Q218" s="124" t="str">
        <f t="shared" si="116"/>
        <v/>
      </c>
      <c r="R218" s="124" t="str">
        <f t="shared" si="118"/>
        <v/>
      </c>
      <c r="S218" s="125" t="str">
        <f t="shared" si="119"/>
        <v/>
      </c>
      <c r="T218" s="123"/>
      <c r="U218" s="124"/>
      <c r="V218" s="124"/>
      <c r="W218" s="124"/>
      <c r="X218" s="125"/>
      <c r="Y218" s="123"/>
      <c r="Z218" s="124"/>
      <c r="AA218" s="124"/>
      <c r="AB218" s="124"/>
      <c r="AC218" s="125"/>
      <c r="AD218" s="129">
        <f t="shared" si="90"/>
        <v>0</v>
      </c>
      <c r="AE218" s="130">
        <f t="shared" si="92"/>
        <v>0</v>
      </c>
      <c r="AF218" s="130">
        <f t="shared" si="86"/>
        <v>0</v>
      </c>
      <c r="AG218" s="130">
        <f t="shared" si="87"/>
        <v>0</v>
      </c>
      <c r="AH218" s="131">
        <f t="shared" si="88"/>
        <v>0</v>
      </c>
      <c r="AR218" s="171">
        <f t="shared" si="96"/>
        <v>0</v>
      </c>
      <c r="AS218" s="2">
        <f t="shared" si="97"/>
        <v>0</v>
      </c>
      <c r="AT218" s="170" t="str">
        <f t="shared" si="98"/>
        <v>104-105</v>
      </c>
      <c r="AU218" s="156" t="str">
        <f t="shared" si="99"/>
        <v/>
      </c>
      <c r="AV218" s="171">
        <f t="shared" si="100"/>
        <v>0</v>
      </c>
      <c r="AW218" s="2">
        <f t="shared" si="101"/>
        <v>0</v>
      </c>
      <c r="AX218" s="170" t="str">
        <f t="shared" si="102"/>
        <v>104-106</v>
      </c>
      <c r="AY218" s="156" t="str">
        <f t="shared" si="103"/>
        <v/>
      </c>
      <c r="AZ218" s="171">
        <f t="shared" si="104"/>
        <v>0</v>
      </c>
      <c r="BA218" s="2">
        <f t="shared" si="105"/>
        <v>0</v>
      </c>
      <c r="BB218" s="170" t="str">
        <f t="shared" si="106"/>
        <v>104-107</v>
      </c>
      <c r="BC218" s="156" t="str">
        <f t="shared" si="107"/>
        <v/>
      </c>
      <c r="BD218" s="171">
        <f t="shared" si="108"/>
        <v>0</v>
      </c>
      <c r="BE218" s="2">
        <f t="shared" si="109"/>
        <v>0</v>
      </c>
      <c r="BF218" s="170" t="str">
        <f t="shared" si="110"/>
        <v>104-110</v>
      </c>
      <c r="BG218" s="156" t="str">
        <f t="shared" si="111"/>
        <v/>
      </c>
    </row>
    <row r="219" spans="2:59" ht="13.5" customHeight="1" x14ac:dyDescent="0.15">
      <c r="B219" s="63">
        <v>105</v>
      </c>
      <c r="C219" s="71" t="str">
        <f t="shared" si="93"/>
        <v/>
      </c>
      <c r="D219" s="118" t="str">
        <f t="shared" si="112"/>
        <v/>
      </c>
      <c r="E219" s="123" t="str">
        <f t="shared" si="84"/>
        <v/>
      </c>
      <c r="F219" s="124" t="str">
        <f t="shared" si="115"/>
        <v/>
      </c>
      <c r="G219" s="124" t="str">
        <f t="shared" si="115"/>
        <v/>
      </c>
      <c r="H219" s="124" t="str">
        <f t="shared" si="115"/>
        <v/>
      </c>
      <c r="I219" s="125" t="str">
        <f t="shared" si="113"/>
        <v/>
      </c>
      <c r="J219" s="123" t="str">
        <f t="shared" si="94"/>
        <v/>
      </c>
      <c r="K219" s="124" t="str">
        <f t="shared" si="117"/>
        <v/>
      </c>
      <c r="L219" s="124" t="str">
        <f t="shared" si="117"/>
        <v/>
      </c>
      <c r="M219" s="124" t="str">
        <f t="shared" si="117"/>
        <v/>
      </c>
      <c r="N219" s="125" t="str">
        <f t="shared" si="117"/>
        <v/>
      </c>
      <c r="O219" s="123" t="str">
        <f t="shared" si="95"/>
        <v/>
      </c>
      <c r="P219" s="124" t="str">
        <f t="shared" si="114"/>
        <v/>
      </c>
      <c r="Q219" s="124" t="str">
        <f t="shared" si="116"/>
        <v/>
      </c>
      <c r="R219" s="124" t="str">
        <f t="shared" si="118"/>
        <v/>
      </c>
      <c r="S219" s="125" t="str">
        <f t="shared" si="119"/>
        <v/>
      </c>
      <c r="T219" s="123"/>
      <c r="U219" s="124"/>
      <c r="V219" s="124"/>
      <c r="W219" s="124"/>
      <c r="X219" s="125"/>
      <c r="Y219" s="123"/>
      <c r="Z219" s="124"/>
      <c r="AA219" s="124"/>
      <c r="AB219" s="124"/>
      <c r="AC219" s="125"/>
      <c r="AD219" s="129">
        <f t="shared" si="90"/>
        <v>0</v>
      </c>
      <c r="AE219" s="130">
        <f t="shared" si="92"/>
        <v>0</v>
      </c>
      <c r="AF219" s="130">
        <f t="shared" si="86"/>
        <v>0</v>
      </c>
      <c r="AG219" s="130">
        <f t="shared" si="87"/>
        <v>0</v>
      </c>
      <c r="AH219" s="131">
        <f t="shared" si="88"/>
        <v>0</v>
      </c>
      <c r="AR219" s="171">
        <f t="shared" si="96"/>
        <v>0</v>
      </c>
      <c r="AS219" s="2">
        <f t="shared" si="97"/>
        <v>0</v>
      </c>
      <c r="AT219" s="170" t="str">
        <f t="shared" si="98"/>
        <v>105-106</v>
      </c>
      <c r="AU219" s="156" t="str">
        <f t="shared" si="99"/>
        <v/>
      </c>
      <c r="AV219" s="171">
        <f t="shared" si="100"/>
        <v>0</v>
      </c>
      <c r="AW219" s="2">
        <f t="shared" si="101"/>
        <v>0</v>
      </c>
      <c r="AX219" s="170" t="str">
        <f t="shared" si="102"/>
        <v>105-107</v>
      </c>
      <c r="AY219" s="156" t="str">
        <f t="shared" si="103"/>
        <v/>
      </c>
      <c r="AZ219" s="171">
        <f t="shared" si="104"/>
        <v>0</v>
      </c>
      <c r="BA219" s="2">
        <f t="shared" si="105"/>
        <v>0</v>
      </c>
      <c r="BB219" s="170" t="str">
        <f t="shared" si="106"/>
        <v>105-108</v>
      </c>
      <c r="BC219" s="156" t="str">
        <f t="shared" si="107"/>
        <v/>
      </c>
      <c r="BD219" s="171">
        <f t="shared" si="108"/>
        <v>0</v>
      </c>
      <c r="BE219" s="2">
        <f t="shared" si="109"/>
        <v>0</v>
      </c>
      <c r="BF219" s="170" t="str">
        <f t="shared" si="110"/>
        <v>105-111</v>
      </c>
      <c r="BG219" s="156" t="str">
        <f t="shared" si="111"/>
        <v/>
      </c>
    </row>
    <row r="220" spans="2:59" ht="13.5" customHeight="1" x14ac:dyDescent="0.15">
      <c r="B220" s="63">
        <v>106</v>
      </c>
      <c r="C220" s="71" t="str">
        <f t="shared" si="93"/>
        <v/>
      </c>
      <c r="D220" s="118" t="str">
        <f t="shared" si="112"/>
        <v/>
      </c>
      <c r="E220" s="123" t="str">
        <f t="shared" si="84"/>
        <v/>
      </c>
      <c r="F220" s="124" t="str">
        <f t="shared" si="115"/>
        <v/>
      </c>
      <c r="G220" s="124" t="str">
        <f t="shared" si="115"/>
        <v/>
      </c>
      <c r="H220" s="124" t="str">
        <f t="shared" si="115"/>
        <v/>
      </c>
      <c r="I220" s="125" t="str">
        <f t="shared" si="113"/>
        <v/>
      </c>
      <c r="J220" s="123" t="str">
        <f t="shared" si="94"/>
        <v/>
      </c>
      <c r="K220" s="124" t="str">
        <f t="shared" si="117"/>
        <v/>
      </c>
      <c r="L220" s="124" t="str">
        <f t="shared" si="117"/>
        <v/>
      </c>
      <c r="M220" s="124" t="str">
        <f t="shared" si="117"/>
        <v/>
      </c>
      <c r="N220" s="125" t="str">
        <f t="shared" si="117"/>
        <v/>
      </c>
      <c r="O220" s="123" t="str">
        <f t="shared" si="95"/>
        <v/>
      </c>
      <c r="P220" s="124" t="str">
        <f t="shared" si="114"/>
        <v/>
      </c>
      <c r="Q220" s="124" t="str">
        <f t="shared" si="116"/>
        <v/>
      </c>
      <c r="R220" s="124" t="str">
        <f t="shared" si="118"/>
        <v/>
      </c>
      <c r="S220" s="125" t="str">
        <f t="shared" si="119"/>
        <v/>
      </c>
      <c r="T220" s="123"/>
      <c r="U220" s="124"/>
      <c r="V220" s="124"/>
      <c r="W220" s="124"/>
      <c r="X220" s="125"/>
      <c r="Y220" s="123"/>
      <c r="Z220" s="124"/>
      <c r="AA220" s="124"/>
      <c r="AB220" s="124"/>
      <c r="AC220" s="125"/>
      <c r="AD220" s="129">
        <f t="shared" si="90"/>
        <v>0</v>
      </c>
      <c r="AE220" s="130">
        <f t="shared" si="92"/>
        <v>0</v>
      </c>
      <c r="AF220" s="130">
        <f t="shared" si="86"/>
        <v>0</v>
      </c>
      <c r="AG220" s="130">
        <f t="shared" si="87"/>
        <v>0</v>
      </c>
      <c r="AH220" s="131">
        <f t="shared" si="88"/>
        <v>0</v>
      </c>
      <c r="AR220" s="171">
        <f t="shared" si="96"/>
        <v>0</v>
      </c>
      <c r="AS220" s="2">
        <f t="shared" si="97"/>
        <v>0</v>
      </c>
      <c r="AT220" s="170" t="str">
        <f t="shared" si="98"/>
        <v>106-107</v>
      </c>
      <c r="AU220" s="156" t="str">
        <f t="shared" si="99"/>
        <v/>
      </c>
      <c r="AV220" s="171">
        <f t="shared" si="100"/>
        <v>0</v>
      </c>
      <c r="AW220" s="2">
        <f t="shared" si="101"/>
        <v>0</v>
      </c>
      <c r="AX220" s="170" t="str">
        <f t="shared" si="102"/>
        <v>106-108</v>
      </c>
      <c r="AY220" s="156" t="str">
        <f t="shared" si="103"/>
        <v/>
      </c>
      <c r="AZ220" s="171">
        <f t="shared" si="104"/>
        <v>0</v>
      </c>
      <c r="BA220" s="2">
        <f t="shared" si="105"/>
        <v>0</v>
      </c>
      <c r="BB220" s="170" t="str">
        <f t="shared" si="106"/>
        <v>106-109</v>
      </c>
      <c r="BC220" s="156" t="str">
        <f t="shared" si="107"/>
        <v/>
      </c>
      <c r="BD220" s="171">
        <f t="shared" si="108"/>
        <v>0</v>
      </c>
      <c r="BE220" s="2">
        <f t="shared" si="109"/>
        <v>0</v>
      </c>
      <c r="BF220" s="170" t="str">
        <f t="shared" si="110"/>
        <v>106-112</v>
      </c>
      <c r="BG220" s="156" t="str">
        <f t="shared" si="111"/>
        <v/>
      </c>
    </row>
    <row r="221" spans="2:59" ht="13.5" customHeight="1" x14ac:dyDescent="0.15">
      <c r="B221" s="63">
        <v>107</v>
      </c>
      <c r="C221" s="71" t="str">
        <f t="shared" si="93"/>
        <v/>
      </c>
      <c r="D221" s="118" t="str">
        <f t="shared" si="112"/>
        <v/>
      </c>
      <c r="E221" s="123" t="str">
        <f t="shared" si="84"/>
        <v/>
      </c>
      <c r="F221" s="124" t="str">
        <f t="shared" si="115"/>
        <v/>
      </c>
      <c r="G221" s="124" t="str">
        <f t="shared" si="115"/>
        <v/>
      </c>
      <c r="H221" s="124" t="str">
        <f t="shared" si="115"/>
        <v/>
      </c>
      <c r="I221" s="125" t="str">
        <f t="shared" si="113"/>
        <v/>
      </c>
      <c r="J221" s="123" t="str">
        <f t="shared" si="94"/>
        <v/>
      </c>
      <c r="K221" s="124" t="str">
        <f t="shared" si="117"/>
        <v/>
      </c>
      <c r="L221" s="124" t="str">
        <f t="shared" si="117"/>
        <v/>
      </c>
      <c r="M221" s="124" t="str">
        <f t="shared" si="117"/>
        <v/>
      </c>
      <c r="N221" s="125" t="str">
        <f t="shared" si="117"/>
        <v/>
      </c>
      <c r="O221" s="123" t="str">
        <f t="shared" si="95"/>
        <v/>
      </c>
      <c r="P221" s="124" t="str">
        <f t="shared" si="114"/>
        <v/>
      </c>
      <c r="Q221" s="124" t="str">
        <f t="shared" si="116"/>
        <v/>
      </c>
      <c r="R221" s="124" t="str">
        <f t="shared" si="118"/>
        <v/>
      </c>
      <c r="S221" s="125" t="str">
        <f t="shared" si="119"/>
        <v/>
      </c>
      <c r="T221" s="123"/>
      <c r="U221" s="124"/>
      <c r="V221" s="124"/>
      <c r="W221" s="124"/>
      <c r="X221" s="125"/>
      <c r="Y221" s="123"/>
      <c r="Z221" s="124"/>
      <c r="AA221" s="124"/>
      <c r="AB221" s="124"/>
      <c r="AC221" s="125"/>
      <c r="AD221" s="129">
        <f t="shared" si="90"/>
        <v>0</v>
      </c>
      <c r="AE221" s="130">
        <f t="shared" si="92"/>
        <v>0</v>
      </c>
      <c r="AF221" s="130">
        <f t="shared" si="86"/>
        <v>0</v>
      </c>
      <c r="AG221" s="130">
        <f t="shared" si="87"/>
        <v>0</v>
      </c>
      <c r="AH221" s="131">
        <f t="shared" si="88"/>
        <v>0</v>
      </c>
      <c r="AR221" s="171">
        <f t="shared" si="96"/>
        <v>0</v>
      </c>
      <c r="AS221" s="2">
        <f t="shared" si="97"/>
        <v>0</v>
      </c>
      <c r="AT221" s="170" t="str">
        <f t="shared" si="98"/>
        <v>107-108</v>
      </c>
      <c r="AU221" s="156" t="str">
        <f t="shared" si="99"/>
        <v/>
      </c>
      <c r="AV221" s="171">
        <f t="shared" si="100"/>
        <v>0</v>
      </c>
      <c r="AW221" s="2">
        <f t="shared" si="101"/>
        <v>0</v>
      </c>
      <c r="AX221" s="170" t="str">
        <f t="shared" si="102"/>
        <v>107-109</v>
      </c>
      <c r="AY221" s="156" t="str">
        <f t="shared" si="103"/>
        <v/>
      </c>
      <c r="AZ221" s="171">
        <f t="shared" si="104"/>
        <v>0</v>
      </c>
      <c r="BA221" s="2">
        <f t="shared" si="105"/>
        <v>0</v>
      </c>
      <c r="BB221" s="170" t="str">
        <f t="shared" si="106"/>
        <v>107-110</v>
      </c>
      <c r="BC221" s="156" t="str">
        <f t="shared" si="107"/>
        <v/>
      </c>
      <c r="BD221" s="171">
        <f t="shared" si="108"/>
        <v>0</v>
      </c>
      <c r="BE221" s="2">
        <f t="shared" si="109"/>
        <v>0</v>
      </c>
      <c r="BF221" s="170" t="str">
        <f t="shared" si="110"/>
        <v>107-113</v>
      </c>
      <c r="BG221" s="156" t="str">
        <f t="shared" si="111"/>
        <v/>
      </c>
    </row>
    <row r="222" spans="2:59" ht="13.5" customHeight="1" x14ac:dyDescent="0.15">
      <c r="B222" s="63">
        <v>108</v>
      </c>
      <c r="C222" s="71" t="str">
        <f t="shared" si="93"/>
        <v/>
      </c>
      <c r="D222" s="118" t="str">
        <f t="shared" si="112"/>
        <v/>
      </c>
      <c r="E222" s="123" t="str">
        <f t="shared" si="84"/>
        <v/>
      </c>
      <c r="F222" s="124" t="str">
        <f t="shared" si="115"/>
        <v/>
      </c>
      <c r="G222" s="124" t="str">
        <f t="shared" si="115"/>
        <v/>
      </c>
      <c r="H222" s="124" t="str">
        <f t="shared" si="115"/>
        <v/>
      </c>
      <c r="I222" s="125" t="str">
        <f t="shared" si="113"/>
        <v/>
      </c>
      <c r="J222" s="123" t="str">
        <f t="shared" si="94"/>
        <v/>
      </c>
      <c r="K222" s="124" t="str">
        <f t="shared" si="117"/>
        <v/>
      </c>
      <c r="L222" s="124" t="str">
        <f t="shared" si="117"/>
        <v/>
      </c>
      <c r="M222" s="124" t="str">
        <f t="shared" si="117"/>
        <v/>
      </c>
      <c r="N222" s="125" t="str">
        <f t="shared" si="117"/>
        <v/>
      </c>
      <c r="O222" s="123" t="str">
        <f t="shared" si="95"/>
        <v/>
      </c>
      <c r="P222" s="124" t="str">
        <f t="shared" si="114"/>
        <v/>
      </c>
      <c r="Q222" s="124" t="str">
        <f t="shared" si="116"/>
        <v/>
      </c>
      <c r="R222" s="124" t="str">
        <f t="shared" si="118"/>
        <v/>
      </c>
      <c r="S222" s="125" t="str">
        <f t="shared" si="119"/>
        <v/>
      </c>
      <c r="T222" s="123"/>
      <c r="U222" s="124"/>
      <c r="V222" s="124"/>
      <c r="W222" s="124"/>
      <c r="X222" s="125"/>
      <c r="Y222" s="123"/>
      <c r="Z222" s="124"/>
      <c r="AA222" s="124"/>
      <c r="AB222" s="124"/>
      <c r="AC222" s="125"/>
      <c r="AD222" s="129">
        <f t="shared" si="90"/>
        <v>0</v>
      </c>
      <c r="AE222" s="130">
        <f t="shared" si="92"/>
        <v>0</v>
      </c>
      <c r="AF222" s="130">
        <f t="shared" si="86"/>
        <v>0</v>
      </c>
      <c r="AG222" s="130">
        <f t="shared" si="87"/>
        <v>0</v>
      </c>
      <c r="AH222" s="131">
        <f t="shared" si="88"/>
        <v>0</v>
      </c>
      <c r="AR222" s="171">
        <f t="shared" si="96"/>
        <v>0</v>
      </c>
      <c r="AS222" s="2">
        <f t="shared" si="97"/>
        <v>0</v>
      </c>
      <c r="AT222" s="170" t="str">
        <f t="shared" si="98"/>
        <v>108-109</v>
      </c>
      <c r="AU222" s="156" t="str">
        <f t="shared" si="99"/>
        <v/>
      </c>
      <c r="AV222" s="171">
        <f t="shared" si="100"/>
        <v>0</v>
      </c>
      <c r="AW222" s="2">
        <f t="shared" si="101"/>
        <v>0</v>
      </c>
      <c r="AX222" s="170" t="str">
        <f t="shared" si="102"/>
        <v>108-110</v>
      </c>
      <c r="AY222" s="156" t="str">
        <f t="shared" si="103"/>
        <v/>
      </c>
      <c r="AZ222" s="171">
        <f t="shared" si="104"/>
        <v>0</v>
      </c>
      <c r="BA222" s="2">
        <f t="shared" si="105"/>
        <v>0</v>
      </c>
      <c r="BB222" s="170" t="str">
        <f t="shared" si="106"/>
        <v>108-111</v>
      </c>
      <c r="BC222" s="156" t="str">
        <f t="shared" si="107"/>
        <v/>
      </c>
      <c r="BD222" s="171">
        <f t="shared" si="108"/>
        <v>0</v>
      </c>
      <c r="BE222" s="2">
        <f t="shared" si="109"/>
        <v>0</v>
      </c>
      <c r="BF222" s="170" t="str">
        <f t="shared" si="110"/>
        <v>108-114</v>
      </c>
      <c r="BG222" s="156" t="str">
        <f t="shared" si="111"/>
        <v/>
      </c>
    </row>
    <row r="223" spans="2:59" ht="13.5" customHeight="1" x14ac:dyDescent="0.15">
      <c r="B223" s="63">
        <v>109</v>
      </c>
      <c r="C223" s="71" t="str">
        <f t="shared" si="93"/>
        <v/>
      </c>
      <c r="D223" s="118" t="str">
        <f t="shared" si="112"/>
        <v/>
      </c>
      <c r="E223" s="123" t="str">
        <f t="shared" si="84"/>
        <v/>
      </c>
      <c r="F223" s="124" t="str">
        <f t="shared" si="115"/>
        <v/>
      </c>
      <c r="G223" s="124" t="str">
        <f t="shared" si="115"/>
        <v/>
      </c>
      <c r="H223" s="124" t="str">
        <f t="shared" si="115"/>
        <v/>
      </c>
      <c r="I223" s="125" t="str">
        <f t="shared" si="113"/>
        <v/>
      </c>
      <c r="J223" s="123" t="str">
        <f t="shared" si="94"/>
        <v/>
      </c>
      <c r="K223" s="124" t="str">
        <f t="shared" si="117"/>
        <v/>
      </c>
      <c r="L223" s="124" t="str">
        <f t="shared" si="117"/>
        <v/>
      </c>
      <c r="M223" s="124" t="str">
        <f t="shared" si="117"/>
        <v/>
      </c>
      <c r="N223" s="125" t="str">
        <f t="shared" si="117"/>
        <v/>
      </c>
      <c r="O223" s="123" t="str">
        <f t="shared" si="95"/>
        <v/>
      </c>
      <c r="P223" s="124" t="str">
        <f t="shared" si="114"/>
        <v/>
      </c>
      <c r="Q223" s="124" t="str">
        <f t="shared" si="116"/>
        <v/>
      </c>
      <c r="R223" s="124" t="str">
        <f t="shared" si="118"/>
        <v/>
      </c>
      <c r="S223" s="125" t="str">
        <f t="shared" si="119"/>
        <v/>
      </c>
      <c r="T223" s="123"/>
      <c r="U223" s="124"/>
      <c r="V223" s="124"/>
      <c r="W223" s="124"/>
      <c r="X223" s="125"/>
      <c r="Y223" s="123"/>
      <c r="Z223" s="124"/>
      <c r="AA223" s="124"/>
      <c r="AB223" s="124"/>
      <c r="AC223" s="125"/>
      <c r="AD223" s="129">
        <f t="shared" si="90"/>
        <v>0</v>
      </c>
      <c r="AE223" s="130">
        <f t="shared" si="92"/>
        <v>0</v>
      </c>
      <c r="AF223" s="130">
        <f t="shared" si="86"/>
        <v>0</v>
      </c>
      <c r="AG223" s="130">
        <f t="shared" si="87"/>
        <v>0</v>
      </c>
      <c r="AH223" s="131">
        <f t="shared" si="88"/>
        <v>0</v>
      </c>
      <c r="AR223" s="171">
        <f t="shared" si="96"/>
        <v>0</v>
      </c>
      <c r="AS223" s="2">
        <f t="shared" si="97"/>
        <v>0</v>
      </c>
      <c r="AT223" s="170" t="str">
        <f t="shared" si="98"/>
        <v>109-110</v>
      </c>
      <c r="AU223" s="156" t="str">
        <f t="shared" si="99"/>
        <v/>
      </c>
      <c r="AV223" s="171">
        <f t="shared" si="100"/>
        <v>0</v>
      </c>
      <c r="AW223" s="2">
        <f t="shared" si="101"/>
        <v>0</v>
      </c>
      <c r="AX223" s="170" t="str">
        <f t="shared" si="102"/>
        <v>109-111</v>
      </c>
      <c r="AY223" s="156" t="str">
        <f t="shared" si="103"/>
        <v/>
      </c>
      <c r="AZ223" s="171">
        <f t="shared" si="104"/>
        <v>0</v>
      </c>
      <c r="BA223" s="2">
        <f t="shared" si="105"/>
        <v>0</v>
      </c>
      <c r="BB223" s="170" t="str">
        <f t="shared" si="106"/>
        <v>109-112</v>
      </c>
      <c r="BC223" s="156" t="str">
        <f t="shared" si="107"/>
        <v/>
      </c>
      <c r="BD223" s="171">
        <f t="shared" si="108"/>
        <v>0</v>
      </c>
      <c r="BE223" s="2">
        <f t="shared" si="109"/>
        <v>0</v>
      </c>
      <c r="BF223" s="170" t="str">
        <f t="shared" si="110"/>
        <v>109-115</v>
      </c>
      <c r="BG223" s="156" t="str">
        <f t="shared" si="111"/>
        <v/>
      </c>
    </row>
    <row r="224" spans="2:59" ht="13.5" customHeight="1" x14ac:dyDescent="0.15">
      <c r="B224" s="63">
        <v>110</v>
      </c>
      <c r="C224" s="71" t="str">
        <f t="shared" si="93"/>
        <v/>
      </c>
      <c r="D224" s="118" t="str">
        <f t="shared" si="112"/>
        <v/>
      </c>
      <c r="E224" s="123" t="str">
        <f t="shared" si="84"/>
        <v/>
      </c>
      <c r="F224" s="124" t="str">
        <f t="shared" si="115"/>
        <v/>
      </c>
      <c r="G224" s="124" t="str">
        <f t="shared" si="115"/>
        <v/>
      </c>
      <c r="H224" s="124" t="str">
        <f t="shared" si="115"/>
        <v/>
      </c>
      <c r="I224" s="125" t="str">
        <f t="shared" si="113"/>
        <v/>
      </c>
      <c r="J224" s="123" t="str">
        <f t="shared" si="94"/>
        <v/>
      </c>
      <c r="K224" s="124" t="str">
        <f t="shared" si="117"/>
        <v/>
      </c>
      <c r="L224" s="124" t="str">
        <f t="shared" si="117"/>
        <v/>
      </c>
      <c r="M224" s="124" t="str">
        <f t="shared" si="117"/>
        <v/>
      </c>
      <c r="N224" s="125" t="str">
        <f t="shared" si="117"/>
        <v/>
      </c>
      <c r="O224" s="123" t="str">
        <f t="shared" si="95"/>
        <v/>
      </c>
      <c r="P224" s="124" t="str">
        <f t="shared" si="114"/>
        <v/>
      </c>
      <c r="Q224" s="124" t="str">
        <f t="shared" si="116"/>
        <v/>
      </c>
      <c r="R224" s="124" t="str">
        <f t="shared" si="118"/>
        <v/>
      </c>
      <c r="S224" s="125" t="str">
        <f t="shared" si="119"/>
        <v/>
      </c>
      <c r="T224" s="123"/>
      <c r="U224" s="124"/>
      <c r="V224" s="124"/>
      <c r="W224" s="124"/>
      <c r="X224" s="125"/>
      <c r="Y224" s="123"/>
      <c r="Z224" s="124"/>
      <c r="AA224" s="124"/>
      <c r="AB224" s="124"/>
      <c r="AC224" s="125"/>
      <c r="AD224" s="129">
        <f t="shared" si="90"/>
        <v>0</v>
      </c>
      <c r="AE224" s="130">
        <f t="shared" si="92"/>
        <v>0</v>
      </c>
      <c r="AF224" s="130">
        <f t="shared" si="86"/>
        <v>0</v>
      </c>
      <c r="AG224" s="130">
        <f t="shared" si="87"/>
        <v>0</v>
      </c>
      <c r="AH224" s="131">
        <f t="shared" si="88"/>
        <v>0</v>
      </c>
      <c r="AR224" s="171">
        <f t="shared" si="96"/>
        <v>0</v>
      </c>
      <c r="AS224" s="2">
        <f t="shared" si="97"/>
        <v>0</v>
      </c>
      <c r="AT224" s="170" t="str">
        <f t="shared" si="98"/>
        <v>110-111</v>
      </c>
      <c r="AU224" s="156" t="str">
        <f t="shared" si="99"/>
        <v/>
      </c>
      <c r="AV224" s="171">
        <f t="shared" si="100"/>
        <v>0</v>
      </c>
      <c r="AW224" s="2">
        <f t="shared" si="101"/>
        <v>0</v>
      </c>
      <c r="AX224" s="170" t="str">
        <f t="shared" si="102"/>
        <v>110-112</v>
      </c>
      <c r="AY224" s="156" t="str">
        <f t="shared" si="103"/>
        <v/>
      </c>
      <c r="AZ224" s="171">
        <f t="shared" si="104"/>
        <v>0</v>
      </c>
      <c r="BA224" s="2">
        <f t="shared" si="105"/>
        <v>0</v>
      </c>
      <c r="BB224" s="170" t="str">
        <f t="shared" si="106"/>
        <v>110-113</v>
      </c>
      <c r="BC224" s="156" t="str">
        <f t="shared" si="107"/>
        <v/>
      </c>
      <c r="BD224" s="171">
        <f t="shared" si="108"/>
        <v>0</v>
      </c>
      <c r="BE224" s="2">
        <f t="shared" si="109"/>
        <v>0</v>
      </c>
      <c r="BF224" s="170" t="str">
        <f t="shared" si="110"/>
        <v>110-116</v>
      </c>
      <c r="BG224" s="156" t="str">
        <f t="shared" si="111"/>
        <v/>
      </c>
    </row>
    <row r="225" spans="2:59" ht="13.5" customHeight="1" x14ac:dyDescent="0.15">
      <c r="B225" s="63">
        <v>111</v>
      </c>
      <c r="C225" s="71" t="str">
        <f t="shared" si="93"/>
        <v/>
      </c>
      <c r="D225" s="118" t="str">
        <f t="shared" si="112"/>
        <v/>
      </c>
      <c r="E225" s="123" t="str">
        <f t="shared" si="84"/>
        <v/>
      </c>
      <c r="F225" s="124" t="str">
        <f t="shared" si="115"/>
        <v/>
      </c>
      <c r="G225" s="124" t="str">
        <f t="shared" si="115"/>
        <v/>
      </c>
      <c r="H225" s="124" t="str">
        <f t="shared" si="115"/>
        <v/>
      </c>
      <c r="I225" s="125" t="str">
        <f t="shared" si="113"/>
        <v/>
      </c>
      <c r="J225" s="123" t="str">
        <f t="shared" si="94"/>
        <v/>
      </c>
      <c r="K225" s="124" t="str">
        <f t="shared" si="117"/>
        <v/>
      </c>
      <c r="L225" s="124" t="str">
        <f t="shared" si="117"/>
        <v/>
      </c>
      <c r="M225" s="124" t="str">
        <f t="shared" si="117"/>
        <v/>
      </c>
      <c r="N225" s="125" t="str">
        <f t="shared" si="117"/>
        <v/>
      </c>
      <c r="O225" s="123" t="str">
        <f t="shared" si="95"/>
        <v/>
      </c>
      <c r="P225" s="124" t="str">
        <f t="shared" si="114"/>
        <v/>
      </c>
      <c r="Q225" s="124" t="str">
        <f t="shared" si="116"/>
        <v/>
      </c>
      <c r="R225" s="124" t="str">
        <f t="shared" si="118"/>
        <v/>
      </c>
      <c r="S225" s="125" t="str">
        <f t="shared" si="119"/>
        <v/>
      </c>
      <c r="T225" s="123"/>
      <c r="U225" s="124"/>
      <c r="V225" s="124"/>
      <c r="W225" s="124"/>
      <c r="X225" s="125"/>
      <c r="Y225" s="123"/>
      <c r="Z225" s="124"/>
      <c r="AA225" s="124"/>
      <c r="AB225" s="124"/>
      <c r="AC225" s="125"/>
      <c r="AD225" s="129">
        <f t="shared" si="90"/>
        <v>0</v>
      </c>
      <c r="AE225" s="130">
        <f t="shared" si="92"/>
        <v>0</v>
      </c>
      <c r="AF225" s="130">
        <f t="shared" si="86"/>
        <v>0</v>
      </c>
      <c r="AG225" s="130">
        <f t="shared" si="87"/>
        <v>0</v>
      </c>
      <c r="AH225" s="131">
        <f t="shared" si="88"/>
        <v>0</v>
      </c>
      <c r="AR225" s="171">
        <f t="shared" si="96"/>
        <v>0</v>
      </c>
      <c r="AS225" s="2">
        <f t="shared" si="97"/>
        <v>0</v>
      </c>
      <c r="AT225" s="170" t="str">
        <f t="shared" si="98"/>
        <v>111-112</v>
      </c>
      <c r="AU225" s="156" t="str">
        <f t="shared" si="99"/>
        <v/>
      </c>
      <c r="AV225" s="171">
        <f t="shared" si="100"/>
        <v>0</v>
      </c>
      <c r="AW225" s="2">
        <f t="shared" si="101"/>
        <v>0</v>
      </c>
      <c r="AX225" s="170" t="str">
        <f t="shared" si="102"/>
        <v>111-113</v>
      </c>
      <c r="AY225" s="156" t="str">
        <f t="shared" si="103"/>
        <v/>
      </c>
      <c r="AZ225" s="171">
        <f t="shared" si="104"/>
        <v>0</v>
      </c>
      <c r="BA225" s="2">
        <f t="shared" si="105"/>
        <v>0</v>
      </c>
      <c r="BB225" s="170" t="str">
        <f t="shared" si="106"/>
        <v>111-114</v>
      </c>
      <c r="BC225" s="156" t="str">
        <f t="shared" si="107"/>
        <v/>
      </c>
      <c r="BD225" s="171">
        <f t="shared" si="108"/>
        <v>0</v>
      </c>
      <c r="BE225" s="2">
        <f t="shared" si="109"/>
        <v>0</v>
      </c>
      <c r="BF225" s="170" t="str">
        <f t="shared" si="110"/>
        <v>111-117</v>
      </c>
      <c r="BG225" s="156" t="str">
        <f t="shared" si="111"/>
        <v/>
      </c>
    </row>
    <row r="226" spans="2:59" ht="13.5" customHeight="1" x14ac:dyDescent="0.15">
      <c r="B226" s="63">
        <v>112</v>
      </c>
      <c r="C226" s="71" t="str">
        <f t="shared" si="93"/>
        <v/>
      </c>
      <c r="D226" s="118" t="str">
        <f t="shared" si="112"/>
        <v/>
      </c>
      <c r="E226" s="123" t="str">
        <f t="shared" si="84"/>
        <v/>
      </c>
      <c r="F226" s="124" t="str">
        <f t="shared" si="115"/>
        <v/>
      </c>
      <c r="G226" s="124" t="str">
        <f t="shared" si="115"/>
        <v/>
      </c>
      <c r="H226" s="124" t="str">
        <f t="shared" si="115"/>
        <v/>
      </c>
      <c r="I226" s="125" t="str">
        <f t="shared" si="113"/>
        <v/>
      </c>
      <c r="J226" s="123" t="str">
        <f t="shared" si="94"/>
        <v/>
      </c>
      <c r="K226" s="124" t="str">
        <f t="shared" si="117"/>
        <v/>
      </c>
      <c r="L226" s="124" t="str">
        <f t="shared" si="117"/>
        <v/>
      </c>
      <c r="M226" s="124" t="str">
        <f t="shared" si="117"/>
        <v/>
      </c>
      <c r="N226" s="125" t="str">
        <f t="shared" si="117"/>
        <v/>
      </c>
      <c r="O226" s="123" t="str">
        <f t="shared" si="95"/>
        <v/>
      </c>
      <c r="P226" s="124" t="str">
        <f t="shared" si="114"/>
        <v/>
      </c>
      <c r="Q226" s="124" t="str">
        <f t="shared" si="116"/>
        <v/>
      </c>
      <c r="R226" s="124" t="str">
        <f t="shared" si="118"/>
        <v/>
      </c>
      <c r="S226" s="125" t="str">
        <f t="shared" si="119"/>
        <v/>
      </c>
      <c r="T226" s="123"/>
      <c r="U226" s="124"/>
      <c r="V226" s="124"/>
      <c r="W226" s="124"/>
      <c r="X226" s="125"/>
      <c r="Y226" s="123"/>
      <c r="Z226" s="124"/>
      <c r="AA226" s="124"/>
      <c r="AB226" s="124"/>
      <c r="AC226" s="125"/>
      <c r="AD226" s="129">
        <f t="shared" si="90"/>
        <v>0</v>
      </c>
      <c r="AE226" s="130">
        <f t="shared" si="92"/>
        <v>0</v>
      </c>
      <c r="AF226" s="130">
        <f t="shared" si="86"/>
        <v>0</v>
      </c>
      <c r="AG226" s="130">
        <f t="shared" si="87"/>
        <v>0</v>
      </c>
      <c r="AH226" s="131">
        <f t="shared" si="88"/>
        <v>0</v>
      </c>
      <c r="AR226" s="171">
        <f t="shared" si="96"/>
        <v>0</v>
      </c>
      <c r="AS226" s="2">
        <f t="shared" si="97"/>
        <v>0</v>
      </c>
      <c r="AT226" s="170" t="str">
        <f t="shared" si="98"/>
        <v>112-113</v>
      </c>
      <c r="AU226" s="156" t="str">
        <f t="shared" si="99"/>
        <v/>
      </c>
      <c r="AV226" s="171">
        <f t="shared" si="100"/>
        <v>0</v>
      </c>
      <c r="AW226" s="2">
        <f t="shared" si="101"/>
        <v>0</v>
      </c>
      <c r="AX226" s="170" t="str">
        <f t="shared" si="102"/>
        <v>112-114</v>
      </c>
      <c r="AY226" s="156" t="str">
        <f t="shared" si="103"/>
        <v/>
      </c>
      <c r="AZ226" s="171">
        <f t="shared" si="104"/>
        <v>0</v>
      </c>
      <c r="BA226" s="2">
        <f t="shared" si="105"/>
        <v>0</v>
      </c>
      <c r="BB226" s="170" t="str">
        <f t="shared" si="106"/>
        <v>112-115</v>
      </c>
      <c r="BC226" s="156" t="str">
        <f t="shared" si="107"/>
        <v/>
      </c>
      <c r="BD226" s="171">
        <f t="shared" si="108"/>
        <v>0</v>
      </c>
      <c r="BE226" s="2">
        <f t="shared" si="109"/>
        <v>0</v>
      </c>
      <c r="BF226" s="170" t="str">
        <f t="shared" si="110"/>
        <v>112-118</v>
      </c>
      <c r="BG226" s="156" t="str">
        <f t="shared" si="111"/>
        <v/>
      </c>
    </row>
    <row r="227" spans="2:59" ht="13.5" customHeight="1" x14ac:dyDescent="0.15">
      <c r="B227" s="63">
        <v>113</v>
      </c>
      <c r="C227" s="71" t="str">
        <f t="shared" si="93"/>
        <v/>
      </c>
      <c r="D227" s="118" t="str">
        <f t="shared" si="112"/>
        <v/>
      </c>
      <c r="E227" s="123" t="str">
        <f t="shared" si="84"/>
        <v/>
      </c>
      <c r="F227" s="124" t="str">
        <f t="shared" si="115"/>
        <v/>
      </c>
      <c r="G227" s="124" t="str">
        <f t="shared" si="115"/>
        <v/>
      </c>
      <c r="H227" s="124" t="str">
        <f t="shared" si="115"/>
        <v/>
      </c>
      <c r="I227" s="125" t="str">
        <f t="shared" si="113"/>
        <v/>
      </c>
      <c r="J227" s="123" t="str">
        <f t="shared" si="94"/>
        <v/>
      </c>
      <c r="K227" s="124" t="str">
        <f t="shared" si="117"/>
        <v/>
      </c>
      <c r="L227" s="124" t="str">
        <f t="shared" si="117"/>
        <v/>
      </c>
      <c r="M227" s="124" t="str">
        <f t="shared" si="117"/>
        <v/>
      </c>
      <c r="N227" s="125" t="str">
        <f t="shared" si="117"/>
        <v/>
      </c>
      <c r="O227" s="123" t="str">
        <f t="shared" si="95"/>
        <v/>
      </c>
      <c r="P227" s="124" t="str">
        <f t="shared" si="114"/>
        <v/>
      </c>
      <c r="Q227" s="124" t="str">
        <f t="shared" si="116"/>
        <v/>
      </c>
      <c r="R227" s="124" t="str">
        <f t="shared" si="118"/>
        <v/>
      </c>
      <c r="S227" s="125" t="str">
        <f t="shared" si="119"/>
        <v/>
      </c>
      <c r="T227" s="123"/>
      <c r="U227" s="124"/>
      <c r="V227" s="124"/>
      <c r="W227" s="124"/>
      <c r="X227" s="125"/>
      <c r="Y227" s="123"/>
      <c r="Z227" s="124"/>
      <c r="AA227" s="124"/>
      <c r="AB227" s="124"/>
      <c r="AC227" s="125"/>
      <c r="AD227" s="129">
        <f t="shared" si="90"/>
        <v>0</v>
      </c>
      <c r="AE227" s="130">
        <f t="shared" si="92"/>
        <v>0</v>
      </c>
      <c r="AF227" s="130">
        <f t="shared" si="86"/>
        <v>0</v>
      </c>
      <c r="AG227" s="130">
        <f t="shared" si="87"/>
        <v>0</v>
      </c>
      <c r="AH227" s="131">
        <f t="shared" si="88"/>
        <v>0</v>
      </c>
      <c r="AR227" s="171">
        <f t="shared" si="96"/>
        <v>0</v>
      </c>
      <c r="AS227" s="2">
        <f t="shared" si="97"/>
        <v>0</v>
      </c>
      <c r="AT227" s="170" t="str">
        <f t="shared" si="98"/>
        <v>113-114</v>
      </c>
      <c r="AU227" s="156" t="str">
        <f t="shared" si="99"/>
        <v/>
      </c>
      <c r="AV227" s="171">
        <f t="shared" si="100"/>
        <v>0</v>
      </c>
      <c r="AW227" s="2">
        <f t="shared" si="101"/>
        <v>0</v>
      </c>
      <c r="AX227" s="170" t="str">
        <f t="shared" si="102"/>
        <v>113-115</v>
      </c>
      <c r="AY227" s="156" t="str">
        <f t="shared" si="103"/>
        <v/>
      </c>
      <c r="AZ227" s="171">
        <f t="shared" si="104"/>
        <v>0</v>
      </c>
      <c r="BA227" s="2">
        <f t="shared" si="105"/>
        <v>0</v>
      </c>
      <c r="BB227" s="170" t="str">
        <f t="shared" si="106"/>
        <v>113-116</v>
      </c>
      <c r="BC227" s="156" t="str">
        <f t="shared" si="107"/>
        <v/>
      </c>
      <c r="BD227" s="171">
        <f t="shared" si="108"/>
        <v>0</v>
      </c>
      <c r="BE227" s="2">
        <f t="shared" si="109"/>
        <v>0</v>
      </c>
      <c r="BF227" s="170" t="str">
        <f t="shared" si="110"/>
        <v>113-119</v>
      </c>
      <c r="BG227" s="156" t="str">
        <f t="shared" si="111"/>
        <v/>
      </c>
    </row>
    <row r="228" spans="2:59" ht="13.5" customHeight="1" x14ac:dyDescent="0.15">
      <c r="B228" s="63">
        <v>114</v>
      </c>
      <c r="C228" s="71" t="str">
        <f t="shared" si="93"/>
        <v/>
      </c>
      <c r="D228" s="118" t="str">
        <f t="shared" si="112"/>
        <v/>
      </c>
      <c r="E228" s="123" t="str">
        <f t="shared" si="84"/>
        <v/>
      </c>
      <c r="F228" s="124" t="str">
        <f t="shared" si="115"/>
        <v/>
      </c>
      <c r="G228" s="124" t="str">
        <f t="shared" si="115"/>
        <v/>
      </c>
      <c r="H228" s="124" t="str">
        <f t="shared" si="115"/>
        <v/>
      </c>
      <c r="I228" s="125" t="str">
        <f t="shared" si="113"/>
        <v/>
      </c>
      <c r="J228" s="123" t="str">
        <f t="shared" si="94"/>
        <v/>
      </c>
      <c r="K228" s="124" t="str">
        <f t="shared" si="117"/>
        <v/>
      </c>
      <c r="L228" s="124" t="str">
        <f t="shared" si="117"/>
        <v/>
      </c>
      <c r="M228" s="124" t="str">
        <f t="shared" si="117"/>
        <v/>
      </c>
      <c r="N228" s="125" t="str">
        <f t="shared" si="117"/>
        <v/>
      </c>
      <c r="O228" s="123" t="str">
        <f t="shared" si="95"/>
        <v/>
      </c>
      <c r="P228" s="124" t="str">
        <f t="shared" si="114"/>
        <v/>
      </c>
      <c r="Q228" s="124" t="str">
        <f t="shared" si="116"/>
        <v/>
      </c>
      <c r="R228" s="124" t="str">
        <f t="shared" si="118"/>
        <v/>
      </c>
      <c r="S228" s="125" t="str">
        <f t="shared" si="119"/>
        <v/>
      </c>
      <c r="T228" s="123"/>
      <c r="U228" s="124"/>
      <c r="V228" s="124"/>
      <c r="W228" s="124"/>
      <c r="X228" s="125"/>
      <c r="Y228" s="123"/>
      <c r="Z228" s="124"/>
      <c r="AA228" s="124"/>
      <c r="AB228" s="124"/>
      <c r="AC228" s="125"/>
      <c r="AD228" s="129">
        <f t="shared" si="90"/>
        <v>0</v>
      </c>
      <c r="AE228" s="130">
        <f t="shared" si="92"/>
        <v>0</v>
      </c>
      <c r="AF228" s="130">
        <f t="shared" si="86"/>
        <v>0</v>
      </c>
      <c r="AG228" s="130">
        <f t="shared" si="87"/>
        <v>0</v>
      </c>
      <c r="AH228" s="131">
        <f t="shared" si="88"/>
        <v>0</v>
      </c>
      <c r="AR228" s="171">
        <f t="shared" si="96"/>
        <v>0</v>
      </c>
      <c r="AS228" s="2">
        <f t="shared" si="97"/>
        <v>0</v>
      </c>
      <c r="AT228" s="170" t="str">
        <f t="shared" si="98"/>
        <v>114-115</v>
      </c>
      <c r="AU228" s="156" t="str">
        <f t="shared" si="99"/>
        <v/>
      </c>
      <c r="AV228" s="171">
        <f t="shared" si="100"/>
        <v>0</v>
      </c>
      <c r="AW228" s="2">
        <f t="shared" si="101"/>
        <v>0</v>
      </c>
      <c r="AX228" s="170" t="str">
        <f t="shared" si="102"/>
        <v>114-116</v>
      </c>
      <c r="AY228" s="156" t="str">
        <f t="shared" si="103"/>
        <v/>
      </c>
      <c r="AZ228" s="171">
        <f t="shared" si="104"/>
        <v>0</v>
      </c>
      <c r="BA228" s="2">
        <f t="shared" si="105"/>
        <v>0</v>
      </c>
      <c r="BB228" s="170" t="str">
        <f t="shared" si="106"/>
        <v>114-117</v>
      </c>
      <c r="BC228" s="156" t="str">
        <f t="shared" si="107"/>
        <v/>
      </c>
      <c r="BD228" s="171">
        <f t="shared" si="108"/>
        <v>0</v>
      </c>
      <c r="BE228" s="2">
        <f t="shared" si="109"/>
        <v>0</v>
      </c>
      <c r="BF228" s="170" t="str">
        <f t="shared" si="110"/>
        <v>114-120</v>
      </c>
      <c r="BG228" s="156" t="str">
        <f t="shared" si="111"/>
        <v/>
      </c>
    </row>
    <row r="229" spans="2:59" ht="13.5" customHeight="1" x14ac:dyDescent="0.15">
      <c r="B229" s="63">
        <v>115</v>
      </c>
      <c r="C229" s="71" t="str">
        <f t="shared" si="93"/>
        <v/>
      </c>
      <c r="D229" s="118" t="str">
        <f t="shared" si="112"/>
        <v/>
      </c>
      <c r="E229" s="123" t="str">
        <f t="shared" si="84"/>
        <v/>
      </c>
      <c r="F229" s="124" t="str">
        <f t="shared" si="115"/>
        <v/>
      </c>
      <c r="G229" s="124" t="str">
        <f t="shared" si="115"/>
        <v/>
      </c>
      <c r="H229" s="124" t="str">
        <f t="shared" si="115"/>
        <v/>
      </c>
      <c r="I229" s="125" t="str">
        <f t="shared" si="113"/>
        <v/>
      </c>
      <c r="J229" s="123" t="str">
        <f t="shared" si="94"/>
        <v/>
      </c>
      <c r="K229" s="124" t="str">
        <f t="shared" si="117"/>
        <v/>
      </c>
      <c r="L229" s="124" t="str">
        <f t="shared" si="117"/>
        <v/>
      </c>
      <c r="M229" s="124" t="str">
        <f t="shared" si="117"/>
        <v/>
      </c>
      <c r="N229" s="125" t="str">
        <f t="shared" si="117"/>
        <v/>
      </c>
      <c r="O229" s="123" t="str">
        <f t="shared" si="95"/>
        <v/>
      </c>
      <c r="P229" s="124" t="str">
        <f t="shared" si="114"/>
        <v/>
      </c>
      <c r="Q229" s="124" t="str">
        <f t="shared" si="116"/>
        <v/>
      </c>
      <c r="R229" s="124" t="str">
        <f t="shared" si="118"/>
        <v/>
      </c>
      <c r="S229" s="125" t="str">
        <f t="shared" si="119"/>
        <v/>
      </c>
      <c r="T229" s="123"/>
      <c r="U229" s="124"/>
      <c r="V229" s="124"/>
      <c r="W229" s="124"/>
      <c r="X229" s="125"/>
      <c r="Y229" s="123"/>
      <c r="Z229" s="124"/>
      <c r="AA229" s="124"/>
      <c r="AB229" s="124"/>
      <c r="AC229" s="125"/>
      <c r="AD229" s="129">
        <f t="shared" si="90"/>
        <v>0</v>
      </c>
      <c r="AE229" s="130">
        <f t="shared" si="92"/>
        <v>0</v>
      </c>
      <c r="AF229" s="130">
        <f t="shared" si="86"/>
        <v>0</v>
      </c>
      <c r="AG229" s="130">
        <f t="shared" si="87"/>
        <v>0</v>
      </c>
      <c r="AH229" s="131">
        <f t="shared" si="88"/>
        <v>0</v>
      </c>
      <c r="AR229" s="171">
        <f t="shared" si="96"/>
        <v>0</v>
      </c>
      <c r="AS229" s="2">
        <f t="shared" si="97"/>
        <v>0</v>
      </c>
      <c r="AT229" s="170" t="str">
        <f t="shared" si="98"/>
        <v>115-116</v>
      </c>
      <c r="AU229" s="156" t="str">
        <f t="shared" si="99"/>
        <v/>
      </c>
      <c r="AV229" s="171">
        <f t="shared" si="100"/>
        <v>0</v>
      </c>
      <c r="AW229" s="2">
        <f t="shared" si="101"/>
        <v>0</v>
      </c>
      <c r="AX229" s="170" t="str">
        <f t="shared" si="102"/>
        <v>115-117</v>
      </c>
      <c r="AY229" s="156" t="str">
        <f t="shared" si="103"/>
        <v/>
      </c>
      <c r="AZ229" s="171">
        <f t="shared" si="104"/>
        <v>0</v>
      </c>
      <c r="BA229" s="2">
        <f t="shared" si="105"/>
        <v>0</v>
      </c>
      <c r="BB229" s="170" t="str">
        <f t="shared" si="106"/>
        <v>115-118</v>
      </c>
      <c r="BC229" s="156" t="str">
        <f t="shared" si="107"/>
        <v/>
      </c>
      <c r="BD229" s="171">
        <f t="shared" si="108"/>
        <v>0</v>
      </c>
      <c r="BE229" s="2">
        <f t="shared" si="109"/>
        <v>0</v>
      </c>
      <c r="BF229" s="170" t="str">
        <f t="shared" si="110"/>
        <v>115-121</v>
      </c>
      <c r="BG229" s="156" t="str">
        <f t="shared" si="111"/>
        <v/>
      </c>
    </row>
    <row r="230" spans="2:59" ht="13.5" customHeight="1" x14ac:dyDescent="0.15">
      <c r="B230" s="63">
        <v>116</v>
      </c>
      <c r="C230" s="71" t="str">
        <f t="shared" si="93"/>
        <v/>
      </c>
      <c r="D230" s="118" t="str">
        <f t="shared" si="112"/>
        <v/>
      </c>
      <c r="E230" s="123" t="str">
        <f t="shared" si="84"/>
        <v/>
      </c>
      <c r="F230" s="124" t="str">
        <f t="shared" si="115"/>
        <v/>
      </c>
      <c r="G230" s="124" t="str">
        <f t="shared" si="115"/>
        <v/>
      </c>
      <c r="H230" s="124" t="str">
        <f t="shared" si="115"/>
        <v/>
      </c>
      <c r="I230" s="125" t="str">
        <f t="shared" si="113"/>
        <v/>
      </c>
      <c r="J230" s="123" t="str">
        <f t="shared" si="94"/>
        <v/>
      </c>
      <c r="K230" s="124" t="str">
        <f t="shared" si="117"/>
        <v/>
      </c>
      <c r="L230" s="124" t="str">
        <f t="shared" si="117"/>
        <v/>
      </c>
      <c r="M230" s="124" t="str">
        <f t="shared" si="117"/>
        <v/>
      </c>
      <c r="N230" s="125" t="str">
        <f t="shared" si="117"/>
        <v/>
      </c>
      <c r="O230" s="123" t="str">
        <f t="shared" si="95"/>
        <v/>
      </c>
      <c r="P230" s="124" t="str">
        <f t="shared" si="114"/>
        <v/>
      </c>
      <c r="Q230" s="124" t="str">
        <f t="shared" si="116"/>
        <v/>
      </c>
      <c r="R230" s="124" t="str">
        <f t="shared" si="118"/>
        <v/>
      </c>
      <c r="S230" s="125" t="str">
        <f t="shared" si="119"/>
        <v/>
      </c>
      <c r="T230" s="123"/>
      <c r="U230" s="124"/>
      <c r="V230" s="124"/>
      <c r="W230" s="124"/>
      <c r="X230" s="125"/>
      <c r="Y230" s="123"/>
      <c r="Z230" s="124"/>
      <c r="AA230" s="124"/>
      <c r="AB230" s="124"/>
      <c r="AC230" s="125"/>
      <c r="AD230" s="129">
        <f t="shared" si="90"/>
        <v>0</v>
      </c>
      <c r="AE230" s="130">
        <f t="shared" si="92"/>
        <v>0</v>
      </c>
      <c r="AF230" s="130">
        <f t="shared" si="86"/>
        <v>0</v>
      </c>
      <c r="AG230" s="130">
        <f t="shared" si="87"/>
        <v>0</v>
      </c>
      <c r="AH230" s="131">
        <f t="shared" si="88"/>
        <v>0</v>
      </c>
      <c r="AR230" s="171">
        <f t="shared" si="96"/>
        <v>0</v>
      </c>
      <c r="AS230" s="2">
        <f t="shared" si="97"/>
        <v>0</v>
      </c>
      <c r="AT230" s="170" t="str">
        <f t="shared" si="98"/>
        <v>116-117</v>
      </c>
      <c r="AU230" s="156" t="str">
        <f t="shared" si="99"/>
        <v/>
      </c>
      <c r="AV230" s="171">
        <f t="shared" si="100"/>
        <v>0</v>
      </c>
      <c r="AW230" s="2">
        <f t="shared" si="101"/>
        <v>0</v>
      </c>
      <c r="AX230" s="170" t="str">
        <f t="shared" si="102"/>
        <v>116-118</v>
      </c>
      <c r="AY230" s="156" t="str">
        <f t="shared" si="103"/>
        <v/>
      </c>
      <c r="AZ230" s="171">
        <f t="shared" si="104"/>
        <v>0</v>
      </c>
      <c r="BA230" s="2">
        <f t="shared" si="105"/>
        <v>0</v>
      </c>
      <c r="BB230" s="170" t="str">
        <f t="shared" si="106"/>
        <v>116-119</v>
      </c>
      <c r="BC230" s="156" t="str">
        <f t="shared" si="107"/>
        <v/>
      </c>
      <c r="BD230" s="171">
        <f t="shared" si="108"/>
        <v>0</v>
      </c>
      <c r="BE230" s="2">
        <f t="shared" si="109"/>
        <v>0</v>
      </c>
      <c r="BF230" s="170" t="str">
        <f t="shared" si="110"/>
        <v>116-122</v>
      </c>
      <c r="BG230" s="156" t="str">
        <f t="shared" si="111"/>
        <v/>
      </c>
    </row>
    <row r="231" spans="2:59" ht="13.5" customHeight="1" x14ac:dyDescent="0.15">
      <c r="B231" s="63">
        <v>117</v>
      </c>
      <c r="C231" s="71" t="str">
        <f t="shared" si="93"/>
        <v/>
      </c>
      <c r="D231" s="118" t="str">
        <f t="shared" si="112"/>
        <v/>
      </c>
      <c r="E231" s="123" t="str">
        <f t="shared" si="84"/>
        <v/>
      </c>
      <c r="F231" s="124" t="str">
        <f t="shared" si="115"/>
        <v/>
      </c>
      <c r="G231" s="124" t="str">
        <f t="shared" si="115"/>
        <v/>
      </c>
      <c r="H231" s="124" t="str">
        <f t="shared" si="115"/>
        <v/>
      </c>
      <c r="I231" s="125" t="str">
        <f t="shared" si="113"/>
        <v/>
      </c>
      <c r="J231" s="123" t="str">
        <f t="shared" si="94"/>
        <v/>
      </c>
      <c r="K231" s="124" t="str">
        <f t="shared" si="117"/>
        <v/>
      </c>
      <c r="L231" s="124" t="str">
        <f t="shared" si="117"/>
        <v/>
      </c>
      <c r="M231" s="124" t="str">
        <f t="shared" si="117"/>
        <v/>
      </c>
      <c r="N231" s="125" t="str">
        <f t="shared" si="117"/>
        <v/>
      </c>
      <c r="O231" s="123" t="str">
        <f t="shared" si="95"/>
        <v/>
      </c>
      <c r="P231" s="124" t="str">
        <f t="shared" si="114"/>
        <v/>
      </c>
      <c r="Q231" s="124" t="str">
        <f t="shared" si="116"/>
        <v/>
      </c>
      <c r="R231" s="124" t="str">
        <f t="shared" si="118"/>
        <v/>
      </c>
      <c r="S231" s="125" t="str">
        <f t="shared" si="119"/>
        <v/>
      </c>
      <c r="T231" s="123"/>
      <c r="U231" s="124"/>
      <c r="V231" s="124"/>
      <c r="W231" s="124"/>
      <c r="X231" s="125"/>
      <c r="Y231" s="123"/>
      <c r="Z231" s="124"/>
      <c r="AA231" s="124"/>
      <c r="AB231" s="124"/>
      <c r="AC231" s="125"/>
      <c r="AD231" s="129">
        <f t="shared" si="90"/>
        <v>0</v>
      </c>
      <c r="AE231" s="130">
        <f t="shared" si="92"/>
        <v>0</v>
      </c>
      <c r="AF231" s="130">
        <f t="shared" si="86"/>
        <v>0</v>
      </c>
      <c r="AG231" s="130">
        <f t="shared" si="87"/>
        <v>0</v>
      </c>
      <c r="AH231" s="131">
        <f t="shared" si="88"/>
        <v>0</v>
      </c>
      <c r="AR231" s="171">
        <f t="shared" si="96"/>
        <v>0</v>
      </c>
      <c r="AS231" s="2">
        <f t="shared" si="97"/>
        <v>0</v>
      </c>
      <c r="AT231" s="170" t="str">
        <f t="shared" si="98"/>
        <v>117-118</v>
      </c>
      <c r="AU231" s="156" t="str">
        <f t="shared" si="99"/>
        <v/>
      </c>
      <c r="AV231" s="171">
        <f t="shared" si="100"/>
        <v>0</v>
      </c>
      <c r="AW231" s="2">
        <f t="shared" si="101"/>
        <v>0</v>
      </c>
      <c r="AX231" s="170" t="str">
        <f t="shared" si="102"/>
        <v>117-119</v>
      </c>
      <c r="AY231" s="156" t="str">
        <f t="shared" si="103"/>
        <v/>
      </c>
      <c r="AZ231" s="171">
        <f t="shared" si="104"/>
        <v>0</v>
      </c>
      <c r="BA231" s="2">
        <f t="shared" si="105"/>
        <v>0</v>
      </c>
      <c r="BB231" s="170" t="str">
        <f t="shared" si="106"/>
        <v>117-120</v>
      </c>
      <c r="BC231" s="156" t="str">
        <f t="shared" si="107"/>
        <v/>
      </c>
      <c r="BD231" s="171">
        <f t="shared" si="108"/>
        <v>0</v>
      </c>
      <c r="BE231" s="2">
        <f t="shared" si="109"/>
        <v>0</v>
      </c>
      <c r="BF231" s="170" t="str">
        <f t="shared" si="110"/>
        <v>117-123</v>
      </c>
      <c r="BG231" s="156" t="str">
        <f t="shared" si="111"/>
        <v/>
      </c>
    </row>
    <row r="232" spans="2:59" ht="13.5" customHeight="1" x14ac:dyDescent="0.15">
      <c r="B232" s="63">
        <v>118</v>
      </c>
      <c r="C232" s="71" t="str">
        <f t="shared" si="93"/>
        <v/>
      </c>
      <c r="D232" s="118" t="str">
        <f t="shared" si="112"/>
        <v/>
      </c>
      <c r="E232" s="123" t="str">
        <f t="shared" si="84"/>
        <v/>
      </c>
      <c r="F232" s="124" t="str">
        <f t="shared" si="115"/>
        <v/>
      </c>
      <c r="G232" s="124" t="str">
        <f t="shared" si="115"/>
        <v/>
      </c>
      <c r="H232" s="124" t="str">
        <f t="shared" si="115"/>
        <v/>
      </c>
      <c r="I232" s="125" t="str">
        <f t="shared" si="113"/>
        <v/>
      </c>
      <c r="J232" s="123" t="str">
        <f t="shared" si="94"/>
        <v/>
      </c>
      <c r="K232" s="124" t="str">
        <f t="shared" si="117"/>
        <v/>
      </c>
      <c r="L232" s="124" t="str">
        <f t="shared" si="117"/>
        <v/>
      </c>
      <c r="M232" s="124" t="str">
        <f t="shared" si="117"/>
        <v/>
      </c>
      <c r="N232" s="125" t="str">
        <f t="shared" si="117"/>
        <v/>
      </c>
      <c r="O232" s="123" t="str">
        <f t="shared" si="95"/>
        <v/>
      </c>
      <c r="P232" s="124" t="str">
        <f t="shared" si="114"/>
        <v/>
      </c>
      <c r="Q232" s="124" t="str">
        <f t="shared" si="116"/>
        <v/>
      </c>
      <c r="R232" s="124" t="str">
        <f t="shared" si="118"/>
        <v/>
      </c>
      <c r="S232" s="125" t="str">
        <f t="shared" si="119"/>
        <v/>
      </c>
      <c r="T232" s="123"/>
      <c r="U232" s="124"/>
      <c r="V232" s="124"/>
      <c r="W232" s="124"/>
      <c r="X232" s="125"/>
      <c r="Y232" s="123"/>
      <c r="Z232" s="124"/>
      <c r="AA232" s="124"/>
      <c r="AB232" s="124"/>
      <c r="AC232" s="125"/>
      <c r="AD232" s="129">
        <f t="shared" si="90"/>
        <v>0</v>
      </c>
      <c r="AE232" s="130">
        <f t="shared" si="92"/>
        <v>0</v>
      </c>
      <c r="AF232" s="130">
        <f t="shared" si="86"/>
        <v>0</v>
      </c>
      <c r="AG232" s="130">
        <f t="shared" si="87"/>
        <v>0</v>
      </c>
      <c r="AH232" s="131">
        <f t="shared" si="88"/>
        <v>0</v>
      </c>
      <c r="AR232" s="171">
        <f t="shared" si="96"/>
        <v>0</v>
      </c>
      <c r="AS232" s="2">
        <f t="shared" si="97"/>
        <v>0</v>
      </c>
      <c r="AT232" s="170" t="str">
        <f t="shared" si="98"/>
        <v>118-119</v>
      </c>
      <c r="AU232" s="156" t="str">
        <f t="shared" si="99"/>
        <v/>
      </c>
      <c r="AV232" s="171">
        <f t="shared" si="100"/>
        <v>0</v>
      </c>
      <c r="AW232" s="2">
        <f t="shared" si="101"/>
        <v>0</v>
      </c>
      <c r="AX232" s="170" t="str">
        <f t="shared" si="102"/>
        <v>118-120</v>
      </c>
      <c r="AY232" s="156" t="str">
        <f t="shared" si="103"/>
        <v/>
      </c>
      <c r="AZ232" s="171">
        <f t="shared" si="104"/>
        <v>0</v>
      </c>
      <c r="BA232" s="2">
        <f t="shared" si="105"/>
        <v>0</v>
      </c>
      <c r="BB232" s="170" t="str">
        <f t="shared" si="106"/>
        <v>118-121</v>
      </c>
      <c r="BC232" s="156" t="str">
        <f t="shared" si="107"/>
        <v/>
      </c>
      <c r="BD232" s="171">
        <f t="shared" si="108"/>
        <v>0</v>
      </c>
      <c r="BE232" s="2">
        <f t="shared" si="109"/>
        <v>0</v>
      </c>
      <c r="BF232" s="170" t="str">
        <f t="shared" si="110"/>
        <v>118-124</v>
      </c>
      <c r="BG232" s="156" t="str">
        <f t="shared" si="111"/>
        <v/>
      </c>
    </row>
    <row r="233" spans="2:59" ht="13.5" customHeight="1" x14ac:dyDescent="0.15">
      <c r="B233" s="63">
        <v>119</v>
      </c>
      <c r="C233" s="71" t="str">
        <f t="shared" si="93"/>
        <v/>
      </c>
      <c r="D233" s="118" t="str">
        <f t="shared" si="112"/>
        <v/>
      </c>
      <c r="E233" s="123" t="str">
        <f t="shared" si="84"/>
        <v/>
      </c>
      <c r="F233" s="124" t="str">
        <f t="shared" si="115"/>
        <v/>
      </c>
      <c r="G233" s="124" t="str">
        <f t="shared" si="115"/>
        <v/>
      </c>
      <c r="H233" s="124" t="str">
        <f t="shared" si="115"/>
        <v/>
      </c>
      <c r="I233" s="125" t="str">
        <f t="shared" si="113"/>
        <v/>
      </c>
      <c r="J233" s="123" t="str">
        <f t="shared" si="94"/>
        <v/>
      </c>
      <c r="K233" s="124" t="str">
        <f t="shared" si="117"/>
        <v/>
      </c>
      <c r="L233" s="124" t="str">
        <f t="shared" si="117"/>
        <v/>
      </c>
      <c r="M233" s="124" t="str">
        <f t="shared" si="117"/>
        <v/>
      </c>
      <c r="N233" s="125" t="str">
        <f t="shared" si="117"/>
        <v/>
      </c>
      <c r="O233" s="123" t="str">
        <f t="shared" si="95"/>
        <v/>
      </c>
      <c r="P233" s="124" t="str">
        <f t="shared" si="114"/>
        <v/>
      </c>
      <c r="Q233" s="124" t="str">
        <f t="shared" si="116"/>
        <v/>
      </c>
      <c r="R233" s="124" t="str">
        <f t="shared" si="118"/>
        <v/>
      </c>
      <c r="S233" s="125" t="str">
        <f t="shared" si="119"/>
        <v/>
      </c>
      <c r="T233" s="123"/>
      <c r="U233" s="124"/>
      <c r="V233" s="124"/>
      <c r="W233" s="124"/>
      <c r="X233" s="125"/>
      <c r="Y233" s="123"/>
      <c r="Z233" s="124"/>
      <c r="AA233" s="124"/>
      <c r="AB233" s="124"/>
      <c r="AC233" s="125"/>
      <c r="AD233" s="129">
        <f t="shared" si="90"/>
        <v>0</v>
      </c>
      <c r="AE233" s="130">
        <f t="shared" si="92"/>
        <v>0</v>
      </c>
      <c r="AF233" s="130">
        <f t="shared" si="86"/>
        <v>0</v>
      </c>
      <c r="AG233" s="130">
        <f t="shared" si="87"/>
        <v>0</v>
      </c>
      <c r="AH233" s="131">
        <f t="shared" si="88"/>
        <v>0</v>
      </c>
      <c r="AR233" s="171">
        <f t="shared" si="96"/>
        <v>0</v>
      </c>
      <c r="AS233" s="2">
        <f t="shared" si="97"/>
        <v>0</v>
      </c>
      <c r="AT233" s="170" t="str">
        <f t="shared" si="98"/>
        <v>119-120</v>
      </c>
      <c r="AU233" s="156" t="str">
        <f t="shared" si="99"/>
        <v/>
      </c>
      <c r="AV233" s="171">
        <f t="shared" si="100"/>
        <v>0</v>
      </c>
      <c r="AW233" s="2">
        <f t="shared" si="101"/>
        <v>0</v>
      </c>
      <c r="AX233" s="170" t="str">
        <f t="shared" si="102"/>
        <v>119-121</v>
      </c>
      <c r="AY233" s="156" t="str">
        <f t="shared" si="103"/>
        <v/>
      </c>
      <c r="AZ233" s="171">
        <f t="shared" si="104"/>
        <v>0</v>
      </c>
      <c r="BA233" s="2">
        <f t="shared" si="105"/>
        <v>0</v>
      </c>
      <c r="BB233" s="170" t="str">
        <f t="shared" si="106"/>
        <v>119-122</v>
      </c>
      <c r="BC233" s="156" t="str">
        <f t="shared" si="107"/>
        <v/>
      </c>
      <c r="BD233" s="171">
        <f t="shared" si="108"/>
        <v>0</v>
      </c>
      <c r="BE233" s="2">
        <f t="shared" si="109"/>
        <v>0</v>
      </c>
      <c r="BF233" s="170" t="str">
        <f t="shared" si="110"/>
        <v>119-125</v>
      </c>
      <c r="BG233" s="156" t="str">
        <f t="shared" si="111"/>
        <v/>
      </c>
    </row>
    <row r="234" spans="2:59" ht="13.5" customHeight="1" x14ac:dyDescent="0.15">
      <c r="B234" s="63">
        <v>120</v>
      </c>
      <c r="C234" s="71" t="str">
        <f t="shared" si="93"/>
        <v/>
      </c>
      <c r="D234" s="118" t="str">
        <f t="shared" si="112"/>
        <v/>
      </c>
      <c r="E234" s="123" t="str">
        <f t="shared" si="84"/>
        <v/>
      </c>
      <c r="F234" s="124" t="str">
        <f t="shared" si="115"/>
        <v/>
      </c>
      <c r="G234" s="124" t="str">
        <f t="shared" si="115"/>
        <v/>
      </c>
      <c r="H234" s="124" t="str">
        <f t="shared" si="115"/>
        <v/>
      </c>
      <c r="I234" s="125" t="str">
        <f t="shared" si="113"/>
        <v/>
      </c>
      <c r="J234" s="123" t="str">
        <f t="shared" si="94"/>
        <v/>
      </c>
      <c r="K234" s="124" t="str">
        <f t="shared" si="117"/>
        <v/>
      </c>
      <c r="L234" s="124" t="str">
        <f t="shared" si="117"/>
        <v/>
      </c>
      <c r="M234" s="124" t="str">
        <f t="shared" si="117"/>
        <v/>
      </c>
      <c r="N234" s="125" t="str">
        <f t="shared" si="117"/>
        <v/>
      </c>
      <c r="O234" s="123" t="str">
        <f t="shared" si="95"/>
        <v/>
      </c>
      <c r="P234" s="124" t="str">
        <f t="shared" si="114"/>
        <v/>
      </c>
      <c r="Q234" s="124" t="str">
        <f t="shared" si="116"/>
        <v/>
      </c>
      <c r="R234" s="124" t="str">
        <f t="shared" si="118"/>
        <v/>
      </c>
      <c r="S234" s="125" t="str">
        <f t="shared" si="119"/>
        <v/>
      </c>
      <c r="T234" s="123"/>
      <c r="U234" s="124"/>
      <c r="V234" s="124"/>
      <c r="W234" s="124"/>
      <c r="X234" s="125"/>
      <c r="Y234" s="123"/>
      <c r="Z234" s="124"/>
      <c r="AA234" s="124"/>
      <c r="AB234" s="124"/>
      <c r="AC234" s="125"/>
      <c r="AD234" s="129">
        <f t="shared" si="90"/>
        <v>0</v>
      </c>
      <c r="AE234" s="130">
        <f t="shared" si="92"/>
        <v>0</v>
      </c>
      <c r="AF234" s="130">
        <f t="shared" si="86"/>
        <v>0</v>
      </c>
      <c r="AG234" s="130">
        <f t="shared" si="87"/>
        <v>0</v>
      </c>
      <c r="AH234" s="131">
        <f t="shared" si="88"/>
        <v>0</v>
      </c>
      <c r="AR234" s="171">
        <f t="shared" si="96"/>
        <v>0</v>
      </c>
      <c r="AS234" s="2">
        <f t="shared" si="97"/>
        <v>0</v>
      </c>
      <c r="AT234" s="170" t="str">
        <f t="shared" si="98"/>
        <v>120-121</v>
      </c>
      <c r="AU234" s="156" t="str">
        <f t="shared" si="99"/>
        <v/>
      </c>
      <c r="AV234" s="171">
        <f t="shared" si="100"/>
        <v>0</v>
      </c>
      <c r="AW234" s="2">
        <f t="shared" si="101"/>
        <v>0</v>
      </c>
      <c r="AX234" s="170" t="str">
        <f t="shared" si="102"/>
        <v>120-122</v>
      </c>
      <c r="AY234" s="156" t="str">
        <f t="shared" si="103"/>
        <v/>
      </c>
      <c r="AZ234" s="171">
        <f t="shared" si="104"/>
        <v>0</v>
      </c>
      <c r="BA234" s="2">
        <f t="shared" si="105"/>
        <v>0</v>
      </c>
      <c r="BB234" s="170" t="str">
        <f t="shared" si="106"/>
        <v>120-123</v>
      </c>
      <c r="BC234" s="156" t="str">
        <f t="shared" si="107"/>
        <v/>
      </c>
      <c r="BD234" s="171">
        <f t="shared" si="108"/>
        <v>0</v>
      </c>
      <c r="BE234" s="2">
        <f t="shared" si="109"/>
        <v>0</v>
      </c>
      <c r="BF234" s="170" t="str">
        <f t="shared" si="110"/>
        <v>120-126</v>
      </c>
      <c r="BG234" s="156" t="str">
        <f t="shared" si="111"/>
        <v/>
      </c>
    </row>
    <row r="235" spans="2:59" ht="13.5" customHeight="1" x14ac:dyDescent="0.15">
      <c r="B235" s="63">
        <v>121</v>
      </c>
      <c r="C235" s="71" t="str">
        <f t="shared" si="93"/>
        <v/>
      </c>
      <c r="D235" s="118" t="str">
        <f t="shared" si="112"/>
        <v/>
      </c>
      <c r="E235" s="123" t="str">
        <f t="shared" si="84"/>
        <v/>
      </c>
      <c r="F235" s="124" t="str">
        <f t="shared" si="115"/>
        <v/>
      </c>
      <c r="G235" s="124" t="str">
        <f t="shared" si="115"/>
        <v/>
      </c>
      <c r="H235" s="124" t="str">
        <f t="shared" si="115"/>
        <v/>
      </c>
      <c r="I235" s="125" t="str">
        <f t="shared" si="113"/>
        <v/>
      </c>
      <c r="J235" s="123" t="str">
        <f t="shared" si="94"/>
        <v/>
      </c>
      <c r="K235" s="124" t="str">
        <f t="shared" si="117"/>
        <v/>
      </c>
      <c r="L235" s="124" t="str">
        <f t="shared" si="117"/>
        <v/>
      </c>
      <c r="M235" s="124" t="str">
        <f t="shared" si="117"/>
        <v/>
      </c>
      <c r="N235" s="125" t="str">
        <f t="shared" si="117"/>
        <v/>
      </c>
      <c r="O235" s="123" t="str">
        <f t="shared" si="95"/>
        <v/>
      </c>
      <c r="P235" s="124" t="str">
        <f t="shared" si="114"/>
        <v/>
      </c>
      <c r="Q235" s="124" t="str">
        <f t="shared" si="116"/>
        <v/>
      </c>
      <c r="R235" s="124" t="str">
        <f t="shared" si="118"/>
        <v/>
      </c>
      <c r="S235" s="125" t="str">
        <f t="shared" si="119"/>
        <v/>
      </c>
      <c r="T235" s="123"/>
      <c r="U235" s="124"/>
      <c r="V235" s="124"/>
      <c r="W235" s="124"/>
      <c r="X235" s="125"/>
      <c r="Y235" s="123"/>
      <c r="Z235" s="124"/>
      <c r="AA235" s="124"/>
      <c r="AB235" s="124"/>
      <c r="AC235" s="125"/>
      <c r="AD235" s="129">
        <f t="shared" si="90"/>
        <v>0</v>
      </c>
      <c r="AE235" s="130">
        <f t="shared" si="92"/>
        <v>0</v>
      </c>
      <c r="AF235" s="130">
        <f t="shared" si="86"/>
        <v>0</v>
      </c>
      <c r="AG235" s="130">
        <f t="shared" si="87"/>
        <v>0</v>
      </c>
      <c r="AH235" s="131">
        <f t="shared" si="88"/>
        <v>0</v>
      </c>
      <c r="AR235" s="171">
        <f t="shared" si="96"/>
        <v>0</v>
      </c>
      <c r="AS235" s="2">
        <f t="shared" si="97"/>
        <v>0</v>
      </c>
      <c r="AT235" s="170" t="str">
        <f t="shared" si="98"/>
        <v>121-122</v>
      </c>
      <c r="AU235" s="156" t="str">
        <f t="shared" si="99"/>
        <v/>
      </c>
      <c r="AV235" s="171">
        <f t="shared" si="100"/>
        <v>0</v>
      </c>
      <c r="AW235" s="2">
        <f t="shared" si="101"/>
        <v>0</v>
      </c>
      <c r="AX235" s="170" t="str">
        <f t="shared" si="102"/>
        <v>121-123</v>
      </c>
      <c r="AY235" s="156" t="str">
        <f t="shared" si="103"/>
        <v/>
      </c>
      <c r="AZ235" s="171">
        <f t="shared" si="104"/>
        <v>0</v>
      </c>
      <c r="BA235" s="2">
        <f t="shared" si="105"/>
        <v>0</v>
      </c>
      <c r="BB235" s="170" t="str">
        <f t="shared" si="106"/>
        <v>121-124</v>
      </c>
      <c r="BC235" s="156" t="str">
        <f t="shared" si="107"/>
        <v/>
      </c>
      <c r="BD235" s="171">
        <f t="shared" si="108"/>
        <v>0</v>
      </c>
      <c r="BE235" s="2">
        <f t="shared" si="109"/>
        <v>0</v>
      </c>
      <c r="BF235" s="170" t="str">
        <f t="shared" si="110"/>
        <v>121-127</v>
      </c>
      <c r="BG235" s="156" t="str">
        <f t="shared" si="111"/>
        <v/>
      </c>
    </row>
    <row r="236" spans="2:59" ht="13.5" customHeight="1" x14ac:dyDescent="0.15">
      <c r="B236" s="63">
        <v>122</v>
      </c>
      <c r="C236" s="71" t="str">
        <f t="shared" si="93"/>
        <v/>
      </c>
      <c r="D236" s="118" t="str">
        <f t="shared" si="112"/>
        <v/>
      </c>
      <c r="E236" s="123" t="str">
        <f t="shared" si="84"/>
        <v/>
      </c>
      <c r="F236" s="124" t="str">
        <f t="shared" si="115"/>
        <v/>
      </c>
      <c r="G236" s="124" t="str">
        <f t="shared" si="115"/>
        <v/>
      </c>
      <c r="H236" s="124" t="str">
        <f t="shared" si="115"/>
        <v/>
      </c>
      <c r="I236" s="125" t="str">
        <f t="shared" si="113"/>
        <v/>
      </c>
      <c r="J236" s="123" t="str">
        <f t="shared" si="94"/>
        <v/>
      </c>
      <c r="K236" s="124" t="str">
        <f t="shared" si="117"/>
        <v/>
      </c>
      <c r="L236" s="124" t="str">
        <f t="shared" si="117"/>
        <v/>
      </c>
      <c r="M236" s="124" t="str">
        <f t="shared" si="117"/>
        <v/>
      </c>
      <c r="N236" s="125" t="str">
        <f t="shared" si="117"/>
        <v/>
      </c>
      <c r="O236" s="123" t="str">
        <f t="shared" si="95"/>
        <v/>
      </c>
      <c r="P236" s="124" t="str">
        <f t="shared" si="114"/>
        <v/>
      </c>
      <c r="Q236" s="124" t="str">
        <f t="shared" si="116"/>
        <v/>
      </c>
      <c r="R236" s="124" t="str">
        <f t="shared" si="118"/>
        <v/>
      </c>
      <c r="S236" s="125" t="str">
        <f t="shared" si="119"/>
        <v/>
      </c>
      <c r="T236" s="123"/>
      <c r="U236" s="124"/>
      <c r="V236" s="124"/>
      <c r="W236" s="124"/>
      <c r="X236" s="125"/>
      <c r="Y236" s="123"/>
      <c r="Z236" s="124"/>
      <c r="AA236" s="124"/>
      <c r="AB236" s="124"/>
      <c r="AC236" s="125"/>
      <c r="AD236" s="129">
        <f t="shared" si="90"/>
        <v>0</v>
      </c>
      <c r="AE236" s="130">
        <f t="shared" si="92"/>
        <v>0</v>
      </c>
      <c r="AF236" s="130">
        <f t="shared" si="86"/>
        <v>0</v>
      </c>
      <c r="AG236" s="130">
        <f t="shared" si="87"/>
        <v>0</v>
      </c>
      <c r="AH236" s="131">
        <f t="shared" si="88"/>
        <v>0</v>
      </c>
      <c r="AR236" s="171">
        <f t="shared" si="96"/>
        <v>0</v>
      </c>
      <c r="AS236" s="2">
        <f t="shared" si="97"/>
        <v>0</v>
      </c>
      <c r="AT236" s="170" t="str">
        <f t="shared" si="98"/>
        <v>122-123</v>
      </c>
      <c r="AU236" s="156" t="str">
        <f t="shared" si="99"/>
        <v/>
      </c>
      <c r="AV236" s="171">
        <f t="shared" si="100"/>
        <v>0</v>
      </c>
      <c r="AW236" s="2">
        <f t="shared" si="101"/>
        <v>0</v>
      </c>
      <c r="AX236" s="170" t="str">
        <f t="shared" si="102"/>
        <v>122-124</v>
      </c>
      <c r="AY236" s="156" t="str">
        <f t="shared" si="103"/>
        <v/>
      </c>
      <c r="AZ236" s="171">
        <f t="shared" si="104"/>
        <v>0</v>
      </c>
      <c r="BA236" s="2">
        <f t="shared" si="105"/>
        <v>0</v>
      </c>
      <c r="BB236" s="170" t="str">
        <f t="shared" si="106"/>
        <v>122-125</v>
      </c>
      <c r="BC236" s="156" t="str">
        <f t="shared" si="107"/>
        <v/>
      </c>
      <c r="BD236" s="171">
        <f t="shared" si="108"/>
        <v>0</v>
      </c>
      <c r="BE236" s="2">
        <f t="shared" si="109"/>
        <v>0</v>
      </c>
      <c r="BF236" s="170" t="str">
        <f t="shared" si="110"/>
        <v>122-128</v>
      </c>
      <c r="BG236" s="156" t="str">
        <f t="shared" si="111"/>
        <v/>
      </c>
    </row>
    <row r="237" spans="2:59" ht="13.5" customHeight="1" x14ac:dyDescent="0.15">
      <c r="B237" s="63">
        <v>123</v>
      </c>
      <c r="C237" s="71" t="str">
        <f t="shared" si="93"/>
        <v/>
      </c>
      <c r="D237" s="118" t="str">
        <f t="shared" si="112"/>
        <v/>
      </c>
      <c r="E237" s="123" t="str">
        <f t="shared" si="84"/>
        <v/>
      </c>
      <c r="F237" s="124" t="str">
        <f t="shared" si="115"/>
        <v/>
      </c>
      <c r="G237" s="124" t="str">
        <f t="shared" si="115"/>
        <v/>
      </c>
      <c r="H237" s="124" t="str">
        <f t="shared" si="115"/>
        <v/>
      </c>
      <c r="I237" s="125" t="str">
        <f t="shared" si="113"/>
        <v/>
      </c>
      <c r="J237" s="123" t="str">
        <f t="shared" si="94"/>
        <v/>
      </c>
      <c r="K237" s="124" t="str">
        <f t="shared" si="117"/>
        <v/>
      </c>
      <c r="L237" s="124" t="str">
        <f t="shared" si="117"/>
        <v/>
      </c>
      <c r="M237" s="124" t="str">
        <f t="shared" si="117"/>
        <v/>
      </c>
      <c r="N237" s="125" t="str">
        <f t="shared" si="117"/>
        <v/>
      </c>
      <c r="O237" s="123" t="str">
        <f t="shared" si="95"/>
        <v/>
      </c>
      <c r="P237" s="124" t="str">
        <f t="shared" si="114"/>
        <v/>
      </c>
      <c r="Q237" s="124" t="str">
        <f t="shared" si="116"/>
        <v/>
      </c>
      <c r="R237" s="124" t="str">
        <f t="shared" si="118"/>
        <v/>
      </c>
      <c r="S237" s="125" t="str">
        <f t="shared" si="119"/>
        <v/>
      </c>
      <c r="T237" s="123"/>
      <c r="U237" s="124"/>
      <c r="V237" s="124"/>
      <c r="W237" s="124"/>
      <c r="X237" s="125"/>
      <c r="Y237" s="123"/>
      <c r="Z237" s="124"/>
      <c r="AA237" s="124"/>
      <c r="AB237" s="124"/>
      <c r="AC237" s="125"/>
      <c r="AD237" s="129">
        <f t="shared" si="90"/>
        <v>0</v>
      </c>
      <c r="AE237" s="130">
        <f t="shared" si="92"/>
        <v>0</v>
      </c>
      <c r="AF237" s="130">
        <f t="shared" si="86"/>
        <v>0</v>
      </c>
      <c r="AG237" s="130">
        <f t="shared" si="87"/>
        <v>0</v>
      </c>
      <c r="AH237" s="131">
        <f t="shared" si="88"/>
        <v>0</v>
      </c>
      <c r="AR237" s="171">
        <f t="shared" si="96"/>
        <v>0</v>
      </c>
      <c r="AS237" s="2">
        <f t="shared" si="97"/>
        <v>0</v>
      </c>
      <c r="AT237" s="170" t="str">
        <f t="shared" si="98"/>
        <v>123-124</v>
      </c>
      <c r="AU237" s="156" t="str">
        <f t="shared" si="99"/>
        <v/>
      </c>
      <c r="AV237" s="171">
        <f t="shared" si="100"/>
        <v>0</v>
      </c>
      <c r="AW237" s="2">
        <f t="shared" si="101"/>
        <v>0</v>
      </c>
      <c r="AX237" s="170" t="str">
        <f t="shared" si="102"/>
        <v>123-125</v>
      </c>
      <c r="AY237" s="156" t="str">
        <f t="shared" si="103"/>
        <v/>
      </c>
      <c r="AZ237" s="171">
        <f t="shared" si="104"/>
        <v>0</v>
      </c>
      <c r="BA237" s="2">
        <f t="shared" si="105"/>
        <v>0</v>
      </c>
      <c r="BB237" s="170" t="str">
        <f t="shared" si="106"/>
        <v>123-126</v>
      </c>
      <c r="BC237" s="156" t="str">
        <f t="shared" si="107"/>
        <v/>
      </c>
      <c r="BD237" s="171">
        <f t="shared" si="108"/>
        <v>0</v>
      </c>
      <c r="BE237" s="2">
        <f t="shared" si="109"/>
        <v>0</v>
      </c>
      <c r="BF237" s="170" t="str">
        <f t="shared" si="110"/>
        <v>123-129</v>
      </c>
      <c r="BG237" s="156" t="str">
        <f t="shared" si="111"/>
        <v/>
      </c>
    </row>
    <row r="238" spans="2:59" ht="13.5" customHeight="1" x14ac:dyDescent="0.15">
      <c r="B238" s="63">
        <v>124</v>
      </c>
      <c r="C238" s="71" t="str">
        <f t="shared" si="93"/>
        <v/>
      </c>
      <c r="D238" s="118" t="str">
        <f t="shared" si="112"/>
        <v/>
      </c>
      <c r="E238" s="123" t="str">
        <f t="shared" si="84"/>
        <v/>
      </c>
      <c r="F238" s="124" t="str">
        <f t="shared" si="115"/>
        <v/>
      </c>
      <c r="G238" s="124" t="str">
        <f t="shared" si="115"/>
        <v/>
      </c>
      <c r="H238" s="124" t="str">
        <f t="shared" si="115"/>
        <v/>
      </c>
      <c r="I238" s="125" t="str">
        <f t="shared" si="113"/>
        <v/>
      </c>
      <c r="J238" s="123" t="str">
        <f t="shared" si="94"/>
        <v/>
      </c>
      <c r="K238" s="124" t="str">
        <f t="shared" si="117"/>
        <v/>
      </c>
      <c r="L238" s="124" t="str">
        <f t="shared" si="117"/>
        <v/>
      </c>
      <c r="M238" s="124" t="str">
        <f t="shared" si="117"/>
        <v/>
      </c>
      <c r="N238" s="125" t="str">
        <f t="shared" si="117"/>
        <v/>
      </c>
      <c r="O238" s="123" t="str">
        <f t="shared" si="95"/>
        <v/>
      </c>
      <c r="P238" s="124" t="str">
        <f t="shared" si="114"/>
        <v/>
      </c>
      <c r="Q238" s="124" t="str">
        <f t="shared" si="116"/>
        <v/>
      </c>
      <c r="R238" s="124" t="str">
        <f t="shared" si="118"/>
        <v/>
      </c>
      <c r="S238" s="125" t="str">
        <f t="shared" si="119"/>
        <v/>
      </c>
      <c r="T238" s="123"/>
      <c r="U238" s="124"/>
      <c r="V238" s="124"/>
      <c r="W238" s="124"/>
      <c r="X238" s="125"/>
      <c r="Y238" s="123"/>
      <c r="Z238" s="124"/>
      <c r="AA238" s="124"/>
      <c r="AB238" s="124"/>
      <c r="AC238" s="125"/>
      <c r="AD238" s="129">
        <f t="shared" si="90"/>
        <v>0</v>
      </c>
      <c r="AE238" s="130">
        <f t="shared" si="92"/>
        <v>0</v>
      </c>
      <c r="AF238" s="130">
        <f t="shared" si="86"/>
        <v>0</v>
      </c>
      <c r="AG238" s="130">
        <f t="shared" si="87"/>
        <v>0</v>
      </c>
      <c r="AH238" s="131">
        <f t="shared" si="88"/>
        <v>0</v>
      </c>
      <c r="AR238" s="171">
        <f t="shared" si="96"/>
        <v>0</v>
      </c>
      <c r="AS238" s="2">
        <f t="shared" si="97"/>
        <v>0</v>
      </c>
      <c r="AT238" s="170" t="str">
        <f t="shared" si="98"/>
        <v>124-125</v>
      </c>
      <c r="AU238" s="156" t="str">
        <f t="shared" si="99"/>
        <v/>
      </c>
      <c r="AV238" s="171">
        <f t="shared" si="100"/>
        <v>0</v>
      </c>
      <c r="AW238" s="2">
        <f t="shared" si="101"/>
        <v>0</v>
      </c>
      <c r="AX238" s="170" t="str">
        <f t="shared" si="102"/>
        <v>124-126</v>
      </c>
      <c r="AY238" s="156" t="str">
        <f t="shared" si="103"/>
        <v/>
      </c>
      <c r="AZ238" s="171">
        <f t="shared" si="104"/>
        <v>0</v>
      </c>
      <c r="BA238" s="2">
        <f t="shared" si="105"/>
        <v>0</v>
      </c>
      <c r="BB238" s="170" t="str">
        <f t="shared" si="106"/>
        <v>124-127</v>
      </c>
      <c r="BC238" s="156" t="str">
        <f t="shared" si="107"/>
        <v/>
      </c>
      <c r="BD238" s="171">
        <f t="shared" si="108"/>
        <v>0</v>
      </c>
      <c r="BE238" s="2">
        <f t="shared" si="109"/>
        <v>0</v>
      </c>
      <c r="BF238" s="170" t="str">
        <f t="shared" si="110"/>
        <v>124-130</v>
      </c>
      <c r="BG238" s="156" t="str">
        <f t="shared" si="111"/>
        <v/>
      </c>
    </row>
    <row r="239" spans="2:59" ht="13.5" customHeight="1" x14ac:dyDescent="0.15">
      <c r="B239" s="63">
        <v>125</v>
      </c>
      <c r="C239" s="71" t="str">
        <f t="shared" si="93"/>
        <v/>
      </c>
      <c r="D239" s="118" t="str">
        <f t="shared" si="112"/>
        <v/>
      </c>
      <c r="E239" s="123" t="str">
        <f t="shared" si="84"/>
        <v/>
      </c>
      <c r="F239" s="124" t="str">
        <f t="shared" si="115"/>
        <v/>
      </c>
      <c r="G239" s="124" t="str">
        <f t="shared" si="115"/>
        <v/>
      </c>
      <c r="H239" s="124" t="str">
        <f t="shared" si="115"/>
        <v/>
      </c>
      <c r="I239" s="125" t="str">
        <f t="shared" si="113"/>
        <v/>
      </c>
      <c r="J239" s="123" t="str">
        <f t="shared" si="94"/>
        <v/>
      </c>
      <c r="K239" s="124" t="str">
        <f t="shared" si="117"/>
        <v/>
      </c>
      <c r="L239" s="124" t="str">
        <f t="shared" si="117"/>
        <v/>
      </c>
      <c r="M239" s="124" t="str">
        <f t="shared" si="117"/>
        <v/>
      </c>
      <c r="N239" s="125" t="str">
        <f t="shared" si="117"/>
        <v/>
      </c>
      <c r="O239" s="123" t="str">
        <f t="shared" si="95"/>
        <v/>
      </c>
      <c r="P239" s="124" t="str">
        <f t="shared" si="114"/>
        <v/>
      </c>
      <c r="Q239" s="124" t="str">
        <f t="shared" si="116"/>
        <v/>
      </c>
      <c r="R239" s="124" t="str">
        <f t="shared" si="118"/>
        <v/>
      </c>
      <c r="S239" s="125" t="str">
        <f t="shared" si="119"/>
        <v/>
      </c>
      <c r="T239" s="123"/>
      <c r="U239" s="124"/>
      <c r="V239" s="124"/>
      <c r="W239" s="124"/>
      <c r="X239" s="125"/>
      <c r="Y239" s="123"/>
      <c r="Z239" s="124"/>
      <c r="AA239" s="124"/>
      <c r="AB239" s="124"/>
      <c r="AC239" s="125"/>
      <c r="AD239" s="129">
        <f t="shared" si="90"/>
        <v>0</v>
      </c>
      <c r="AE239" s="130">
        <f t="shared" si="92"/>
        <v>0</v>
      </c>
      <c r="AF239" s="130">
        <f t="shared" si="86"/>
        <v>0</v>
      </c>
      <c r="AG239" s="130">
        <f t="shared" si="87"/>
        <v>0</v>
      </c>
      <c r="AH239" s="131">
        <f t="shared" si="88"/>
        <v>0</v>
      </c>
      <c r="AR239" s="171">
        <f t="shared" si="96"/>
        <v>0</v>
      </c>
      <c r="AS239" s="2">
        <f t="shared" si="97"/>
        <v>0</v>
      </c>
      <c r="AT239" s="170" t="str">
        <f t="shared" si="98"/>
        <v>125-126</v>
      </c>
      <c r="AU239" s="156" t="str">
        <f t="shared" si="99"/>
        <v/>
      </c>
      <c r="AV239" s="171">
        <f t="shared" si="100"/>
        <v>0</v>
      </c>
      <c r="AW239" s="2">
        <f t="shared" si="101"/>
        <v>0</v>
      </c>
      <c r="AX239" s="170" t="str">
        <f t="shared" si="102"/>
        <v>125-127</v>
      </c>
      <c r="AY239" s="156" t="str">
        <f t="shared" si="103"/>
        <v/>
      </c>
      <c r="AZ239" s="171">
        <f t="shared" si="104"/>
        <v>0</v>
      </c>
      <c r="BA239" s="2">
        <f t="shared" si="105"/>
        <v>0</v>
      </c>
      <c r="BB239" s="170" t="str">
        <f t="shared" si="106"/>
        <v>125-128</v>
      </c>
      <c r="BC239" s="156" t="str">
        <f t="shared" si="107"/>
        <v/>
      </c>
      <c r="BD239" s="171">
        <f t="shared" si="108"/>
        <v>0</v>
      </c>
      <c r="BE239" s="2">
        <f t="shared" si="109"/>
        <v>0</v>
      </c>
      <c r="BF239" s="170" t="str">
        <f t="shared" si="110"/>
        <v>125-131</v>
      </c>
      <c r="BG239" s="156" t="str">
        <f t="shared" si="111"/>
        <v/>
      </c>
    </row>
    <row r="240" spans="2:59" ht="13.5" customHeight="1" x14ac:dyDescent="0.15">
      <c r="B240" s="63">
        <v>126</v>
      </c>
      <c r="C240" s="71" t="str">
        <f t="shared" si="93"/>
        <v/>
      </c>
      <c r="D240" s="118" t="str">
        <f t="shared" si="112"/>
        <v/>
      </c>
      <c r="E240" s="123" t="str">
        <f t="shared" si="84"/>
        <v/>
      </c>
      <c r="F240" s="124" t="str">
        <f t="shared" si="115"/>
        <v/>
      </c>
      <c r="G240" s="124" t="str">
        <f t="shared" si="115"/>
        <v/>
      </c>
      <c r="H240" s="124" t="str">
        <f t="shared" si="115"/>
        <v/>
      </c>
      <c r="I240" s="125" t="str">
        <f t="shared" si="113"/>
        <v/>
      </c>
      <c r="J240" s="123" t="str">
        <f t="shared" si="94"/>
        <v/>
      </c>
      <c r="K240" s="124" t="str">
        <f t="shared" si="117"/>
        <v/>
      </c>
      <c r="L240" s="124" t="str">
        <f t="shared" si="117"/>
        <v/>
      </c>
      <c r="M240" s="124" t="str">
        <f t="shared" si="117"/>
        <v/>
      </c>
      <c r="N240" s="125" t="str">
        <f t="shared" si="117"/>
        <v/>
      </c>
      <c r="O240" s="123" t="str">
        <f t="shared" si="95"/>
        <v/>
      </c>
      <c r="P240" s="124" t="str">
        <f t="shared" si="114"/>
        <v/>
      </c>
      <c r="Q240" s="124" t="str">
        <f t="shared" si="116"/>
        <v/>
      </c>
      <c r="R240" s="124" t="str">
        <f t="shared" si="118"/>
        <v/>
      </c>
      <c r="S240" s="125" t="str">
        <f t="shared" si="119"/>
        <v/>
      </c>
      <c r="T240" s="123"/>
      <c r="U240" s="124"/>
      <c r="V240" s="124"/>
      <c r="W240" s="124"/>
      <c r="X240" s="125"/>
      <c r="Y240" s="123"/>
      <c r="Z240" s="124"/>
      <c r="AA240" s="124"/>
      <c r="AB240" s="124"/>
      <c r="AC240" s="125"/>
      <c r="AD240" s="129">
        <f t="shared" si="90"/>
        <v>0</v>
      </c>
      <c r="AE240" s="130">
        <f>AD240+AD241</f>
        <v>0</v>
      </c>
      <c r="AF240" s="130">
        <f t="shared" si="86"/>
        <v>0</v>
      </c>
      <c r="AG240" s="130">
        <f t="shared" si="87"/>
        <v>0</v>
      </c>
      <c r="AH240" s="131">
        <f t="shared" si="88"/>
        <v>0</v>
      </c>
      <c r="AR240" s="171">
        <f t="shared" si="96"/>
        <v>0</v>
      </c>
      <c r="AS240" s="2">
        <f t="shared" si="97"/>
        <v>0</v>
      </c>
      <c r="AT240" s="170" t="str">
        <f t="shared" si="98"/>
        <v>126-127</v>
      </c>
      <c r="AU240" s="156" t="str">
        <f t="shared" si="99"/>
        <v/>
      </c>
      <c r="AV240" s="171">
        <f t="shared" si="100"/>
        <v>0</v>
      </c>
      <c r="AW240" s="2">
        <f t="shared" si="101"/>
        <v>0</v>
      </c>
      <c r="AX240" s="170" t="str">
        <f t="shared" si="102"/>
        <v>126-128</v>
      </c>
      <c r="AY240" s="156" t="str">
        <f t="shared" si="103"/>
        <v/>
      </c>
      <c r="AZ240" s="171">
        <f t="shared" si="104"/>
        <v>0</v>
      </c>
      <c r="BA240" s="2">
        <f t="shared" si="105"/>
        <v>0</v>
      </c>
      <c r="BB240" s="170" t="str">
        <f t="shared" si="106"/>
        <v>126-129</v>
      </c>
      <c r="BC240" s="156" t="str">
        <f t="shared" si="107"/>
        <v/>
      </c>
      <c r="BD240" s="171">
        <f t="shared" si="108"/>
        <v>0</v>
      </c>
      <c r="BE240" s="2">
        <f t="shared" si="109"/>
        <v>0</v>
      </c>
      <c r="BF240" s="170" t="str">
        <f t="shared" si="110"/>
        <v>126-132</v>
      </c>
      <c r="BG240" s="156" t="str">
        <f t="shared" si="111"/>
        <v/>
      </c>
    </row>
    <row r="241" spans="2:59" ht="13.5" customHeight="1" x14ac:dyDescent="0.15">
      <c r="B241" s="63">
        <v>127</v>
      </c>
      <c r="C241" s="71" t="str">
        <f t="shared" si="93"/>
        <v/>
      </c>
      <c r="D241" s="118" t="str">
        <f t="shared" si="112"/>
        <v/>
      </c>
      <c r="E241" s="123" t="str">
        <f t="shared" si="84"/>
        <v/>
      </c>
      <c r="F241" s="124" t="str">
        <f t="shared" si="115"/>
        <v/>
      </c>
      <c r="G241" s="124" t="str">
        <f t="shared" si="115"/>
        <v/>
      </c>
      <c r="H241" s="124" t="str">
        <f t="shared" si="115"/>
        <v/>
      </c>
      <c r="I241" s="125" t="str">
        <f t="shared" si="113"/>
        <v/>
      </c>
      <c r="J241" s="123" t="str">
        <f t="shared" si="94"/>
        <v/>
      </c>
      <c r="K241" s="124" t="str">
        <f>J240</f>
        <v/>
      </c>
      <c r="L241" s="124" t="str">
        <f>K240</f>
        <v/>
      </c>
      <c r="M241" s="124" t="str">
        <f>L240</f>
        <v/>
      </c>
      <c r="N241" s="125" t="str">
        <f>M240</f>
        <v/>
      </c>
      <c r="O241" s="123" t="str">
        <f t="shared" ref="O241:O264" si="120">IF(E241&lt;&gt;"",((E241*20*50*ffp)/Klevee)/5,"")</f>
        <v/>
      </c>
      <c r="P241" s="124" t="str">
        <f>O240</f>
        <v/>
      </c>
      <c r="Q241" s="124" t="str">
        <f>P240</f>
        <v/>
      </c>
      <c r="R241" s="124" t="str">
        <f>Q240</f>
        <v/>
      </c>
      <c r="S241" s="125" t="str">
        <f>R240</f>
        <v/>
      </c>
      <c r="T241" s="123"/>
      <c r="U241" s="124"/>
      <c r="V241" s="124"/>
      <c r="W241" s="124"/>
      <c r="X241" s="125"/>
      <c r="Y241" s="123"/>
      <c r="Z241" s="124"/>
      <c r="AA241" s="124"/>
      <c r="AB241" s="124"/>
      <c r="AC241" s="125"/>
      <c r="AD241" s="129">
        <f t="shared" ref="AD241:AD264" si="121">SUM(J241:AC241)</f>
        <v>0</v>
      </c>
      <c r="AE241" s="130">
        <f t="shared" si="92"/>
        <v>0</v>
      </c>
      <c r="AF241" s="130">
        <f t="shared" si="86"/>
        <v>0</v>
      </c>
      <c r="AG241" s="130">
        <f t="shared" si="87"/>
        <v>0</v>
      </c>
      <c r="AH241" s="131">
        <f t="shared" si="88"/>
        <v>0</v>
      </c>
      <c r="AR241" s="171">
        <f t="shared" si="96"/>
        <v>0</v>
      </c>
      <c r="AS241" s="2">
        <f t="shared" si="97"/>
        <v>0</v>
      </c>
      <c r="AT241" s="170" t="str">
        <f t="shared" si="98"/>
        <v>127-128</v>
      </c>
      <c r="AU241" s="156" t="str">
        <f t="shared" si="99"/>
        <v/>
      </c>
      <c r="AV241" s="171">
        <f t="shared" si="100"/>
        <v>0</v>
      </c>
      <c r="AW241" s="2">
        <f t="shared" si="101"/>
        <v>0</v>
      </c>
      <c r="AX241" s="170" t="str">
        <f t="shared" si="102"/>
        <v>127-129</v>
      </c>
      <c r="AY241" s="156" t="str">
        <f t="shared" si="103"/>
        <v/>
      </c>
      <c r="AZ241" s="171">
        <f t="shared" si="104"/>
        <v>0</v>
      </c>
      <c r="BA241" s="2">
        <f t="shared" si="105"/>
        <v>0</v>
      </c>
      <c r="BB241" s="170" t="str">
        <f t="shared" si="106"/>
        <v>127-130</v>
      </c>
      <c r="BC241" s="156" t="str">
        <f t="shared" si="107"/>
        <v/>
      </c>
      <c r="BD241" s="171">
        <f t="shared" si="108"/>
        <v>0</v>
      </c>
      <c r="BE241" s="2">
        <f t="shared" si="109"/>
        <v>0</v>
      </c>
      <c r="BF241" s="170" t="str">
        <f t="shared" si="110"/>
        <v>127-133</v>
      </c>
      <c r="BG241" s="156" t="str">
        <f t="shared" si="111"/>
        <v/>
      </c>
    </row>
    <row r="242" spans="2:59" ht="13.5" customHeight="1" x14ac:dyDescent="0.15">
      <c r="B242" s="63">
        <v>128</v>
      </c>
      <c r="C242" s="71" t="str">
        <f t="shared" ref="C242:C264" si="122">IF(ISERROR(VLOOKUP(B242,$B$34:$C$70,2,0)),"",VLOOKUP(B242,$B$34:$C$70,2,0))</f>
        <v/>
      </c>
      <c r="D242" s="118" t="str">
        <f t="shared" si="112"/>
        <v/>
      </c>
      <c r="E242" s="123" t="str">
        <f t="shared" si="84"/>
        <v/>
      </c>
      <c r="F242" s="124" t="str">
        <f t="shared" si="115"/>
        <v/>
      </c>
      <c r="G242" s="124" t="str">
        <f t="shared" si="115"/>
        <v/>
      </c>
      <c r="H242" s="124" t="str">
        <f t="shared" si="115"/>
        <v/>
      </c>
      <c r="I242" s="125" t="str">
        <f t="shared" si="113"/>
        <v/>
      </c>
      <c r="J242" s="123" t="str">
        <f t="shared" ref="J242:J264" si="123">IF(E242&lt;&gt;"",IF($B242&lt;$F$17,"",(E242*30*50*ffp)/5),"")</f>
        <v/>
      </c>
      <c r="K242" s="124" t="str">
        <f t="shared" ref="K242:K263" si="124">J241</f>
        <v/>
      </c>
      <c r="L242" s="124" t="str">
        <f t="shared" si="117"/>
        <v/>
      </c>
      <c r="M242" s="124" t="str">
        <f t="shared" si="117"/>
        <v/>
      </c>
      <c r="N242" s="125" t="str">
        <f t="shared" si="117"/>
        <v/>
      </c>
      <c r="O242" s="123" t="str">
        <f t="shared" si="120"/>
        <v/>
      </c>
      <c r="P242" s="124" t="str">
        <f t="shared" si="114"/>
        <v/>
      </c>
      <c r="Q242" s="124" t="str">
        <f t="shared" si="116"/>
        <v/>
      </c>
      <c r="R242" s="124" t="str">
        <f t="shared" si="118"/>
        <v/>
      </c>
      <c r="S242" s="125" t="str">
        <f t="shared" si="119"/>
        <v/>
      </c>
      <c r="T242" s="123"/>
      <c r="U242" s="124"/>
      <c r="V242" s="124"/>
      <c r="W242" s="124"/>
      <c r="X242" s="125"/>
      <c r="Y242" s="123"/>
      <c r="Z242" s="124"/>
      <c r="AA242" s="124"/>
      <c r="AB242" s="124"/>
      <c r="AC242" s="125"/>
      <c r="AD242" s="129">
        <f t="shared" si="121"/>
        <v>0</v>
      </c>
      <c r="AE242" s="130">
        <f t="shared" si="92"/>
        <v>0</v>
      </c>
      <c r="AF242" s="130">
        <f t="shared" si="86"/>
        <v>0</v>
      </c>
      <c r="AG242" s="130">
        <f t="shared" si="87"/>
        <v>0</v>
      </c>
      <c r="AH242" s="131">
        <f t="shared" si="88"/>
        <v>0</v>
      </c>
      <c r="AR242" s="171">
        <f t="shared" ref="AR242:AR264" si="125">AE242*(Koc*(Ocse/100)*Pse*Vse)/(Koc*(Ocse/100)*Pse*Vse+1*86400*$AR$108)</f>
        <v>0</v>
      </c>
      <c r="AS242" s="2">
        <f t="shared" ref="AS242:AS264" si="126">(AE242-AR242)/(3*86400*$AR$108)*1000</f>
        <v>0</v>
      </c>
      <c r="AT242" s="170" t="str">
        <f t="shared" ref="AT242:AT264" si="127">$B242&amp;"-"&amp;$B242+1</f>
        <v>128-129</v>
      </c>
      <c r="AU242" s="156" t="str">
        <f t="shared" ref="AU242:AU264" si="128">IF(AT242=AR$110,AS$110,"")</f>
        <v/>
      </c>
      <c r="AV242" s="171">
        <f t="shared" ref="AV242:AV264" si="129">AF242*(Koc*(Ocse/100)*Pse*Vse)/(Koc*(Ocse/100)*Pse*Vse+1*86400*$AV$108)</f>
        <v>0</v>
      </c>
      <c r="AW242" s="2">
        <f t="shared" ref="AW242:AW264" si="130">(AF242-AV242)/(3*86400*$AV$108)*1000</f>
        <v>0</v>
      </c>
      <c r="AX242" s="170" t="str">
        <f t="shared" ref="AX242:AX264" si="131">$B242&amp;"-"&amp;$B242+2</f>
        <v>128-130</v>
      </c>
      <c r="AY242" s="156" t="str">
        <f t="shared" ref="AY242:AY264" si="132">IF(AX242=AV$110,AW$110,"")</f>
        <v/>
      </c>
      <c r="AZ242" s="171">
        <f t="shared" ref="AZ242:AZ264" si="133">AG242*(Koc*(Ocse/100)*Pse*Vse)/(Koc*(Ocse/100)*Pse*Vse+1*86400*$AZ$108)</f>
        <v>0</v>
      </c>
      <c r="BA242" s="2">
        <f t="shared" ref="BA242:BA264" si="134">(AG242-AZ242)/(3*86400*$AZ$108)*1000</f>
        <v>0</v>
      </c>
      <c r="BB242" s="170" t="str">
        <f t="shared" ref="BB242:BB264" si="135">$B242&amp;"-"&amp;$B242+3</f>
        <v>128-131</v>
      </c>
      <c r="BC242" s="156" t="str">
        <f t="shared" ref="BC242:BC264" si="136">IF(BB242=AZ$110,BA$110,"")</f>
        <v/>
      </c>
      <c r="BD242" s="171">
        <f t="shared" ref="BD242:BD264" si="137">AH242*(Koc*(Ocse/100)*Pse*Vse)/(Koc*(Ocse/100)*Pse*Vse+1*86400*$BD$108)</f>
        <v>0</v>
      </c>
      <c r="BE242" s="2">
        <f t="shared" ref="BE242:BE264" si="138">(AH242-BD242)/(3*86400*$BD$108)*1000</f>
        <v>0</v>
      </c>
      <c r="BF242" s="170" t="str">
        <f t="shared" ref="BF242:BF264" si="139">$B242&amp;"-"&amp;$B242+6</f>
        <v>128-134</v>
      </c>
      <c r="BG242" s="156" t="str">
        <f t="shared" ref="BG242:BG264" si="140">IF(BF242=BD$110,BE$110,"")</f>
        <v/>
      </c>
    </row>
    <row r="243" spans="2:59" ht="13.5" customHeight="1" x14ac:dyDescent="0.15">
      <c r="B243" s="63">
        <v>129</v>
      </c>
      <c r="C243" s="71" t="str">
        <f t="shared" si="122"/>
        <v/>
      </c>
      <c r="D243" s="118" t="str">
        <f t="shared" ref="D243:D264" si="141">IF(MAX($AL$115:$AL$134)&lt;B243, "", IF(B243=VLOOKUP(B243, $AL$115:$AL$134,1,1), C243,D242-INDEX($AP$115:$AP$134, MATCH(VLOOKUP(B243, $AL$115:$AL$134,1,1), $AL$115:$AL$134)+1, 1)))</f>
        <v/>
      </c>
      <c r="E243" s="123" t="str">
        <f t="shared" ref="E243:E264" si="142">D243</f>
        <v/>
      </c>
      <c r="F243" s="124" t="str">
        <f t="shared" si="115"/>
        <v/>
      </c>
      <c r="G243" s="124" t="str">
        <f t="shared" si="115"/>
        <v/>
      </c>
      <c r="H243" s="124" t="str">
        <f t="shared" si="115"/>
        <v/>
      </c>
      <c r="I243" s="125" t="str">
        <f t="shared" si="113"/>
        <v/>
      </c>
      <c r="J243" s="123" t="str">
        <f t="shared" si="123"/>
        <v/>
      </c>
      <c r="K243" s="124" t="str">
        <f t="shared" si="124"/>
        <v/>
      </c>
      <c r="L243" s="124" t="str">
        <f t="shared" si="117"/>
        <v/>
      </c>
      <c r="M243" s="124" t="str">
        <f t="shared" si="117"/>
        <v/>
      </c>
      <c r="N243" s="125" t="str">
        <f t="shared" si="117"/>
        <v/>
      </c>
      <c r="O243" s="123" t="str">
        <f t="shared" si="120"/>
        <v/>
      </c>
      <c r="P243" s="124" t="str">
        <f t="shared" ref="P243:P264" si="143">O242</f>
        <v/>
      </c>
      <c r="Q243" s="124" t="str">
        <f t="shared" si="116"/>
        <v/>
      </c>
      <c r="R243" s="124" t="str">
        <f t="shared" si="118"/>
        <v/>
      </c>
      <c r="S243" s="125" t="str">
        <f t="shared" si="119"/>
        <v/>
      </c>
      <c r="T243" s="123"/>
      <c r="U243" s="124"/>
      <c r="V243" s="124"/>
      <c r="W243" s="124"/>
      <c r="X243" s="125"/>
      <c r="Y243" s="123"/>
      <c r="Z243" s="124"/>
      <c r="AA243" s="124"/>
      <c r="AB243" s="124"/>
      <c r="AC243" s="125"/>
      <c r="AD243" s="129">
        <f t="shared" si="121"/>
        <v>0</v>
      </c>
      <c r="AE243" s="130">
        <f t="shared" si="92"/>
        <v>0</v>
      </c>
      <c r="AF243" s="130">
        <f t="shared" ref="AF243:AF260" si="144">SUM(AD243:AD245)</f>
        <v>0</v>
      </c>
      <c r="AG243" s="130">
        <f t="shared" ref="AG243:AG259" si="145">SUM(AD243:AD246)</f>
        <v>0</v>
      </c>
      <c r="AH243" s="131">
        <f t="shared" ref="AH243:AH256" si="146">SUM(AD243:AD249)</f>
        <v>0</v>
      </c>
      <c r="AR243" s="171">
        <f t="shared" si="125"/>
        <v>0</v>
      </c>
      <c r="AS243" s="2">
        <f t="shared" si="126"/>
        <v>0</v>
      </c>
      <c r="AT243" s="170" t="str">
        <f t="shared" si="127"/>
        <v>129-130</v>
      </c>
      <c r="AU243" s="156" t="str">
        <f t="shared" si="128"/>
        <v/>
      </c>
      <c r="AV243" s="171">
        <f t="shared" si="129"/>
        <v>0</v>
      </c>
      <c r="AW243" s="2">
        <f t="shared" si="130"/>
        <v>0</v>
      </c>
      <c r="AX243" s="170" t="str">
        <f t="shared" si="131"/>
        <v>129-131</v>
      </c>
      <c r="AY243" s="156" t="str">
        <f t="shared" si="132"/>
        <v/>
      </c>
      <c r="AZ243" s="171">
        <f t="shared" si="133"/>
        <v>0</v>
      </c>
      <c r="BA243" s="2">
        <f t="shared" si="134"/>
        <v>0</v>
      </c>
      <c r="BB243" s="170" t="str">
        <f t="shared" si="135"/>
        <v>129-132</v>
      </c>
      <c r="BC243" s="156" t="str">
        <f t="shared" si="136"/>
        <v/>
      </c>
      <c r="BD243" s="171">
        <f t="shared" si="137"/>
        <v>0</v>
      </c>
      <c r="BE243" s="2">
        <f t="shared" si="138"/>
        <v>0</v>
      </c>
      <c r="BF243" s="170" t="str">
        <f t="shared" si="139"/>
        <v>129-135</v>
      </c>
      <c r="BG243" s="156" t="str">
        <f t="shared" si="140"/>
        <v/>
      </c>
    </row>
    <row r="244" spans="2:59" ht="13.5" customHeight="1" x14ac:dyDescent="0.15">
      <c r="B244" s="63">
        <v>130</v>
      </c>
      <c r="C244" s="71" t="str">
        <f t="shared" si="122"/>
        <v/>
      </c>
      <c r="D244" s="118" t="str">
        <f t="shared" si="141"/>
        <v/>
      </c>
      <c r="E244" s="123" t="str">
        <f t="shared" si="142"/>
        <v/>
      </c>
      <c r="F244" s="124" t="str">
        <f t="shared" si="115"/>
        <v/>
      </c>
      <c r="G244" s="124" t="str">
        <f t="shared" si="115"/>
        <v/>
      </c>
      <c r="H244" s="124" t="str">
        <f t="shared" si="115"/>
        <v/>
      </c>
      <c r="I244" s="125" t="str">
        <f t="shared" si="113"/>
        <v/>
      </c>
      <c r="J244" s="123" t="str">
        <f t="shared" si="123"/>
        <v/>
      </c>
      <c r="K244" s="124" t="str">
        <f t="shared" si="124"/>
        <v/>
      </c>
      <c r="L244" s="124" t="str">
        <f t="shared" si="117"/>
        <v/>
      </c>
      <c r="M244" s="124" t="str">
        <f t="shared" si="117"/>
        <v/>
      </c>
      <c r="N244" s="125" t="str">
        <f t="shared" si="117"/>
        <v/>
      </c>
      <c r="O244" s="123" t="str">
        <f t="shared" si="120"/>
        <v/>
      </c>
      <c r="P244" s="124" t="str">
        <f t="shared" si="143"/>
        <v/>
      </c>
      <c r="Q244" s="124" t="str">
        <f t="shared" ref="Q244:Q264" si="147">P243</f>
        <v/>
      </c>
      <c r="R244" s="124" t="str">
        <f t="shared" si="118"/>
        <v/>
      </c>
      <c r="S244" s="125" t="str">
        <f t="shared" si="119"/>
        <v/>
      </c>
      <c r="T244" s="123"/>
      <c r="U244" s="124"/>
      <c r="V244" s="124"/>
      <c r="W244" s="124"/>
      <c r="X244" s="125"/>
      <c r="Y244" s="123"/>
      <c r="Z244" s="124"/>
      <c r="AA244" s="124"/>
      <c r="AB244" s="124"/>
      <c r="AC244" s="125"/>
      <c r="AD244" s="129">
        <f t="shared" si="121"/>
        <v>0</v>
      </c>
      <c r="AE244" s="130">
        <f t="shared" si="92"/>
        <v>0</v>
      </c>
      <c r="AF244" s="130">
        <f t="shared" si="144"/>
        <v>0</v>
      </c>
      <c r="AG244" s="130">
        <f t="shared" si="145"/>
        <v>0</v>
      </c>
      <c r="AH244" s="131">
        <f t="shared" si="146"/>
        <v>0</v>
      </c>
      <c r="AR244" s="171">
        <f t="shared" si="125"/>
        <v>0</v>
      </c>
      <c r="AS244" s="2">
        <f t="shared" si="126"/>
        <v>0</v>
      </c>
      <c r="AT244" s="170" t="str">
        <f t="shared" si="127"/>
        <v>130-131</v>
      </c>
      <c r="AU244" s="156" t="str">
        <f t="shared" si="128"/>
        <v/>
      </c>
      <c r="AV244" s="171">
        <f t="shared" si="129"/>
        <v>0</v>
      </c>
      <c r="AW244" s="2">
        <f t="shared" si="130"/>
        <v>0</v>
      </c>
      <c r="AX244" s="170" t="str">
        <f t="shared" si="131"/>
        <v>130-132</v>
      </c>
      <c r="AY244" s="156" t="str">
        <f t="shared" si="132"/>
        <v/>
      </c>
      <c r="AZ244" s="171">
        <f t="shared" si="133"/>
        <v>0</v>
      </c>
      <c r="BA244" s="2">
        <f t="shared" si="134"/>
        <v>0</v>
      </c>
      <c r="BB244" s="170" t="str">
        <f t="shared" si="135"/>
        <v>130-133</v>
      </c>
      <c r="BC244" s="156" t="str">
        <f t="shared" si="136"/>
        <v/>
      </c>
      <c r="BD244" s="171">
        <f t="shared" si="137"/>
        <v>0</v>
      </c>
      <c r="BE244" s="2">
        <f t="shared" si="138"/>
        <v>0</v>
      </c>
      <c r="BF244" s="170" t="str">
        <f t="shared" si="139"/>
        <v>130-136</v>
      </c>
      <c r="BG244" s="156" t="str">
        <f t="shared" si="140"/>
        <v/>
      </c>
    </row>
    <row r="245" spans="2:59" ht="13.5" customHeight="1" x14ac:dyDescent="0.15">
      <c r="B245" s="63">
        <v>131</v>
      </c>
      <c r="C245" s="71" t="str">
        <f t="shared" si="122"/>
        <v/>
      </c>
      <c r="D245" s="118" t="str">
        <f t="shared" si="141"/>
        <v/>
      </c>
      <c r="E245" s="123" t="str">
        <f t="shared" si="142"/>
        <v/>
      </c>
      <c r="F245" s="124" t="str">
        <f t="shared" si="115"/>
        <v/>
      </c>
      <c r="G245" s="124" t="str">
        <f t="shared" si="115"/>
        <v/>
      </c>
      <c r="H245" s="124" t="str">
        <f t="shared" si="115"/>
        <v/>
      </c>
      <c r="I245" s="125" t="str">
        <f t="shared" si="113"/>
        <v/>
      </c>
      <c r="J245" s="123" t="str">
        <f t="shared" si="123"/>
        <v/>
      </c>
      <c r="K245" s="124" t="str">
        <f t="shared" si="124"/>
        <v/>
      </c>
      <c r="L245" s="124" t="str">
        <f t="shared" si="117"/>
        <v/>
      </c>
      <c r="M245" s="124" t="str">
        <f t="shared" si="117"/>
        <v/>
      </c>
      <c r="N245" s="125" t="str">
        <f t="shared" si="117"/>
        <v/>
      </c>
      <c r="O245" s="123" t="str">
        <f t="shared" si="120"/>
        <v/>
      </c>
      <c r="P245" s="124" t="str">
        <f t="shared" si="143"/>
        <v/>
      </c>
      <c r="Q245" s="124" t="str">
        <f t="shared" si="147"/>
        <v/>
      </c>
      <c r="R245" s="124" t="str">
        <f t="shared" si="118"/>
        <v/>
      </c>
      <c r="S245" s="125" t="str">
        <f t="shared" si="119"/>
        <v/>
      </c>
      <c r="T245" s="123"/>
      <c r="U245" s="124"/>
      <c r="V245" s="124"/>
      <c r="W245" s="124"/>
      <c r="X245" s="125"/>
      <c r="Y245" s="123"/>
      <c r="Z245" s="124"/>
      <c r="AA245" s="124"/>
      <c r="AB245" s="124"/>
      <c r="AC245" s="125"/>
      <c r="AD245" s="129">
        <f t="shared" si="121"/>
        <v>0</v>
      </c>
      <c r="AE245" s="130">
        <f t="shared" si="92"/>
        <v>0</v>
      </c>
      <c r="AF245" s="130">
        <f t="shared" si="144"/>
        <v>0</v>
      </c>
      <c r="AG245" s="130">
        <f t="shared" si="145"/>
        <v>0</v>
      </c>
      <c r="AH245" s="131">
        <f t="shared" si="146"/>
        <v>0</v>
      </c>
      <c r="AR245" s="171">
        <f t="shared" si="125"/>
        <v>0</v>
      </c>
      <c r="AS245" s="2">
        <f t="shared" si="126"/>
        <v>0</v>
      </c>
      <c r="AT245" s="170" t="str">
        <f t="shared" si="127"/>
        <v>131-132</v>
      </c>
      <c r="AU245" s="156" t="str">
        <f t="shared" si="128"/>
        <v/>
      </c>
      <c r="AV245" s="171">
        <f t="shared" si="129"/>
        <v>0</v>
      </c>
      <c r="AW245" s="2">
        <f t="shared" si="130"/>
        <v>0</v>
      </c>
      <c r="AX245" s="170" t="str">
        <f t="shared" si="131"/>
        <v>131-133</v>
      </c>
      <c r="AY245" s="156" t="str">
        <f t="shared" si="132"/>
        <v/>
      </c>
      <c r="AZ245" s="171">
        <f t="shared" si="133"/>
        <v>0</v>
      </c>
      <c r="BA245" s="2">
        <f t="shared" si="134"/>
        <v>0</v>
      </c>
      <c r="BB245" s="170" t="str">
        <f t="shared" si="135"/>
        <v>131-134</v>
      </c>
      <c r="BC245" s="156" t="str">
        <f t="shared" si="136"/>
        <v/>
      </c>
      <c r="BD245" s="171">
        <f t="shared" si="137"/>
        <v>0</v>
      </c>
      <c r="BE245" s="2">
        <f t="shared" si="138"/>
        <v>0</v>
      </c>
      <c r="BF245" s="170" t="str">
        <f t="shared" si="139"/>
        <v>131-137</v>
      </c>
      <c r="BG245" s="156" t="str">
        <f t="shared" si="140"/>
        <v/>
      </c>
    </row>
    <row r="246" spans="2:59" ht="13.5" customHeight="1" x14ac:dyDescent="0.15">
      <c r="B246" s="63">
        <v>132</v>
      </c>
      <c r="C246" s="71" t="str">
        <f t="shared" si="122"/>
        <v/>
      </c>
      <c r="D246" s="118" t="str">
        <f t="shared" si="141"/>
        <v/>
      </c>
      <c r="E246" s="123" t="str">
        <f t="shared" si="142"/>
        <v/>
      </c>
      <c r="F246" s="124" t="str">
        <f t="shared" si="115"/>
        <v/>
      </c>
      <c r="G246" s="124" t="str">
        <f t="shared" si="115"/>
        <v/>
      </c>
      <c r="H246" s="124" t="str">
        <f t="shared" si="115"/>
        <v/>
      </c>
      <c r="I246" s="125" t="str">
        <f t="shared" si="113"/>
        <v/>
      </c>
      <c r="J246" s="123" t="str">
        <f t="shared" si="123"/>
        <v/>
      </c>
      <c r="K246" s="124" t="str">
        <f t="shared" si="124"/>
        <v/>
      </c>
      <c r="L246" s="124" t="str">
        <f t="shared" si="117"/>
        <v/>
      </c>
      <c r="M246" s="124" t="str">
        <f t="shared" si="117"/>
        <v/>
      </c>
      <c r="N246" s="125" t="str">
        <f t="shared" si="117"/>
        <v/>
      </c>
      <c r="O246" s="123" t="str">
        <f t="shared" si="120"/>
        <v/>
      </c>
      <c r="P246" s="124" t="str">
        <f t="shared" si="143"/>
        <v/>
      </c>
      <c r="Q246" s="124" t="str">
        <f t="shared" si="147"/>
        <v/>
      </c>
      <c r="R246" s="124" t="str">
        <f t="shared" si="118"/>
        <v/>
      </c>
      <c r="S246" s="125" t="str">
        <f t="shared" ref="S246:S264" si="148">R245</f>
        <v/>
      </c>
      <c r="T246" s="123"/>
      <c r="U246" s="124"/>
      <c r="V246" s="124"/>
      <c r="W246" s="124"/>
      <c r="X246" s="125"/>
      <c r="Y246" s="123"/>
      <c r="Z246" s="124"/>
      <c r="AA246" s="124"/>
      <c r="AB246" s="124"/>
      <c r="AC246" s="125"/>
      <c r="AD246" s="129">
        <f t="shared" si="121"/>
        <v>0</v>
      </c>
      <c r="AE246" s="130">
        <f t="shared" si="92"/>
        <v>0</v>
      </c>
      <c r="AF246" s="130">
        <f t="shared" si="144"/>
        <v>0</v>
      </c>
      <c r="AG246" s="130">
        <f t="shared" si="145"/>
        <v>0</v>
      </c>
      <c r="AH246" s="131">
        <f t="shared" si="146"/>
        <v>0</v>
      </c>
      <c r="AR246" s="171">
        <f t="shared" si="125"/>
        <v>0</v>
      </c>
      <c r="AS246" s="2">
        <f t="shared" si="126"/>
        <v>0</v>
      </c>
      <c r="AT246" s="170" t="str">
        <f t="shared" si="127"/>
        <v>132-133</v>
      </c>
      <c r="AU246" s="156" t="str">
        <f t="shared" si="128"/>
        <v/>
      </c>
      <c r="AV246" s="171">
        <f t="shared" si="129"/>
        <v>0</v>
      </c>
      <c r="AW246" s="2">
        <f t="shared" si="130"/>
        <v>0</v>
      </c>
      <c r="AX246" s="170" t="str">
        <f t="shared" si="131"/>
        <v>132-134</v>
      </c>
      <c r="AY246" s="156" t="str">
        <f t="shared" si="132"/>
        <v/>
      </c>
      <c r="AZ246" s="171">
        <f t="shared" si="133"/>
        <v>0</v>
      </c>
      <c r="BA246" s="2">
        <f t="shared" si="134"/>
        <v>0</v>
      </c>
      <c r="BB246" s="170" t="str">
        <f t="shared" si="135"/>
        <v>132-135</v>
      </c>
      <c r="BC246" s="156" t="str">
        <f t="shared" si="136"/>
        <v/>
      </c>
      <c r="BD246" s="171">
        <f t="shared" si="137"/>
        <v>0</v>
      </c>
      <c r="BE246" s="2">
        <f t="shared" si="138"/>
        <v>0</v>
      </c>
      <c r="BF246" s="170" t="str">
        <f t="shared" si="139"/>
        <v>132-138</v>
      </c>
      <c r="BG246" s="156" t="str">
        <f t="shared" si="140"/>
        <v/>
      </c>
    </row>
    <row r="247" spans="2:59" ht="13.5" customHeight="1" x14ac:dyDescent="0.15">
      <c r="B247" s="63">
        <v>133</v>
      </c>
      <c r="C247" s="71" t="str">
        <f t="shared" si="122"/>
        <v/>
      </c>
      <c r="D247" s="118" t="str">
        <f t="shared" si="141"/>
        <v/>
      </c>
      <c r="E247" s="123" t="str">
        <f t="shared" si="142"/>
        <v/>
      </c>
      <c r="F247" s="124" t="str">
        <f t="shared" si="115"/>
        <v/>
      </c>
      <c r="G247" s="124" t="str">
        <f t="shared" si="115"/>
        <v/>
      </c>
      <c r="H247" s="124" t="str">
        <f t="shared" si="115"/>
        <v/>
      </c>
      <c r="I247" s="125" t="str">
        <f t="shared" si="113"/>
        <v/>
      </c>
      <c r="J247" s="123" t="str">
        <f t="shared" si="123"/>
        <v/>
      </c>
      <c r="K247" s="124" t="str">
        <f t="shared" si="124"/>
        <v/>
      </c>
      <c r="L247" s="124" t="str">
        <f t="shared" si="117"/>
        <v/>
      </c>
      <c r="M247" s="124" t="str">
        <f t="shared" si="117"/>
        <v/>
      </c>
      <c r="N247" s="125" t="str">
        <f t="shared" si="117"/>
        <v/>
      </c>
      <c r="O247" s="123" t="str">
        <f t="shared" si="120"/>
        <v/>
      </c>
      <c r="P247" s="124" t="str">
        <f t="shared" si="143"/>
        <v/>
      </c>
      <c r="Q247" s="124" t="str">
        <f t="shared" si="147"/>
        <v/>
      </c>
      <c r="R247" s="124" t="str">
        <f t="shared" si="118"/>
        <v/>
      </c>
      <c r="S247" s="125" t="str">
        <f t="shared" si="148"/>
        <v/>
      </c>
      <c r="T247" s="123"/>
      <c r="U247" s="124"/>
      <c r="V247" s="124"/>
      <c r="W247" s="124"/>
      <c r="X247" s="125"/>
      <c r="Y247" s="123"/>
      <c r="Z247" s="124"/>
      <c r="AA247" s="124"/>
      <c r="AB247" s="124"/>
      <c r="AC247" s="125"/>
      <c r="AD247" s="129">
        <f t="shared" si="121"/>
        <v>0</v>
      </c>
      <c r="AE247" s="130">
        <f t="shared" si="92"/>
        <v>0</v>
      </c>
      <c r="AF247" s="130">
        <f t="shared" si="144"/>
        <v>0</v>
      </c>
      <c r="AG247" s="130">
        <f t="shared" si="145"/>
        <v>0</v>
      </c>
      <c r="AH247" s="131">
        <f t="shared" si="146"/>
        <v>0</v>
      </c>
      <c r="AR247" s="171">
        <f t="shared" si="125"/>
        <v>0</v>
      </c>
      <c r="AS247" s="2">
        <f t="shared" si="126"/>
        <v>0</v>
      </c>
      <c r="AT247" s="170" t="str">
        <f t="shared" si="127"/>
        <v>133-134</v>
      </c>
      <c r="AU247" s="156" t="str">
        <f t="shared" si="128"/>
        <v/>
      </c>
      <c r="AV247" s="171">
        <f t="shared" si="129"/>
        <v>0</v>
      </c>
      <c r="AW247" s="2">
        <f t="shared" si="130"/>
        <v>0</v>
      </c>
      <c r="AX247" s="170" t="str">
        <f t="shared" si="131"/>
        <v>133-135</v>
      </c>
      <c r="AY247" s="156" t="str">
        <f t="shared" si="132"/>
        <v/>
      </c>
      <c r="AZ247" s="171">
        <f t="shared" si="133"/>
        <v>0</v>
      </c>
      <c r="BA247" s="2">
        <f t="shared" si="134"/>
        <v>0</v>
      </c>
      <c r="BB247" s="170" t="str">
        <f t="shared" si="135"/>
        <v>133-136</v>
      </c>
      <c r="BC247" s="156" t="str">
        <f t="shared" si="136"/>
        <v/>
      </c>
      <c r="BD247" s="171">
        <f t="shared" si="137"/>
        <v>0</v>
      </c>
      <c r="BE247" s="2">
        <f t="shared" si="138"/>
        <v>0</v>
      </c>
      <c r="BF247" s="170" t="str">
        <f t="shared" si="139"/>
        <v>133-139</v>
      </c>
      <c r="BG247" s="156" t="str">
        <f t="shared" si="140"/>
        <v/>
      </c>
    </row>
    <row r="248" spans="2:59" ht="13.5" customHeight="1" x14ac:dyDescent="0.15">
      <c r="B248" s="63">
        <v>134</v>
      </c>
      <c r="C248" s="71" t="str">
        <f t="shared" si="122"/>
        <v/>
      </c>
      <c r="D248" s="118" t="str">
        <f t="shared" si="141"/>
        <v/>
      </c>
      <c r="E248" s="123" t="str">
        <f t="shared" si="142"/>
        <v/>
      </c>
      <c r="F248" s="124" t="str">
        <f t="shared" si="115"/>
        <v/>
      </c>
      <c r="G248" s="124" t="str">
        <f t="shared" si="115"/>
        <v/>
      </c>
      <c r="H248" s="124" t="str">
        <f t="shared" si="115"/>
        <v/>
      </c>
      <c r="I248" s="125" t="str">
        <f t="shared" si="113"/>
        <v/>
      </c>
      <c r="J248" s="123" t="str">
        <f t="shared" si="123"/>
        <v/>
      </c>
      <c r="K248" s="124" t="str">
        <f t="shared" si="124"/>
        <v/>
      </c>
      <c r="L248" s="124" t="str">
        <f t="shared" si="117"/>
        <v/>
      </c>
      <c r="M248" s="124" t="str">
        <f t="shared" si="117"/>
        <v/>
      </c>
      <c r="N248" s="125" t="str">
        <f t="shared" si="117"/>
        <v/>
      </c>
      <c r="O248" s="123" t="str">
        <f t="shared" si="120"/>
        <v/>
      </c>
      <c r="P248" s="124" t="str">
        <f t="shared" si="143"/>
        <v/>
      </c>
      <c r="Q248" s="124" t="str">
        <f t="shared" si="147"/>
        <v/>
      </c>
      <c r="R248" s="124" t="str">
        <f t="shared" si="118"/>
        <v/>
      </c>
      <c r="S248" s="125" t="str">
        <f t="shared" si="148"/>
        <v/>
      </c>
      <c r="T248" s="123"/>
      <c r="U248" s="124"/>
      <c r="V248" s="124"/>
      <c r="W248" s="124"/>
      <c r="X248" s="125"/>
      <c r="Y248" s="123"/>
      <c r="Z248" s="124"/>
      <c r="AA248" s="124"/>
      <c r="AB248" s="124"/>
      <c r="AC248" s="125"/>
      <c r="AD248" s="129">
        <f t="shared" si="121"/>
        <v>0</v>
      </c>
      <c r="AE248" s="130">
        <f t="shared" si="92"/>
        <v>0</v>
      </c>
      <c r="AF248" s="130">
        <f t="shared" si="144"/>
        <v>0</v>
      </c>
      <c r="AG248" s="130">
        <f t="shared" si="145"/>
        <v>0</v>
      </c>
      <c r="AH248" s="131">
        <f t="shared" si="146"/>
        <v>0</v>
      </c>
      <c r="AR248" s="171">
        <f t="shared" si="125"/>
        <v>0</v>
      </c>
      <c r="AS248" s="2">
        <f t="shared" si="126"/>
        <v>0</v>
      </c>
      <c r="AT248" s="170" t="str">
        <f t="shared" si="127"/>
        <v>134-135</v>
      </c>
      <c r="AU248" s="156" t="str">
        <f t="shared" si="128"/>
        <v/>
      </c>
      <c r="AV248" s="171">
        <f t="shared" si="129"/>
        <v>0</v>
      </c>
      <c r="AW248" s="2">
        <f t="shared" si="130"/>
        <v>0</v>
      </c>
      <c r="AX248" s="170" t="str">
        <f t="shared" si="131"/>
        <v>134-136</v>
      </c>
      <c r="AY248" s="156" t="str">
        <f t="shared" si="132"/>
        <v/>
      </c>
      <c r="AZ248" s="171">
        <f t="shared" si="133"/>
        <v>0</v>
      </c>
      <c r="BA248" s="2">
        <f t="shared" si="134"/>
        <v>0</v>
      </c>
      <c r="BB248" s="170" t="str">
        <f t="shared" si="135"/>
        <v>134-137</v>
      </c>
      <c r="BC248" s="156" t="str">
        <f t="shared" si="136"/>
        <v/>
      </c>
      <c r="BD248" s="171">
        <f t="shared" si="137"/>
        <v>0</v>
      </c>
      <c r="BE248" s="2">
        <f t="shared" si="138"/>
        <v>0</v>
      </c>
      <c r="BF248" s="170" t="str">
        <f t="shared" si="139"/>
        <v>134-140</v>
      </c>
      <c r="BG248" s="156" t="str">
        <f t="shared" si="140"/>
        <v/>
      </c>
    </row>
    <row r="249" spans="2:59" ht="13.5" customHeight="1" x14ac:dyDescent="0.15">
      <c r="B249" s="63">
        <v>135</v>
      </c>
      <c r="C249" s="71" t="str">
        <f t="shared" si="122"/>
        <v/>
      </c>
      <c r="D249" s="118" t="str">
        <f t="shared" si="141"/>
        <v/>
      </c>
      <c r="E249" s="123" t="str">
        <f t="shared" si="142"/>
        <v/>
      </c>
      <c r="F249" s="124" t="str">
        <f t="shared" si="115"/>
        <v/>
      </c>
      <c r="G249" s="124" t="str">
        <f t="shared" si="115"/>
        <v/>
      </c>
      <c r="H249" s="124" t="str">
        <f t="shared" si="115"/>
        <v/>
      </c>
      <c r="I249" s="125" t="str">
        <f t="shared" si="113"/>
        <v/>
      </c>
      <c r="J249" s="123" t="str">
        <f t="shared" si="123"/>
        <v/>
      </c>
      <c r="K249" s="124" t="str">
        <f t="shared" si="124"/>
        <v/>
      </c>
      <c r="L249" s="124" t="str">
        <f t="shared" si="117"/>
        <v/>
      </c>
      <c r="M249" s="124" t="str">
        <f t="shared" si="117"/>
        <v/>
      </c>
      <c r="N249" s="125" t="str">
        <f t="shared" si="117"/>
        <v/>
      </c>
      <c r="O249" s="123" t="str">
        <f t="shared" si="120"/>
        <v/>
      </c>
      <c r="P249" s="124" t="str">
        <f t="shared" si="143"/>
        <v/>
      </c>
      <c r="Q249" s="124" t="str">
        <f t="shared" si="147"/>
        <v/>
      </c>
      <c r="R249" s="124" t="str">
        <f t="shared" si="118"/>
        <v/>
      </c>
      <c r="S249" s="125" t="str">
        <f t="shared" si="148"/>
        <v/>
      </c>
      <c r="T249" s="123"/>
      <c r="U249" s="124"/>
      <c r="V249" s="124"/>
      <c r="W249" s="124"/>
      <c r="X249" s="125"/>
      <c r="Y249" s="123"/>
      <c r="Z249" s="124"/>
      <c r="AA249" s="124"/>
      <c r="AB249" s="124"/>
      <c r="AC249" s="125"/>
      <c r="AD249" s="129">
        <f t="shared" si="121"/>
        <v>0</v>
      </c>
      <c r="AE249" s="130">
        <f t="shared" si="92"/>
        <v>0</v>
      </c>
      <c r="AF249" s="130">
        <f t="shared" si="144"/>
        <v>0</v>
      </c>
      <c r="AG249" s="130">
        <f t="shared" si="145"/>
        <v>0</v>
      </c>
      <c r="AH249" s="131">
        <f t="shared" si="146"/>
        <v>0</v>
      </c>
      <c r="AR249" s="171">
        <f t="shared" si="125"/>
        <v>0</v>
      </c>
      <c r="AS249" s="2">
        <f t="shared" si="126"/>
        <v>0</v>
      </c>
      <c r="AT249" s="170" t="str">
        <f t="shared" si="127"/>
        <v>135-136</v>
      </c>
      <c r="AU249" s="156" t="str">
        <f t="shared" si="128"/>
        <v/>
      </c>
      <c r="AV249" s="171">
        <f t="shared" si="129"/>
        <v>0</v>
      </c>
      <c r="AW249" s="2">
        <f t="shared" si="130"/>
        <v>0</v>
      </c>
      <c r="AX249" s="170" t="str">
        <f t="shared" si="131"/>
        <v>135-137</v>
      </c>
      <c r="AY249" s="156" t="str">
        <f t="shared" si="132"/>
        <v/>
      </c>
      <c r="AZ249" s="171">
        <f t="shared" si="133"/>
        <v>0</v>
      </c>
      <c r="BA249" s="2">
        <f t="shared" si="134"/>
        <v>0</v>
      </c>
      <c r="BB249" s="170" t="str">
        <f t="shared" si="135"/>
        <v>135-138</v>
      </c>
      <c r="BC249" s="156" t="str">
        <f t="shared" si="136"/>
        <v/>
      </c>
      <c r="BD249" s="171">
        <f t="shared" si="137"/>
        <v>0</v>
      </c>
      <c r="BE249" s="2">
        <f t="shared" si="138"/>
        <v>0</v>
      </c>
      <c r="BF249" s="170" t="str">
        <f t="shared" si="139"/>
        <v>135-141</v>
      </c>
      <c r="BG249" s="156" t="str">
        <f t="shared" si="140"/>
        <v/>
      </c>
    </row>
    <row r="250" spans="2:59" ht="13.5" customHeight="1" x14ac:dyDescent="0.15">
      <c r="B250" s="63">
        <v>136</v>
      </c>
      <c r="C250" s="71" t="str">
        <f t="shared" si="122"/>
        <v/>
      </c>
      <c r="D250" s="118" t="str">
        <f t="shared" si="141"/>
        <v/>
      </c>
      <c r="E250" s="123" t="str">
        <f t="shared" si="142"/>
        <v/>
      </c>
      <c r="F250" s="124" t="str">
        <f t="shared" si="115"/>
        <v/>
      </c>
      <c r="G250" s="124" t="str">
        <f t="shared" si="115"/>
        <v/>
      </c>
      <c r="H250" s="124" t="str">
        <f t="shared" si="115"/>
        <v/>
      </c>
      <c r="I250" s="125" t="str">
        <f t="shared" si="113"/>
        <v/>
      </c>
      <c r="J250" s="123" t="str">
        <f t="shared" si="123"/>
        <v/>
      </c>
      <c r="K250" s="124" t="str">
        <f t="shared" si="124"/>
        <v/>
      </c>
      <c r="L250" s="124" t="str">
        <f t="shared" si="117"/>
        <v/>
      </c>
      <c r="M250" s="124" t="str">
        <f t="shared" si="117"/>
        <v/>
      </c>
      <c r="N250" s="125" t="str">
        <f t="shared" si="117"/>
        <v/>
      </c>
      <c r="O250" s="123" t="str">
        <f t="shared" si="120"/>
        <v/>
      </c>
      <c r="P250" s="124" t="str">
        <f t="shared" si="143"/>
        <v/>
      </c>
      <c r="Q250" s="124" t="str">
        <f t="shared" si="147"/>
        <v/>
      </c>
      <c r="R250" s="124" t="str">
        <f t="shared" si="118"/>
        <v/>
      </c>
      <c r="S250" s="125" t="str">
        <f t="shared" si="148"/>
        <v/>
      </c>
      <c r="T250" s="123"/>
      <c r="U250" s="124"/>
      <c r="V250" s="124"/>
      <c r="W250" s="124"/>
      <c r="X250" s="125"/>
      <c r="Y250" s="123"/>
      <c r="Z250" s="124"/>
      <c r="AA250" s="124"/>
      <c r="AB250" s="124"/>
      <c r="AC250" s="125"/>
      <c r="AD250" s="129">
        <f t="shared" si="121"/>
        <v>0</v>
      </c>
      <c r="AE250" s="130">
        <f t="shared" si="92"/>
        <v>0</v>
      </c>
      <c r="AF250" s="130">
        <f t="shared" si="144"/>
        <v>0</v>
      </c>
      <c r="AG250" s="130">
        <f t="shared" si="145"/>
        <v>0</v>
      </c>
      <c r="AH250" s="131">
        <f t="shared" si="146"/>
        <v>0</v>
      </c>
      <c r="AR250" s="171">
        <f t="shared" si="125"/>
        <v>0</v>
      </c>
      <c r="AS250" s="2">
        <f t="shared" si="126"/>
        <v>0</v>
      </c>
      <c r="AT250" s="170" t="str">
        <f t="shared" si="127"/>
        <v>136-137</v>
      </c>
      <c r="AU250" s="156" t="str">
        <f t="shared" si="128"/>
        <v/>
      </c>
      <c r="AV250" s="171">
        <f t="shared" si="129"/>
        <v>0</v>
      </c>
      <c r="AW250" s="2">
        <f t="shared" si="130"/>
        <v>0</v>
      </c>
      <c r="AX250" s="170" t="str">
        <f t="shared" si="131"/>
        <v>136-138</v>
      </c>
      <c r="AY250" s="156" t="str">
        <f t="shared" si="132"/>
        <v/>
      </c>
      <c r="AZ250" s="171">
        <f t="shared" si="133"/>
        <v>0</v>
      </c>
      <c r="BA250" s="2">
        <f t="shared" si="134"/>
        <v>0</v>
      </c>
      <c r="BB250" s="170" t="str">
        <f t="shared" si="135"/>
        <v>136-139</v>
      </c>
      <c r="BC250" s="156" t="str">
        <f t="shared" si="136"/>
        <v/>
      </c>
      <c r="BD250" s="171">
        <f t="shared" si="137"/>
        <v>0</v>
      </c>
      <c r="BE250" s="2">
        <f t="shared" si="138"/>
        <v>0</v>
      </c>
      <c r="BF250" s="170" t="str">
        <f t="shared" si="139"/>
        <v>136-142</v>
      </c>
      <c r="BG250" s="156" t="str">
        <f t="shared" si="140"/>
        <v/>
      </c>
    </row>
    <row r="251" spans="2:59" ht="13.5" customHeight="1" x14ac:dyDescent="0.15">
      <c r="B251" s="63">
        <v>137</v>
      </c>
      <c r="C251" s="71" t="str">
        <f t="shared" si="122"/>
        <v/>
      </c>
      <c r="D251" s="118" t="str">
        <f t="shared" si="141"/>
        <v/>
      </c>
      <c r="E251" s="123" t="str">
        <f t="shared" si="142"/>
        <v/>
      </c>
      <c r="F251" s="124" t="str">
        <f t="shared" si="115"/>
        <v/>
      </c>
      <c r="G251" s="124" t="str">
        <f t="shared" si="115"/>
        <v/>
      </c>
      <c r="H251" s="124" t="str">
        <f t="shared" si="115"/>
        <v/>
      </c>
      <c r="I251" s="125" t="str">
        <f t="shared" si="113"/>
        <v/>
      </c>
      <c r="J251" s="123" t="str">
        <f t="shared" si="123"/>
        <v/>
      </c>
      <c r="K251" s="124" t="str">
        <f t="shared" si="124"/>
        <v/>
      </c>
      <c r="L251" s="124" t="str">
        <f t="shared" si="117"/>
        <v/>
      </c>
      <c r="M251" s="124" t="str">
        <f t="shared" si="117"/>
        <v/>
      </c>
      <c r="N251" s="125" t="str">
        <f t="shared" si="117"/>
        <v/>
      </c>
      <c r="O251" s="123" t="str">
        <f t="shared" si="120"/>
        <v/>
      </c>
      <c r="P251" s="124" t="str">
        <f t="shared" si="143"/>
        <v/>
      </c>
      <c r="Q251" s="124" t="str">
        <f t="shared" si="147"/>
        <v/>
      </c>
      <c r="R251" s="124" t="str">
        <f t="shared" si="118"/>
        <v/>
      </c>
      <c r="S251" s="125" t="str">
        <f t="shared" si="148"/>
        <v/>
      </c>
      <c r="T251" s="123"/>
      <c r="U251" s="124"/>
      <c r="V251" s="124"/>
      <c r="W251" s="124"/>
      <c r="X251" s="125"/>
      <c r="Y251" s="123"/>
      <c r="Z251" s="124"/>
      <c r="AA251" s="124"/>
      <c r="AB251" s="124"/>
      <c r="AC251" s="125"/>
      <c r="AD251" s="129">
        <f t="shared" si="121"/>
        <v>0</v>
      </c>
      <c r="AE251" s="130">
        <f t="shared" si="92"/>
        <v>0</v>
      </c>
      <c r="AF251" s="130">
        <f t="shared" si="144"/>
        <v>0</v>
      </c>
      <c r="AG251" s="130">
        <f t="shared" si="145"/>
        <v>0</v>
      </c>
      <c r="AH251" s="131">
        <f t="shared" si="146"/>
        <v>0</v>
      </c>
      <c r="AR251" s="171">
        <f t="shared" si="125"/>
        <v>0</v>
      </c>
      <c r="AS251" s="2">
        <f t="shared" si="126"/>
        <v>0</v>
      </c>
      <c r="AT251" s="170" t="str">
        <f t="shared" si="127"/>
        <v>137-138</v>
      </c>
      <c r="AU251" s="156" t="str">
        <f t="shared" si="128"/>
        <v/>
      </c>
      <c r="AV251" s="171">
        <f t="shared" si="129"/>
        <v>0</v>
      </c>
      <c r="AW251" s="2">
        <f t="shared" si="130"/>
        <v>0</v>
      </c>
      <c r="AX251" s="170" t="str">
        <f t="shared" si="131"/>
        <v>137-139</v>
      </c>
      <c r="AY251" s="156" t="str">
        <f t="shared" si="132"/>
        <v/>
      </c>
      <c r="AZ251" s="171">
        <f t="shared" si="133"/>
        <v>0</v>
      </c>
      <c r="BA251" s="2">
        <f t="shared" si="134"/>
        <v>0</v>
      </c>
      <c r="BB251" s="170" t="str">
        <f t="shared" si="135"/>
        <v>137-140</v>
      </c>
      <c r="BC251" s="156" t="str">
        <f t="shared" si="136"/>
        <v/>
      </c>
      <c r="BD251" s="171">
        <f t="shared" si="137"/>
        <v>0</v>
      </c>
      <c r="BE251" s="2">
        <f t="shared" si="138"/>
        <v>0</v>
      </c>
      <c r="BF251" s="170" t="str">
        <f t="shared" si="139"/>
        <v>137-143</v>
      </c>
      <c r="BG251" s="156" t="str">
        <f t="shared" si="140"/>
        <v/>
      </c>
    </row>
    <row r="252" spans="2:59" ht="13.5" customHeight="1" x14ac:dyDescent="0.15">
      <c r="B252" s="63">
        <v>138</v>
      </c>
      <c r="C252" s="71" t="str">
        <f t="shared" si="122"/>
        <v/>
      </c>
      <c r="D252" s="118" t="str">
        <f t="shared" si="141"/>
        <v/>
      </c>
      <c r="E252" s="123" t="str">
        <f t="shared" si="142"/>
        <v/>
      </c>
      <c r="F252" s="124" t="str">
        <f t="shared" si="115"/>
        <v/>
      </c>
      <c r="G252" s="124" t="str">
        <f t="shared" si="115"/>
        <v/>
      </c>
      <c r="H252" s="124" t="str">
        <f t="shared" si="115"/>
        <v/>
      </c>
      <c r="I252" s="125" t="str">
        <f t="shared" si="113"/>
        <v/>
      </c>
      <c r="J252" s="123" t="str">
        <f t="shared" si="123"/>
        <v/>
      </c>
      <c r="K252" s="124" t="str">
        <f t="shared" si="124"/>
        <v/>
      </c>
      <c r="L252" s="124" t="str">
        <f t="shared" si="117"/>
        <v/>
      </c>
      <c r="M252" s="124" t="str">
        <f t="shared" si="117"/>
        <v/>
      </c>
      <c r="N252" s="125" t="str">
        <f t="shared" si="117"/>
        <v/>
      </c>
      <c r="O252" s="123" t="str">
        <f t="shared" si="120"/>
        <v/>
      </c>
      <c r="P252" s="124" t="str">
        <f t="shared" si="143"/>
        <v/>
      </c>
      <c r="Q252" s="124" t="str">
        <f t="shared" si="147"/>
        <v/>
      </c>
      <c r="R252" s="124" t="str">
        <f t="shared" si="118"/>
        <v/>
      </c>
      <c r="S252" s="125" t="str">
        <f t="shared" si="148"/>
        <v/>
      </c>
      <c r="T252" s="123"/>
      <c r="U252" s="124"/>
      <c r="V252" s="124"/>
      <c r="W252" s="124"/>
      <c r="X252" s="125"/>
      <c r="Y252" s="123"/>
      <c r="Z252" s="124"/>
      <c r="AA252" s="124"/>
      <c r="AB252" s="124"/>
      <c r="AC252" s="125"/>
      <c r="AD252" s="129">
        <f t="shared" si="121"/>
        <v>0</v>
      </c>
      <c r="AE252" s="130">
        <f t="shared" si="92"/>
        <v>0</v>
      </c>
      <c r="AF252" s="130">
        <f t="shared" si="144"/>
        <v>0</v>
      </c>
      <c r="AG252" s="130">
        <f t="shared" si="145"/>
        <v>0</v>
      </c>
      <c r="AH252" s="131">
        <f t="shared" si="146"/>
        <v>0</v>
      </c>
      <c r="AR252" s="171">
        <f t="shared" si="125"/>
        <v>0</v>
      </c>
      <c r="AS252" s="2">
        <f t="shared" si="126"/>
        <v>0</v>
      </c>
      <c r="AT252" s="170" t="str">
        <f t="shared" si="127"/>
        <v>138-139</v>
      </c>
      <c r="AU252" s="156" t="str">
        <f t="shared" si="128"/>
        <v/>
      </c>
      <c r="AV252" s="171">
        <f t="shared" si="129"/>
        <v>0</v>
      </c>
      <c r="AW252" s="2">
        <f t="shared" si="130"/>
        <v>0</v>
      </c>
      <c r="AX252" s="170" t="str">
        <f t="shared" si="131"/>
        <v>138-140</v>
      </c>
      <c r="AY252" s="156" t="str">
        <f t="shared" si="132"/>
        <v/>
      </c>
      <c r="AZ252" s="171">
        <f t="shared" si="133"/>
        <v>0</v>
      </c>
      <c r="BA252" s="2">
        <f t="shared" si="134"/>
        <v>0</v>
      </c>
      <c r="BB252" s="170" t="str">
        <f t="shared" si="135"/>
        <v>138-141</v>
      </c>
      <c r="BC252" s="156" t="str">
        <f t="shared" si="136"/>
        <v/>
      </c>
      <c r="BD252" s="171">
        <f t="shared" si="137"/>
        <v>0</v>
      </c>
      <c r="BE252" s="2">
        <f t="shared" si="138"/>
        <v>0</v>
      </c>
      <c r="BF252" s="170" t="str">
        <f t="shared" si="139"/>
        <v>138-144</v>
      </c>
      <c r="BG252" s="156" t="str">
        <f t="shared" si="140"/>
        <v/>
      </c>
    </row>
    <row r="253" spans="2:59" ht="13.5" customHeight="1" x14ac:dyDescent="0.15">
      <c r="B253" s="63">
        <v>139</v>
      </c>
      <c r="C253" s="71" t="str">
        <f t="shared" si="122"/>
        <v/>
      </c>
      <c r="D253" s="118" t="str">
        <f t="shared" si="141"/>
        <v/>
      </c>
      <c r="E253" s="123" t="str">
        <f t="shared" si="142"/>
        <v/>
      </c>
      <c r="F253" s="124" t="str">
        <f t="shared" si="115"/>
        <v/>
      </c>
      <c r="G253" s="124" t="str">
        <f t="shared" si="115"/>
        <v/>
      </c>
      <c r="H253" s="124" t="str">
        <f t="shared" si="115"/>
        <v/>
      </c>
      <c r="I253" s="125" t="str">
        <f t="shared" si="113"/>
        <v/>
      </c>
      <c r="J253" s="123" t="str">
        <f t="shared" si="123"/>
        <v/>
      </c>
      <c r="K253" s="124" t="str">
        <f t="shared" si="124"/>
        <v/>
      </c>
      <c r="L253" s="124" t="str">
        <f t="shared" si="117"/>
        <v/>
      </c>
      <c r="M253" s="124" t="str">
        <f t="shared" si="117"/>
        <v/>
      </c>
      <c r="N253" s="125" t="str">
        <f t="shared" si="117"/>
        <v/>
      </c>
      <c r="O253" s="123" t="str">
        <f t="shared" si="120"/>
        <v/>
      </c>
      <c r="P253" s="124" t="str">
        <f t="shared" si="143"/>
        <v/>
      </c>
      <c r="Q253" s="124" t="str">
        <f t="shared" si="147"/>
        <v/>
      </c>
      <c r="R253" s="124" t="str">
        <f t="shared" si="118"/>
        <v/>
      </c>
      <c r="S253" s="125" t="str">
        <f t="shared" si="148"/>
        <v/>
      </c>
      <c r="T253" s="123"/>
      <c r="U253" s="124"/>
      <c r="V253" s="124"/>
      <c r="W253" s="124"/>
      <c r="X253" s="125"/>
      <c r="Y253" s="123"/>
      <c r="Z253" s="124"/>
      <c r="AA253" s="124"/>
      <c r="AB253" s="124"/>
      <c r="AC253" s="125"/>
      <c r="AD253" s="129">
        <f t="shared" si="121"/>
        <v>0</v>
      </c>
      <c r="AE253" s="130">
        <f t="shared" si="92"/>
        <v>0</v>
      </c>
      <c r="AF253" s="130">
        <f t="shared" si="144"/>
        <v>0</v>
      </c>
      <c r="AG253" s="130">
        <f t="shared" si="145"/>
        <v>0</v>
      </c>
      <c r="AH253" s="131">
        <f t="shared" si="146"/>
        <v>0</v>
      </c>
      <c r="AR253" s="171">
        <f t="shared" si="125"/>
        <v>0</v>
      </c>
      <c r="AS253" s="2">
        <f t="shared" si="126"/>
        <v>0</v>
      </c>
      <c r="AT253" s="170" t="str">
        <f t="shared" si="127"/>
        <v>139-140</v>
      </c>
      <c r="AU253" s="156" t="str">
        <f t="shared" si="128"/>
        <v/>
      </c>
      <c r="AV253" s="171">
        <f t="shared" si="129"/>
        <v>0</v>
      </c>
      <c r="AW253" s="2">
        <f t="shared" si="130"/>
        <v>0</v>
      </c>
      <c r="AX253" s="170" t="str">
        <f t="shared" si="131"/>
        <v>139-141</v>
      </c>
      <c r="AY253" s="156" t="str">
        <f t="shared" si="132"/>
        <v/>
      </c>
      <c r="AZ253" s="171">
        <f t="shared" si="133"/>
        <v>0</v>
      </c>
      <c r="BA253" s="2">
        <f t="shared" si="134"/>
        <v>0</v>
      </c>
      <c r="BB253" s="170" t="str">
        <f t="shared" si="135"/>
        <v>139-142</v>
      </c>
      <c r="BC253" s="156" t="str">
        <f t="shared" si="136"/>
        <v/>
      </c>
      <c r="BD253" s="171">
        <f t="shared" si="137"/>
        <v>0</v>
      </c>
      <c r="BE253" s="2">
        <f t="shared" si="138"/>
        <v>0</v>
      </c>
      <c r="BF253" s="170" t="str">
        <f t="shared" si="139"/>
        <v>139-145</v>
      </c>
      <c r="BG253" s="156" t="str">
        <f t="shared" si="140"/>
        <v/>
      </c>
    </row>
    <row r="254" spans="2:59" ht="13.5" customHeight="1" x14ac:dyDescent="0.15">
      <c r="B254" s="63">
        <v>140</v>
      </c>
      <c r="C254" s="71" t="str">
        <f t="shared" si="122"/>
        <v/>
      </c>
      <c r="D254" s="118" t="str">
        <f t="shared" si="141"/>
        <v/>
      </c>
      <c r="E254" s="123" t="str">
        <f t="shared" si="142"/>
        <v/>
      </c>
      <c r="F254" s="124" t="str">
        <f t="shared" si="115"/>
        <v/>
      </c>
      <c r="G254" s="124" t="str">
        <f t="shared" si="115"/>
        <v/>
      </c>
      <c r="H254" s="124" t="str">
        <f t="shared" si="115"/>
        <v/>
      </c>
      <c r="I254" s="125" t="str">
        <f t="shared" si="113"/>
        <v/>
      </c>
      <c r="J254" s="123" t="str">
        <f t="shared" si="123"/>
        <v/>
      </c>
      <c r="K254" s="124" t="str">
        <f t="shared" si="124"/>
        <v/>
      </c>
      <c r="L254" s="124" t="str">
        <f t="shared" si="117"/>
        <v/>
      </c>
      <c r="M254" s="124" t="str">
        <f t="shared" si="117"/>
        <v/>
      </c>
      <c r="N254" s="125" t="str">
        <f t="shared" si="117"/>
        <v/>
      </c>
      <c r="O254" s="123" t="str">
        <f t="shared" si="120"/>
        <v/>
      </c>
      <c r="P254" s="124" t="str">
        <f t="shared" si="143"/>
        <v/>
      </c>
      <c r="Q254" s="124" t="str">
        <f t="shared" si="147"/>
        <v/>
      </c>
      <c r="R254" s="124" t="str">
        <f t="shared" si="118"/>
        <v/>
      </c>
      <c r="S254" s="125" t="str">
        <f t="shared" si="148"/>
        <v/>
      </c>
      <c r="T254" s="123"/>
      <c r="U254" s="124"/>
      <c r="V254" s="124"/>
      <c r="W254" s="124"/>
      <c r="X254" s="125"/>
      <c r="Y254" s="123"/>
      <c r="Z254" s="124"/>
      <c r="AA254" s="124"/>
      <c r="AB254" s="124"/>
      <c r="AC254" s="125"/>
      <c r="AD254" s="129">
        <f t="shared" si="121"/>
        <v>0</v>
      </c>
      <c r="AE254" s="130">
        <f t="shared" si="92"/>
        <v>0</v>
      </c>
      <c r="AF254" s="130">
        <f t="shared" si="144"/>
        <v>0</v>
      </c>
      <c r="AG254" s="130">
        <f t="shared" si="145"/>
        <v>0</v>
      </c>
      <c r="AH254" s="131">
        <f t="shared" si="146"/>
        <v>0</v>
      </c>
      <c r="AR254" s="171">
        <f t="shared" si="125"/>
        <v>0</v>
      </c>
      <c r="AS254" s="2">
        <f t="shared" si="126"/>
        <v>0</v>
      </c>
      <c r="AT254" s="170" t="str">
        <f t="shared" si="127"/>
        <v>140-141</v>
      </c>
      <c r="AU254" s="156" t="str">
        <f t="shared" si="128"/>
        <v/>
      </c>
      <c r="AV254" s="171">
        <f t="shared" si="129"/>
        <v>0</v>
      </c>
      <c r="AW254" s="2">
        <f t="shared" si="130"/>
        <v>0</v>
      </c>
      <c r="AX254" s="170" t="str">
        <f t="shared" si="131"/>
        <v>140-142</v>
      </c>
      <c r="AY254" s="156" t="str">
        <f t="shared" si="132"/>
        <v/>
      </c>
      <c r="AZ254" s="171">
        <f t="shared" si="133"/>
        <v>0</v>
      </c>
      <c r="BA254" s="2">
        <f t="shared" si="134"/>
        <v>0</v>
      </c>
      <c r="BB254" s="170" t="str">
        <f t="shared" si="135"/>
        <v>140-143</v>
      </c>
      <c r="BC254" s="156" t="str">
        <f t="shared" si="136"/>
        <v/>
      </c>
      <c r="BD254" s="171">
        <f t="shared" si="137"/>
        <v>0</v>
      </c>
      <c r="BE254" s="2">
        <f t="shared" si="138"/>
        <v>0</v>
      </c>
      <c r="BF254" s="170" t="str">
        <f t="shared" si="139"/>
        <v>140-146</v>
      </c>
      <c r="BG254" s="156" t="str">
        <f t="shared" si="140"/>
        <v/>
      </c>
    </row>
    <row r="255" spans="2:59" ht="13.5" customHeight="1" x14ac:dyDescent="0.15">
      <c r="B255" s="63">
        <v>141</v>
      </c>
      <c r="C255" s="71" t="str">
        <f t="shared" si="122"/>
        <v/>
      </c>
      <c r="D255" s="118" t="str">
        <f t="shared" si="141"/>
        <v/>
      </c>
      <c r="E255" s="123" t="str">
        <f t="shared" si="142"/>
        <v/>
      </c>
      <c r="F255" s="124" t="str">
        <f t="shared" si="115"/>
        <v/>
      </c>
      <c r="G255" s="124" t="str">
        <f t="shared" si="115"/>
        <v/>
      </c>
      <c r="H255" s="124" t="str">
        <f t="shared" si="115"/>
        <v/>
      </c>
      <c r="I255" s="125" t="str">
        <f t="shared" si="113"/>
        <v/>
      </c>
      <c r="J255" s="123" t="str">
        <f t="shared" si="123"/>
        <v/>
      </c>
      <c r="K255" s="124" t="str">
        <f t="shared" si="124"/>
        <v/>
      </c>
      <c r="L255" s="124" t="str">
        <f t="shared" si="117"/>
        <v/>
      </c>
      <c r="M255" s="124" t="str">
        <f t="shared" si="117"/>
        <v/>
      </c>
      <c r="N255" s="125" t="str">
        <f t="shared" si="117"/>
        <v/>
      </c>
      <c r="O255" s="123" t="str">
        <f t="shared" si="120"/>
        <v/>
      </c>
      <c r="P255" s="124" t="str">
        <f t="shared" si="143"/>
        <v/>
      </c>
      <c r="Q255" s="124" t="str">
        <f t="shared" si="147"/>
        <v/>
      </c>
      <c r="R255" s="124" t="str">
        <f t="shared" si="118"/>
        <v/>
      </c>
      <c r="S255" s="125" t="str">
        <f t="shared" si="148"/>
        <v/>
      </c>
      <c r="T255" s="123"/>
      <c r="U255" s="124"/>
      <c r="V255" s="124"/>
      <c r="W255" s="124"/>
      <c r="X255" s="125"/>
      <c r="Y255" s="123"/>
      <c r="Z255" s="124"/>
      <c r="AA255" s="124"/>
      <c r="AB255" s="124"/>
      <c r="AC255" s="125"/>
      <c r="AD255" s="129">
        <f t="shared" si="121"/>
        <v>0</v>
      </c>
      <c r="AE255" s="130">
        <f t="shared" si="92"/>
        <v>0</v>
      </c>
      <c r="AF255" s="130">
        <f t="shared" si="144"/>
        <v>0</v>
      </c>
      <c r="AG255" s="130">
        <f t="shared" si="145"/>
        <v>0</v>
      </c>
      <c r="AH255" s="131">
        <f t="shared" si="146"/>
        <v>0</v>
      </c>
      <c r="AR255" s="171">
        <f t="shared" si="125"/>
        <v>0</v>
      </c>
      <c r="AS255" s="2">
        <f t="shared" si="126"/>
        <v>0</v>
      </c>
      <c r="AT255" s="170" t="str">
        <f t="shared" si="127"/>
        <v>141-142</v>
      </c>
      <c r="AU255" s="156" t="str">
        <f t="shared" si="128"/>
        <v/>
      </c>
      <c r="AV255" s="171">
        <f t="shared" si="129"/>
        <v>0</v>
      </c>
      <c r="AW255" s="2">
        <f t="shared" si="130"/>
        <v>0</v>
      </c>
      <c r="AX255" s="170" t="str">
        <f t="shared" si="131"/>
        <v>141-143</v>
      </c>
      <c r="AY255" s="156" t="str">
        <f t="shared" si="132"/>
        <v/>
      </c>
      <c r="AZ255" s="171">
        <f t="shared" si="133"/>
        <v>0</v>
      </c>
      <c r="BA255" s="2">
        <f t="shared" si="134"/>
        <v>0</v>
      </c>
      <c r="BB255" s="170" t="str">
        <f t="shared" si="135"/>
        <v>141-144</v>
      </c>
      <c r="BC255" s="156" t="str">
        <f t="shared" si="136"/>
        <v/>
      </c>
      <c r="BD255" s="171">
        <f t="shared" si="137"/>
        <v>0</v>
      </c>
      <c r="BE255" s="2">
        <f t="shared" si="138"/>
        <v>0</v>
      </c>
      <c r="BF255" s="170" t="str">
        <f t="shared" si="139"/>
        <v>141-147</v>
      </c>
      <c r="BG255" s="156" t="str">
        <f t="shared" si="140"/>
        <v/>
      </c>
    </row>
    <row r="256" spans="2:59" ht="13.5" customHeight="1" x14ac:dyDescent="0.15">
      <c r="B256" s="63">
        <v>142</v>
      </c>
      <c r="C256" s="71" t="str">
        <f t="shared" si="122"/>
        <v/>
      </c>
      <c r="D256" s="118" t="str">
        <f t="shared" si="141"/>
        <v/>
      </c>
      <c r="E256" s="123" t="str">
        <f t="shared" si="142"/>
        <v/>
      </c>
      <c r="F256" s="124" t="str">
        <f t="shared" si="115"/>
        <v/>
      </c>
      <c r="G256" s="124" t="str">
        <f t="shared" si="115"/>
        <v/>
      </c>
      <c r="H256" s="124" t="str">
        <f t="shared" si="115"/>
        <v/>
      </c>
      <c r="I256" s="125" t="str">
        <f t="shared" si="113"/>
        <v/>
      </c>
      <c r="J256" s="123" t="str">
        <f t="shared" si="123"/>
        <v/>
      </c>
      <c r="K256" s="124" t="str">
        <f t="shared" si="124"/>
        <v/>
      </c>
      <c r="L256" s="124" t="str">
        <f t="shared" si="117"/>
        <v/>
      </c>
      <c r="M256" s="124" t="str">
        <f t="shared" si="117"/>
        <v/>
      </c>
      <c r="N256" s="125" t="str">
        <f t="shared" si="117"/>
        <v/>
      </c>
      <c r="O256" s="123" t="str">
        <f t="shared" si="120"/>
        <v/>
      </c>
      <c r="P256" s="124" t="str">
        <f t="shared" si="143"/>
        <v/>
      </c>
      <c r="Q256" s="124" t="str">
        <f t="shared" si="147"/>
        <v/>
      </c>
      <c r="R256" s="124" t="str">
        <f t="shared" si="118"/>
        <v/>
      </c>
      <c r="S256" s="125" t="str">
        <f t="shared" si="148"/>
        <v/>
      </c>
      <c r="T256" s="123"/>
      <c r="U256" s="124"/>
      <c r="V256" s="124"/>
      <c r="W256" s="124"/>
      <c r="X256" s="125"/>
      <c r="Y256" s="123"/>
      <c r="Z256" s="124"/>
      <c r="AA256" s="124"/>
      <c r="AB256" s="124"/>
      <c r="AC256" s="125"/>
      <c r="AD256" s="129">
        <f t="shared" si="121"/>
        <v>0</v>
      </c>
      <c r="AE256" s="130">
        <f t="shared" si="92"/>
        <v>0</v>
      </c>
      <c r="AF256" s="130">
        <f t="shared" si="144"/>
        <v>0</v>
      </c>
      <c r="AG256" s="130">
        <f t="shared" si="145"/>
        <v>0</v>
      </c>
      <c r="AH256" s="131">
        <f t="shared" si="146"/>
        <v>0</v>
      </c>
      <c r="AR256" s="171">
        <f t="shared" si="125"/>
        <v>0</v>
      </c>
      <c r="AS256" s="2">
        <f t="shared" si="126"/>
        <v>0</v>
      </c>
      <c r="AT256" s="170" t="str">
        <f t="shared" si="127"/>
        <v>142-143</v>
      </c>
      <c r="AU256" s="156" t="str">
        <f t="shared" si="128"/>
        <v/>
      </c>
      <c r="AV256" s="171">
        <f t="shared" si="129"/>
        <v>0</v>
      </c>
      <c r="AW256" s="2">
        <f t="shared" si="130"/>
        <v>0</v>
      </c>
      <c r="AX256" s="170" t="str">
        <f t="shared" si="131"/>
        <v>142-144</v>
      </c>
      <c r="AY256" s="156" t="str">
        <f t="shared" si="132"/>
        <v/>
      </c>
      <c r="AZ256" s="171">
        <f t="shared" si="133"/>
        <v>0</v>
      </c>
      <c r="BA256" s="2">
        <f t="shared" si="134"/>
        <v>0</v>
      </c>
      <c r="BB256" s="170" t="str">
        <f t="shared" si="135"/>
        <v>142-145</v>
      </c>
      <c r="BC256" s="156" t="str">
        <f t="shared" si="136"/>
        <v/>
      </c>
      <c r="BD256" s="171">
        <f t="shared" si="137"/>
        <v>0</v>
      </c>
      <c r="BE256" s="2">
        <f t="shared" si="138"/>
        <v>0</v>
      </c>
      <c r="BF256" s="170" t="str">
        <f t="shared" si="139"/>
        <v>142-148</v>
      </c>
      <c r="BG256" s="156" t="str">
        <f t="shared" si="140"/>
        <v/>
      </c>
    </row>
    <row r="257" spans="2:59" ht="13.5" customHeight="1" x14ac:dyDescent="0.15">
      <c r="B257" s="63">
        <v>143</v>
      </c>
      <c r="C257" s="71" t="str">
        <f t="shared" si="122"/>
        <v/>
      </c>
      <c r="D257" s="118" t="str">
        <f t="shared" si="141"/>
        <v/>
      </c>
      <c r="E257" s="123" t="str">
        <f t="shared" si="142"/>
        <v/>
      </c>
      <c r="F257" s="124" t="str">
        <f t="shared" si="115"/>
        <v/>
      </c>
      <c r="G257" s="124" t="str">
        <f t="shared" si="115"/>
        <v/>
      </c>
      <c r="H257" s="124" t="str">
        <f t="shared" si="115"/>
        <v/>
      </c>
      <c r="I257" s="125" t="str">
        <f t="shared" si="113"/>
        <v/>
      </c>
      <c r="J257" s="123" t="str">
        <f t="shared" si="123"/>
        <v/>
      </c>
      <c r="K257" s="124" t="str">
        <f t="shared" si="124"/>
        <v/>
      </c>
      <c r="L257" s="124" t="str">
        <f t="shared" si="117"/>
        <v/>
      </c>
      <c r="M257" s="124" t="str">
        <f t="shared" si="117"/>
        <v/>
      </c>
      <c r="N257" s="125" t="str">
        <f t="shared" si="117"/>
        <v/>
      </c>
      <c r="O257" s="123" t="str">
        <f t="shared" si="120"/>
        <v/>
      </c>
      <c r="P257" s="124" t="str">
        <f t="shared" si="143"/>
        <v/>
      </c>
      <c r="Q257" s="124" t="str">
        <f t="shared" si="147"/>
        <v/>
      </c>
      <c r="R257" s="124" t="str">
        <f t="shared" si="118"/>
        <v/>
      </c>
      <c r="S257" s="125" t="str">
        <f t="shared" si="148"/>
        <v/>
      </c>
      <c r="T257" s="123"/>
      <c r="U257" s="124"/>
      <c r="V257" s="124"/>
      <c r="W257" s="124"/>
      <c r="X257" s="125"/>
      <c r="Y257" s="123"/>
      <c r="Z257" s="124"/>
      <c r="AA257" s="124"/>
      <c r="AB257" s="124"/>
      <c r="AC257" s="125"/>
      <c r="AD257" s="129">
        <f t="shared" si="121"/>
        <v>0</v>
      </c>
      <c r="AE257" s="130">
        <f t="shared" si="92"/>
        <v>0</v>
      </c>
      <c r="AF257" s="130">
        <f t="shared" si="144"/>
        <v>0</v>
      </c>
      <c r="AG257" s="130">
        <f t="shared" si="145"/>
        <v>0</v>
      </c>
      <c r="AH257" s="131">
        <f>SUM(AD257:AD263)</f>
        <v>0</v>
      </c>
      <c r="AR257" s="171">
        <f t="shared" si="125"/>
        <v>0</v>
      </c>
      <c r="AS257" s="2">
        <f t="shared" si="126"/>
        <v>0</v>
      </c>
      <c r="AT257" s="170" t="str">
        <f t="shared" si="127"/>
        <v>143-144</v>
      </c>
      <c r="AU257" s="156" t="str">
        <f t="shared" si="128"/>
        <v/>
      </c>
      <c r="AV257" s="171">
        <f t="shared" si="129"/>
        <v>0</v>
      </c>
      <c r="AW257" s="2">
        <f t="shared" si="130"/>
        <v>0</v>
      </c>
      <c r="AX257" s="170" t="str">
        <f t="shared" si="131"/>
        <v>143-145</v>
      </c>
      <c r="AY257" s="156" t="str">
        <f t="shared" si="132"/>
        <v/>
      </c>
      <c r="AZ257" s="171">
        <f t="shared" si="133"/>
        <v>0</v>
      </c>
      <c r="BA257" s="2">
        <f t="shared" si="134"/>
        <v>0</v>
      </c>
      <c r="BB257" s="170" t="str">
        <f t="shared" si="135"/>
        <v>143-146</v>
      </c>
      <c r="BC257" s="156" t="str">
        <f t="shared" si="136"/>
        <v/>
      </c>
      <c r="BD257" s="171">
        <f t="shared" si="137"/>
        <v>0</v>
      </c>
      <c r="BE257" s="2">
        <f t="shared" si="138"/>
        <v>0</v>
      </c>
      <c r="BF257" s="170" t="str">
        <f t="shared" si="139"/>
        <v>143-149</v>
      </c>
      <c r="BG257" s="156" t="str">
        <f t="shared" si="140"/>
        <v/>
      </c>
    </row>
    <row r="258" spans="2:59" ht="13.5" customHeight="1" x14ac:dyDescent="0.15">
      <c r="B258" s="63">
        <v>144</v>
      </c>
      <c r="C258" s="71" t="str">
        <f t="shared" si="122"/>
        <v/>
      </c>
      <c r="D258" s="118" t="str">
        <f t="shared" si="141"/>
        <v/>
      </c>
      <c r="E258" s="123" t="str">
        <f t="shared" si="142"/>
        <v/>
      </c>
      <c r="F258" s="124" t="str">
        <f t="shared" si="115"/>
        <v/>
      </c>
      <c r="G258" s="124" t="str">
        <f t="shared" si="115"/>
        <v/>
      </c>
      <c r="H258" s="124" t="str">
        <f t="shared" si="115"/>
        <v/>
      </c>
      <c r="I258" s="125" t="str">
        <f t="shared" si="113"/>
        <v/>
      </c>
      <c r="J258" s="123" t="str">
        <f t="shared" si="123"/>
        <v/>
      </c>
      <c r="K258" s="124" t="str">
        <f t="shared" si="124"/>
        <v/>
      </c>
      <c r="L258" s="124" t="str">
        <f t="shared" si="117"/>
        <v/>
      </c>
      <c r="M258" s="124" t="str">
        <f t="shared" si="117"/>
        <v/>
      </c>
      <c r="N258" s="125" t="str">
        <f t="shared" si="117"/>
        <v/>
      </c>
      <c r="O258" s="123" t="str">
        <f t="shared" si="120"/>
        <v/>
      </c>
      <c r="P258" s="124" t="str">
        <f t="shared" si="143"/>
        <v/>
      </c>
      <c r="Q258" s="124" t="str">
        <f t="shared" si="147"/>
        <v/>
      </c>
      <c r="R258" s="124" t="str">
        <f t="shared" si="118"/>
        <v/>
      </c>
      <c r="S258" s="125" t="str">
        <f t="shared" si="148"/>
        <v/>
      </c>
      <c r="T258" s="123"/>
      <c r="U258" s="124"/>
      <c r="V258" s="124"/>
      <c r="W258" s="124"/>
      <c r="X258" s="125"/>
      <c r="Y258" s="123"/>
      <c r="Z258" s="124"/>
      <c r="AA258" s="124"/>
      <c r="AB258" s="124"/>
      <c r="AC258" s="125"/>
      <c r="AD258" s="129">
        <f t="shared" si="121"/>
        <v>0</v>
      </c>
      <c r="AE258" s="130">
        <f t="shared" si="92"/>
        <v>0</v>
      </c>
      <c r="AF258" s="130">
        <f t="shared" si="144"/>
        <v>0</v>
      </c>
      <c r="AG258" s="130">
        <f t="shared" si="145"/>
        <v>0</v>
      </c>
      <c r="AH258" s="131">
        <f>SUM(AD258:AD264)</f>
        <v>0</v>
      </c>
      <c r="AR258" s="171">
        <f t="shared" si="125"/>
        <v>0</v>
      </c>
      <c r="AS258" s="2">
        <f t="shared" si="126"/>
        <v>0</v>
      </c>
      <c r="AT258" s="170" t="str">
        <f t="shared" si="127"/>
        <v>144-145</v>
      </c>
      <c r="AU258" s="156" t="str">
        <f t="shared" si="128"/>
        <v/>
      </c>
      <c r="AV258" s="171">
        <f t="shared" si="129"/>
        <v>0</v>
      </c>
      <c r="AW258" s="2">
        <f t="shared" si="130"/>
        <v>0</v>
      </c>
      <c r="AX258" s="170" t="str">
        <f t="shared" si="131"/>
        <v>144-146</v>
      </c>
      <c r="AY258" s="156" t="str">
        <f t="shared" si="132"/>
        <v/>
      </c>
      <c r="AZ258" s="171">
        <f t="shared" si="133"/>
        <v>0</v>
      </c>
      <c r="BA258" s="2">
        <f t="shared" si="134"/>
        <v>0</v>
      </c>
      <c r="BB258" s="170" t="str">
        <f t="shared" si="135"/>
        <v>144-147</v>
      </c>
      <c r="BC258" s="156" t="str">
        <f t="shared" si="136"/>
        <v/>
      </c>
      <c r="BD258" s="171">
        <f t="shared" si="137"/>
        <v>0</v>
      </c>
      <c r="BE258" s="2">
        <f t="shared" si="138"/>
        <v>0</v>
      </c>
      <c r="BF258" s="170" t="str">
        <f t="shared" si="139"/>
        <v>144-150</v>
      </c>
      <c r="BG258" s="156" t="str">
        <f t="shared" si="140"/>
        <v/>
      </c>
    </row>
    <row r="259" spans="2:59" ht="13.5" customHeight="1" x14ac:dyDescent="0.15">
      <c r="B259" s="63">
        <v>145</v>
      </c>
      <c r="C259" s="71" t="str">
        <f t="shared" si="122"/>
        <v/>
      </c>
      <c r="D259" s="118" t="str">
        <f t="shared" si="141"/>
        <v/>
      </c>
      <c r="E259" s="123" t="str">
        <f t="shared" si="142"/>
        <v/>
      </c>
      <c r="F259" s="124" t="str">
        <f t="shared" si="115"/>
        <v/>
      </c>
      <c r="G259" s="124" t="str">
        <f t="shared" si="115"/>
        <v/>
      </c>
      <c r="H259" s="124" t="str">
        <f t="shared" si="115"/>
        <v/>
      </c>
      <c r="I259" s="125" t="str">
        <f t="shared" si="113"/>
        <v/>
      </c>
      <c r="J259" s="123" t="str">
        <f t="shared" si="123"/>
        <v/>
      </c>
      <c r="K259" s="124" t="str">
        <f t="shared" si="124"/>
        <v/>
      </c>
      <c r="L259" s="124" t="str">
        <f t="shared" si="117"/>
        <v/>
      </c>
      <c r="M259" s="124" t="str">
        <f t="shared" si="117"/>
        <v/>
      </c>
      <c r="N259" s="125" t="str">
        <f t="shared" si="117"/>
        <v/>
      </c>
      <c r="O259" s="123" t="str">
        <f t="shared" si="120"/>
        <v/>
      </c>
      <c r="P259" s="124" t="str">
        <f t="shared" si="143"/>
        <v/>
      </c>
      <c r="Q259" s="124" t="str">
        <f t="shared" si="147"/>
        <v/>
      </c>
      <c r="R259" s="124" t="str">
        <f t="shared" si="118"/>
        <v/>
      </c>
      <c r="S259" s="125" t="str">
        <f t="shared" si="148"/>
        <v/>
      </c>
      <c r="T259" s="123"/>
      <c r="U259" s="124"/>
      <c r="V259" s="124"/>
      <c r="W259" s="124"/>
      <c r="X259" s="125"/>
      <c r="Y259" s="123"/>
      <c r="Z259" s="124"/>
      <c r="AA259" s="124"/>
      <c r="AB259" s="124"/>
      <c r="AC259" s="125"/>
      <c r="AD259" s="129">
        <f t="shared" si="121"/>
        <v>0</v>
      </c>
      <c r="AE259" s="130">
        <f t="shared" si="92"/>
        <v>0</v>
      </c>
      <c r="AF259" s="130">
        <f t="shared" si="144"/>
        <v>0</v>
      </c>
      <c r="AG259" s="130">
        <f t="shared" si="145"/>
        <v>0</v>
      </c>
      <c r="AH259" s="131"/>
      <c r="AR259" s="171">
        <f t="shared" si="125"/>
        <v>0</v>
      </c>
      <c r="AS259" s="2">
        <f t="shared" si="126"/>
        <v>0</v>
      </c>
      <c r="AT259" s="170" t="str">
        <f t="shared" si="127"/>
        <v>145-146</v>
      </c>
      <c r="AU259" s="156" t="str">
        <f t="shared" si="128"/>
        <v/>
      </c>
      <c r="AV259" s="171">
        <f t="shared" si="129"/>
        <v>0</v>
      </c>
      <c r="AW259" s="2">
        <f t="shared" si="130"/>
        <v>0</v>
      </c>
      <c r="AX259" s="170" t="str">
        <f t="shared" si="131"/>
        <v>145-147</v>
      </c>
      <c r="AY259" s="156" t="str">
        <f t="shared" si="132"/>
        <v/>
      </c>
      <c r="AZ259" s="171">
        <f t="shared" si="133"/>
        <v>0</v>
      </c>
      <c r="BA259" s="2">
        <f t="shared" si="134"/>
        <v>0</v>
      </c>
      <c r="BB259" s="170" t="str">
        <f t="shared" si="135"/>
        <v>145-148</v>
      </c>
      <c r="BC259" s="156" t="str">
        <f t="shared" si="136"/>
        <v/>
      </c>
      <c r="BD259" s="171">
        <f t="shared" si="137"/>
        <v>0</v>
      </c>
      <c r="BE259" s="2">
        <f t="shared" si="138"/>
        <v>0</v>
      </c>
      <c r="BF259" s="170" t="str">
        <f t="shared" si="139"/>
        <v>145-151</v>
      </c>
      <c r="BG259" s="156" t="str">
        <f t="shared" si="140"/>
        <v/>
      </c>
    </row>
    <row r="260" spans="2:59" ht="13.5" customHeight="1" x14ac:dyDescent="0.15">
      <c r="B260" s="63">
        <v>146</v>
      </c>
      <c r="C260" s="71" t="str">
        <f t="shared" si="122"/>
        <v/>
      </c>
      <c r="D260" s="118" t="str">
        <f t="shared" si="141"/>
        <v/>
      </c>
      <c r="E260" s="123" t="str">
        <f t="shared" si="142"/>
        <v/>
      </c>
      <c r="F260" s="124" t="str">
        <f t="shared" si="115"/>
        <v/>
      </c>
      <c r="G260" s="124" t="str">
        <f t="shared" si="115"/>
        <v/>
      </c>
      <c r="H260" s="124" t="str">
        <f t="shared" si="115"/>
        <v/>
      </c>
      <c r="I260" s="125" t="str">
        <f t="shared" si="113"/>
        <v/>
      </c>
      <c r="J260" s="123" t="str">
        <f t="shared" si="123"/>
        <v/>
      </c>
      <c r="K260" s="124" t="str">
        <f t="shared" si="124"/>
        <v/>
      </c>
      <c r="L260" s="124" t="str">
        <f t="shared" si="117"/>
        <v/>
      </c>
      <c r="M260" s="124" t="str">
        <f t="shared" si="117"/>
        <v/>
      </c>
      <c r="N260" s="125" t="str">
        <f t="shared" si="117"/>
        <v/>
      </c>
      <c r="O260" s="123" t="str">
        <f t="shared" si="120"/>
        <v/>
      </c>
      <c r="P260" s="124" t="str">
        <f t="shared" si="143"/>
        <v/>
      </c>
      <c r="Q260" s="124" t="str">
        <f t="shared" si="147"/>
        <v/>
      </c>
      <c r="R260" s="124" t="str">
        <f t="shared" si="118"/>
        <v/>
      </c>
      <c r="S260" s="125" t="str">
        <f t="shared" si="148"/>
        <v/>
      </c>
      <c r="T260" s="123"/>
      <c r="U260" s="124"/>
      <c r="V260" s="124"/>
      <c r="W260" s="124"/>
      <c r="X260" s="125"/>
      <c r="Y260" s="123"/>
      <c r="Z260" s="124"/>
      <c r="AA260" s="124"/>
      <c r="AB260" s="124"/>
      <c r="AC260" s="125"/>
      <c r="AD260" s="129">
        <f t="shared" si="121"/>
        <v>0</v>
      </c>
      <c r="AE260" s="130">
        <f t="shared" si="92"/>
        <v>0</v>
      </c>
      <c r="AF260" s="130">
        <f t="shared" si="144"/>
        <v>0</v>
      </c>
      <c r="AG260" s="130">
        <f>SUM(AD260:AD263)</f>
        <v>0</v>
      </c>
      <c r="AH260" s="131"/>
      <c r="AR260" s="171">
        <f t="shared" si="125"/>
        <v>0</v>
      </c>
      <c r="AS260" s="2">
        <f t="shared" si="126"/>
        <v>0</v>
      </c>
      <c r="AT260" s="170" t="str">
        <f t="shared" si="127"/>
        <v>146-147</v>
      </c>
      <c r="AU260" s="156" t="str">
        <f t="shared" si="128"/>
        <v/>
      </c>
      <c r="AV260" s="171">
        <f t="shared" si="129"/>
        <v>0</v>
      </c>
      <c r="AW260" s="2">
        <f t="shared" si="130"/>
        <v>0</v>
      </c>
      <c r="AX260" s="170" t="str">
        <f t="shared" si="131"/>
        <v>146-148</v>
      </c>
      <c r="AY260" s="156" t="str">
        <f t="shared" si="132"/>
        <v/>
      </c>
      <c r="AZ260" s="171">
        <f t="shared" si="133"/>
        <v>0</v>
      </c>
      <c r="BA260" s="2">
        <f t="shared" si="134"/>
        <v>0</v>
      </c>
      <c r="BB260" s="170" t="str">
        <f t="shared" si="135"/>
        <v>146-149</v>
      </c>
      <c r="BC260" s="156" t="str">
        <f t="shared" si="136"/>
        <v/>
      </c>
      <c r="BD260" s="171">
        <f t="shared" si="137"/>
        <v>0</v>
      </c>
      <c r="BE260" s="2">
        <f t="shared" si="138"/>
        <v>0</v>
      </c>
      <c r="BF260" s="170" t="str">
        <f t="shared" si="139"/>
        <v>146-152</v>
      </c>
      <c r="BG260" s="156" t="str">
        <f t="shared" si="140"/>
        <v/>
      </c>
    </row>
    <row r="261" spans="2:59" ht="13.5" customHeight="1" x14ac:dyDescent="0.15">
      <c r="B261" s="63">
        <v>147</v>
      </c>
      <c r="C261" s="71" t="str">
        <f t="shared" si="122"/>
        <v/>
      </c>
      <c r="D261" s="118" t="str">
        <f t="shared" si="141"/>
        <v/>
      </c>
      <c r="E261" s="123" t="str">
        <f t="shared" si="142"/>
        <v/>
      </c>
      <c r="F261" s="124" t="str">
        <f t="shared" si="115"/>
        <v/>
      </c>
      <c r="G261" s="124" t="str">
        <f t="shared" si="115"/>
        <v/>
      </c>
      <c r="H261" s="124" t="str">
        <f t="shared" si="115"/>
        <v/>
      </c>
      <c r="I261" s="125" t="str">
        <f t="shared" si="113"/>
        <v/>
      </c>
      <c r="J261" s="123" t="str">
        <f t="shared" si="123"/>
        <v/>
      </c>
      <c r="K261" s="124" t="str">
        <f t="shared" si="124"/>
        <v/>
      </c>
      <c r="L261" s="124" t="str">
        <f t="shared" si="117"/>
        <v/>
      </c>
      <c r="M261" s="124" t="str">
        <f t="shared" si="117"/>
        <v/>
      </c>
      <c r="N261" s="125" t="str">
        <f t="shared" si="117"/>
        <v/>
      </c>
      <c r="O261" s="123" t="str">
        <f t="shared" si="120"/>
        <v/>
      </c>
      <c r="P261" s="124" t="str">
        <f t="shared" si="143"/>
        <v/>
      </c>
      <c r="Q261" s="124" t="str">
        <f t="shared" si="147"/>
        <v/>
      </c>
      <c r="R261" s="124" t="str">
        <f t="shared" si="118"/>
        <v/>
      </c>
      <c r="S261" s="125" t="str">
        <f t="shared" si="148"/>
        <v/>
      </c>
      <c r="T261" s="123"/>
      <c r="U261" s="124"/>
      <c r="V261" s="124"/>
      <c r="W261" s="124"/>
      <c r="X261" s="125"/>
      <c r="Y261" s="123"/>
      <c r="Z261" s="124"/>
      <c r="AA261" s="124"/>
      <c r="AB261" s="124"/>
      <c r="AC261" s="125"/>
      <c r="AD261" s="129">
        <f t="shared" si="121"/>
        <v>0</v>
      </c>
      <c r="AE261" s="130">
        <f t="shared" si="92"/>
        <v>0</v>
      </c>
      <c r="AF261" s="130">
        <f>SUM(AD261:AD263)</f>
        <v>0</v>
      </c>
      <c r="AG261" s="130">
        <f>SUM(AD261:AD264)</f>
        <v>0</v>
      </c>
      <c r="AH261" s="131"/>
      <c r="AR261" s="171">
        <f t="shared" si="125"/>
        <v>0</v>
      </c>
      <c r="AS261" s="2">
        <f t="shared" si="126"/>
        <v>0</v>
      </c>
      <c r="AT261" s="170" t="str">
        <f t="shared" si="127"/>
        <v>147-148</v>
      </c>
      <c r="AU261" s="156" t="str">
        <f t="shared" si="128"/>
        <v/>
      </c>
      <c r="AV261" s="171">
        <f t="shared" si="129"/>
        <v>0</v>
      </c>
      <c r="AW261" s="2">
        <f t="shared" si="130"/>
        <v>0</v>
      </c>
      <c r="AX261" s="170" t="str">
        <f t="shared" si="131"/>
        <v>147-149</v>
      </c>
      <c r="AY261" s="156" t="str">
        <f t="shared" si="132"/>
        <v/>
      </c>
      <c r="AZ261" s="171">
        <f t="shared" si="133"/>
        <v>0</v>
      </c>
      <c r="BA261" s="2">
        <f t="shared" si="134"/>
        <v>0</v>
      </c>
      <c r="BB261" s="170" t="str">
        <f t="shared" si="135"/>
        <v>147-150</v>
      </c>
      <c r="BC261" s="156" t="str">
        <f t="shared" si="136"/>
        <v/>
      </c>
      <c r="BD261" s="171">
        <f t="shared" si="137"/>
        <v>0</v>
      </c>
      <c r="BE261" s="2">
        <f t="shared" si="138"/>
        <v>0</v>
      </c>
      <c r="BF261" s="170" t="str">
        <f t="shared" si="139"/>
        <v>147-153</v>
      </c>
      <c r="BG261" s="156" t="str">
        <f t="shared" si="140"/>
        <v/>
      </c>
    </row>
    <row r="262" spans="2:59" ht="13.5" customHeight="1" x14ac:dyDescent="0.15">
      <c r="B262" s="63">
        <v>148</v>
      </c>
      <c r="C262" s="71" t="str">
        <f t="shared" si="122"/>
        <v/>
      </c>
      <c r="D262" s="118" t="str">
        <f t="shared" si="141"/>
        <v/>
      </c>
      <c r="E262" s="123" t="str">
        <f t="shared" si="142"/>
        <v/>
      </c>
      <c r="F262" s="124" t="str">
        <f t="shared" si="115"/>
        <v/>
      </c>
      <c r="G262" s="124" t="str">
        <f t="shared" si="115"/>
        <v/>
      </c>
      <c r="H262" s="124" t="str">
        <f t="shared" si="115"/>
        <v/>
      </c>
      <c r="I262" s="125" t="str">
        <f t="shared" si="113"/>
        <v/>
      </c>
      <c r="J262" s="123" t="str">
        <f t="shared" si="123"/>
        <v/>
      </c>
      <c r="K262" s="124" t="str">
        <f t="shared" si="124"/>
        <v/>
      </c>
      <c r="L262" s="124" t="str">
        <f t="shared" si="117"/>
        <v/>
      </c>
      <c r="M262" s="124" t="str">
        <f t="shared" si="117"/>
        <v/>
      </c>
      <c r="N262" s="125" t="str">
        <f t="shared" si="117"/>
        <v/>
      </c>
      <c r="O262" s="123" t="str">
        <f t="shared" si="120"/>
        <v/>
      </c>
      <c r="P262" s="124" t="str">
        <f t="shared" si="143"/>
        <v/>
      </c>
      <c r="Q262" s="124" t="str">
        <f t="shared" si="147"/>
        <v/>
      </c>
      <c r="R262" s="124" t="str">
        <f t="shared" si="118"/>
        <v/>
      </c>
      <c r="S262" s="125" t="str">
        <f t="shared" si="148"/>
        <v/>
      </c>
      <c r="T262" s="123"/>
      <c r="U262" s="124"/>
      <c r="V262" s="124"/>
      <c r="W262" s="124"/>
      <c r="X262" s="125"/>
      <c r="Y262" s="123"/>
      <c r="Z262" s="124"/>
      <c r="AA262" s="124"/>
      <c r="AB262" s="124"/>
      <c r="AC262" s="125"/>
      <c r="AD262" s="129">
        <f t="shared" si="121"/>
        <v>0</v>
      </c>
      <c r="AE262" s="130">
        <f>AD262+AD263</f>
        <v>0</v>
      </c>
      <c r="AF262" s="130">
        <f>SUM(AD262:AD264)</f>
        <v>0</v>
      </c>
      <c r="AG262" s="130"/>
      <c r="AH262" s="131"/>
      <c r="AR262" s="171">
        <f t="shared" si="125"/>
        <v>0</v>
      </c>
      <c r="AS262" s="2">
        <f t="shared" si="126"/>
        <v>0</v>
      </c>
      <c r="AT262" s="170" t="str">
        <f t="shared" si="127"/>
        <v>148-149</v>
      </c>
      <c r="AU262" s="156" t="str">
        <f t="shared" si="128"/>
        <v/>
      </c>
      <c r="AV262" s="171">
        <f t="shared" si="129"/>
        <v>0</v>
      </c>
      <c r="AW262" s="2">
        <f t="shared" si="130"/>
        <v>0</v>
      </c>
      <c r="AX262" s="170" t="str">
        <f t="shared" si="131"/>
        <v>148-150</v>
      </c>
      <c r="AY262" s="156" t="str">
        <f t="shared" si="132"/>
        <v/>
      </c>
      <c r="AZ262" s="171">
        <f t="shared" si="133"/>
        <v>0</v>
      </c>
      <c r="BA262" s="2">
        <f t="shared" si="134"/>
        <v>0</v>
      </c>
      <c r="BB262" s="170" t="str">
        <f t="shared" si="135"/>
        <v>148-151</v>
      </c>
      <c r="BC262" s="156" t="str">
        <f t="shared" si="136"/>
        <v/>
      </c>
      <c r="BD262" s="171">
        <f t="shared" si="137"/>
        <v>0</v>
      </c>
      <c r="BE262" s="2">
        <f t="shared" si="138"/>
        <v>0</v>
      </c>
      <c r="BF262" s="170" t="str">
        <f t="shared" si="139"/>
        <v>148-154</v>
      </c>
      <c r="BG262" s="156" t="str">
        <f t="shared" si="140"/>
        <v/>
      </c>
    </row>
    <row r="263" spans="2:59" ht="13.5" customHeight="1" x14ac:dyDescent="0.15">
      <c r="B263" s="63">
        <v>149</v>
      </c>
      <c r="C263" s="71" t="str">
        <f t="shared" si="122"/>
        <v/>
      </c>
      <c r="D263" s="118" t="str">
        <f t="shared" si="141"/>
        <v/>
      </c>
      <c r="E263" s="123" t="str">
        <f t="shared" si="142"/>
        <v/>
      </c>
      <c r="F263" s="124" t="str">
        <f t="shared" si="115"/>
        <v/>
      </c>
      <c r="G263" s="124" t="str">
        <f t="shared" si="115"/>
        <v/>
      </c>
      <c r="H263" s="124" t="str">
        <f t="shared" si="115"/>
        <v/>
      </c>
      <c r="I263" s="125" t="str">
        <f t="shared" si="115"/>
        <v/>
      </c>
      <c r="J263" s="123" t="str">
        <f t="shared" si="123"/>
        <v/>
      </c>
      <c r="K263" s="124" t="str">
        <f t="shared" si="124"/>
        <v/>
      </c>
      <c r="L263" s="124" t="str">
        <f>K262</f>
        <v/>
      </c>
      <c r="M263" s="124" t="str">
        <f>L262</f>
        <v/>
      </c>
      <c r="N263" s="125" t="str">
        <f>M262</f>
        <v/>
      </c>
      <c r="O263" s="123" t="str">
        <f t="shared" si="120"/>
        <v/>
      </c>
      <c r="P263" s="124" t="str">
        <f>O262</f>
        <v/>
      </c>
      <c r="Q263" s="124" t="str">
        <f>P262</f>
        <v/>
      </c>
      <c r="R263" s="124" t="str">
        <f>Q262</f>
        <v/>
      </c>
      <c r="S263" s="125" t="str">
        <f>R262</f>
        <v/>
      </c>
      <c r="T263" s="123"/>
      <c r="U263" s="124"/>
      <c r="V263" s="124"/>
      <c r="W263" s="124"/>
      <c r="X263" s="125"/>
      <c r="Y263" s="123"/>
      <c r="Z263" s="124"/>
      <c r="AA263" s="124"/>
      <c r="AB263" s="124"/>
      <c r="AC263" s="125"/>
      <c r="AD263" s="129">
        <f t="shared" si="121"/>
        <v>0</v>
      </c>
      <c r="AE263" s="130">
        <f>AD263+AD264</f>
        <v>0</v>
      </c>
      <c r="AF263" s="130"/>
      <c r="AG263" s="130"/>
      <c r="AH263" s="131"/>
      <c r="AR263" s="171">
        <f t="shared" si="125"/>
        <v>0</v>
      </c>
      <c r="AS263" s="2">
        <f t="shared" si="126"/>
        <v>0</v>
      </c>
      <c r="AT263" s="170" t="str">
        <f t="shared" si="127"/>
        <v>149-150</v>
      </c>
      <c r="AU263" s="156" t="str">
        <f t="shared" si="128"/>
        <v/>
      </c>
      <c r="AV263" s="171">
        <f t="shared" si="129"/>
        <v>0</v>
      </c>
      <c r="AW263" s="2">
        <f t="shared" si="130"/>
        <v>0</v>
      </c>
      <c r="AX263" s="170" t="str">
        <f t="shared" si="131"/>
        <v>149-151</v>
      </c>
      <c r="AY263" s="156" t="str">
        <f t="shared" si="132"/>
        <v/>
      </c>
      <c r="AZ263" s="171">
        <f t="shared" si="133"/>
        <v>0</v>
      </c>
      <c r="BA263" s="2">
        <f t="shared" si="134"/>
        <v>0</v>
      </c>
      <c r="BB263" s="170" t="str">
        <f t="shared" si="135"/>
        <v>149-152</v>
      </c>
      <c r="BC263" s="156" t="str">
        <f t="shared" si="136"/>
        <v/>
      </c>
      <c r="BD263" s="171">
        <f t="shared" si="137"/>
        <v>0</v>
      </c>
      <c r="BE263" s="2">
        <f t="shared" si="138"/>
        <v>0</v>
      </c>
      <c r="BF263" s="170" t="str">
        <f t="shared" si="139"/>
        <v>149-155</v>
      </c>
      <c r="BG263" s="156" t="str">
        <f t="shared" si="140"/>
        <v/>
      </c>
    </row>
    <row r="264" spans="2:59" ht="13.5" customHeight="1" x14ac:dyDescent="0.15">
      <c r="B264" s="63">
        <v>150</v>
      </c>
      <c r="C264" s="71" t="str">
        <f t="shared" si="122"/>
        <v/>
      </c>
      <c r="D264" s="118" t="str">
        <f t="shared" si="141"/>
        <v/>
      </c>
      <c r="E264" s="123" t="str">
        <f t="shared" si="142"/>
        <v/>
      </c>
      <c r="F264" s="124" t="str">
        <f t="shared" si="115"/>
        <v/>
      </c>
      <c r="G264" s="124" t="str">
        <f t="shared" si="115"/>
        <v/>
      </c>
      <c r="H264" s="124" t="str">
        <f t="shared" si="115"/>
        <v/>
      </c>
      <c r="I264" s="125" t="str">
        <f t="shared" si="115"/>
        <v/>
      </c>
      <c r="J264" s="123" t="str">
        <f t="shared" si="123"/>
        <v/>
      </c>
      <c r="K264" s="124" t="str">
        <f t="shared" si="117"/>
        <v/>
      </c>
      <c r="L264" s="124" t="str">
        <f t="shared" si="117"/>
        <v/>
      </c>
      <c r="M264" s="124" t="str">
        <f t="shared" si="117"/>
        <v/>
      </c>
      <c r="N264" s="125" t="str">
        <f t="shared" si="117"/>
        <v/>
      </c>
      <c r="O264" s="123" t="str">
        <f t="shared" si="120"/>
        <v/>
      </c>
      <c r="P264" s="124" t="str">
        <f t="shared" si="143"/>
        <v/>
      </c>
      <c r="Q264" s="124" t="str">
        <f t="shared" si="147"/>
        <v/>
      </c>
      <c r="R264" s="124" t="str">
        <f t="shared" si="118"/>
        <v/>
      </c>
      <c r="S264" s="125" t="str">
        <f t="shared" si="148"/>
        <v/>
      </c>
      <c r="T264" s="123"/>
      <c r="U264" s="124"/>
      <c r="V264" s="124"/>
      <c r="W264" s="124"/>
      <c r="X264" s="125"/>
      <c r="Y264" s="123"/>
      <c r="Z264" s="124"/>
      <c r="AA264" s="124"/>
      <c r="AB264" s="124"/>
      <c r="AC264" s="125"/>
      <c r="AD264" s="129">
        <f t="shared" si="121"/>
        <v>0</v>
      </c>
      <c r="AE264" s="130"/>
      <c r="AF264" s="130"/>
      <c r="AG264" s="130"/>
      <c r="AH264" s="131"/>
      <c r="AR264" s="171">
        <f t="shared" si="125"/>
        <v>0</v>
      </c>
      <c r="AS264" s="2">
        <f t="shared" si="126"/>
        <v>0</v>
      </c>
      <c r="AT264" s="170" t="str">
        <f t="shared" si="127"/>
        <v>150-151</v>
      </c>
      <c r="AU264" s="156" t="str">
        <f t="shared" si="128"/>
        <v/>
      </c>
      <c r="AV264" s="171">
        <f t="shared" si="129"/>
        <v>0</v>
      </c>
      <c r="AW264" s="2">
        <f t="shared" si="130"/>
        <v>0</v>
      </c>
      <c r="AX264" s="170" t="str">
        <f t="shared" si="131"/>
        <v>150-152</v>
      </c>
      <c r="AY264" s="156" t="str">
        <f t="shared" si="132"/>
        <v/>
      </c>
      <c r="AZ264" s="171">
        <f t="shared" si="133"/>
        <v>0</v>
      </c>
      <c r="BA264" s="2">
        <f t="shared" si="134"/>
        <v>0</v>
      </c>
      <c r="BB264" s="170" t="str">
        <f t="shared" si="135"/>
        <v>150-153</v>
      </c>
      <c r="BC264" s="156" t="str">
        <f t="shared" si="136"/>
        <v/>
      </c>
      <c r="BD264" s="171">
        <f t="shared" si="137"/>
        <v>0</v>
      </c>
      <c r="BE264" s="2">
        <f t="shared" si="138"/>
        <v>0</v>
      </c>
      <c r="BF264" s="170" t="str">
        <f t="shared" si="139"/>
        <v>150-156</v>
      </c>
      <c r="BG264" s="156" t="str">
        <f t="shared" si="140"/>
        <v/>
      </c>
    </row>
  </sheetData>
  <sheetProtection password="CCE3" sheet="1"/>
  <mergeCells count="103">
    <mergeCell ref="O108:S108"/>
    <mergeCell ref="Y109:Y113"/>
    <mergeCell ref="T109:T113"/>
    <mergeCell ref="S109:S113"/>
    <mergeCell ref="P109:P113"/>
    <mergeCell ref="Q109:Q113"/>
    <mergeCell ref="AE108:AH108"/>
    <mergeCell ref="B6:C6"/>
    <mergeCell ref="B1:D3"/>
    <mergeCell ref="B21:C21"/>
    <mergeCell ref="B22:C22"/>
    <mergeCell ref="B26:C26"/>
    <mergeCell ref="F34:H34"/>
    <mergeCell ref="C18:E18"/>
    <mergeCell ref="H18:J18"/>
    <mergeCell ref="F32:H32"/>
    <mergeCell ref="H109:H113"/>
    <mergeCell ref="I109:I113"/>
    <mergeCell ref="J109:J113"/>
    <mergeCell ref="K109:K113"/>
    <mergeCell ref="L109:L113"/>
    <mergeCell ref="N109:N113"/>
    <mergeCell ref="AH109:AH113"/>
    <mergeCell ref="Z109:Z113"/>
    <mergeCell ref="AA109:AA113"/>
    <mergeCell ref="AB109:AB113"/>
    <mergeCell ref="AC109:AC113"/>
    <mergeCell ref="AE109:AE113"/>
    <mergeCell ref="AF109:AF113"/>
    <mergeCell ref="AG109:AG113"/>
    <mergeCell ref="U109:U113"/>
    <mergeCell ref="V109:V113"/>
    <mergeCell ref="W109:W113"/>
    <mergeCell ref="X109:X113"/>
    <mergeCell ref="AL108:AP108"/>
    <mergeCell ref="C64:E64"/>
    <mergeCell ref="C67:E67"/>
    <mergeCell ref="F49:H49"/>
    <mergeCell ref="F50:H50"/>
    <mergeCell ref="F51:H51"/>
    <mergeCell ref="G61:H61"/>
    <mergeCell ref="T108:X108"/>
    <mergeCell ref="Y108:AC108"/>
    <mergeCell ref="AD108:AD113"/>
    <mergeCell ref="R109:R113"/>
    <mergeCell ref="G109:G113"/>
    <mergeCell ref="C68:E68"/>
    <mergeCell ref="B107:C107"/>
    <mergeCell ref="B108:D108"/>
    <mergeCell ref="E108:I108"/>
    <mergeCell ref="J108:N108"/>
    <mergeCell ref="M109:M113"/>
    <mergeCell ref="B109:B113"/>
    <mergeCell ref="C109:C113"/>
    <mergeCell ref="D109:D113"/>
    <mergeCell ref="E109:E113"/>
    <mergeCell ref="F109:F113"/>
    <mergeCell ref="O109:O113"/>
    <mergeCell ref="B56:E59"/>
    <mergeCell ref="F35:H36"/>
    <mergeCell ref="F43:I44"/>
    <mergeCell ref="I38:I39"/>
    <mergeCell ref="J38:J39"/>
    <mergeCell ref="J41:J42"/>
    <mergeCell ref="J35:J36"/>
    <mergeCell ref="I35:I36"/>
    <mergeCell ref="E43:E44"/>
    <mergeCell ref="J43:J44"/>
    <mergeCell ref="E41:E42"/>
    <mergeCell ref="F38:H39"/>
    <mergeCell ref="F33:H33"/>
    <mergeCell ref="AO101:AQ101"/>
    <mergeCell ref="F46:H46"/>
    <mergeCell ref="F47:H47"/>
    <mergeCell ref="F48:H48"/>
    <mergeCell ref="F37:H37"/>
    <mergeCell ref="F40:H40"/>
    <mergeCell ref="F45:H45"/>
    <mergeCell ref="F41:I42"/>
    <mergeCell ref="E38:E39"/>
    <mergeCell ref="E35:E36"/>
    <mergeCell ref="B5:C5"/>
    <mergeCell ref="D5:J5"/>
    <mergeCell ref="D6:J6"/>
    <mergeCell ref="G20:J30"/>
    <mergeCell ref="C11:E11"/>
    <mergeCell ref="H11:J11"/>
    <mergeCell ref="C12:E12"/>
    <mergeCell ref="H12:J12"/>
    <mergeCell ref="H17:J17"/>
    <mergeCell ref="G14:G15"/>
    <mergeCell ref="H14:J15"/>
    <mergeCell ref="C16:E16"/>
    <mergeCell ref="H16:J16"/>
    <mergeCell ref="C13:E13"/>
    <mergeCell ref="H13:J13"/>
    <mergeCell ref="B14:B15"/>
    <mergeCell ref="C14:E15"/>
    <mergeCell ref="F14:F15"/>
    <mergeCell ref="C17:E17"/>
    <mergeCell ref="B31:C31"/>
    <mergeCell ref="C32:C33"/>
    <mergeCell ref="B32:B33"/>
  </mergeCells>
  <phoneticPr fontId="2"/>
  <conditionalFormatting sqref="AR114:BG264">
    <cfRule type="expression" dxfId="73" priority="3" stopIfTrue="1">
      <formula>MAX($AL$114:$AL$134)+4&lt;$B114</formula>
    </cfRule>
  </conditionalFormatting>
  <conditionalFormatting sqref="B114:AH264">
    <cfRule type="expression" dxfId="72" priority="2" stopIfTrue="1">
      <formula>MAX($AL$113:$AL$134)+14&lt;$B114</formula>
    </cfRule>
  </conditionalFormatting>
  <conditionalFormatting sqref="AD114:AH264">
    <cfRule type="expression" dxfId="71" priority="1">
      <formula>MAX($AL$115:$AL$134)+4&lt;$B114</formula>
    </cfRule>
  </conditionalFormatting>
  <conditionalFormatting sqref="F67:I68">
    <cfRule type="expression" dxfId="70" priority="4" stopIfTrue="1">
      <formula>AND(ISNUMBER(F67),MAX($F67:$I67)=F67,$I$61="")</formula>
    </cfRule>
    <cfRule type="expression" dxfId="69" priority="5" stopIfTrue="1">
      <formula>AND(ISNUMBER(F67),MAX($F67:$I67)=F67,$I$61=0)</formula>
    </cfRule>
    <cfRule type="expression" dxfId="68" priority="6" stopIfTrue="1">
      <formula>AND(ISNUMBER(F67),MAX($F67:$I67)=F67,$I$61=1)</formula>
    </cfRule>
    <cfRule type="expression" dxfId="67" priority="7" stopIfTrue="1">
      <formula>AND(ISNUMBER(F67),MAX($F67:$I67)=F67,$I$61=2)</formula>
    </cfRule>
    <cfRule type="expression" dxfId="66" priority="8" stopIfTrue="1">
      <formula>AND(ISNUMBER(F67),MAX($F67:$I67)=F67,$I$61=3)</formula>
    </cfRule>
    <cfRule type="expression" dxfId="65" priority="9" stopIfTrue="1">
      <formula>AND(ISNUMBER(F67),MAX($F67:$I67)=F67,$I$61=4)</formula>
    </cfRule>
    <cfRule type="expression" dxfId="64" priority="82" stopIfTrue="1">
      <formula>AND(ISNUMBER(F67),MAX($F67:$I67)=F67,$I$61=5)</formula>
    </cfRule>
    <cfRule type="expression" dxfId="63" priority="2115" stopIfTrue="1">
      <formula>AND(ISNUMBER(F67),MAX($F67:$I67)=F67,$I$61=6)</formula>
    </cfRule>
    <cfRule type="expression" dxfId="62" priority="2116" stopIfTrue="1">
      <formula>AND(ISNUMBER(F67),MAX($F67:$I67)=F67,$I$61=7)</formula>
    </cfRule>
    <cfRule type="expression" dxfId="61" priority="2127" stopIfTrue="1">
      <formula>AND(ISNUMBER(F67),MAX($F67:$I67)=F67,$I$61=8)</formula>
    </cfRule>
  </conditionalFormatting>
  <conditionalFormatting sqref="F65:I68">
    <cfRule type="expression" dxfId="60" priority="2128" stopIfTrue="1">
      <formula>$I$61=""</formula>
    </cfRule>
  </conditionalFormatting>
  <conditionalFormatting sqref="F65:I68 C114:S264">
    <cfRule type="expression" dxfId="59" priority="2129" stopIfTrue="1">
      <formula>$I$61=0</formula>
    </cfRule>
    <cfRule type="expression" dxfId="58" priority="2130" stopIfTrue="1">
      <formula>$I$61=1</formula>
    </cfRule>
    <cfRule type="expression" dxfId="57" priority="2131" stopIfTrue="1">
      <formula>$I$61=2</formula>
    </cfRule>
    <cfRule type="expression" dxfId="56" priority="2132" stopIfTrue="1">
      <formula>$I$61=3</formula>
    </cfRule>
    <cfRule type="expression" dxfId="55" priority="2133" stopIfTrue="1">
      <formula>$I$61=4</formula>
    </cfRule>
    <cfRule type="expression" dxfId="54" priority="2134" stopIfTrue="1">
      <formula>$I$61=5</formula>
    </cfRule>
    <cfRule type="expression" dxfId="53" priority="2135" stopIfTrue="1">
      <formula>$I$61=7</formula>
    </cfRule>
    <cfRule type="expression" dxfId="52" priority="2136" stopIfTrue="1">
      <formula>$I$61=8</formula>
    </cfRule>
  </conditionalFormatting>
  <dataValidations count="1">
    <dataValidation type="list" allowBlank="1" showInputMessage="1" showErrorMessage="1" sqref="J3">
      <formula1>"１,２"</formula1>
    </dataValidation>
  </dataValidations>
  <printOptions horizontalCentered="1"/>
  <pageMargins left="0" right="0" top="0.59055118110236227" bottom="0.39370078740157483" header="0.51181102362204722" footer="0.51181102362204722"/>
  <pageSetup paperSize="9" scale="81" orientation="portrait" r:id="rId1"/>
  <headerFooter alignWithMargins="0"/>
  <rowBreaks count="1" manualBreakCount="1">
    <brk id="85" max="16383" man="1"/>
  </rowBreaks>
  <ignoredErrors>
    <ignoredError sqref="J118 J135 J119:J134 J136:J158 J159:J187 J188:J222 J223:J254 J263 J255:J262 J264 O118:O264"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372"/>
  <sheetViews>
    <sheetView zoomScaleNormal="100" zoomScaleSheetLayoutView="100" workbookViewId="0">
      <selection activeCell="F54" sqref="F54"/>
    </sheetView>
  </sheetViews>
  <sheetFormatPr defaultRowHeight="13.5" x14ac:dyDescent="0.15"/>
  <cols>
    <col min="1" max="1" width="2.5" style="26" customWidth="1"/>
    <col min="2" max="2" width="12.125" customWidth="1"/>
    <col min="3" max="3" width="19.375" customWidth="1"/>
    <col min="4" max="14" width="12.625" customWidth="1"/>
    <col min="15" max="15" width="7.125" customWidth="1"/>
    <col min="16" max="16" width="6.375" customWidth="1"/>
    <col min="17" max="17" width="37.875" customWidth="1"/>
    <col min="18" max="18" width="7.625" customWidth="1"/>
    <col min="19" max="19" width="10.875" customWidth="1"/>
    <col min="20" max="25" width="6.375" customWidth="1"/>
    <col min="26" max="26" width="8.875" customWidth="1"/>
    <col min="27" max="27" width="6.5" customWidth="1"/>
    <col min="28" max="28" width="9.125" customWidth="1"/>
    <col min="29" max="30" width="8.5" customWidth="1"/>
    <col min="31" max="31" width="14.625" customWidth="1"/>
    <col min="32" max="32" width="10.875" bestFit="1" customWidth="1"/>
    <col min="33" max="34" width="11.875" style="48" bestFit="1" customWidth="1"/>
    <col min="35" max="35" width="11.875" style="1" bestFit="1" customWidth="1"/>
    <col min="36" max="36" width="11.875" style="1" customWidth="1"/>
    <col min="37" max="38" width="11.625" style="48" customWidth="1"/>
    <col min="39" max="39" width="11.625" style="1" customWidth="1"/>
    <col min="40" max="40" width="11.875" style="1" customWidth="1"/>
    <col min="41" max="42" width="11.625" style="48" customWidth="1"/>
    <col min="43" max="43" width="11.625" style="1" customWidth="1"/>
    <col min="44" max="44" width="11.875" style="1" customWidth="1"/>
    <col min="45" max="46" width="11.625" style="48" customWidth="1"/>
    <col min="47" max="47" width="11.625" style="1" customWidth="1"/>
    <col min="48" max="48" width="11.875" style="1" customWidth="1"/>
    <col min="50" max="50" width="10.875" customWidth="1"/>
    <col min="51" max="54" width="9.875" customWidth="1"/>
    <col min="55" max="55" width="5.125" customWidth="1"/>
    <col min="56" max="56" width="10.125" customWidth="1"/>
    <col min="57" max="57" width="11.375" bestFit="1" customWidth="1"/>
    <col min="58" max="58" width="5.125" customWidth="1"/>
    <col min="59" max="59" width="10.125" customWidth="1"/>
    <col min="60" max="60" width="11.375" bestFit="1" customWidth="1"/>
    <col min="61" max="61" width="5.125" customWidth="1"/>
  </cols>
  <sheetData>
    <row r="1" spans="2:20" x14ac:dyDescent="0.15">
      <c r="B1" s="543" t="s">
        <v>232</v>
      </c>
      <c r="C1" s="384"/>
      <c r="D1" s="384"/>
    </row>
    <row r="2" spans="2:20" ht="13.5" customHeight="1" thickBot="1" x14ac:dyDescent="0.2">
      <c r="B2" s="384"/>
      <c r="C2" s="384"/>
      <c r="D2" s="384"/>
    </row>
    <row r="3" spans="2:20" ht="13.5" customHeight="1" thickTop="1" thickBot="1" x14ac:dyDescent="0.2">
      <c r="B3" s="384"/>
      <c r="C3" s="384"/>
      <c r="D3" s="384"/>
      <c r="F3" s="208"/>
      <c r="G3" s="206" t="s">
        <v>89</v>
      </c>
      <c r="I3" s="149" t="s">
        <v>185</v>
      </c>
      <c r="J3" s="209">
        <v>1</v>
      </c>
    </row>
    <row r="4" spans="2:20" ht="13.5" customHeight="1" thickTop="1" thickBot="1" x14ac:dyDescent="0.2">
      <c r="B4" s="23"/>
      <c r="C4" s="23"/>
      <c r="D4" s="23"/>
      <c r="E4" s="23"/>
      <c r="F4" s="24"/>
    </row>
    <row r="5" spans="2:20" ht="13.5" customHeight="1" thickTop="1" thickBot="1" x14ac:dyDescent="0.2">
      <c r="B5" s="445" t="s">
        <v>181</v>
      </c>
      <c r="C5" s="446"/>
      <c r="D5" s="447"/>
      <c r="E5" s="448"/>
      <c r="F5" s="448"/>
      <c r="G5" s="448"/>
      <c r="H5" s="448"/>
      <c r="I5" s="448"/>
      <c r="J5" s="449"/>
    </row>
    <row r="6" spans="2:20" ht="27" customHeight="1" thickTop="1" thickBot="1" x14ac:dyDescent="0.2">
      <c r="B6" s="541" t="s">
        <v>227</v>
      </c>
      <c r="C6" s="542"/>
      <c r="D6" s="450"/>
      <c r="E6" s="451"/>
      <c r="F6" s="451"/>
      <c r="G6" s="451"/>
      <c r="H6" s="451"/>
      <c r="I6" s="451"/>
      <c r="J6" s="452"/>
      <c r="K6" s="13"/>
      <c r="T6" s="40"/>
    </row>
    <row r="7" spans="2:20" ht="13.5" customHeight="1" thickTop="1" x14ac:dyDescent="0.15">
      <c r="B7" s="290" t="s">
        <v>226</v>
      </c>
      <c r="C7" s="291"/>
      <c r="D7" s="291"/>
      <c r="E7" s="291"/>
      <c r="F7" s="291"/>
      <c r="G7" s="291"/>
      <c r="H7" s="291"/>
      <c r="I7" s="291"/>
      <c r="J7" s="13"/>
      <c r="K7" s="13"/>
      <c r="S7" s="13"/>
      <c r="T7" s="41"/>
    </row>
    <row r="8" spans="2:20" ht="13.5" customHeight="1" x14ac:dyDescent="0.15">
      <c r="B8" s="267"/>
      <c r="C8" s="267"/>
      <c r="D8" s="267"/>
      <c r="E8" s="267"/>
      <c r="F8" s="267"/>
      <c r="G8" s="267"/>
      <c r="H8" s="267"/>
      <c r="I8" s="267"/>
      <c r="J8" s="13"/>
      <c r="K8" s="13"/>
      <c r="S8" s="13"/>
      <c r="T8" s="41"/>
    </row>
    <row r="9" spans="2:20" ht="13.5" customHeight="1" x14ac:dyDescent="0.15">
      <c r="B9" s="280"/>
      <c r="C9" s="280"/>
      <c r="D9" s="280"/>
      <c r="E9" s="280"/>
      <c r="F9" s="280"/>
      <c r="G9" s="280"/>
      <c r="H9" s="280"/>
      <c r="I9" s="13"/>
      <c r="J9" s="13"/>
      <c r="K9" s="13"/>
      <c r="S9" s="13"/>
      <c r="T9" s="256"/>
    </row>
    <row r="10" spans="2:20" ht="13.5" customHeight="1" x14ac:dyDescent="0.15">
      <c r="B10" s="31" t="s">
        <v>144</v>
      </c>
      <c r="S10" s="13"/>
      <c r="T10" s="256"/>
    </row>
    <row r="11" spans="2:20" ht="13.5" customHeight="1" x14ac:dyDescent="0.15">
      <c r="B11" s="27" t="s">
        <v>61</v>
      </c>
      <c r="C11" s="454" t="s">
        <v>111</v>
      </c>
      <c r="D11" s="454"/>
      <c r="E11" s="454"/>
      <c r="F11" s="27" t="s">
        <v>62</v>
      </c>
      <c r="G11" s="27" t="s">
        <v>63</v>
      </c>
      <c r="H11" s="455" t="s">
        <v>115</v>
      </c>
      <c r="I11" s="455"/>
      <c r="J11" s="455"/>
      <c r="S11" s="13"/>
      <c r="T11" s="256"/>
    </row>
    <row r="12" spans="2:20" ht="13.5" customHeight="1" thickBot="1" x14ac:dyDescent="0.2">
      <c r="B12" s="46" t="s">
        <v>127</v>
      </c>
      <c r="C12" s="456" t="s">
        <v>125</v>
      </c>
      <c r="D12" s="457"/>
      <c r="E12" s="458"/>
      <c r="F12" s="210">
        <v>50</v>
      </c>
      <c r="G12" s="27" t="s">
        <v>126</v>
      </c>
      <c r="H12" s="459"/>
      <c r="I12" s="460"/>
      <c r="J12" s="461"/>
      <c r="S12" s="13"/>
      <c r="T12" s="256"/>
    </row>
    <row r="13" spans="2:20" ht="13.5" customHeight="1" thickTop="1" thickBot="1" x14ac:dyDescent="0.2">
      <c r="B13" s="50" t="s">
        <v>68</v>
      </c>
      <c r="C13" s="470" t="s">
        <v>112</v>
      </c>
      <c r="D13" s="470"/>
      <c r="E13" s="468"/>
      <c r="F13" s="341"/>
      <c r="G13" s="28" t="s">
        <v>69</v>
      </c>
      <c r="H13" s="471" t="s">
        <v>222</v>
      </c>
      <c r="I13" s="471"/>
      <c r="J13" s="471"/>
      <c r="S13" s="13"/>
      <c r="T13" s="256"/>
    </row>
    <row r="14" spans="2:20" ht="27" customHeight="1" thickTop="1" x14ac:dyDescent="0.15">
      <c r="B14" s="443" t="s">
        <v>17</v>
      </c>
      <c r="C14" s="472" t="s">
        <v>235</v>
      </c>
      <c r="D14" s="387"/>
      <c r="E14" s="387"/>
      <c r="F14" s="560"/>
      <c r="G14" s="556"/>
      <c r="H14" s="467" t="s">
        <v>114</v>
      </c>
      <c r="I14" s="467"/>
      <c r="J14" s="467"/>
      <c r="S14" s="13"/>
      <c r="T14" s="256"/>
    </row>
    <row r="15" spans="2:20" ht="27" customHeight="1" thickBot="1" x14ac:dyDescent="0.2">
      <c r="B15" s="444"/>
      <c r="C15" s="473"/>
      <c r="D15" s="389"/>
      <c r="E15" s="389"/>
      <c r="F15" s="561"/>
      <c r="G15" s="557"/>
      <c r="H15" s="467"/>
      <c r="I15" s="467"/>
      <c r="J15" s="467"/>
      <c r="S15" s="13"/>
      <c r="T15" s="41"/>
    </row>
    <row r="16" spans="2:20" ht="27" customHeight="1" thickTop="1" thickBot="1" x14ac:dyDescent="0.2">
      <c r="B16" s="223" t="s">
        <v>143</v>
      </c>
      <c r="C16" s="468" t="s">
        <v>164</v>
      </c>
      <c r="D16" s="469"/>
      <c r="E16" s="558"/>
      <c r="F16" s="211"/>
      <c r="G16" s="58"/>
      <c r="H16" s="478" t="s">
        <v>236</v>
      </c>
      <c r="I16" s="479"/>
      <c r="J16" s="480"/>
      <c r="S16" s="13"/>
      <c r="T16" s="41"/>
    </row>
    <row r="17" spans="1:48" ht="13.5" customHeight="1" thickTop="1" thickBot="1" x14ac:dyDescent="0.2">
      <c r="B17" s="50" t="s">
        <v>73</v>
      </c>
      <c r="C17" s="470" t="s">
        <v>122</v>
      </c>
      <c r="D17" s="470"/>
      <c r="E17" s="468"/>
      <c r="F17" s="207"/>
      <c r="G17" s="28" t="s">
        <v>64</v>
      </c>
      <c r="H17" s="462"/>
      <c r="I17" s="463"/>
      <c r="J17" s="464"/>
      <c r="S17" s="13"/>
      <c r="T17" s="41"/>
    </row>
    <row r="18" spans="1:48" ht="13.5" customHeight="1" thickTop="1" thickBot="1" x14ac:dyDescent="0.2">
      <c r="B18" s="50" t="s">
        <v>60</v>
      </c>
      <c r="C18" s="470" t="s">
        <v>124</v>
      </c>
      <c r="D18" s="470"/>
      <c r="E18" s="468"/>
      <c r="F18" s="207"/>
      <c r="G18" s="28" t="s">
        <v>210</v>
      </c>
      <c r="H18" s="462"/>
      <c r="I18" s="463"/>
      <c r="J18" s="464"/>
      <c r="S18" s="13"/>
      <c r="T18" s="41"/>
    </row>
    <row r="19" spans="1:48" ht="13.5" customHeight="1" thickTop="1" x14ac:dyDescent="0.15">
      <c r="B19" s="26"/>
      <c r="H19" s="48"/>
      <c r="I19" s="48"/>
      <c r="J19" s="48"/>
      <c r="S19" s="13"/>
      <c r="T19" s="41"/>
      <c r="Z19" s="13"/>
      <c r="AA19" s="13"/>
      <c r="AB19" s="13"/>
      <c r="AC19" s="13"/>
      <c r="AD19" s="13"/>
      <c r="AE19" s="13"/>
      <c r="AG19" s="41"/>
    </row>
    <row r="20" spans="1:48" ht="13.5" customHeight="1" thickBot="1" x14ac:dyDescent="0.2">
      <c r="B20" s="52" t="s">
        <v>206</v>
      </c>
      <c r="G20" s="453" t="s">
        <v>250</v>
      </c>
      <c r="H20" s="453"/>
      <c r="I20" s="453"/>
      <c r="J20" s="453"/>
      <c r="S20" s="13"/>
      <c r="T20" s="41"/>
      <c r="Z20" s="13"/>
      <c r="AA20" s="13"/>
      <c r="AB20" s="13"/>
      <c r="AC20" s="13"/>
      <c r="AD20" s="13"/>
      <c r="AE20" s="13"/>
      <c r="AG20" s="41"/>
    </row>
    <row r="21" spans="1:48" ht="13.5" customHeight="1" thickTop="1" thickBot="1" x14ac:dyDescent="0.2">
      <c r="B21" s="544" t="s">
        <v>104</v>
      </c>
      <c r="C21" s="586"/>
      <c r="D21" s="212"/>
      <c r="E21" s="28" t="s">
        <v>64</v>
      </c>
      <c r="G21" s="453"/>
      <c r="H21" s="453"/>
      <c r="I21" s="453"/>
      <c r="J21" s="453"/>
      <c r="S21" s="13"/>
      <c r="T21" s="18"/>
      <c r="Z21" s="13"/>
      <c r="AA21" s="13"/>
      <c r="AB21" s="13"/>
      <c r="AC21" s="13"/>
      <c r="AD21" s="13"/>
      <c r="AE21" s="13"/>
      <c r="AG21" s="41"/>
    </row>
    <row r="22" spans="1:48" ht="13.5" customHeight="1" thickTop="1" thickBot="1" x14ac:dyDescent="0.2">
      <c r="B22" s="546" t="s">
        <v>105</v>
      </c>
      <c r="C22" s="587"/>
      <c r="D22" s="212"/>
      <c r="E22" s="28" t="s">
        <v>64</v>
      </c>
      <c r="G22" s="453"/>
      <c r="H22" s="453"/>
      <c r="I22" s="453"/>
      <c r="J22" s="453"/>
      <c r="Z22" s="13"/>
      <c r="AA22" s="13"/>
      <c r="AB22" s="13"/>
      <c r="AC22" s="13"/>
      <c r="AD22" s="13"/>
      <c r="AE22" s="13"/>
      <c r="AG22" s="41"/>
    </row>
    <row r="23" spans="1:48" ht="13.5" customHeight="1" thickTop="1" x14ac:dyDescent="0.15">
      <c r="A23"/>
      <c r="C23" s="38" t="s">
        <v>78</v>
      </c>
      <c r="D23" s="13">
        <f>IF(D26&lt;&gt;0,"使用しない",IF(D21="",0,LN(2)/D21))</f>
        <v>0</v>
      </c>
      <c r="G23" s="453"/>
      <c r="H23" s="453"/>
      <c r="I23" s="453"/>
      <c r="J23" s="453"/>
      <c r="T23" s="13"/>
      <c r="U23" s="13"/>
      <c r="V23" s="13"/>
      <c r="W23" s="13"/>
      <c r="X23" s="13"/>
      <c r="Y23" s="13"/>
      <c r="Z23" s="13"/>
      <c r="AA23" s="13"/>
      <c r="AB23" s="13"/>
      <c r="AC23" s="13"/>
      <c r="AE23" s="41"/>
      <c r="AF23" s="48"/>
      <c r="AG23" s="1"/>
      <c r="AH23" s="1"/>
      <c r="AI23" s="48"/>
      <c r="AJ23" s="48"/>
      <c r="AK23" s="1"/>
      <c r="AL23" s="1"/>
      <c r="AM23" s="48"/>
      <c r="AN23" s="48"/>
      <c r="AO23" s="1"/>
      <c r="AP23" s="1"/>
      <c r="AQ23" s="48"/>
      <c r="AR23" s="48"/>
      <c r="AS23" s="1"/>
      <c r="AT23" s="1"/>
      <c r="AU23"/>
      <c r="AV23"/>
    </row>
    <row r="24" spans="1:48" ht="13.5" customHeight="1" x14ac:dyDescent="0.15">
      <c r="A24"/>
      <c r="C24" s="38" t="s">
        <v>80</v>
      </c>
      <c r="D24" s="13">
        <f>IF(D26&lt;&gt;0,"使用しない",IF(D23&lt;&gt;0,IF(D22="","加水分解半減期を入力してください",LN(2)/D22),IF(D22="",0,LN(2)/D22)))</f>
        <v>0</v>
      </c>
      <c r="G24" s="453"/>
      <c r="H24" s="453"/>
      <c r="I24" s="453"/>
      <c r="J24" s="453"/>
      <c r="T24" s="13"/>
      <c r="U24" s="13"/>
      <c r="V24" s="13"/>
      <c r="W24" s="13"/>
      <c r="X24" s="13"/>
      <c r="Y24" s="13"/>
      <c r="Z24" s="13"/>
      <c r="AA24" s="13"/>
      <c r="AB24" s="13"/>
      <c r="AC24" s="13"/>
      <c r="AE24" s="41"/>
      <c r="AF24" s="48"/>
      <c r="AG24" s="1"/>
      <c r="AH24" s="1"/>
      <c r="AI24" s="48"/>
      <c r="AJ24" s="48"/>
      <c r="AK24" s="1"/>
      <c r="AL24" s="1"/>
      <c r="AM24" s="48"/>
      <c r="AN24" s="48"/>
      <c r="AO24" s="1"/>
      <c r="AP24" s="1"/>
      <c r="AQ24" s="48"/>
      <c r="AR24" s="48"/>
      <c r="AS24" s="1"/>
      <c r="AT24" s="1"/>
      <c r="AU24"/>
      <c r="AV24"/>
    </row>
    <row r="25" spans="1:48" ht="13.5" customHeight="1" thickBot="1" x14ac:dyDescent="0.2">
      <c r="A25"/>
      <c r="B25" t="s">
        <v>249</v>
      </c>
      <c r="G25" s="453"/>
      <c r="H25" s="453"/>
      <c r="I25" s="453"/>
      <c r="J25" s="453"/>
      <c r="T25" s="13"/>
      <c r="U25" s="13"/>
      <c r="V25" s="13"/>
      <c r="W25" s="13"/>
      <c r="X25" s="13"/>
      <c r="Y25" s="13"/>
      <c r="Z25" s="13"/>
      <c r="AA25" s="13"/>
      <c r="AB25" s="13"/>
      <c r="AC25" s="13"/>
      <c r="AE25" s="41"/>
      <c r="AF25" s="48"/>
      <c r="AG25" s="1"/>
      <c r="AH25" s="1"/>
      <c r="AI25" s="48"/>
      <c r="AJ25" s="48"/>
      <c r="AK25" s="1"/>
      <c r="AL25" s="1"/>
      <c r="AM25" s="48"/>
      <c r="AN25" s="48"/>
      <c r="AO25" s="1"/>
      <c r="AP25" s="1"/>
      <c r="AQ25" s="48"/>
      <c r="AR25" s="48"/>
      <c r="AS25" s="1"/>
      <c r="AT25" s="1"/>
      <c r="AU25"/>
      <c r="AV25"/>
    </row>
    <row r="26" spans="1:48" ht="13.5" customHeight="1" thickTop="1" thickBot="1" x14ac:dyDescent="0.2">
      <c r="B26" s="546" t="s">
        <v>106</v>
      </c>
      <c r="C26" s="587"/>
      <c r="D26" s="212"/>
      <c r="E26" s="28" t="s">
        <v>64</v>
      </c>
      <c r="G26" s="453"/>
      <c r="H26" s="453"/>
      <c r="I26" s="453"/>
      <c r="J26" s="453"/>
      <c r="Z26" s="13"/>
      <c r="AA26" s="13"/>
      <c r="AB26" s="13"/>
      <c r="AC26" s="13"/>
      <c r="AD26" s="13"/>
      <c r="AE26" s="13"/>
      <c r="AG26" s="41"/>
    </row>
    <row r="27" spans="1:48" ht="13.5" customHeight="1" thickTop="1" x14ac:dyDescent="0.15">
      <c r="B27" s="26"/>
      <c r="C27" s="39" t="s">
        <v>107</v>
      </c>
      <c r="D27" s="40">
        <f>IF(AND(D23&lt;&gt;0,NOT(D23="使用しない")),"使用しない",IF(AND(D24&lt;&gt;0,NOT(D24="使用しない")),0,IF(D26="",0,LN(2)/D26)))</f>
        <v>0</v>
      </c>
      <c r="G27" s="453"/>
      <c r="H27" s="453"/>
      <c r="I27" s="453"/>
      <c r="J27" s="453"/>
      <c r="P27" s="55"/>
      <c r="Q27" s="55"/>
      <c r="Z27" s="13"/>
      <c r="AA27" s="13"/>
      <c r="AB27" s="13"/>
      <c r="AC27" s="13"/>
      <c r="AD27" s="13"/>
      <c r="AE27" s="13"/>
      <c r="AG27" s="41"/>
    </row>
    <row r="28" spans="1:48" ht="13.5" customHeight="1" x14ac:dyDescent="0.15">
      <c r="B28" s="26"/>
      <c r="G28" s="453"/>
      <c r="H28" s="453"/>
      <c r="I28" s="453"/>
      <c r="J28" s="453"/>
      <c r="P28" s="55"/>
      <c r="Q28" s="55"/>
      <c r="Z28" s="13"/>
      <c r="AA28" s="13"/>
      <c r="AB28" s="13"/>
      <c r="AC28" s="13"/>
      <c r="AD28" s="13"/>
      <c r="AE28" s="13"/>
      <c r="AG28" s="41"/>
    </row>
    <row r="29" spans="1:48" ht="13.5" customHeight="1" x14ac:dyDescent="0.15">
      <c r="B29" s="26"/>
      <c r="C29" s="38" t="s">
        <v>221</v>
      </c>
      <c r="D29" s="36">
        <f>IF(OR(D27="使用しない",D27=0),D23+D24,D27)</f>
        <v>0</v>
      </c>
      <c r="G29" s="453"/>
      <c r="H29" s="453"/>
      <c r="I29" s="453"/>
      <c r="J29" s="453"/>
      <c r="P29" s="55"/>
      <c r="Q29" s="55"/>
      <c r="Z29" s="13"/>
      <c r="AA29" s="13"/>
      <c r="AB29" s="13"/>
      <c r="AC29" s="13"/>
      <c r="AD29" s="13"/>
      <c r="AE29" s="13"/>
      <c r="AG29" s="41"/>
    </row>
    <row r="30" spans="1:48" ht="13.5" customHeight="1" x14ac:dyDescent="0.15">
      <c r="B30" s="26"/>
      <c r="G30" s="491"/>
      <c r="H30" s="491"/>
      <c r="I30" s="491"/>
      <c r="J30" s="491"/>
      <c r="P30" s="55"/>
      <c r="Q30" s="55"/>
      <c r="Z30" s="13"/>
      <c r="AA30" s="13"/>
      <c r="AB30" s="13"/>
      <c r="AC30" s="13"/>
      <c r="AD30" s="13"/>
      <c r="AE30" s="13"/>
      <c r="AG30" s="41"/>
    </row>
    <row r="31" spans="1:48" ht="13.5" customHeight="1" thickBot="1" x14ac:dyDescent="0.2">
      <c r="B31" s="475" t="s">
        <v>207</v>
      </c>
      <c r="C31" s="559"/>
      <c r="D31" s="55"/>
      <c r="E31" s="51" t="s">
        <v>59</v>
      </c>
      <c r="J31" s="13"/>
      <c r="N31" s="55"/>
      <c r="O31" s="55"/>
      <c r="P31" s="55"/>
      <c r="Q31" s="55"/>
      <c r="T31" s="13"/>
      <c r="U31" s="13"/>
      <c r="V31" s="13"/>
      <c r="W31" s="13"/>
      <c r="X31" s="13"/>
      <c r="Y31" s="13"/>
      <c r="Z31" s="13"/>
      <c r="AA31" s="13"/>
      <c r="AB31" s="13"/>
      <c r="AC31" s="13"/>
      <c r="AE31" s="41"/>
      <c r="AF31" s="48"/>
      <c r="AG31" s="1"/>
      <c r="AH31" s="1"/>
      <c r="AI31" s="48"/>
      <c r="AJ31" s="48"/>
      <c r="AK31" s="1"/>
      <c r="AL31" s="1"/>
      <c r="AM31" s="48"/>
      <c r="AN31" s="48"/>
      <c r="AO31" s="1"/>
      <c r="AP31" s="1"/>
      <c r="AQ31" s="48"/>
      <c r="AR31" s="48"/>
      <c r="AS31" s="1"/>
      <c r="AT31" s="1"/>
      <c r="AU31"/>
      <c r="AV31"/>
    </row>
    <row r="32" spans="1:48" ht="13.5" customHeight="1" thickTop="1" x14ac:dyDescent="0.15">
      <c r="B32" s="554" t="s">
        <v>156</v>
      </c>
      <c r="C32" s="554" t="s">
        <v>157</v>
      </c>
      <c r="D32" s="55"/>
      <c r="E32" s="27" t="s">
        <v>61</v>
      </c>
      <c r="F32" s="548" t="s">
        <v>111</v>
      </c>
      <c r="G32" s="548"/>
      <c r="H32" s="548"/>
      <c r="I32" s="27" t="s">
        <v>62</v>
      </c>
      <c r="J32" s="27" t="s">
        <v>63</v>
      </c>
      <c r="T32" s="13"/>
      <c r="U32" s="13"/>
      <c r="V32" s="13"/>
      <c r="W32" s="13"/>
      <c r="X32" s="13"/>
      <c r="Y32" s="13"/>
      <c r="Z32" s="13"/>
      <c r="AA32" s="13"/>
      <c r="AB32" s="13"/>
      <c r="AC32" s="13"/>
      <c r="AE32" s="41"/>
      <c r="AF32" s="48"/>
      <c r="AG32" s="1"/>
      <c r="AH32" s="1"/>
      <c r="AI32" s="48"/>
      <c r="AJ32" s="48"/>
      <c r="AK32" s="1"/>
      <c r="AL32" s="1"/>
      <c r="AM32" s="48"/>
      <c r="AN32" s="48"/>
      <c r="AO32" s="1"/>
      <c r="AP32" s="1"/>
      <c r="AQ32" s="48"/>
      <c r="AR32" s="48"/>
      <c r="AS32" s="1"/>
      <c r="AT32" s="1"/>
      <c r="AU32"/>
      <c r="AV32"/>
    </row>
    <row r="33" spans="1:48" ht="13.5" customHeight="1" x14ac:dyDescent="0.15">
      <c r="A33"/>
      <c r="B33" s="555"/>
      <c r="C33" s="555"/>
      <c r="D33" s="55"/>
      <c r="E33" s="45" t="s">
        <v>128</v>
      </c>
      <c r="F33" s="478" t="s">
        <v>129</v>
      </c>
      <c r="G33" s="479"/>
      <c r="H33" s="480"/>
      <c r="I33" s="60">
        <v>30</v>
      </c>
      <c r="J33" s="50" t="s">
        <v>211</v>
      </c>
      <c r="T33" s="13"/>
      <c r="U33" s="13"/>
      <c r="V33" s="13"/>
      <c r="W33" s="13"/>
      <c r="X33" s="13"/>
      <c r="Y33" s="13"/>
      <c r="Z33" s="13"/>
      <c r="AA33" s="13"/>
      <c r="AB33" s="13"/>
      <c r="AC33" s="13"/>
      <c r="AE33" s="41"/>
      <c r="AF33" s="48"/>
      <c r="AG33" s="1"/>
      <c r="AH33" s="1"/>
      <c r="AI33" s="48"/>
      <c r="AJ33" s="48"/>
      <c r="AK33" s="1"/>
      <c r="AL33" s="1"/>
      <c r="AM33" s="48"/>
      <c r="AN33" s="48"/>
      <c r="AO33" s="1"/>
      <c r="AP33" s="1"/>
      <c r="AQ33" s="48"/>
      <c r="AR33" s="48"/>
      <c r="AS33" s="1"/>
      <c r="AT33" s="1"/>
      <c r="AU33"/>
      <c r="AV33"/>
    </row>
    <row r="34" spans="1:48" ht="13.5" customHeight="1" x14ac:dyDescent="0.15">
      <c r="A34"/>
      <c r="B34" s="214"/>
      <c r="C34" s="214"/>
      <c r="D34" s="55"/>
      <c r="E34" s="45" t="s">
        <v>130</v>
      </c>
      <c r="F34" s="478" t="s">
        <v>131</v>
      </c>
      <c r="G34" s="479"/>
      <c r="H34" s="480"/>
      <c r="I34" s="53">
        <v>20</v>
      </c>
      <c r="J34" s="45" t="s">
        <v>211</v>
      </c>
      <c r="T34" s="13"/>
      <c r="U34" s="13"/>
      <c r="V34" s="13"/>
      <c r="W34" s="13"/>
      <c r="X34" s="13"/>
      <c r="Y34" s="13"/>
      <c r="Z34" s="13"/>
      <c r="AA34" s="13"/>
      <c r="AB34" s="13"/>
      <c r="AC34" s="13"/>
      <c r="AE34" s="41"/>
      <c r="AF34" s="48"/>
      <c r="AG34" s="1"/>
      <c r="AH34" s="1"/>
      <c r="AI34" s="48"/>
      <c r="AJ34" s="48"/>
      <c r="AK34" s="1"/>
      <c r="AL34" s="1"/>
      <c r="AM34" s="48"/>
      <c r="AN34" s="48"/>
      <c r="AO34" s="1"/>
      <c r="AP34" s="1"/>
      <c r="AQ34" s="48"/>
      <c r="AR34" s="48"/>
      <c r="AS34" s="1"/>
      <c r="AT34" s="1"/>
      <c r="AU34"/>
      <c r="AV34"/>
    </row>
    <row r="35" spans="1:48" ht="13.5" customHeight="1" x14ac:dyDescent="0.15">
      <c r="A35"/>
      <c r="B35" s="214"/>
      <c r="C35" s="214"/>
      <c r="D35" s="55"/>
      <c r="E35" s="443" t="s">
        <v>81</v>
      </c>
      <c r="F35" s="472" t="s">
        <v>247</v>
      </c>
      <c r="G35" s="398"/>
      <c r="H35" s="487"/>
      <c r="I35" s="492">
        <v>1.9</v>
      </c>
      <c r="J35" s="443" t="s">
        <v>66</v>
      </c>
      <c r="T35" s="13"/>
      <c r="U35" s="13"/>
      <c r="V35" s="13"/>
      <c r="W35" s="13"/>
      <c r="X35" s="13"/>
      <c r="Y35" s="13"/>
      <c r="Z35" s="13"/>
      <c r="AA35" s="13"/>
      <c r="AB35" s="13"/>
      <c r="AC35" s="13"/>
      <c r="AE35" s="41"/>
      <c r="AF35" s="48"/>
      <c r="AG35" s="1"/>
      <c r="AH35" s="1"/>
      <c r="AI35" s="48"/>
      <c r="AJ35" s="48"/>
      <c r="AK35" s="1"/>
      <c r="AL35" s="1"/>
      <c r="AM35" s="48"/>
      <c r="AN35" s="48"/>
      <c r="AO35" s="1"/>
      <c r="AP35" s="1"/>
      <c r="AQ35" s="48"/>
      <c r="AR35" s="48"/>
      <c r="AS35" s="1"/>
      <c r="AT35" s="1"/>
      <c r="AU35"/>
      <c r="AV35"/>
    </row>
    <row r="36" spans="1:48" ht="13.5" customHeight="1" x14ac:dyDescent="0.15">
      <c r="A36"/>
      <c r="B36" s="214"/>
      <c r="C36" s="214"/>
      <c r="D36" s="55"/>
      <c r="E36" s="444"/>
      <c r="F36" s="488"/>
      <c r="G36" s="401"/>
      <c r="H36" s="489"/>
      <c r="I36" s="493"/>
      <c r="J36" s="444"/>
      <c r="T36" s="13"/>
      <c r="U36" s="13"/>
      <c r="V36" s="13"/>
      <c r="W36" s="13"/>
      <c r="X36" s="13"/>
      <c r="Y36" s="13"/>
      <c r="Z36" s="13"/>
      <c r="AA36" s="13"/>
      <c r="AB36" s="13"/>
      <c r="AC36" s="13"/>
      <c r="AE36" s="41"/>
      <c r="AF36" s="48"/>
      <c r="AG36" s="1"/>
      <c r="AH36" s="1"/>
      <c r="AI36" s="48"/>
      <c r="AJ36" s="48"/>
      <c r="AK36" s="1"/>
      <c r="AL36" s="1"/>
      <c r="AM36" s="48"/>
      <c r="AN36" s="48"/>
      <c r="AO36" s="1"/>
      <c r="AP36" s="1"/>
      <c r="AQ36" s="48"/>
      <c r="AR36" s="48"/>
      <c r="AS36" s="1"/>
      <c r="AT36" s="1"/>
      <c r="AU36"/>
      <c r="AV36"/>
    </row>
    <row r="37" spans="1:48" ht="13.5" customHeight="1" x14ac:dyDescent="0.15">
      <c r="A37"/>
      <c r="B37" s="214"/>
      <c r="C37" s="214"/>
      <c r="D37" s="55"/>
      <c r="E37" s="45" t="s">
        <v>132</v>
      </c>
      <c r="F37" s="478" t="s">
        <v>136</v>
      </c>
      <c r="G37" s="479"/>
      <c r="H37" s="480"/>
      <c r="I37" s="53">
        <v>0.8</v>
      </c>
      <c r="J37" s="45" t="s">
        <v>133</v>
      </c>
      <c r="T37" s="13"/>
      <c r="U37" s="13"/>
      <c r="V37" s="13"/>
      <c r="W37" s="13"/>
      <c r="X37" s="13"/>
      <c r="Y37" s="13"/>
      <c r="Z37" s="13"/>
      <c r="AA37" s="13"/>
      <c r="AB37" s="13"/>
      <c r="AC37" s="13"/>
      <c r="AE37" s="41"/>
      <c r="AF37" s="48"/>
      <c r="AG37" s="1"/>
      <c r="AH37" s="1"/>
      <c r="AI37" s="48"/>
      <c r="AJ37" s="48"/>
      <c r="AK37" s="1"/>
      <c r="AL37" s="1"/>
      <c r="AM37" s="48"/>
      <c r="AN37" s="48"/>
      <c r="AO37" s="1"/>
      <c r="AP37" s="1"/>
      <c r="AQ37" s="48"/>
      <c r="AR37" s="48"/>
      <c r="AS37" s="1"/>
      <c r="AT37" s="1"/>
      <c r="AU37"/>
      <c r="AV37"/>
    </row>
    <row r="38" spans="1:48" ht="13.5" customHeight="1" x14ac:dyDescent="0.15">
      <c r="A38"/>
      <c r="B38" s="214"/>
      <c r="C38" s="214"/>
      <c r="D38" s="267"/>
      <c r="E38" s="443" t="s">
        <v>82</v>
      </c>
      <c r="F38" s="472" t="s">
        <v>248</v>
      </c>
      <c r="G38" s="398"/>
      <c r="H38" s="487"/>
      <c r="I38" s="492">
        <v>100</v>
      </c>
      <c r="J38" s="443" t="s">
        <v>66</v>
      </c>
      <c r="T38" s="13"/>
      <c r="U38" s="13"/>
      <c r="V38" s="13"/>
      <c r="W38" s="13"/>
      <c r="X38" s="13"/>
      <c r="Y38" s="13"/>
      <c r="Z38" s="13"/>
      <c r="AA38" s="13"/>
      <c r="AB38" s="13"/>
      <c r="AC38" s="13"/>
      <c r="AE38" s="41"/>
      <c r="AF38" s="48"/>
      <c r="AG38" s="1"/>
      <c r="AH38" s="1"/>
      <c r="AI38" s="48"/>
      <c r="AJ38" s="48"/>
      <c r="AK38" s="1"/>
      <c r="AL38" s="1"/>
      <c r="AM38" s="48"/>
      <c r="AN38" s="48"/>
      <c r="AO38" s="1"/>
      <c r="AP38" s="1"/>
      <c r="AQ38" s="48"/>
      <c r="AR38" s="48"/>
      <c r="AS38" s="1"/>
      <c r="AT38" s="1"/>
      <c r="AU38"/>
      <c r="AV38"/>
    </row>
    <row r="39" spans="1:48" ht="13.5" customHeight="1" x14ac:dyDescent="0.15">
      <c r="A39"/>
      <c r="B39" s="214"/>
      <c r="C39" s="214"/>
      <c r="E39" s="444"/>
      <c r="F39" s="488"/>
      <c r="G39" s="401"/>
      <c r="H39" s="489"/>
      <c r="I39" s="493"/>
      <c r="J39" s="444"/>
      <c r="T39" s="13"/>
      <c r="U39" s="13"/>
      <c r="V39" s="13"/>
      <c r="W39" s="13"/>
      <c r="X39" s="13"/>
      <c r="Y39" s="13"/>
      <c r="Z39" s="13"/>
      <c r="AA39" s="13"/>
      <c r="AB39" s="13"/>
      <c r="AC39" s="13"/>
      <c r="AE39" s="41"/>
      <c r="AF39" s="48"/>
      <c r="AG39" s="1"/>
      <c r="AH39" s="1"/>
      <c r="AI39" s="48"/>
      <c r="AJ39" s="48"/>
      <c r="AK39" s="1"/>
      <c r="AL39" s="1"/>
      <c r="AM39" s="48"/>
      <c r="AN39" s="48"/>
      <c r="AO39" s="1"/>
      <c r="AP39" s="1"/>
      <c r="AQ39" s="48"/>
      <c r="AR39" s="48"/>
      <c r="AS39" s="1"/>
      <c r="AT39" s="1"/>
      <c r="AU39"/>
      <c r="AV39"/>
    </row>
    <row r="40" spans="1:48" ht="13.5" customHeight="1" x14ac:dyDescent="0.15">
      <c r="A40"/>
      <c r="B40" s="214"/>
      <c r="C40" s="214"/>
      <c r="E40" s="45" t="s">
        <v>138</v>
      </c>
      <c r="F40" s="478" t="s">
        <v>137</v>
      </c>
      <c r="G40" s="478"/>
      <c r="H40" s="478"/>
      <c r="I40" s="47">
        <v>0.33</v>
      </c>
      <c r="J40" s="45" t="s">
        <v>133</v>
      </c>
      <c r="T40" s="13"/>
      <c r="U40" s="13"/>
      <c r="V40" s="13"/>
      <c r="W40" s="13"/>
      <c r="X40" s="13"/>
      <c r="Y40" s="13"/>
      <c r="Z40" s="13"/>
      <c r="AA40" s="13"/>
      <c r="AB40" s="13"/>
      <c r="AC40" s="13"/>
      <c r="AE40" s="41"/>
      <c r="AF40" s="48"/>
      <c r="AG40" s="1"/>
      <c r="AH40" s="1"/>
      <c r="AI40" s="48"/>
      <c r="AJ40" s="48"/>
      <c r="AK40" s="1"/>
      <c r="AL40" s="1"/>
      <c r="AM40" s="48"/>
      <c r="AN40" s="48"/>
      <c r="AO40" s="1"/>
      <c r="AP40" s="1"/>
      <c r="AQ40" s="48"/>
      <c r="AR40" s="48"/>
      <c r="AS40" s="1"/>
      <c r="AT40" s="1"/>
      <c r="AU40"/>
      <c r="AV40"/>
    </row>
    <row r="41" spans="1:48" ht="13.5" customHeight="1" x14ac:dyDescent="0.15">
      <c r="A41"/>
      <c r="B41" s="214"/>
      <c r="C41" s="214"/>
      <c r="E41" s="443" t="s">
        <v>139</v>
      </c>
      <c r="F41" s="472" t="s">
        <v>145</v>
      </c>
      <c r="G41" s="398"/>
      <c r="H41" s="398"/>
      <c r="I41" s="487"/>
      <c r="J41" s="443" t="s">
        <v>64</v>
      </c>
      <c r="T41" s="13"/>
      <c r="U41" s="13"/>
      <c r="V41" s="13"/>
      <c r="W41" s="13"/>
      <c r="X41" s="13"/>
      <c r="Y41" s="13"/>
      <c r="Z41" s="13"/>
      <c r="AA41" s="13"/>
      <c r="AB41" s="13"/>
      <c r="AC41" s="13"/>
      <c r="AE41" s="41"/>
      <c r="AF41" s="48"/>
      <c r="AG41" s="1"/>
      <c r="AH41" s="1"/>
      <c r="AI41" s="48"/>
      <c r="AJ41" s="48"/>
      <c r="AK41" s="1"/>
      <c r="AL41" s="1"/>
      <c r="AM41" s="48"/>
      <c r="AN41" s="48"/>
      <c r="AO41" s="1"/>
      <c r="AP41" s="1"/>
      <c r="AQ41" s="48"/>
      <c r="AR41" s="48"/>
      <c r="AS41" s="1"/>
      <c r="AT41" s="1"/>
      <c r="AU41"/>
      <c r="AV41"/>
    </row>
    <row r="42" spans="1:48" ht="13.5" customHeight="1" x14ac:dyDescent="0.15">
      <c r="A42"/>
      <c r="B42" s="214"/>
      <c r="C42" s="214"/>
      <c r="E42" s="444"/>
      <c r="F42" s="488"/>
      <c r="G42" s="401"/>
      <c r="H42" s="401"/>
      <c r="I42" s="489"/>
      <c r="J42" s="444"/>
      <c r="T42" s="13"/>
      <c r="U42" s="13"/>
      <c r="V42" s="13"/>
      <c r="W42" s="13"/>
      <c r="X42" s="13"/>
      <c r="Y42" s="13"/>
      <c r="Z42" s="13"/>
      <c r="AA42" s="13"/>
      <c r="AB42" s="13"/>
      <c r="AC42" s="13"/>
      <c r="AE42" s="41"/>
      <c r="AF42" s="48"/>
      <c r="AG42" s="1"/>
      <c r="AH42" s="1"/>
      <c r="AI42" s="48"/>
      <c r="AJ42" s="48"/>
      <c r="AK42" s="1"/>
      <c r="AL42" s="1"/>
      <c r="AM42" s="48"/>
      <c r="AN42" s="48"/>
      <c r="AO42" s="1"/>
      <c r="AP42" s="1"/>
      <c r="AQ42" s="48"/>
      <c r="AR42" s="48"/>
      <c r="AS42" s="1"/>
      <c r="AT42" s="1"/>
      <c r="AU42"/>
      <c r="AV42"/>
    </row>
    <row r="43" spans="1:48" ht="13.5" customHeight="1" x14ac:dyDescent="0.15">
      <c r="A43"/>
      <c r="B43" s="214"/>
      <c r="C43" s="214"/>
      <c r="E43" s="443" t="s">
        <v>140</v>
      </c>
      <c r="F43" s="472" t="s">
        <v>146</v>
      </c>
      <c r="G43" s="398"/>
      <c r="H43" s="398"/>
      <c r="I43" s="487"/>
      <c r="J43" s="443" t="s">
        <v>85</v>
      </c>
      <c r="T43" s="13"/>
      <c r="U43" s="13"/>
      <c r="V43" s="13"/>
      <c r="W43" s="13"/>
      <c r="X43" s="13"/>
      <c r="Y43" s="13"/>
      <c r="Z43" s="13"/>
      <c r="AA43" s="13"/>
      <c r="AB43" s="13"/>
      <c r="AC43" s="13"/>
      <c r="AE43" s="41"/>
      <c r="AF43" s="48"/>
      <c r="AG43" s="1"/>
      <c r="AH43" s="1"/>
      <c r="AI43" s="48"/>
      <c r="AJ43" s="48"/>
      <c r="AK43" s="1"/>
      <c r="AL43" s="1"/>
      <c r="AM43" s="48"/>
      <c r="AN43" s="48"/>
      <c r="AO43" s="1"/>
      <c r="AP43" s="1"/>
      <c r="AQ43" s="48"/>
      <c r="AR43" s="48"/>
      <c r="AS43" s="1"/>
      <c r="AT43" s="1"/>
      <c r="AU43"/>
      <c r="AV43"/>
    </row>
    <row r="44" spans="1:48" ht="13.5" customHeight="1" x14ac:dyDescent="0.15">
      <c r="A44"/>
      <c r="B44" s="214"/>
      <c r="C44" s="214"/>
      <c r="E44" s="444"/>
      <c r="F44" s="488"/>
      <c r="G44" s="401"/>
      <c r="H44" s="401"/>
      <c r="I44" s="489"/>
      <c r="J44" s="444"/>
      <c r="T44" s="13"/>
      <c r="U44" s="13"/>
      <c r="V44" s="13"/>
      <c r="W44" s="13"/>
      <c r="X44" s="13"/>
      <c r="Y44" s="13"/>
      <c r="Z44" s="13"/>
      <c r="AA44" s="13"/>
      <c r="AB44" s="13"/>
      <c r="AC44" s="13"/>
      <c r="AE44" s="41"/>
      <c r="AF44" s="48"/>
      <c r="AG44" s="1"/>
      <c r="AH44" s="1"/>
      <c r="AI44" s="48"/>
      <c r="AJ44" s="48"/>
      <c r="AK44" s="1"/>
      <c r="AL44" s="1"/>
      <c r="AM44" s="48"/>
      <c r="AN44" s="48"/>
      <c r="AO44" s="1"/>
      <c r="AP44" s="1"/>
      <c r="AQ44" s="48"/>
      <c r="AR44" s="48"/>
      <c r="AS44" s="1"/>
      <c r="AT44" s="1"/>
      <c r="AU44"/>
      <c r="AV44"/>
    </row>
    <row r="45" spans="1:48" ht="13.5" customHeight="1" x14ac:dyDescent="0.15">
      <c r="A45"/>
      <c r="B45" s="214"/>
      <c r="C45" s="214"/>
      <c r="E45" s="45" t="s">
        <v>77</v>
      </c>
      <c r="F45" s="478" t="s">
        <v>117</v>
      </c>
      <c r="G45" s="479"/>
      <c r="H45" s="480"/>
      <c r="I45" s="47">
        <v>2000</v>
      </c>
      <c r="J45" s="50" t="s">
        <v>85</v>
      </c>
      <c r="T45" s="13"/>
      <c r="U45" s="13"/>
      <c r="V45" s="13"/>
      <c r="W45" s="13"/>
      <c r="X45" s="13"/>
      <c r="Y45" s="13"/>
      <c r="Z45" s="13"/>
      <c r="AA45" s="13"/>
      <c r="AB45" s="13"/>
      <c r="AC45" s="13"/>
      <c r="AE45" s="41"/>
      <c r="AF45" s="48"/>
      <c r="AG45" s="1"/>
      <c r="AH45" s="1"/>
      <c r="AI45" s="48"/>
      <c r="AJ45" s="48"/>
      <c r="AK45" s="1"/>
      <c r="AL45" s="1"/>
      <c r="AM45" s="48"/>
      <c r="AN45" s="48"/>
      <c r="AO45" s="1"/>
      <c r="AP45" s="1"/>
      <c r="AQ45" s="48"/>
      <c r="AR45" s="48"/>
      <c r="AS45" s="1"/>
      <c r="AT45" s="1"/>
      <c r="AU45"/>
      <c r="AV45"/>
    </row>
    <row r="46" spans="1:48" ht="13.5" customHeight="1" x14ac:dyDescent="0.15">
      <c r="A46"/>
      <c r="B46" s="214"/>
      <c r="C46" s="214"/>
      <c r="E46" s="5" t="s">
        <v>79</v>
      </c>
      <c r="F46" s="484" t="s">
        <v>101</v>
      </c>
      <c r="G46" s="485"/>
      <c r="H46" s="486"/>
      <c r="I46" s="10">
        <v>1</v>
      </c>
      <c r="J46" s="50" t="s">
        <v>86</v>
      </c>
      <c r="T46" s="13"/>
      <c r="U46" s="13"/>
      <c r="V46" s="13"/>
      <c r="W46" s="13"/>
      <c r="X46" s="13"/>
      <c r="Y46" s="13"/>
      <c r="Z46" s="13"/>
      <c r="AA46" s="13"/>
      <c r="AB46" s="13"/>
      <c r="AC46" s="13"/>
      <c r="AE46" s="41"/>
      <c r="AF46" s="48"/>
      <c r="AG46" s="1"/>
      <c r="AH46" s="1"/>
      <c r="AI46" s="48"/>
      <c r="AJ46" s="48"/>
      <c r="AK46" s="1"/>
      <c r="AL46" s="1"/>
      <c r="AM46" s="48"/>
      <c r="AN46" s="48"/>
      <c r="AO46" s="1"/>
      <c r="AP46" s="1"/>
      <c r="AQ46" s="48"/>
      <c r="AR46" s="48"/>
      <c r="AS46" s="1"/>
      <c r="AT46" s="1"/>
      <c r="AU46"/>
      <c r="AV46"/>
    </row>
    <row r="47" spans="1:48" ht="13.5" customHeight="1" x14ac:dyDescent="0.15">
      <c r="A47"/>
      <c r="B47" s="214"/>
      <c r="C47" s="214"/>
      <c r="E47" s="5" t="s">
        <v>65</v>
      </c>
      <c r="F47" s="484" t="s">
        <v>118</v>
      </c>
      <c r="G47" s="485"/>
      <c r="H47" s="486"/>
      <c r="I47" s="10">
        <v>1.2</v>
      </c>
      <c r="J47" s="50" t="s">
        <v>66</v>
      </c>
      <c r="T47" s="13"/>
      <c r="U47" s="13"/>
      <c r="V47" s="13"/>
      <c r="W47" s="13"/>
      <c r="X47" s="13"/>
      <c r="Y47" s="13"/>
      <c r="Z47" s="13"/>
      <c r="AA47" s="13"/>
      <c r="AB47" s="13"/>
      <c r="AC47" s="13"/>
      <c r="AE47" s="41"/>
      <c r="AF47" s="48"/>
      <c r="AG47" s="1"/>
      <c r="AH47" s="1"/>
      <c r="AI47" s="48"/>
      <c r="AJ47" s="48"/>
      <c r="AK47" s="1"/>
      <c r="AL47" s="1"/>
      <c r="AM47" s="48"/>
      <c r="AN47" s="48"/>
      <c r="AO47" s="1"/>
      <c r="AP47" s="1"/>
      <c r="AQ47" s="48"/>
      <c r="AR47" s="48"/>
      <c r="AS47" s="1"/>
      <c r="AT47" s="1"/>
      <c r="AU47"/>
      <c r="AV47"/>
    </row>
    <row r="48" spans="1:48" ht="13.5" customHeight="1" x14ac:dyDescent="0.15">
      <c r="A48"/>
      <c r="B48" s="214"/>
      <c r="C48" s="214"/>
      <c r="E48" s="5" t="s">
        <v>67</v>
      </c>
      <c r="F48" s="484" t="s">
        <v>119</v>
      </c>
      <c r="G48" s="485"/>
      <c r="H48" s="486"/>
      <c r="I48" s="10">
        <v>1</v>
      </c>
      <c r="J48" s="50" t="s">
        <v>86</v>
      </c>
      <c r="T48" s="13"/>
      <c r="U48" s="13"/>
      <c r="V48" s="13"/>
      <c r="W48" s="13"/>
      <c r="X48" s="13"/>
      <c r="Y48" s="13"/>
      <c r="Z48" s="13"/>
      <c r="AA48" s="13"/>
      <c r="AB48" s="13"/>
      <c r="AC48" s="13"/>
      <c r="AE48" s="41"/>
      <c r="AF48" s="48"/>
      <c r="AG48" s="1"/>
      <c r="AH48" s="1"/>
      <c r="AI48" s="48"/>
      <c r="AJ48" s="48"/>
      <c r="AK48" s="1"/>
      <c r="AL48" s="1"/>
      <c r="AM48" s="48"/>
      <c r="AN48" s="48"/>
      <c r="AO48" s="1"/>
      <c r="AP48" s="1"/>
      <c r="AQ48" s="48"/>
      <c r="AR48" s="48"/>
      <c r="AS48" s="1"/>
      <c r="AT48" s="1"/>
      <c r="AU48"/>
      <c r="AV48"/>
    </row>
    <row r="49" spans="1:48" ht="13.5" customHeight="1" x14ac:dyDescent="0.15">
      <c r="A49"/>
      <c r="B49" s="214"/>
      <c r="C49" s="215"/>
      <c r="E49" s="12" t="s">
        <v>70</v>
      </c>
      <c r="F49" s="500" t="s">
        <v>120</v>
      </c>
      <c r="G49" s="501"/>
      <c r="H49" s="502"/>
      <c r="I49" s="10">
        <v>2.4</v>
      </c>
      <c r="J49" s="50" t="s">
        <v>71</v>
      </c>
      <c r="T49" s="13"/>
      <c r="U49" s="13"/>
      <c r="V49" s="13"/>
      <c r="W49" s="13"/>
      <c r="X49" s="13"/>
      <c r="Y49" s="13"/>
      <c r="Z49" s="13"/>
      <c r="AA49" s="13"/>
      <c r="AB49" s="13"/>
      <c r="AC49" s="13"/>
      <c r="AE49" s="41"/>
      <c r="AF49" s="48"/>
      <c r="AG49" s="1"/>
      <c r="AH49" s="1"/>
      <c r="AI49" s="48"/>
      <c r="AJ49" s="48"/>
      <c r="AK49" s="1"/>
      <c r="AL49" s="1"/>
      <c r="AM49" s="48"/>
      <c r="AN49" s="48"/>
      <c r="AO49" s="1"/>
      <c r="AP49" s="1"/>
      <c r="AQ49" s="48"/>
      <c r="AR49" s="48"/>
      <c r="AS49" s="1"/>
      <c r="AT49" s="1"/>
      <c r="AU49"/>
      <c r="AV49"/>
    </row>
    <row r="50" spans="1:48" ht="13.5" customHeight="1" x14ac:dyDescent="0.15">
      <c r="A50"/>
      <c r="B50" s="214"/>
      <c r="C50" s="214"/>
      <c r="E50" s="12" t="s">
        <v>72</v>
      </c>
      <c r="F50" s="484" t="s">
        <v>121</v>
      </c>
      <c r="G50" s="485"/>
      <c r="H50" s="486"/>
      <c r="I50" s="10">
        <v>2.9</v>
      </c>
      <c r="J50" s="50" t="s">
        <v>66</v>
      </c>
      <c r="T50" s="13"/>
      <c r="U50" s="13"/>
      <c r="V50" s="13"/>
      <c r="W50" s="13"/>
      <c r="X50" s="13"/>
      <c r="Y50" s="13"/>
      <c r="Z50" s="13"/>
      <c r="AA50" s="13"/>
      <c r="AB50" s="13"/>
      <c r="AC50" s="13"/>
      <c r="AE50" s="41"/>
      <c r="AF50" s="48"/>
      <c r="AG50" s="1"/>
      <c r="AH50" s="1"/>
      <c r="AI50" s="48"/>
      <c r="AJ50" s="48"/>
      <c r="AK50" s="1"/>
      <c r="AL50" s="1"/>
      <c r="AM50" s="48"/>
      <c r="AN50" s="48"/>
      <c r="AO50" s="1"/>
      <c r="AP50" s="1"/>
      <c r="AQ50" s="48"/>
      <c r="AR50" s="48"/>
      <c r="AS50" s="1"/>
      <c r="AT50" s="1"/>
      <c r="AU50"/>
      <c r="AV50"/>
    </row>
    <row r="51" spans="1:48" ht="13.5" customHeight="1" x14ac:dyDescent="0.15">
      <c r="A51"/>
      <c r="B51" s="214"/>
      <c r="C51" s="214"/>
      <c r="E51" s="12" t="s">
        <v>141</v>
      </c>
      <c r="F51" s="484" t="s">
        <v>142</v>
      </c>
      <c r="G51" s="485"/>
      <c r="H51" s="486"/>
      <c r="I51" s="10">
        <f>(Plevee/rws)*Koc*(Oclevee/100)+1</f>
        <v>1</v>
      </c>
      <c r="J51" s="2"/>
      <c r="T51" s="13"/>
      <c r="U51" s="13"/>
      <c r="V51" s="13"/>
      <c r="W51" s="13"/>
      <c r="X51" s="13"/>
      <c r="Y51" s="13"/>
      <c r="Z51" s="13"/>
      <c r="AA51" s="13"/>
      <c r="AB51" s="13"/>
      <c r="AC51" s="13"/>
      <c r="AE51" s="41"/>
      <c r="AF51" s="48"/>
      <c r="AG51" s="1"/>
      <c r="AH51" s="1"/>
      <c r="AI51" s="48"/>
      <c r="AJ51" s="48"/>
      <c r="AK51" s="1"/>
      <c r="AL51" s="1"/>
      <c r="AM51" s="48"/>
      <c r="AN51" s="48"/>
      <c r="AO51" s="1"/>
      <c r="AP51" s="1"/>
      <c r="AQ51" s="48"/>
      <c r="AR51" s="48"/>
      <c r="AS51" s="1"/>
      <c r="AT51" s="1"/>
      <c r="AU51"/>
      <c r="AV51"/>
    </row>
    <row r="52" spans="1:48" ht="13.5" customHeight="1" x14ac:dyDescent="0.15">
      <c r="A52"/>
      <c r="B52" s="214"/>
      <c r="C52" s="214"/>
      <c r="T52" s="13"/>
      <c r="U52" s="13"/>
      <c r="V52" s="13"/>
      <c r="W52" s="13"/>
      <c r="X52" s="13"/>
      <c r="Y52" s="13"/>
      <c r="Z52" s="13"/>
      <c r="AA52" s="13"/>
      <c r="AB52" s="13"/>
      <c r="AC52" s="13"/>
      <c r="AE52" s="41"/>
      <c r="AF52" s="48"/>
      <c r="AG52" s="1"/>
      <c r="AH52" s="1"/>
      <c r="AI52" s="48"/>
      <c r="AJ52" s="48"/>
      <c r="AK52" s="1"/>
      <c r="AL52" s="1"/>
      <c r="AM52" s="48"/>
      <c r="AN52" s="48"/>
      <c r="AO52" s="1"/>
      <c r="AP52" s="1"/>
      <c r="AQ52" s="48"/>
      <c r="AR52" s="48"/>
      <c r="AS52" s="1"/>
      <c r="AT52" s="1"/>
      <c r="AU52"/>
      <c r="AV52"/>
    </row>
    <row r="53" spans="1:48" ht="13.5" customHeight="1" x14ac:dyDescent="0.15">
      <c r="A53"/>
      <c r="B53" s="214"/>
      <c r="C53" s="214"/>
      <c r="T53" s="13"/>
      <c r="U53" s="13"/>
      <c r="V53" s="13"/>
      <c r="W53" s="13"/>
      <c r="X53" s="13"/>
      <c r="Y53" s="13"/>
      <c r="Z53" s="13"/>
      <c r="AA53" s="13"/>
      <c r="AB53" s="13"/>
      <c r="AC53" s="13"/>
      <c r="AE53" s="41"/>
      <c r="AF53" s="48"/>
      <c r="AG53" s="1"/>
      <c r="AH53" s="1"/>
      <c r="AI53" s="48"/>
      <c r="AJ53" s="48"/>
      <c r="AK53" s="1"/>
      <c r="AL53" s="1"/>
      <c r="AM53" s="48"/>
      <c r="AN53" s="48"/>
      <c r="AO53" s="1"/>
      <c r="AP53" s="1"/>
      <c r="AQ53" s="48"/>
      <c r="AR53" s="48"/>
      <c r="AS53" s="1"/>
      <c r="AT53" s="1"/>
      <c r="AU53"/>
      <c r="AV53"/>
    </row>
    <row r="54" spans="1:48" ht="13.5" customHeight="1" thickBot="1" x14ac:dyDescent="0.2">
      <c r="A54"/>
      <c r="B54" s="216"/>
      <c r="C54" s="216"/>
      <c r="T54" s="13"/>
      <c r="U54" s="13"/>
      <c r="V54" s="13"/>
      <c r="W54" s="13"/>
      <c r="X54" s="13"/>
      <c r="Y54" s="13"/>
      <c r="Z54" s="13"/>
      <c r="AA54" s="13"/>
      <c r="AB54" s="13"/>
      <c r="AC54" s="13"/>
      <c r="AE54" s="41"/>
      <c r="AF54" s="48"/>
      <c r="AG54" s="1"/>
      <c r="AH54" s="1"/>
      <c r="AI54" s="48"/>
      <c r="AJ54" s="48"/>
      <c r="AK54" s="1"/>
      <c r="AL54" s="1"/>
      <c r="AM54" s="48"/>
      <c r="AN54" s="48"/>
      <c r="AO54" s="1"/>
      <c r="AP54" s="1"/>
      <c r="AQ54" s="48"/>
      <c r="AR54" s="48"/>
      <c r="AS54" s="1"/>
      <c r="AT54" s="1"/>
      <c r="AU54"/>
      <c r="AV54"/>
    </row>
    <row r="55" spans="1:48" ht="13.5" customHeight="1" thickTop="1" x14ac:dyDescent="0.15">
      <c r="A55"/>
      <c r="I55" s="267"/>
      <c r="J55" s="267"/>
      <c r="K55" s="267"/>
      <c r="T55" s="13"/>
      <c r="U55" s="13"/>
      <c r="V55" s="13"/>
      <c r="W55" s="13"/>
      <c r="X55" s="13"/>
      <c r="Y55" s="13"/>
      <c r="Z55" s="13"/>
      <c r="AA55" s="13"/>
      <c r="AB55" s="13"/>
      <c r="AC55" s="13"/>
      <c r="AE55" s="41"/>
      <c r="AF55" s="48"/>
      <c r="AG55" s="1"/>
      <c r="AH55" s="1"/>
      <c r="AI55" s="48"/>
      <c r="AJ55" s="48"/>
      <c r="AK55" s="1"/>
      <c r="AL55" s="1"/>
      <c r="AM55" s="48"/>
      <c r="AN55" s="48"/>
      <c r="AO55" s="1"/>
      <c r="AP55" s="1"/>
      <c r="AQ55" s="48"/>
      <c r="AR55" s="48"/>
      <c r="AS55" s="1"/>
      <c r="AT55" s="1"/>
      <c r="AU55"/>
      <c r="AV55"/>
    </row>
    <row r="56" spans="1:48" ht="13.5" customHeight="1" x14ac:dyDescent="0.15">
      <c r="A56"/>
      <c r="B56" s="490" t="s">
        <v>225</v>
      </c>
      <c r="C56" s="491"/>
      <c r="D56" s="491"/>
      <c r="E56" s="491"/>
      <c r="T56" s="13"/>
      <c r="U56" s="13"/>
      <c r="V56" s="13"/>
      <c r="W56" s="13"/>
      <c r="X56" s="13"/>
      <c r="Y56" s="13"/>
      <c r="Z56" s="13"/>
      <c r="AA56" s="13"/>
      <c r="AB56" s="13"/>
      <c r="AC56" s="13"/>
      <c r="AE56" s="41"/>
      <c r="AF56" s="48"/>
      <c r="AG56" s="1"/>
      <c r="AH56" s="1"/>
      <c r="AI56" s="48"/>
      <c r="AJ56" s="48"/>
      <c r="AK56" s="1"/>
      <c r="AL56" s="1"/>
      <c r="AM56" s="48"/>
      <c r="AN56" s="48"/>
      <c r="AO56" s="1"/>
      <c r="AP56" s="1"/>
      <c r="AQ56" s="48"/>
      <c r="AR56" s="48"/>
      <c r="AS56" s="1"/>
      <c r="AT56" s="1"/>
      <c r="AU56"/>
      <c r="AV56"/>
    </row>
    <row r="57" spans="1:48" ht="13.5" customHeight="1" x14ac:dyDescent="0.15">
      <c r="A57"/>
      <c r="B57" s="491"/>
      <c r="C57" s="491"/>
      <c r="D57" s="491"/>
      <c r="E57" s="491"/>
      <c r="T57" s="13"/>
      <c r="U57" s="13"/>
      <c r="V57" s="13"/>
      <c r="W57" s="13"/>
      <c r="X57" s="13"/>
      <c r="Y57" s="13"/>
      <c r="Z57" s="13"/>
      <c r="AA57" s="13"/>
      <c r="AB57" s="13"/>
      <c r="AC57" s="13"/>
      <c r="AE57" s="41"/>
      <c r="AF57" s="48"/>
      <c r="AG57" s="1"/>
      <c r="AH57" s="1"/>
      <c r="AI57" s="48"/>
      <c r="AJ57" s="48"/>
      <c r="AK57" s="1"/>
      <c r="AL57" s="1"/>
      <c r="AM57" s="48"/>
      <c r="AN57" s="48"/>
      <c r="AO57" s="1"/>
      <c r="AP57" s="1"/>
      <c r="AQ57" s="48"/>
      <c r="AR57" s="48"/>
      <c r="AS57" s="1"/>
      <c r="AT57" s="1"/>
      <c r="AU57"/>
      <c r="AV57"/>
    </row>
    <row r="58" spans="1:48" ht="13.5" customHeight="1" x14ac:dyDescent="0.15">
      <c r="A58"/>
      <c r="B58" s="491"/>
      <c r="C58" s="491"/>
      <c r="D58" s="491"/>
      <c r="E58" s="491"/>
      <c r="T58" s="13"/>
      <c r="U58" s="13"/>
      <c r="V58" s="13"/>
      <c r="W58" s="13"/>
      <c r="X58" s="13"/>
      <c r="Y58" s="13"/>
      <c r="Z58" s="13"/>
      <c r="AA58" s="13"/>
      <c r="AB58" s="13"/>
      <c r="AC58" s="13"/>
      <c r="AE58" s="41"/>
      <c r="AF58" s="48"/>
      <c r="AG58" s="1"/>
      <c r="AH58" s="1"/>
      <c r="AI58" s="48"/>
      <c r="AJ58" s="48"/>
      <c r="AK58" s="1"/>
      <c r="AL58" s="1"/>
      <c r="AM58" s="48"/>
      <c r="AN58" s="48"/>
      <c r="AO58" s="1"/>
      <c r="AP58" s="1"/>
      <c r="AQ58" s="48"/>
      <c r="AR58" s="48"/>
      <c r="AS58" s="1"/>
      <c r="AT58" s="1"/>
      <c r="AU58"/>
      <c r="AV58"/>
    </row>
    <row r="59" spans="1:48" ht="13.5" customHeight="1" thickBot="1" x14ac:dyDescent="0.2">
      <c r="A59"/>
      <c r="B59" s="491"/>
      <c r="C59" s="491"/>
      <c r="D59" s="491"/>
      <c r="E59" s="491"/>
      <c r="T59" s="13"/>
      <c r="U59" s="13"/>
      <c r="V59" s="13"/>
      <c r="W59" s="13"/>
      <c r="X59" s="13"/>
      <c r="Y59" s="13"/>
      <c r="Z59" s="13"/>
      <c r="AA59" s="13"/>
      <c r="AB59" s="13"/>
      <c r="AC59" s="13"/>
      <c r="AE59" s="41"/>
      <c r="AF59" s="48"/>
      <c r="AG59" s="1"/>
      <c r="AH59" s="1"/>
      <c r="AI59" s="48"/>
      <c r="AJ59" s="48"/>
      <c r="AK59" s="1"/>
      <c r="AL59" s="1"/>
      <c r="AM59" s="48"/>
      <c r="AN59" s="48"/>
      <c r="AO59" s="1"/>
      <c r="AP59" s="1"/>
      <c r="AQ59" s="48"/>
      <c r="AR59" s="48"/>
      <c r="AS59" s="1"/>
      <c r="AT59" s="1"/>
      <c r="AU59"/>
      <c r="AV59"/>
    </row>
    <row r="60" spans="1:48" ht="15" thickTop="1" thickBot="1" x14ac:dyDescent="0.2">
      <c r="A60"/>
      <c r="B60" s="267"/>
      <c r="C60" s="267"/>
      <c r="D60" s="267"/>
      <c r="E60" s="267"/>
      <c r="G60" s="441" t="s">
        <v>184</v>
      </c>
      <c r="H60" s="592"/>
      <c r="I60" s="342"/>
      <c r="T60" s="13"/>
      <c r="U60" s="13"/>
      <c r="V60" s="13"/>
      <c r="W60" s="13"/>
      <c r="X60" s="13"/>
      <c r="Y60" s="13"/>
      <c r="Z60" s="13"/>
      <c r="AA60" s="13"/>
      <c r="AB60" s="13"/>
      <c r="AC60" s="13"/>
      <c r="AE60" s="41"/>
      <c r="AF60" s="48"/>
      <c r="AG60" s="1"/>
      <c r="AH60" s="1"/>
      <c r="AI60" s="48"/>
      <c r="AJ60" s="48"/>
      <c r="AK60" s="1"/>
      <c r="AL60" s="1"/>
      <c r="AM60" s="48"/>
      <c r="AN60" s="48"/>
      <c r="AO60" s="1"/>
      <c r="AP60" s="1"/>
      <c r="AQ60" s="48"/>
      <c r="AR60" s="48"/>
      <c r="AS60" s="1"/>
      <c r="AT60" s="1"/>
      <c r="AU60"/>
      <c r="AV60"/>
    </row>
    <row r="61" spans="1:48" ht="13.5" customHeight="1" thickTop="1" x14ac:dyDescent="0.15">
      <c r="A61"/>
      <c r="B61" s="267"/>
      <c r="C61" s="267"/>
      <c r="D61" s="267"/>
      <c r="E61" s="267"/>
      <c r="G61" s="222" t="s">
        <v>204</v>
      </c>
      <c r="H61" s="56"/>
      <c r="I61" s="94"/>
      <c r="T61" s="13"/>
      <c r="U61" s="13"/>
      <c r="V61" s="13"/>
      <c r="W61" s="13"/>
      <c r="X61" s="13"/>
      <c r="Y61" s="13"/>
      <c r="Z61" s="13"/>
      <c r="AA61" s="13"/>
      <c r="AB61" s="13"/>
      <c r="AC61" s="13"/>
      <c r="AE61" s="41"/>
      <c r="AF61" s="48"/>
      <c r="AG61" s="1"/>
      <c r="AH61" s="1"/>
      <c r="AI61" s="48"/>
      <c r="AJ61" s="48"/>
      <c r="AK61" s="1"/>
      <c r="AL61" s="1"/>
      <c r="AM61" s="48"/>
      <c r="AN61" s="48"/>
      <c r="AO61" s="1"/>
      <c r="AP61" s="1"/>
      <c r="AQ61" s="48"/>
      <c r="AR61" s="48"/>
      <c r="AS61" s="1"/>
      <c r="AT61" s="1"/>
      <c r="AU61"/>
      <c r="AV61"/>
    </row>
    <row r="62" spans="1:48" ht="13.5" customHeight="1" thickBot="1" x14ac:dyDescent="0.2">
      <c r="A62"/>
      <c r="C62" s="219" t="s">
        <v>191</v>
      </c>
      <c r="T62" s="13"/>
      <c r="U62" s="13"/>
      <c r="V62" s="13"/>
      <c r="W62" s="13"/>
      <c r="X62" s="13"/>
      <c r="Y62" s="13"/>
      <c r="Z62" s="13"/>
      <c r="AA62" s="13"/>
      <c r="AB62" s="13"/>
      <c r="AC62" s="13"/>
      <c r="AE62" s="41"/>
      <c r="AF62" s="48"/>
      <c r="AG62" s="1"/>
      <c r="AH62" s="1"/>
      <c r="AI62" s="48"/>
      <c r="AJ62" s="48"/>
      <c r="AK62" s="1"/>
      <c r="AL62" s="1"/>
      <c r="AM62" s="48"/>
      <c r="AN62" s="48"/>
      <c r="AO62" s="1"/>
      <c r="AP62" s="1"/>
      <c r="AQ62" s="48"/>
      <c r="AR62" s="48"/>
      <c r="AS62" s="1"/>
      <c r="AT62" s="1"/>
      <c r="AU62"/>
      <c r="AV62"/>
    </row>
    <row r="63" spans="1:48" ht="13.5" customHeight="1" thickTop="1" thickBot="1" x14ac:dyDescent="0.2">
      <c r="A63"/>
      <c r="C63" s="494" t="s">
        <v>201</v>
      </c>
      <c r="D63" s="494"/>
      <c r="E63" s="553"/>
      <c r="F63" s="174">
        <v>2</v>
      </c>
      <c r="G63" s="202">
        <v>3</v>
      </c>
      <c r="H63" s="202">
        <v>4</v>
      </c>
      <c r="I63" s="203">
        <v>7</v>
      </c>
      <c r="T63" s="13"/>
      <c r="U63" s="13"/>
      <c r="V63" s="13"/>
      <c r="W63" s="13"/>
      <c r="X63" s="13"/>
      <c r="Y63" s="13"/>
      <c r="Z63" s="13"/>
      <c r="AA63" s="13"/>
      <c r="AB63" s="13"/>
      <c r="AC63" s="13"/>
      <c r="AE63" s="41"/>
      <c r="AF63" s="48"/>
      <c r="AG63" s="1"/>
      <c r="AH63" s="1"/>
      <c r="AI63" s="48"/>
      <c r="AJ63" s="48"/>
      <c r="AK63" s="1"/>
      <c r="AL63" s="1"/>
      <c r="AM63" s="48"/>
      <c r="AN63" s="48"/>
      <c r="AO63" s="1"/>
      <c r="AP63" s="1"/>
      <c r="AQ63" s="48"/>
      <c r="AR63" s="48"/>
      <c r="AS63" s="1"/>
      <c r="AT63" s="1"/>
      <c r="AU63"/>
      <c r="AV63"/>
    </row>
    <row r="64" spans="1:48" ht="13.5" customHeight="1" thickTop="1" x14ac:dyDescent="0.15">
      <c r="A64"/>
      <c r="C64" s="201" t="s">
        <v>182</v>
      </c>
      <c r="D64" s="158" t="s">
        <v>158</v>
      </c>
      <c r="E64" s="88"/>
      <c r="F64" s="204">
        <f>MAX(K113:K263)</f>
        <v>0</v>
      </c>
      <c r="G64" s="62">
        <f>MAX(L113:L263)</f>
        <v>0</v>
      </c>
      <c r="H64" s="62">
        <f>MAX(M113:M263)</f>
        <v>0</v>
      </c>
      <c r="I64" s="148">
        <f>MAX(N113:N263)</f>
        <v>0</v>
      </c>
      <c r="T64" s="13"/>
      <c r="U64" s="13"/>
      <c r="V64" s="13"/>
      <c r="W64" s="13"/>
      <c r="X64" s="13"/>
      <c r="Y64" s="13"/>
      <c r="Z64" s="13"/>
      <c r="AA64" s="13"/>
      <c r="AB64" s="13"/>
      <c r="AC64" s="13"/>
      <c r="AE64" s="41"/>
      <c r="AF64" s="48"/>
      <c r="AG64" s="1"/>
      <c r="AH64" s="1"/>
      <c r="AI64" s="48"/>
      <c r="AJ64" s="48"/>
      <c r="AK64" s="1"/>
      <c r="AL64" s="1"/>
      <c r="AM64" s="48"/>
      <c r="AN64" s="48"/>
      <c r="AO64" s="1"/>
      <c r="AP64" s="1"/>
      <c r="AQ64" s="48"/>
      <c r="AR64" s="48"/>
      <c r="AS64" s="1"/>
      <c r="AT64" s="1"/>
      <c r="AU64"/>
      <c r="AV64"/>
    </row>
    <row r="65" spans="1:48" ht="13.5" customHeight="1" thickBot="1" x14ac:dyDescent="0.2">
      <c r="A65"/>
      <c r="C65" s="314" t="s">
        <v>183</v>
      </c>
      <c r="D65" s="6" t="s">
        <v>159</v>
      </c>
      <c r="E65" s="180"/>
      <c r="F65" s="315">
        <f>MAX(K113:K263)*(Koc*(Ocse/100)*Pse*Vse)/(Koc*(Ocse/100)*Pse*Vse+1*86400*2)</f>
        <v>0</v>
      </c>
      <c r="G65" s="316">
        <f>MAX(L113:L263)*(Koc*(Ocse/100)*Pse*Vse)/(Koc*(Ocse/100)*Pse*Vse+1*86400*3)</f>
        <v>0</v>
      </c>
      <c r="H65" s="316">
        <f>MAX(M113:M263)*(Koc*(Ocse/100)*Pse*Vse)/(Koc*(Ocse/100)*Pse*Vse+1*86400*4)</f>
        <v>0</v>
      </c>
      <c r="I65" s="317">
        <f>MAX(N113:N263)*(Koc*(Ocse/100)*Pse*Vse)/(Koc*(Ocse/100)*Pse*Vse+1*86400*7)</f>
        <v>0</v>
      </c>
      <c r="T65" s="13"/>
      <c r="U65" s="13"/>
      <c r="V65" s="13"/>
      <c r="W65" s="13"/>
      <c r="X65" s="13"/>
      <c r="Y65" s="13"/>
      <c r="Z65" s="13"/>
      <c r="AA65" s="13"/>
      <c r="AB65" s="13"/>
      <c r="AC65" s="13"/>
      <c r="AE65" s="41"/>
      <c r="AF65" s="48"/>
      <c r="AG65" s="1"/>
      <c r="AH65" s="1"/>
      <c r="AI65" s="48"/>
      <c r="AJ65" s="48"/>
      <c r="AK65" s="1"/>
      <c r="AL65" s="1"/>
      <c r="AM65" s="48"/>
      <c r="AN65" s="48"/>
      <c r="AO65" s="1"/>
      <c r="AP65" s="1"/>
      <c r="AQ65" s="48"/>
      <c r="AR65" s="48"/>
      <c r="AS65" s="1"/>
      <c r="AT65" s="1"/>
      <c r="AU65"/>
      <c r="AV65"/>
    </row>
    <row r="66" spans="1:48" ht="13.5" customHeight="1" thickTop="1" x14ac:dyDescent="0.15">
      <c r="A66"/>
      <c r="C66" s="582" t="s">
        <v>30</v>
      </c>
      <c r="D66" s="583"/>
      <c r="E66" s="584"/>
      <c r="F66" s="329">
        <f>(F64-F65)/(3*86400*2)*1000</f>
        <v>0</v>
      </c>
      <c r="G66" s="335">
        <f>(G64-G65)/(3*86400*3)*1000</f>
        <v>0</v>
      </c>
      <c r="H66" s="335">
        <f>(H64-H65)/(3*86400*4)*1000</f>
        <v>0</v>
      </c>
      <c r="I66" s="336">
        <f>(I64-I65)/(3*86400*7)*1000</f>
        <v>0</v>
      </c>
      <c r="T66" s="13"/>
      <c r="U66" s="13"/>
      <c r="V66" s="13"/>
      <c r="W66" s="13"/>
      <c r="X66" s="13"/>
      <c r="Y66" s="13"/>
      <c r="Z66" s="13"/>
      <c r="AA66" s="13"/>
      <c r="AB66" s="13"/>
      <c r="AC66" s="13"/>
      <c r="AE66" s="41"/>
      <c r="AF66" s="48"/>
      <c r="AG66" s="1"/>
      <c r="AH66" s="1"/>
      <c r="AI66" s="48"/>
      <c r="AJ66" s="48"/>
      <c r="AK66" s="1"/>
      <c r="AL66" s="1"/>
      <c r="AM66" s="48"/>
      <c r="AN66" s="48"/>
      <c r="AO66" s="1"/>
      <c r="AP66" s="1"/>
      <c r="AQ66" s="48"/>
      <c r="AR66" s="48"/>
      <c r="AS66" s="1"/>
      <c r="AT66" s="1"/>
      <c r="AU66"/>
      <c r="AV66"/>
    </row>
    <row r="67" spans="1:48" ht="13.5" customHeight="1" thickBot="1" x14ac:dyDescent="0.2">
      <c r="A67"/>
      <c r="C67" s="512" t="s">
        <v>205</v>
      </c>
      <c r="D67" s="513"/>
      <c r="E67" s="585"/>
      <c r="F67" s="332" t="str">
        <f>IF(k=0,"分解せず",F66*EXP(-0.17*k))</f>
        <v>分解せず</v>
      </c>
      <c r="G67" s="337" t="str">
        <f>IF(k=0,"分解せず",G66*EXP(-0.17*k))</f>
        <v>分解せず</v>
      </c>
      <c r="H67" s="337" t="str">
        <f>IF(k=0,"分解せず",H66*EXP(-0.17*k))</f>
        <v>分解せず</v>
      </c>
      <c r="I67" s="338" t="str">
        <f>IF(k=0,"分解せず",I66*EXP(-0.17*k))</f>
        <v>分解せず</v>
      </c>
      <c r="T67" s="13"/>
      <c r="U67" s="13"/>
      <c r="V67" s="13"/>
      <c r="W67" s="13"/>
      <c r="X67" s="13"/>
      <c r="Y67" s="13"/>
      <c r="Z67" s="13"/>
      <c r="AA67" s="13"/>
      <c r="AB67" s="13"/>
      <c r="AC67" s="13"/>
      <c r="AE67" s="41"/>
      <c r="AF67" s="48"/>
      <c r="AG67" s="1"/>
      <c r="AH67" s="1"/>
      <c r="AI67" s="48"/>
      <c r="AJ67" s="48"/>
      <c r="AK67" s="1"/>
      <c r="AL67" s="1"/>
      <c r="AM67" s="48"/>
      <c r="AN67" s="48"/>
      <c r="AO67" s="1"/>
      <c r="AP67" s="1"/>
      <c r="AQ67" s="48"/>
      <c r="AR67" s="48"/>
      <c r="AS67" s="1"/>
      <c r="AT67" s="1"/>
      <c r="AU67"/>
      <c r="AV67"/>
    </row>
    <row r="68" spans="1:48" ht="13.5" customHeight="1" thickTop="1" x14ac:dyDescent="0.15">
      <c r="A68"/>
      <c r="C68" s="318" t="s">
        <v>234</v>
      </c>
      <c r="D68" s="319"/>
      <c r="E68" s="319"/>
      <c r="F68" s="319"/>
      <c r="G68" s="319"/>
      <c r="H68" s="320"/>
      <c r="I68" s="321"/>
      <c r="T68" s="13"/>
      <c r="U68" s="13"/>
      <c r="V68" s="13"/>
      <c r="W68" s="13"/>
      <c r="X68" s="13"/>
      <c r="Y68" s="13"/>
      <c r="Z68" s="13"/>
      <c r="AA68" s="13"/>
      <c r="AB68" s="13"/>
      <c r="AC68" s="13"/>
      <c r="AE68" s="41"/>
      <c r="AF68" s="48"/>
      <c r="AG68" s="1"/>
      <c r="AH68" s="1"/>
      <c r="AI68" s="48"/>
      <c r="AJ68" s="48"/>
      <c r="AK68" s="1"/>
      <c r="AL68" s="1"/>
      <c r="AM68" s="48"/>
      <c r="AN68" s="48"/>
      <c r="AO68" s="1"/>
      <c r="AP68" s="1"/>
      <c r="AQ68" s="48"/>
      <c r="AR68" s="48"/>
      <c r="AS68" s="1"/>
      <c r="AT68" s="1"/>
      <c r="AU68"/>
      <c r="AV68"/>
    </row>
    <row r="69" spans="1:48" ht="13.5" customHeight="1" x14ac:dyDescent="0.15">
      <c r="A69"/>
      <c r="T69" s="13"/>
      <c r="U69" s="13"/>
      <c r="V69" s="13"/>
      <c r="W69" s="13"/>
      <c r="X69" s="13"/>
      <c r="Y69" s="13"/>
      <c r="Z69" s="13"/>
      <c r="AA69" s="13"/>
      <c r="AB69" s="13"/>
      <c r="AC69" s="13"/>
      <c r="AE69" s="41"/>
      <c r="AF69" s="48"/>
      <c r="AG69" s="1"/>
      <c r="AH69" s="1"/>
      <c r="AI69" s="48"/>
      <c r="AJ69" s="48"/>
      <c r="AK69" s="1"/>
      <c r="AL69" s="1"/>
      <c r="AM69" s="48"/>
      <c r="AN69" s="48"/>
      <c r="AO69" s="1"/>
      <c r="AP69" s="1"/>
      <c r="AQ69" s="48"/>
      <c r="AR69" s="48"/>
      <c r="AS69" s="1"/>
      <c r="AT69" s="1"/>
      <c r="AU69"/>
      <c r="AV69"/>
    </row>
    <row r="70" spans="1:48" ht="27" customHeight="1" x14ac:dyDescent="0.15">
      <c r="A70"/>
      <c r="B70" s="272" t="s">
        <v>199</v>
      </c>
      <c r="C70" s="147"/>
      <c r="D70" s="147"/>
    </row>
    <row r="71" spans="1:48" x14ac:dyDescent="0.15">
      <c r="A71"/>
      <c r="B71" s="55"/>
      <c r="C71" s="55"/>
    </row>
    <row r="72" spans="1:48" x14ac:dyDescent="0.15">
      <c r="A72"/>
      <c r="B72" s="15"/>
      <c r="C72" s="15"/>
      <c r="M72" s="15"/>
      <c r="N72" s="267"/>
      <c r="O72" s="267"/>
      <c r="P72" s="267"/>
    </row>
    <row r="73" spans="1:48" x14ac:dyDescent="0.15">
      <c r="A73"/>
      <c r="B73" s="15"/>
      <c r="C73" s="15"/>
      <c r="D73" s="15"/>
      <c r="E73" s="15"/>
      <c r="F73" s="15"/>
      <c r="M73" s="267"/>
      <c r="N73" s="267"/>
      <c r="O73" s="267"/>
      <c r="P73" s="267"/>
    </row>
    <row r="74" spans="1:48" x14ac:dyDescent="0.15">
      <c r="A74"/>
      <c r="D74" s="15"/>
      <c r="E74" s="15"/>
      <c r="F74" s="15"/>
      <c r="M74" s="267"/>
      <c r="N74" s="267"/>
      <c r="O74" s="267"/>
      <c r="P74" s="267"/>
    </row>
    <row r="75" spans="1:48" x14ac:dyDescent="0.15">
      <c r="M75" s="267"/>
      <c r="N75" s="267"/>
      <c r="O75" s="267"/>
      <c r="P75" s="267"/>
    </row>
    <row r="76" spans="1:48" x14ac:dyDescent="0.15">
      <c r="M76" s="267"/>
      <c r="N76" s="267"/>
      <c r="O76" s="267"/>
      <c r="P76" s="267"/>
    </row>
    <row r="77" spans="1:48" x14ac:dyDescent="0.15">
      <c r="M77" s="267"/>
      <c r="N77" s="267"/>
      <c r="O77" s="267"/>
      <c r="P77" s="267"/>
    </row>
    <row r="78" spans="1:48" x14ac:dyDescent="0.15">
      <c r="M78" s="267"/>
      <c r="N78" s="267"/>
      <c r="O78" s="267"/>
      <c r="P78" s="267"/>
    </row>
    <row r="79" spans="1:48" x14ac:dyDescent="0.15">
      <c r="M79" s="267"/>
      <c r="N79" s="267"/>
      <c r="O79" s="267"/>
      <c r="P79" s="267"/>
    </row>
    <row r="80" spans="1:48" x14ac:dyDescent="0.15">
      <c r="M80" s="267"/>
      <c r="N80" s="267"/>
      <c r="O80" s="267"/>
      <c r="P80" s="267"/>
    </row>
    <row r="81" spans="1:48" x14ac:dyDescent="0.15">
      <c r="M81" s="267"/>
      <c r="N81" s="267"/>
      <c r="O81" s="267"/>
      <c r="P81" s="267"/>
    </row>
    <row r="91" spans="1:48" ht="14.25" customHeight="1" x14ac:dyDescent="0.15">
      <c r="A91"/>
      <c r="AG91"/>
      <c r="AH91"/>
      <c r="AI91"/>
      <c r="AJ91"/>
      <c r="AK91"/>
      <c r="AL91"/>
      <c r="AM91"/>
      <c r="AN91"/>
      <c r="AO91"/>
      <c r="AP91"/>
      <c r="AQ91"/>
      <c r="AR91"/>
      <c r="AS91"/>
      <c r="AT91"/>
      <c r="AU91"/>
      <c r="AV91"/>
    </row>
    <row r="96" spans="1:48" ht="14.25" thickBot="1" x14ac:dyDescent="0.2"/>
    <row r="97" spans="1:48" ht="14.25" thickTop="1" x14ac:dyDescent="0.15">
      <c r="AA97" s="13"/>
      <c r="AB97" s="13"/>
      <c r="AC97" s="13"/>
      <c r="AD97" s="481" t="s">
        <v>171</v>
      </c>
      <c r="AE97" s="482"/>
      <c r="AF97" s="483"/>
      <c r="AH97" s="1"/>
      <c r="AJ97" s="48"/>
      <c r="AL97" s="1"/>
      <c r="AN97" s="48"/>
      <c r="AP97" s="1"/>
      <c r="AR97" s="48"/>
      <c r="AT97" s="1"/>
      <c r="AV97"/>
    </row>
    <row r="98" spans="1:48" x14ac:dyDescent="0.15">
      <c r="AA98" s="13"/>
      <c r="AB98" s="13"/>
      <c r="AC98" s="13"/>
      <c r="AD98" s="63" t="s">
        <v>43</v>
      </c>
      <c r="AE98" s="64">
        <f>MAX($AA$114:$AA$133)</f>
        <v>0</v>
      </c>
      <c r="AF98" s="154"/>
      <c r="AH98" s="1"/>
      <c r="AJ98" s="48"/>
      <c r="AL98" s="1"/>
      <c r="AN98" s="48"/>
      <c r="AP98" s="1"/>
      <c r="AR98" s="48"/>
      <c r="AT98" s="1"/>
      <c r="AV98"/>
    </row>
    <row r="99" spans="1:48" x14ac:dyDescent="0.15">
      <c r="AA99" s="13"/>
      <c r="AB99" s="13"/>
      <c r="AC99" s="13"/>
      <c r="AD99" s="63" t="s">
        <v>20</v>
      </c>
      <c r="AE99" s="64">
        <f ca="1">OFFSET($B$113:$B$263,0,0,$AE$98+1,1)</f>
        <v>0</v>
      </c>
      <c r="AF99" s="159">
        <f ca="1">OFFSET($K$113:$K$263,0,0,$AE$98+1,1)</f>
        <v>0</v>
      </c>
      <c r="AH99" s="1"/>
      <c r="AJ99" s="48"/>
      <c r="AL99" s="1"/>
      <c r="AN99" s="48"/>
      <c r="AP99" s="1"/>
      <c r="AR99" s="48"/>
      <c r="AT99" s="1"/>
      <c r="AV99"/>
    </row>
    <row r="100" spans="1:48" x14ac:dyDescent="0.15">
      <c r="AA100" s="13"/>
      <c r="AB100" s="13"/>
      <c r="AC100" s="13"/>
      <c r="AD100" s="63" t="s">
        <v>21</v>
      </c>
      <c r="AE100" s="64"/>
      <c r="AF100" s="159">
        <f ca="1">OFFSET($L$113:$L$263,0,0,$AE$98+1,1)</f>
        <v>0</v>
      </c>
      <c r="AH100" s="1"/>
      <c r="AJ100" s="48"/>
      <c r="AL100" s="1"/>
      <c r="AN100" s="48"/>
      <c r="AP100" s="1"/>
      <c r="AR100" s="48"/>
      <c r="AT100" s="1"/>
      <c r="AV100"/>
    </row>
    <row r="101" spans="1:48" x14ac:dyDescent="0.15">
      <c r="AA101" s="13"/>
      <c r="AB101" s="13"/>
      <c r="AC101" s="13"/>
      <c r="AD101" s="65" t="s">
        <v>22</v>
      </c>
      <c r="AE101" s="64"/>
      <c r="AF101" s="159">
        <f ca="1">OFFSET($M$113:$M$263,0,0,$AE$98+1,1)</f>
        <v>0</v>
      </c>
      <c r="AH101" s="1"/>
      <c r="AJ101" s="48"/>
      <c r="AL101" s="1"/>
      <c r="AN101" s="48"/>
      <c r="AP101" s="1"/>
      <c r="AR101" s="48"/>
      <c r="AT101" s="1"/>
      <c r="AV101"/>
    </row>
    <row r="102" spans="1:48" ht="14.25" thickBot="1" x14ac:dyDescent="0.2">
      <c r="AA102" s="13"/>
      <c r="AB102" s="13"/>
      <c r="AC102" s="13"/>
      <c r="AD102" s="66" t="s">
        <v>93</v>
      </c>
      <c r="AE102" s="67"/>
      <c r="AF102" s="160">
        <f ca="1">OFFSET($N$113:$N$263,0,0,$AE$98+1,1)</f>
        <v>0</v>
      </c>
      <c r="AH102" s="1"/>
      <c r="AJ102" s="48"/>
      <c r="AL102" s="1"/>
      <c r="AN102" s="48"/>
      <c r="AP102" s="1"/>
      <c r="AR102" s="48"/>
      <c r="AT102" s="1"/>
      <c r="AV102"/>
    </row>
    <row r="103" spans="1:48" ht="14.25" thickTop="1" x14ac:dyDescent="0.15">
      <c r="AA103" s="13"/>
      <c r="AB103" s="13"/>
      <c r="AC103" s="13"/>
      <c r="AD103" s="13"/>
      <c r="AF103" s="41"/>
      <c r="AH103" s="1"/>
      <c r="AJ103" s="48"/>
      <c r="AL103" s="1"/>
      <c r="AN103" s="48"/>
      <c r="AP103" s="1"/>
      <c r="AR103" s="48"/>
      <c r="AT103" s="1"/>
      <c r="AV103"/>
    </row>
    <row r="104" spans="1:48" ht="13.5" customHeight="1" x14ac:dyDescent="0.15">
      <c r="A104"/>
      <c r="AA104" s="13"/>
      <c r="AB104" s="13"/>
      <c r="AC104" s="13"/>
      <c r="AD104" s="13"/>
      <c r="AF104" s="41"/>
      <c r="AH104" s="1"/>
      <c r="AJ104" s="48"/>
      <c r="AL104" s="1"/>
      <c r="AN104" s="48"/>
      <c r="AP104" s="1"/>
      <c r="AR104" s="48"/>
      <c r="AT104" s="1"/>
      <c r="AV104"/>
    </row>
    <row r="105" spans="1:48" ht="13.5" customHeight="1" x14ac:dyDescent="0.15">
      <c r="A105"/>
      <c r="AA105" s="13"/>
      <c r="AB105" s="13"/>
      <c r="AC105" s="13"/>
      <c r="AD105" s="13"/>
      <c r="AE105" s="13"/>
      <c r="AG105" s="41"/>
    </row>
    <row r="106" spans="1:48" ht="13.5" customHeight="1" thickBot="1" x14ac:dyDescent="0.2">
      <c r="A106"/>
      <c r="B106" s="562"/>
      <c r="C106" s="562"/>
      <c r="D106" s="104"/>
      <c r="AA106" s="13"/>
      <c r="AB106" s="13"/>
      <c r="AC106" s="13"/>
      <c r="AD106" s="13"/>
      <c r="AE106" s="13"/>
      <c r="AH106" s="48" t="s">
        <v>170</v>
      </c>
    </row>
    <row r="107" spans="1:48" ht="13.5" customHeight="1" thickTop="1" x14ac:dyDescent="0.15">
      <c r="A107"/>
      <c r="B107" s="579"/>
      <c r="C107" s="580"/>
      <c r="D107" s="581"/>
      <c r="E107" s="563" t="s">
        <v>116</v>
      </c>
      <c r="F107" s="567" t="s">
        <v>172</v>
      </c>
      <c r="G107" s="567" t="s">
        <v>173</v>
      </c>
      <c r="H107" s="567" t="s">
        <v>174</v>
      </c>
      <c r="I107" s="567" t="s">
        <v>175</v>
      </c>
      <c r="J107" s="588" t="s">
        <v>83</v>
      </c>
      <c r="K107" s="394" t="s">
        <v>74</v>
      </c>
      <c r="L107" s="394"/>
      <c r="M107" s="394"/>
      <c r="N107" s="395"/>
      <c r="AA107" s="393" t="s">
        <v>166</v>
      </c>
      <c r="AB107" s="394"/>
      <c r="AC107" s="394"/>
      <c r="AD107" s="394"/>
      <c r="AE107" s="395"/>
      <c r="AG107" s="161">
        <v>2</v>
      </c>
      <c r="AH107" s="157"/>
      <c r="AI107" s="145"/>
      <c r="AJ107" s="146"/>
      <c r="AK107" s="161">
        <v>3</v>
      </c>
      <c r="AL107" s="157"/>
      <c r="AM107" s="145"/>
      <c r="AN107" s="146"/>
      <c r="AO107" s="161">
        <v>4</v>
      </c>
      <c r="AP107" s="157"/>
      <c r="AQ107" s="145"/>
      <c r="AR107" s="146"/>
      <c r="AS107" s="161">
        <v>7</v>
      </c>
      <c r="AT107" s="157"/>
      <c r="AU107" s="145"/>
      <c r="AV107" s="146"/>
    </row>
    <row r="108" spans="1:48" ht="13.5" customHeight="1" x14ac:dyDescent="0.15">
      <c r="A108"/>
      <c r="B108" s="571" t="s">
        <v>43</v>
      </c>
      <c r="C108" s="522" t="s">
        <v>84</v>
      </c>
      <c r="D108" s="576" t="s">
        <v>75</v>
      </c>
      <c r="E108" s="564"/>
      <c r="F108" s="568"/>
      <c r="G108" s="568"/>
      <c r="H108" s="568"/>
      <c r="I108" s="568"/>
      <c r="J108" s="589"/>
      <c r="K108" s="519" t="s">
        <v>20</v>
      </c>
      <c r="L108" s="522" t="s">
        <v>21</v>
      </c>
      <c r="M108" s="522" t="s">
        <v>22</v>
      </c>
      <c r="N108" s="525" t="s">
        <v>93</v>
      </c>
      <c r="O108" s="95"/>
      <c r="AA108" s="110" t="s">
        <v>148</v>
      </c>
      <c r="AB108" s="105" t="s">
        <v>151</v>
      </c>
      <c r="AC108" s="30" t="s">
        <v>149</v>
      </c>
      <c r="AD108" s="30" t="s">
        <v>150</v>
      </c>
      <c r="AE108" s="114" t="s">
        <v>147</v>
      </c>
      <c r="AG108" s="59" t="s">
        <v>162</v>
      </c>
      <c r="AH108" s="2" t="s">
        <v>161</v>
      </c>
      <c r="AI108" s="2"/>
      <c r="AJ108" s="78"/>
      <c r="AK108" s="59" t="s">
        <v>162</v>
      </c>
      <c r="AL108" s="2" t="s">
        <v>161</v>
      </c>
      <c r="AM108" s="2"/>
      <c r="AN108" s="78"/>
      <c r="AO108" s="59" t="s">
        <v>162</v>
      </c>
      <c r="AP108" s="2" t="s">
        <v>161</v>
      </c>
      <c r="AQ108" s="2"/>
      <c r="AR108" s="78"/>
      <c r="AS108" s="59" t="s">
        <v>162</v>
      </c>
      <c r="AT108" s="2" t="s">
        <v>161</v>
      </c>
      <c r="AU108" s="2"/>
      <c r="AV108" s="78"/>
    </row>
    <row r="109" spans="1:48" ht="13.5" customHeight="1" x14ac:dyDescent="0.15">
      <c r="A109"/>
      <c r="B109" s="572"/>
      <c r="C109" s="574"/>
      <c r="D109" s="577"/>
      <c r="E109" s="565"/>
      <c r="F109" s="569"/>
      <c r="G109" s="569"/>
      <c r="H109" s="569"/>
      <c r="I109" s="569"/>
      <c r="J109" s="590"/>
      <c r="K109" s="534"/>
      <c r="L109" s="536"/>
      <c r="M109" s="536"/>
      <c r="N109" s="551"/>
      <c r="O109" s="95"/>
      <c r="AA109" s="84"/>
      <c r="AB109" s="112"/>
      <c r="AC109" s="112"/>
      <c r="AD109" s="112"/>
      <c r="AE109" s="115"/>
      <c r="AG109" s="151" t="str">
        <f>VLOOKUP(AH109,AH113:AI263,2,FALSE)</f>
        <v>0-1</v>
      </c>
      <c r="AH109" s="50">
        <f>MAX(AH113:AH263)</f>
        <v>0</v>
      </c>
      <c r="AI109" s="2"/>
      <c r="AJ109" s="78"/>
      <c r="AK109" s="151" t="str">
        <f>VLOOKUP(AL109,AL113:AM263,2,FALSE)</f>
        <v>0-2</v>
      </c>
      <c r="AL109" s="50">
        <f>MAX(AL113:AL263)</f>
        <v>0</v>
      </c>
      <c r="AM109" s="2"/>
      <c r="AN109" s="78"/>
      <c r="AO109" s="151" t="str">
        <f>VLOOKUP(AP109,AP113:AQ263,2,FALSE)</f>
        <v>0-3</v>
      </c>
      <c r="AP109" s="50">
        <f>MAX(AP113:AP263)</f>
        <v>0</v>
      </c>
      <c r="AQ109" s="2"/>
      <c r="AR109" s="78"/>
      <c r="AS109" s="151" t="str">
        <f>VLOOKUP(AT109,AT113:AU263,2,FALSE)</f>
        <v>0-6</v>
      </c>
      <c r="AT109" s="50">
        <f>MAX(AT113:AT263)</f>
        <v>0</v>
      </c>
      <c r="AU109" s="2"/>
      <c r="AV109" s="78"/>
    </row>
    <row r="110" spans="1:48" ht="13.5" customHeight="1" x14ac:dyDescent="0.15">
      <c r="A110"/>
      <c r="B110" s="572"/>
      <c r="C110" s="574"/>
      <c r="D110" s="577"/>
      <c r="E110" s="565"/>
      <c r="F110" s="569"/>
      <c r="G110" s="569"/>
      <c r="H110" s="569"/>
      <c r="I110" s="569"/>
      <c r="J110" s="590"/>
      <c r="K110" s="534"/>
      <c r="L110" s="536"/>
      <c r="M110" s="536"/>
      <c r="N110" s="551"/>
      <c r="O110" s="96"/>
      <c r="AA110" s="84"/>
      <c r="AB110" s="112"/>
      <c r="AC110" s="112"/>
      <c r="AD110" s="112"/>
      <c r="AE110" s="115"/>
      <c r="AG110" s="89" t="str">
        <f>AG109</f>
        <v>0-1</v>
      </c>
      <c r="AH110" s="90">
        <f>ROUND(AH109,IF($I$60="",4,$I$60))</f>
        <v>0</v>
      </c>
      <c r="AI110" s="168"/>
      <c r="AJ110" s="153"/>
      <c r="AK110" s="89" t="str">
        <f>AK109</f>
        <v>0-2</v>
      </c>
      <c r="AL110" s="90">
        <f>ROUND(AL109,IF($I$60="",4,$I$60))</f>
        <v>0</v>
      </c>
      <c r="AM110" s="168"/>
      <c r="AN110" s="153"/>
      <c r="AO110" s="89" t="str">
        <f>AO109</f>
        <v>0-3</v>
      </c>
      <c r="AP110" s="90">
        <f>ROUND(AP109,IF($I$60="",4,$I$60))</f>
        <v>0</v>
      </c>
      <c r="AQ110" s="168"/>
      <c r="AR110" s="153"/>
      <c r="AS110" s="89" t="str">
        <f>AS109</f>
        <v>0-6</v>
      </c>
      <c r="AT110" s="90">
        <f>ROUND(AT109,IF($I$60="",4,$I$60))</f>
        <v>0</v>
      </c>
      <c r="AU110" s="168"/>
      <c r="AV110" s="153"/>
    </row>
    <row r="111" spans="1:48" ht="13.5" customHeight="1" x14ac:dyDescent="0.15">
      <c r="A111"/>
      <c r="B111" s="572"/>
      <c r="C111" s="574"/>
      <c r="D111" s="577"/>
      <c r="E111" s="565"/>
      <c r="F111" s="569"/>
      <c r="G111" s="569"/>
      <c r="H111" s="569"/>
      <c r="I111" s="569"/>
      <c r="J111" s="590"/>
      <c r="K111" s="534"/>
      <c r="L111" s="536"/>
      <c r="M111" s="536"/>
      <c r="N111" s="551"/>
      <c r="O111" s="97"/>
      <c r="AA111" s="84"/>
      <c r="AB111" s="112"/>
      <c r="AC111" s="112"/>
      <c r="AD111" s="112"/>
      <c r="AE111" s="115"/>
      <c r="AG111" s="151"/>
      <c r="AH111" s="50"/>
      <c r="AI111" s="2"/>
      <c r="AJ111" s="78"/>
      <c r="AK111" s="151"/>
      <c r="AL111" s="50"/>
      <c r="AM111" s="2"/>
      <c r="AN111" s="78"/>
      <c r="AO111" s="151"/>
      <c r="AP111" s="50"/>
      <c r="AQ111" s="2"/>
      <c r="AR111" s="78"/>
      <c r="AS111" s="151"/>
      <c r="AT111" s="50"/>
      <c r="AU111" s="2"/>
      <c r="AV111" s="78"/>
    </row>
    <row r="112" spans="1:48" ht="13.5" customHeight="1" thickBot="1" x14ac:dyDescent="0.2">
      <c r="A112"/>
      <c r="B112" s="573"/>
      <c r="C112" s="575"/>
      <c r="D112" s="578"/>
      <c r="E112" s="566"/>
      <c r="F112" s="570"/>
      <c r="G112" s="570"/>
      <c r="H112" s="570"/>
      <c r="I112" s="570"/>
      <c r="J112" s="591"/>
      <c r="K112" s="535"/>
      <c r="L112" s="537"/>
      <c r="M112" s="537"/>
      <c r="N112" s="552"/>
      <c r="O112" s="97"/>
      <c r="AA112" s="111"/>
      <c r="AB112" s="113"/>
      <c r="AC112" s="113"/>
      <c r="AD112" s="113"/>
      <c r="AE112" s="116"/>
      <c r="AG112" s="91" t="s">
        <v>76</v>
      </c>
      <c r="AH112" s="92" t="s">
        <v>160</v>
      </c>
      <c r="AI112" s="177" t="s">
        <v>163</v>
      </c>
      <c r="AJ112" s="93" t="s">
        <v>186</v>
      </c>
      <c r="AK112" s="91" t="s">
        <v>76</v>
      </c>
      <c r="AL112" s="92" t="s">
        <v>160</v>
      </c>
      <c r="AM112" s="177" t="s">
        <v>163</v>
      </c>
      <c r="AN112" s="93" t="s">
        <v>186</v>
      </c>
      <c r="AO112" s="91" t="s">
        <v>76</v>
      </c>
      <c r="AP112" s="92" t="s">
        <v>160</v>
      </c>
      <c r="AQ112" s="177" t="s">
        <v>163</v>
      </c>
      <c r="AR112" s="93" t="s">
        <v>186</v>
      </c>
      <c r="AS112" s="91" t="s">
        <v>76</v>
      </c>
      <c r="AT112" s="92" t="s">
        <v>160</v>
      </c>
      <c r="AU112" s="177" t="s">
        <v>163</v>
      </c>
      <c r="AV112" s="93" t="s">
        <v>186</v>
      </c>
    </row>
    <row r="113" spans="1:48" ht="13.5" customHeight="1" thickTop="1" x14ac:dyDescent="0.15">
      <c r="A113"/>
      <c r="B113" s="82">
        <v>0</v>
      </c>
      <c r="C113" s="83" t="str">
        <f t="shared" ref="C113:C144" si="0">IF(ISERROR(VLOOKUP(B113,$B$34:$C$69,2,0)),"",VLOOKUP(B113,$B$34:$C$69,2,0))</f>
        <v/>
      </c>
      <c r="D113" s="133" t="str">
        <f>C113</f>
        <v/>
      </c>
      <c r="E113" s="134" t="str">
        <f>D113</f>
        <v/>
      </c>
      <c r="F113" s="135" t="str">
        <f t="shared" ref="F113:F144" si="1">IF(E113&lt;&gt;"",IF($B113&lt;$F$17,"",(E113*30*50*ffp)),"")</f>
        <v/>
      </c>
      <c r="G113" s="135" t="str">
        <f t="shared" ref="G113:G144" si="2">IF(E113&lt;&gt;"",((E113*20*50*ffp)/Klevee)/1,"")</f>
        <v/>
      </c>
      <c r="H113" s="136">
        <f>I*(dr/100)*0.8*1</f>
        <v>0</v>
      </c>
      <c r="I113" s="136">
        <f>I*(dt/100)*0.33*1</f>
        <v>0</v>
      </c>
      <c r="J113" s="137">
        <f t="shared" ref="J113:J144" si="3">SUM(F113:I113)</f>
        <v>0</v>
      </c>
      <c r="K113" s="138">
        <f>J113+J114</f>
        <v>0</v>
      </c>
      <c r="L113" s="139">
        <f t="shared" ref="L113:L176" si="4">SUM(J113:J115)</f>
        <v>0</v>
      </c>
      <c r="M113" s="139">
        <f t="shared" ref="M113:M176" si="5">SUM(J113:J116)</f>
        <v>0</v>
      </c>
      <c r="N113" s="140">
        <f>SUM(J113:J119)</f>
        <v>0</v>
      </c>
      <c r="O113" s="98"/>
      <c r="AA113" s="80" t="str">
        <f>IF(B34&lt;&gt;"",B34,"")</f>
        <v/>
      </c>
      <c r="AB113" s="81">
        <v>0</v>
      </c>
      <c r="AC113" s="8"/>
      <c r="AD113" s="8"/>
      <c r="AE113" s="88"/>
      <c r="AG113" s="162">
        <f t="shared" ref="AG113:AG144" si="6">K113*(Koc*(Ocse/100)*Pse*Vse)/(Koc*(Ocse/100)*Pse*Vse+1*86400*$AG$107)</f>
        <v>0</v>
      </c>
      <c r="AH113" s="158">
        <f>(K113-AG113)/(3*86400*$AG$107)*1000</f>
        <v>0</v>
      </c>
      <c r="AI113" s="2" t="str">
        <f t="shared" ref="AI113:AI144" si="7">$B113&amp;"-"&amp;$B113+1</f>
        <v>0-1</v>
      </c>
      <c r="AJ113" s="156">
        <f t="shared" ref="AJ113:AJ144" si="8">IF($AI113=$AG$109,AH$110,"")</f>
        <v>0</v>
      </c>
      <c r="AK113" s="162">
        <f t="shared" ref="AK113:AK144" si="9">L113*(Koc*(Ocse/100)*Pse*Vse)/(Koc*(Ocse/100)*Pse*Vse+1*86400*$AK$107)</f>
        <v>0</v>
      </c>
      <c r="AL113" s="158">
        <f>(L113-AK113)/(3*86400*$AK$107)*1000</f>
        <v>0</v>
      </c>
      <c r="AM113" s="2" t="str">
        <f t="shared" ref="AM113:AM144" si="10">$B113&amp;"-"&amp;$B113+2</f>
        <v>0-2</v>
      </c>
      <c r="AN113" s="156">
        <f>IF($AM113=$AK$109,AL113,"")</f>
        <v>0</v>
      </c>
      <c r="AO113" s="162">
        <f t="shared" ref="AO113:AO144" si="11">M113*(Koc*(Ocse/100)*Pse*Vse)/(Koc*(Ocse/100)*Pse*Vse+1*86400*$AO$107)</f>
        <v>0</v>
      </c>
      <c r="AP113" s="158">
        <f t="shared" ref="AP113:AP144" si="12">(M113-AO113)/(3*86400*$AO$107)*1000</f>
        <v>0</v>
      </c>
      <c r="AQ113" s="170" t="str">
        <f t="shared" ref="AQ113:AQ144" si="13">$B113&amp;"-"&amp;$B113+3</f>
        <v>0-3</v>
      </c>
      <c r="AR113" s="156">
        <f t="shared" ref="AR113:AR144" si="14">IF($AQ113=$AO$109,AP113,"")</f>
        <v>0</v>
      </c>
      <c r="AS113" s="162">
        <f t="shared" ref="AS113:AS144" si="15">N113*(Koc*(Ocse/100)*Pse*Vse)/(Koc*(Ocse/100)*Pse*Vse+1*86400*$AS$107)</f>
        <v>0</v>
      </c>
      <c r="AT113" s="158">
        <f t="shared" ref="AT113:AT144" si="16">(N113-AS113)/(3*86400*$AS$107)*1000</f>
        <v>0</v>
      </c>
      <c r="AU113" s="170" t="str">
        <f t="shared" ref="AU113:AU144" si="17">$B113&amp;"-"&amp;$B113+6</f>
        <v>0-6</v>
      </c>
      <c r="AV113" s="156">
        <f t="shared" ref="AV113:AV144" si="18">IF($AU113=$AS$109,AT113,"")</f>
        <v>0</v>
      </c>
    </row>
    <row r="114" spans="1:48" ht="13.5" customHeight="1" x14ac:dyDescent="0.15">
      <c r="A114"/>
      <c r="B114" s="63">
        <v>1</v>
      </c>
      <c r="C114" s="70" t="str">
        <f t="shared" si="0"/>
        <v/>
      </c>
      <c r="D114" s="118" t="str">
        <f t="shared" ref="D114:D145" si="19">IF(MAX($AA$114:$AA$133)&lt;B114, "", IF(B114=VLOOKUP(B114, $AA$114:$AA$133,1,1), C114,D113-INDEX($AE$114:$AE$133, MATCH(VLOOKUP(B114, $AA$114:$AA$133,1,1), $AA$114:$AA$133)+1, 1)))</f>
        <v/>
      </c>
      <c r="E114" s="141" t="str">
        <f t="shared" ref="E114:E177" si="20">D114</f>
        <v/>
      </c>
      <c r="F114" s="142" t="str">
        <f t="shared" si="1"/>
        <v/>
      </c>
      <c r="G114" s="142" t="str">
        <f t="shared" si="2"/>
        <v/>
      </c>
      <c r="H114" s="143"/>
      <c r="I114" s="143"/>
      <c r="J114" s="144">
        <f t="shared" si="3"/>
        <v>0</v>
      </c>
      <c r="K114" s="138">
        <f t="shared" ref="K114:K176" si="21">J114+J115</f>
        <v>0</v>
      </c>
      <c r="L114" s="139">
        <f t="shared" si="4"/>
        <v>0</v>
      </c>
      <c r="M114" s="139">
        <f t="shared" si="5"/>
        <v>0</v>
      </c>
      <c r="N114" s="140">
        <f>SUM(J114:J120)</f>
        <v>0</v>
      </c>
      <c r="O114" s="99"/>
      <c r="AA114" s="72" t="str">
        <f t="shared" ref="AA114:AA133" si="22">IF(B35&lt;&gt;"",B35,"end")</f>
        <v>end</v>
      </c>
      <c r="AB114" s="68">
        <v>1</v>
      </c>
      <c r="AC114" s="69">
        <f>IF(AA114&lt;&gt;"",MIN(AA113:AA114),"")</f>
        <v>0</v>
      </c>
      <c r="AD114" s="69">
        <f>IF(AA114&lt;&gt;"",MAX(AA113:AA114),"")</f>
        <v>0</v>
      </c>
      <c r="AE114" s="79" t="str">
        <f t="shared" ref="AE114:AE133" si="23">IF(B35&lt;&gt;"",(C34-C35)/(B35-B34),"")</f>
        <v/>
      </c>
      <c r="AG114" s="163">
        <f t="shared" si="6"/>
        <v>0</v>
      </c>
      <c r="AH114" s="50">
        <f t="shared" ref="AH114:AH144" si="24">(K114-AG114)/(3*86400*$AG$107)*1000</f>
        <v>0</v>
      </c>
      <c r="AI114" s="2" t="str">
        <f t="shared" si="7"/>
        <v>1-2</v>
      </c>
      <c r="AJ114" s="156" t="str">
        <f t="shared" si="8"/>
        <v/>
      </c>
      <c r="AK114" s="163">
        <f t="shared" si="9"/>
        <v>0</v>
      </c>
      <c r="AL114" s="50">
        <f>(L114-AK114)/(3*86400*$AK$107)*1000</f>
        <v>0</v>
      </c>
      <c r="AM114" s="2" t="str">
        <f t="shared" si="10"/>
        <v>1-3</v>
      </c>
      <c r="AN114" s="156" t="str">
        <f t="shared" ref="AN114:AN144" si="25">IF($AM114=$AK$109,AL114,"")</f>
        <v/>
      </c>
      <c r="AO114" s="163">
        <f t="shared" si="11"/>
        <v>0</v>
      </c>
      <c r="AP114" s="50">
        <f t="shared" si="12"/>
        <v>0</v>
      </c>
      <c r="AQ114" s="170" t="str">
        <f t="shared" si="13"/>
        <v>1-4</v>
      </c>
      <c r="AR114" s="156" t="str">
        <f t="shared" si="14"/>
        <v/>
      </c>
      <c r="AS114" s="163">
        <f t="shared" si="15"/>
        <v>0</v>
      </c>
      <c r="AT114" s="50">
        <f t="shared" si="16"/>
        <v>0</v>
      </c>
      <c r="AU114" s="170" t="str">
        <f t="shared" si="17"/>
        <v>1-7</v>
      </c>
      <c r="AV114" s="156" t="str">
        <f t="shared" si="18"/>
        <v/>
      </c>
    </row>
    <row r="115" spans="1:48" ht="13.5" customHeight="1" x14ac:dyDescent="0.15">
      <c r="A115"/>
      <c r="B115" s="63">
        <v>2</v>
      </c>
      <c r="C115" s="71" t="str">
        <f t="shared" si="0"/>
        <v/>
      </c>
      <c r="D115" s="118" t="str">
        <f t="shared" si="19"/>
        <v/>
      </c>
      <c r="E115" s="141" t="str">
        <f t="shared" si="20"/>
        <v/>
      </c>
      <c r="F115" s="142" t="str">
        <f t="shared" si="1"/>
        <v/>
      </c>
      <c r="G115" s="142" t="str">
        <f t="shared" si="2"/>
        <v/>
      </c>
      <c r="H115" s="143"/>
      <c r="I115" s="143"/>
      <c r="J115" s="144">
        <f t="shared" si="3"/>
        <v>0</v>
      </c>
      <c r="K115" s="138">
        <f t="shared" si="21"/>
        <v>0</v>
      </c>
      <c r="L115" s="139">
        <f t="shared" si="4"/>
        <v>0</v>
      </c>
      <c r="M115" s="139">
        <f t="shared" si="5"/>
        <v>0</v>
      </c>
      <c r="N115" s="140">
        <f>SUM(J115:J121)</f>
        <v>0</v>
      </c>
      <c r="O115" s="99"/>
      <c r="AA115" s="72" t="str">
        <f t="shared" si="22"/>
        <v>end</v>
      </c>
      <c r="AB115" s="68">
        <v>2</v>
      </c>
      <c r="AC115" s="69">
        <f>IF(AA115&lt;&gt;"",MIN(AA114:AA115),"")</f>
        <v>0</v>
      </c>
      <c r="AD115" s="69">
        <f>IF(AA115&lt;&gt;"",MAX(AA114:AA115),"")</f>
        <v>0</v>
      </c>
      <c r="AE115" s="79" t="str">
        <f t="shared" si="23"/>
        <v/>
      </c>
      <c r="AG115" s="163">
        <f t="shared" si="6"/>
        <v>0</v>
      </c>
      <c r="AH115" s="50">
        <f t="shared" si="24"/>
        <v>0</v>
      </c>
      <c r="AI115" s="2" t="str">
        <f t="shared" si="7"/>
        <v>2-3</v>
      </c>
      <c r="AJ115" s="156" t="str">
        <f t="shared" si="8"/>
        <v/>
      </c>
      <c r="AK115" s="163">
        <f t="shared" si="9"/>
        <v>0</v>
      </c>
      <c r="AL115" s="50">
        <f t="shared" ref="AL115:AL144" si="26">(L115-AK115)/(3*86400*$AK$107)*1000</f>
        <v>0</v>
      </c>
      <c r="AM115" s="2" t="str">
        <f t="shared" si="10"/>
        <v>2-4</v>
      </c>
      <c r="AN115" s="156" t="str">
        <f t="shared" si="25"/>
        <v/>
      </c>
      <c r="AO115" s="163">
        <f t="shared" si="11"/>
        <v>0</v>
      </c>
      <c r="AP115" s="50">
        <f t="shared" si="12"/>
        <v>0</v>
      </c>
      <c r="AQ115" s="170" t="str">
        <f t="shared" si="13"/>
        <v>2-5</v>
      </c>
      <c r="AR115" s="156" t="str">
        <f t="shared" si="14"/>
        <v/>
      </c>
      <c r="AS115" s="163">
        <f t="shared" si="15"/>
        <v>0</v>
      </c>
      <c r="AT115" s="50">
        <f t="shared" si="16"/>
        <v>0</v>
      </c>
      <c r="AU115" s="170" t="str">
        <f t="shared" si="17"/>
        <v>2-8</v>
      </c>
      <c r="AV115" s="156" t="str">
        <f t="shared" si="18"/>
        <v/>
      </c>
    </row>
    <row r="116" spans="1:48" ht="13.5" customHeight="1" x14ac:dyDescent="0.15">
      <c r="A116"/>
      <c r="B116" s="63">
        <v>3</v>
      </c>
      <c r="C116" s="70" t="str">
        <f t="shared" si="0"/>
        <v/>
      </c>
      <c r="D116" s="118" t="str">
        <f t="shared" si="19"/>
        <v/>
      </c>
      <c r="E116" s="141" t="str">
        <f t="shared" si="20"/>
        <v/>
      </c>
      <c r="F116" s="142" t="str">
        <f t="shared" si="1"/>
        <v/>
      </c>
      <c r="G116" s="142" t="str">
        <f t="shared" si="2"/>
        <v/>
      </c>
      <c r="H116" s="143"/>
      <c r="I116" s="143"/>
      <c r="J116" s="144">
        <f t="shared" si="3"/>
        <v>0</v>
      </c>
      <c r="K116" s="138">
        <f t="shared" si="21"/>
        <v>0</v>
      </c>
      <c r="L116" s="139">
        <f t="shared" si="4"/>
        <v>0</v>
      </c>
      <c r="M116" s="139">
        <f t="shared" si="5"/>
        <v>0</v>
      </c>
      <c r="N116" s="140">
        <f t="shared" ref="N116:N176" si="27">SUM(J116:J122)</f>
        <v>0</v>
      </c>
      <c r="O116" s="99"/>
      <c r="AA116" s="72" t="str">
        <f t="shared" si="22"/>
        <v>end</v>
      </c>
      <c r="AB116" s="68">
        <v>3</v>
      </c>
      <c r="AC116" s="69">
        <f>IF(AA116&lt;&gt;"",MIN(AA115:AA116),"")</f>
        <v>0</v>
      </c>
      <c r="AD116" s="69">
        <f>IF(AA116&lt;&gt;"",MAX(AA115:AA116),"")</f>
        <v>0</v>
      </c>
      <c r="AE116" s="79" t="str">
        <f t="shared" si="23"/>
        <v/>
      </c>
      <c r="AG116" s="163">
        <f t="shared" si="6"/>
        <v>0</v>
      </c>
      <c r="AH116" s="50">
        <f t="shared" si="24"/>
        <v>0</v>
      </c>
      <c r="AI116" s="2" t="str">
        <f t="shared" si="7"/>
        <v>3-4</v>
      </c>
      <c r="AJ116" s="156" t="str">
        <f t="shared" si="8"/>
        <v/>
      </c>
      <c r="AK116" s="163">
        <f t="shared" si="9"/>
        <v>0</v>
      </c>
      <c r="AL116" s="50">
        <f t="shared" si="26"/>
        <v>0</v>
      </c>
      <c r="AM116" s="2" t="str">
        <f t="shared" si="10"/>
        <v>3-5</v>
      </c>
      <c r="AN116" s="156" t="str">
        <f t="shared" si="25"/>
        <v/>
      </c>
      <c r="AO116" s="163">
        <f t="shared" si="11"/>
        <v>0</v>
      </c>
      <c r="AP116" s="50">
        <f t="shared" si="12"/>
        <v>0</v>
      </c>
      <c r="AQ116" s="170" t="str">
        <f t="shared" si="13"/>
        <v>3-6</v>
      </c>
      <c r="AR116" s="156" t="str">
        <f t="shared" si="14"/>
        <v/>
      </c>
      <c r="AS116" s="163">
        <f t="shared" si="15"/>
        <v>0</v>
      </c>
      <c r="AT116" s="50">
        <f t="shared" si="16"/>
        <v>0</v>
      </c>
      <c r="AU116" s="170" t="str">
        <f t="shared" si="17"/>
        <v>3-9</v>
      </c>
      <c r="AV116" s="156" t="str">
        <f t="shared" si="18"/>
        <v/>
      </c>
    </row>
    <row r="117" spans="1:48" ht="13.5" customHeight="1" x14ac:dyDescent="0.15">
      <c r="A117"/>
      <c r="B117" s="63">
        <v>4</v>
      </c>
      <c r="C117" s="71" t="str">
        <f t="shared" si="0"/>
        <v/>
      </c>
      <c r="D117" s="118" t="str">
        <f t="shared" si="19"/>
        <v/>
      </c>
      <c r="E117" s="141" t="str">
        <f t="shared" si="20"/>
        <v/>
      </c>
      <c r="F117" s="142" t="str">
        <f t="shared" si="1"/>
        <v/>
      </c>
      <c r="G117" s="142" t="str">
        <f t="shared" si="2"/>
        <v/>
      </c>
      <c r="H117" s="143"/>
      <c r="I117" s="143"/>
      <c r="J117" s="144">
        <f t="shared" si="3"/>
        <v>0</v>
      </c>
      <c r="K117" s="138">
        <f t="shared" si="21"/>
        <v>0</v>
      </c>
      <c r="L117" s="139">
        <f t="shared" si="4"/>
        <v>0</v>
      </c>
      <c r="M117" s="139">
        <f t="shared" si="5"/>
        <v>0</v>
      </c>
      <c r="N117" s="140">
        <f t="shared" si="27"/>
        <v>0</v>
      </c>
      <c r="O117" s="99"/>
      <c r="AA117" s="72" t="str">
        <f t="shared" si="22"/>
        <v>end</v>
      </c>
      <c r="AB117" s="68">
        <v>4</v>
      </c>
      <c r="AC117" s="69">
        <f>IF(AA117&lt;&gt;"",MIN(AA116:AA117),"")</f>
        <v>0</v>
      </c>
      <c r="AD117" s="69">
        <f>IF(AA117&lt;&gt;"",MAX(AA116:AA117),"")</f>
        <v>0</v>
      </c>
      <c r="AE117" s="79" t="str">
        <f t="shared" si="23"/>
        <v/>
      </c>
      <c r="AG117" s="163">
        <f t="shared" si="6"/>
        <v>0</v>
      </c>
      <c r="AH117" s="50">
        <f t="shared" si="24"/>
        <v>0</v>
      </c>
      <c r="AI117" s="2" t="str">
        <f t="shared" si="7"/>
        <v>4-5</v>
      </c>
      <c r="AJ117" s="156" t="str">
        <f t="shared" si="8"/>
        <v/>
      </c>
      <c r="AK117" s="163">
        <f t="shared" si="9"/>
        <v>0</v>
      </c>
      <c r="AL117" s="50">
        <f t="shared" si="26"/>
        <v>0</v>
      </c>
      <c r="AM117" s="2" t="str">
        <f t="shared" si="10"/>
        <v>4-6</v>
      </c>
      <c r="AN117" s="156" t="str">
        <f t="shared" si="25"/>
        <v/>
      </c>
      <c r="AO117" s="163">
        <f t="shared" si="11"/>
        <v>0</v>
      </c>
      <c r="AP117" s="50">
        <f t="shared" si="12"/>
        <v>0</v>
      </c>
      <c r="AQ117" s="170" t="str">
        <f t="shared" si="13"/>
        <v>4-7</v>
      </c>
      <c r="AR117" s="156" t="str">
        <f t="shared" si="14"/>
        <v/>
      </c>
      <c r="AS117" s="163">
        <f t="shared" si="15"/>
        <v>0</v>
      </c>
      <c r="AT117" s="50">
        <f t="shared" si="16"/>
        <v>0</v>
      </c>
      <c r="AU117" s="170" t="str">
        <f t="shared" si="17"/>
        <v>4-10</v>
      </c>
      <c r="AV117" s="156" t="str">
        <f t="shared" si="18"/>
        <v/>
      </c>
    </row>
    <row r="118" spans="1:48" ht="13.5" customHeight="1" x14ac:dyDescent="0.15">
      <c r="A118"/>
      <c r="B118" s="63">
        <v>5</v>
      </c>
      <c r="C118" s="71" t="str">
        <f t="shared" si="0"/>
        <v/>
      </c>
      <c r="D118" s="118" t="str">
        <f t="shared" si="19"/>
        <v/>
      </c>
      <c r="E118" s="141" t="str">
        <f t="shared" si="20"/>
        <v/>
      </c>
      <c r="F118" s="142" t="str">
        <f t="shared" si="1"/>
        <v/>
      </c>
      <c r="G118" s="142" t="str">
        <f t="shared" si="2"/>
        <v/>
      </c>
      <c r="H118" s="143"/>
      <c r="I118" s="143"/>
      <c r="J118" s="144">
        <f t="shared" si="3"/>
        <v>0</v>
      </c>
      <c r="K118" s="138">
        <f t="shared" si="21"/>
        <v>0</v>
      </c>
      <c r="L118" s="139">
        <f t="shared" si="4"/>
        <v>0</v>
      </c>
      <c r="M118" s="139">
        <f t="shared" si="5"/>
        <v>0</v>
      </c>
      <c r="N118" s="140">
        <f t="shared" si="27"/>
        <v>0</v>
      </c>
      <c r="O118" s="99"/>
      <c r="AA118" s="72" t="str">
        <f t="shared" si="22"/>
        <v>end</v>
      </c>
      <c r="AB118" s="68">
        <v>5</v>
      </c>
      <c r="AC118" s="69">
        <f>IF(AA118&lt;&gt;"",MIN(AA117:AA118),"")</f>
        <v>0</v>
      </c>
      <c r="AD118" s="69">
        <f>IF(AA118&lt;&gt;"",MAX(AA117:AA118),"")</f>
        <v>0</v>
      </c>
      <c r="AE118" s="79" t="str">
        <f t="shared" si="23"/>
        <v/>
      </c>
      <c r="AG118" s="163">
        <f t="shared" si="6"/>
        <v>0</v>
      </c>
      <c r="AH118" s="50">
        <f t="shared" si="24"/>
        <v>0</v>
      </c>
      <c r="AI118" s="2" t="str">
        <f t="shared" si="7"/>
        <v>5-6</v>
      </c>
      <c r="AJ118" s="156" t="str">
        <f t="shared" si="8"/>
        <v/>
      </c>
      <c r="AK118" s="163">
        <f t="shared" si="9"/>
        <v>0</v>
      </c>
      <c r="AL118" s="50">
        <f t="shared" si="26"/>
        <v>0</v>
      </c>
      <c r="AM118" s="2" t="str">
        <f t="shared" si="10"/>
        <v>5-7</v>
      </c>
      <c r="AN118" s="156" t="str">
        <f t="shared" si="25"/>
        <v/>
      </c>
      <c r="AO118" s="163">
        <f t="shared" si="11"/>
        <v>0</v>
      </c>
      <c r="AP118" s="50">
        <f t="shared" si="12"/>
        <v>0</v>
      </c>
      <c r="AQ118" s="170" t="str">
        <f t="shared" si="13"/>
        <v>5-8</v>
      </c>
      <c r="AR118" s="156" t="str">
        <f t="shared" si="14"/>
        <v/>
      </c>
      <c r="AS118" s="163">
        <f t="shared" si="15"/>
        <v>0</v>
      </c>
      <c r="AT118" s="50">
        <f t="shared" si="16"/>
        <v>0</v>
      </c>
      <c r="AU118" s="170" t="str">
        <f t="shared" si="17"/>
        <v>5-11</v>
      </c>
      <c r="AV118" s="156" t="str">
        <f t="shared" si="18"/>
        <v/>
      </c>
    </row>
    <row r="119" spans="1:48" ht="13.5" customHeight="1" x14ac:dyDescent="0.15">
      <c r="A119"/>
      <c r="B119" s="63">
        <v>6</v>
      </c>
      <c r="C119" s="71" t="str">
        <f t="shared" si="0"/>
        <v/>
      </c>
      <c r="D119" s="118" t="str">
        <f t="shared" si="19"/>
        <v/>
      </c>
      <c r="E119" s="141" t="str">
        <f t="shared" si="20"/>
        <v/>
      </c>
      <c r="F119" s="142" t="str">
        <f t="shared" si="1"/>
        <v/>
      </c>
      <c r="G119" s="142" t="str">
        <f t="shared" si="2"/>
        <v/>
      </c>
      <c r="H119" s="143"/>
      <c r="I119" s="143"/>
      <c r="J119" s="144">
        <f t="shared" si="3"/>
        <v>0</v>
      </c>
      <c r="K119" s="138">
        <f t="shared" si="21"/>
        <v>0</v>
      </c>
      <c r="L119" s="139">
        <f t="shared" si="4"/>
        <v>0</v>
      </c>
      <c r="M119" s="139">
        <f t="shared" si="5"/>
        <v>0</v>
      </c>
      <c r="N119" s="140">
        <f t="shared" si="27"/>
        <v>0</v>
      </c>
      <c r="O119" s="99"/>
      <c r="AA119" s="72" t="str">
        <f t="shared" si="22"/>
        <v>end</v>
      </c>
      <c r="AB119" s="68">
        <v>6</v>
      </c>
      <c r="AC119" s="69" t="str">
        <f>IF(AND(AA119="end",AA118="end"), "", IF(AA119&lt;&gt;"",MIN(AA118:AA119),""))</f>
        <v/>
      </c>
      <c r="AD119" s="69" t="str">
        <f>IF(AND(AA119="end",AA118="end"), "", IF(AA119&lt;&gt;"",MAX(AA118:AA119),""))</f>
        <v/>
      </c>
      <c r="AE119" s="79" t="str">
        <f t="shared" si="23"/>
        <v/>
      </c>
      <c r="AG119" s="163">
        <f t="shared" si="6"/>
        <v>0</v>
      </c>
      <c r="AH119" s="50">
        <f t="shared" si="24"/>
        <v>0</v>
      </c>
      <c r="AI119" s="2" t="str">
        <f t="shared" si="7"/>
        <v>6-7</v>
      </c>
      <c r="AJ119" s="156" t="str">
        <f t="shared" si="8"/>
        <v/>
      </c>
      <c r="AK119" s="163">
        <f t="shared" si="9"/>
        <v>0</v>
      </c>
      <c r="AL119" s="50">
        <f t="shared" si="26"/>
        <v>0</v>
      </c>
      <c r="AM119" s="2" t="str">
        <f t="shared" si="10"/>
        <v>6-8</v>
      </c>
      <c r="AN119" s="156" t="str">
        <f t="shared" si="25"/>
        <v/>
      </c>
      <c r="AO119" s="163">
        <f t="shared" si="11"/>
        <v>0</v>
      </c>
      <c r="AP119" s="50">
        <f t="shared" si="12"/>
        <v>0</v>
      </c>
      <c r="AQ119" s="170" t="str">
        <f t="shared" si="13"/>
        <v>6-9</v>
      </c>
      <c r="AR119" s="156" t="str">
        <f t="shared" si="14"/>
        <v/>
      </c>
      <c r="AS119" s="163">
        <f t="shared" si="15"/>
        <v>0</v>
      </c>
      <c r="AT119" s="50">
        <f t="shared" si="16"/>
        <v>0</v>
      </c>
      <c r="AU119" s="170" t="str">
        <f t="shared" si="17"/>
        <v>6-12</v>
      </c>
      <c r="AV119" s="156" t="str">
        <f t="shared" si="18"/>
        <v/>
      </c>
    </row>
    <row r="120" spans="1:48" ht="13.5" customHeight="1" x14ac:dyDescent="0.15">
      <c r="A120"/>
      <c r="B120" s="63">
        <v>7</v>
      </c>
      <c r="C120" s="70" t="str">
        <f t="shared" si="0"/>
        <v/>
      </c>
      <c r="D120" s="118" t="str">
        <f t="shared" si="19"/>
        <v/>
      </c>
      <c r="E120" s="141" t="str">
        <f>D120</f>
        <v/>
      </c>
      <c r="F120" s="142" t="str">
        <f t="shared" si="1"/>
        <v/>
      </c>
      <c r="G120" s="142" t="str">
        <f t="shared" si="2"/>
        <v/>
      </c>
      <c r="H120" s="143"/>
      <c r="I120" s="143"/>
      <c r="J120" s="144">
        <f t="shared" si="3"/>
        <v>0</v>
      </c>
      <c r="K120" s="138">
        <f t="shared" si="21"/>
        <v>0</v>
      </c>
      <c r="L120" s="139">
        <f t="shared" si="4"/>
        <v>0</v>
      </c>
      <c r="M120" s="139">
        <f t="shared" si="5"/>
        <v>0</v>
      </c>
      <c r="N120" s="140">
        <f t="shared" si="27"/>
        <v>0</v>
      </c>
      <c r="O120" s="99"/>
      <c r="AA120" s="72" t="str">
        <f t="shared" si="22"/>
        <v>end</v>
      </c>
      <c r="AB120" s="68">
        <v>7</v>
      </c>
      <c r="AC120" s="69" t="str">
        <f t="shared" ref="AC120:AC133" si="28">IF(AND(AA120="end",AA119="end"), "", IF(AA120&lt;&gt;"",MIN(AA119:AA120),""))</f>
        <v/>
      </c>
      <c r="AD120" s="69" t="str">
        <f t="shared" ref="AD120:AD133" si="29">IF(AND(AA120="end",AA119="end"), "", IF(AA120&lt;&gt;"",MAX(AA119:AA120),""))</f>
        <v/>
      </c>
      <c r="AE120" s="79" t="str">
        <f t="shared" si="23"/>
        <v/>
      </c>
      <c r="AG120" s="163">
        <f t="shared" si="6"/>
        <v>0</v>
      </c>
      <c r="AH120" s="50">
        <f t="shared" si="24"/>
        <v>0</v>
      </c>
      <c r="AI120" s="2" t="str">
        <f t="shared" si="7"/>
        <v>7-8</v>
      </c>
      <c r="AJ120" s="156" t="str">
        <f t="shared" si="8"/>
        <v/>
      </c>
      <c r="AK120" s="163">
        <f t="shared" si="9"/>
        <v>0</v>
      </c>
      <c r="AL120" s="50">
        <f t="shared" si="26"/>
        <v>0</v>
      </c>
      <c r="AM120" s="2" t="str">
        <f t="shared" si="10"/>
        <v>7-9</v>
      </c>
      <c r="AN120" s="156" t="str">
        <f t="shared" si="25"/>
        <v/>
      </c>
      <c r="AO120" s="163">
        <f t="shared" si="11"/>
        <v>0</v>
      </c>
      <c r="AP120" s="50">
        <f t="shared" si="12"/>
        <v>0</v>
      </c>
      <c r="AQ120" s="170" t="str">
        <f t="shared" si="13"/>
        <v>7-10</v>
      </c>
      <c r="AR120" s="156" t="str">
        <f t="shared" si="14"/>
        <v/>
      </c>
      <c r="AS120" s="163">
        <f t="shared" si="15"/>
        <v>0</v>
      </c>
      <c r="AT120" s="50">
        <f t="shared" si="16"/>
        <v>0</v>
      </c>
      <c r="AU120" s="170" t="str">
        <f t="shared" si="17"/>
        <v>7-13</v>
      </c>
      <c r="AV120" s="156" t="str">
        <f t="shared" si="18"/>
        <v/>
      </c>
    </row>
    <row r="121" spans="1:48" ht="13.5" customHeight="1" x14ac:dyDescent="0.15">
      <c r="A121"/>
      <c r="B121" s="63">
        <v>8</v>
      </c>
      <c r="C121" s="71" t="str">
        <f t="shared" si="0"/>
        <v/>
      </c>
      <c r="D121" s="118" t="str">
        <f t="shared" si="19"/>
        <v/>
      </c>
      <c r="E121" s="141" t="str">
        <f t="shared" si="20"/>
        <v/>
      </c>
      <c r="F121" s="142" t="str">
        <f t="shared" si="1"/>
        <v/>
      </c>
      <c r="G121" s="142" t="str">
        <f t="shared" si="2"/>
        <v/>
      </c>
      <c r="H121" s="143"/>
      <c r="I121" s="143"/>
      <c r="J121" s="144">
        <f t="shared" si="3"/>
        <v>0</v>
      </c>
      <c r="K121" s="138">
        <f t="shared" si="21"/>
        <v>0</v>
      </c>
      <c r="L121" s="139">
        <f t="shared" si="4"/>
        <v>0</v>
      </c>
      <c r="M121" s="139">
        <f t="shared" si="5"/>
        <v>0</v>
      </c>
      <c r="N121" s="140">
        <f t="shared" si="27"/>
        <v>0</v>
      </c>
      <c r="O121" s="99"/>
      <c r="AA121" s="72" t="str">
        <f t="shared" si="22"/>
        <v>end</v>
      </c>
      <c r="AB121" s="68">
        <v>8</v>
      </c>
      <c r="AC121" s="69" t="str">
        <f t="shared" si="28"/>
        <v/>
      </c>
      <c r="AD121" s="69" t="str">
        <f t="shared" si="29"/>
        <v/>
      </c>
      <c r="AE121" s="79" t="str">
        <f t="shared" si="23"/>
        <v/>
      </c>
      <c r="AG121" s="163">
        <f t="shared" si="6"/>
        <v>0</v>
      </c>
      <c r="AH121" s="50">
        <f t="shared" si="24"/>
        <v>0</v>
      </c>
      <c r="AI121" s="2" t="str">
        <f t="shared" si="7"/>
        <v>8-9</v>
      </c>
      <c r="AJ121" s="156" t="str">
        <f t="shared" si="8"/>
        <v/>
      </c>
      <c r="AK121" s="163">
        <f t="shared" si="9"/>
        <v>0</v>
      </c>
      <c r="AL121" s="50">
        <f t="shared" si="26"/>
        <v>0</v>
      </c>
      <c r="AM121" s="2" t="str">
        <f t="shared" si="10"/>
        <v>8-10</v>
      </c>
      <c r="AN121" s="156" t="str">
        <f t="shared" si="25"/>
        <v/>
      </c>
      <c r="AO121" s="163">
        <f t="shared" si="11"/>
        <v>0</v>
      </c>
      <c r="AP121" s="50">
        <f t="shared" si="12"/>
        <v>0</v>
      </c>
      <c r="AQ121" s="170" t="str">
        <f t="shared" si="13"/>
        <v>8-11</v>
      </c>
      <c r="AR121" s="156" t="str">
        <f t="shared" si="14"/>
        <v/>
      </c>
      <c r="AS121" s="163">
        <f t="shared" si="15"/>
        <v>0</v>
      </c>
      <c r="AT121" s="50">
        <f t="shared" si="16"/>
        <v>0</v>
      </c>
      <c r="AU121" s="170" t="str">
        <f t="shared" si="17"/>
        <v>8-14</v>
      </c>
      <c r="AV121" s="156" t="str">
        <f t="shared" si="18"/>
        <v/>
      </c>
    </row>
    <row r="122" spans="1:48" ht="13.5" customHeight="1" x14ac:dyDescent="0.15">
      <c r="A122"/>
      <c r="B122" s="63">
        <v>9</v>
      </c>
      <c r="C122" s="71" t="str">
        <f t="shared" si="0"/>
        <v/>
      </c>
      <c r="D122" s="118" t="str">
        <f t="shared" si="19"/>
        <v/>
      </c>
      <c r="E122" s="141" t="str">
        <f t="shared" si="20"/>
        <v/>
      </c>
      <c r="F122" s="142" t="str">
        <f t="shared" si="1"/>
        <v/>
      </c>
      <c r="G122" s="142" t="str">
        <f t="shared" si="2"/>
        <v/>
      </c>
      <c r="H122" s="143"/>
      <c r="I122" s="143"/>
      <c r="J122" s="144">
        <f t="shared" si="3"/>
        <v>0</v>
      </c>
      <c r="K122" s="138">
        <f t="shared" si="21"/>
        <v>0</v>
      </c>
      <c r="L122" s="139">
        <f t="shared" si="4"/>
        <v>0</v>
      </c>
      <c r="M122" s="139">
        <f t="shared" si="5"/>
        <v>0</v>
      </c>
      <c r="N122" s="140">
        <f t="shared" si="27"/>
        <v>0</v>
      </c>
      <c r="O122" s="99"/>
      <c r="AA122" s="72" t="str">
        <f t="shared" si="22"/>
        <v>end</v>
      </c>
      <c r="AB122" s="68">
        <v>9</v>
      </c>
      <c r="AC122" s="69" t="str">
        <f t="shared" si="28"/>
        <v/>
      </c>
      <c r="AD122" s="69" t="str">
        <f t="shared" si="29"/>
        <v/>
      </c>
      <c r="AE122" s="79" t="str">
        <f t="shared" si="23"/>
        <v/>
      </c>
      <c r="AG122" s="163">
        <f t="shared" si="6"/>
        <v>0</v>
      </c>
      <c r="AH122" s="50">
        <f t="shared" si="24"/>
        <v>0</v>
      </c>
      <c r="AI122" s="2" t="str">
        <f t="shared" si="7"/>
        <v>9-10</v>
      </c>
      <c r="AJ122" s="156" t="str">
        <f t="shared" si="8"/>
        <v/>
      </c>
      <c r="AK122" s="163">
        <f t="shared" si="9"/>
        <v>0</v>
      </c>
      <c r="AL122" s="50">
        <f t="shared" si="26"/>
        <v>0</v>
      </c>
      <c r="AM122" s="2" t="str">
        <f t="shared" si="10"/>
        <v>9-11</v>
      </c>
      <c r="AN122" s="156" t="str">
        <f t="shared" si="25"/>
        <v/>
      </c>
      <c r="AO122" s="163">
        <f t="shared" si="11"/>
        <v>0</v>
      </c>
      <c r="AP122" s="50">
        <f t="shared" si="12"/>
        <v>0</v>
      </c>
      <c r="AQ122" s="170" t="str">
        <f t="shared" si="13"/>
        <v>9-12</v>
      </c>
      <c r="AR122" s="156" t="str">
        <f t="shared" si="14"/>
        <v/>
      </c>
      <c r="AS122" s="163">
        <f t="shared" si="15"/>
        <v>0</v>
      </c>
      <c r="AT122" s="50">
        <f t="shared" si="16"/>
        <v>0</v>
      </c>
      <c r="AU122" s="170" t="str">
        <f t="shared" si="17"/>
        <v>9-15</v>
      </c>
      <c r="AV122" s="156" t="str">
        <f t="shared" si="18"/>
        <v/>
      </c>
    </row>
    <row r="123" spans="1:48" ht="13.5" customHeight="1" x14ac:dyDescent="0.15">
      <c r="A123"/>
      <c r="B123" s="63">
        <v>10</v>
      </c>
      <c r="C123" s="71" t="str">
        <f t="shared" si="0"/>
        <v/>
      </c>
      <c r="D123" s="118" t="str">
        <f t="shared" si="19"/>
        <v/>
      </c>
      <c r="E123" s="141" t="str">
        <f t="shared" si="20"/>
        <v/>
      </c>
      <c r="F123" s="142" t="str">
        <f t="shared" si="1"/>
        <v/>
      </c>
      <c r="G123" s="142" t="str">
        <f t="shared" si="2"/>
        <v/>
      </c>
      <c r="H123" s="143"/>
      <c r="I123" s="143"/>
      <c r="J123" s="144">
        <f t="shared" si="3"/>
        <v>0</v>
      </c>
      <c r="K123" s="138">
        <f t="shared" si="21"/>
        <v>0</v>
      </c>
      <c r="L123" s="139">
        <f t="shared" si="4"/>
        <v>0</v>
      </c>
      <c r="M123" s="139">
        <f t="shared" si="5"/>
        <v>0</v>
      </c>
      <c r="N123" s="140">
        <f t="shared" si="27"/>
        <v>0</v>
      </c>
      <c r="O123" s="99"/>
      <c r="AA123" s="72" t="str">
        <f t="shared" si="22"/>
        <v>end</v>
      </c>
      <c r="AB123" s="68">
        <v>10</v>
      </c>
      <c r="AC123" s="69" t="str">
        <f t="shared" si="28"/>
        <v/>
      </c>
      <c r="AD123" s="69" t="str">
        <f t="shared" si="29"/>
        <v/>
      </c>
      <c r="AE123" s="79" t="str">
        <f t="shared" si="23"/>
        <v/>
      </c>
      <c r="AG123" s="163">
        <f t="shared" si="6"/>
        <v>0</v>
      </c>
      <c r="AH123" s="50">
        <f t="shared" si="24"/>
        <v>0</v>
      </c>
      <c r="AI123" s="2" t="str">
        <f t="shared" si="7"/>
        <v>10-11</v>
      </c>
      <c r="AJ123" s="156" t="str">
        <f t="shared" si="8"/>
        <v/>
      </c>
      <c r="AK123" s="163">
        <f t="shared" si="9"/>
        <v>0</v>
      </c>
      <c r="AL123" s="50">
        <f t="shared" si="26"/>
        <v>0</v>
      </c>
      <c r="AM123" s="2" t="str">
        <f t="shared" si="10"/>
        <v>10-12</v>
      </c>
      <c r="AN123" s="156" t="str">
        <f t="shared" si="25"/>
        <v/>
      </c>
      <c r="AO123" s="163">
        <f t="shared" si="11"/>
        <v>0</v>
      </c>
      <c r="AP123" s="50">
        <f t="shared" si="12"/>
        <v>0</v>
      </c>
      <c r="AQ123" s="170" t="str">
        <f t="shared" si="13"/>
        <v>10-13</v>
      </c>
      <c r="AR123" s="156" t="str">
        <f t="shared" si="14"/>
        <v/>
      </c>
      <c r="AS123" s="163">
        <f t="shared" si="15"/>
        <v>0</v>
      </c>
      <c r="AT123" s="50">
        <f t="shared" si="16"/>
        <v>0</v>
      </c>
      <c r="AU123" s="170" t="str">
        <f t="shared" si="17"/>
        <v>10-16</v>
      </c>
      <c r="AV123" s="156" t="str">
        <f t="shared" si="18"/>
        <v/>
      </c>
    </row>
    <row r="124" spans="1:48" ht="13.5" customHeight="1" x14ac:dyDescent="0.15">
      <c r="A124"/>
      <c r="B124" s="63">
        <v>11</v>
      </c>
      <c r="C124" s="71" t="str">
        <f t="shared" si="0"/>
        <v/>
      </c>
      <c r="D124" s="118" t="str">
        <f t="shared" si="19"/>
        <v/>
      </c>
      <c r="E124" s="141" t="str">
        <f t="shared" si="20"/>
        <v/>
      </c>
      <c r="F124" s="142" t="str">
        <f t="shared" si="1"/>
        <v/>
      </c>
      <c r="G124" s="142" t="str">
        <f t="shared" si="2"/>
        <v/>
      </c>
      <c r="H124" s="143"/>
      <c r="I124" s="143"/>
      <c r="J124" s="144">
        <f t="shared" si="3"/>
        <v>0</v>
      </c>
      <c r="K124" s="138">
        <f t="shared" si="21"/>
        <v>0</v>
      </c>
      <c r="L124" s="139">
        <f t="shared" si="4"/>
        <v>0</v>
      </c>
      <c r="M124" s="139">
        <f t="shared" si="5"/>
        <v>0</v>
      </c>
      <c r="N124" s="140">
        <f t="shared" si="27"/>
        <v>0</v>
      </c>
      <c r="O124" s="99"/>
      <c r="AA124" s="72" t="str">
        <f t="shared" si="22"/>
        <v>end</v>
      </c>
      <c r="AB124" s="68">
        <v>11</v>
      </c>
      <c r="AC124" s="69" t="str">
        <f t="shared" si="28"/>
        <v/>
      </c>
      <c r="AD124" s="69" t="str">
        <f t="shared" si="29"/>
        <v/>
      </c>
      <c r="AE124" s="79" t="str">
        <f t="shared" si="23"/>
        <v/>
      </c>
      <c r="AG124" s="163">
        <f t="shared" si="6"/>
        <v>0</v>
      </c>
      <c r="AH124" s="50">
        <f t="shared" si="24"/>
        <v>0</v>
      </c>
      <c r="AI124" s="2" t="str">
        <f t="shared" si="7"/>
        <v>11-12</v>
      </c>
      <c r="AJ124" s="156" t="str">
        <f t="shared" si="8"/>
        <v/>
      </c>
      <c r="AK124" s="163">
        <f t="shared" si="9"/>
        <v>0</v>
      </c>
      <c r="AL124" s="50">
        <f t="shared" si="26"/>
        <v>0</v>
      </c>
      <c r="AM124" s="2" t="str">
        <f t="shared" si="10"/>
        <v>11-13</v>
      </c>
      <c r="AN124" s="156" t="str">
        <f t="shared" si="25"/>
        <v/>
      </c>
      <c r="AO124" s="163">
        <f t="shared" si="11"/>
        <v>0</v>
      </c>
      <c r="AP124" s="50">
        <f t="shared" si="12"/>
        <v>0</v>
      </c>
      <c r="AQ124" s="170" t="str">
        <f t="shared" si="13"/>
        <v>11-14</v>
      </c>
      <c r="AR124" s="156" t="str">
        <f t="shared" si="14"/>
        <v/>
      </c>
      <c r="AS124" s="163">
        <f t="shared" si="15"/>
        <v>0</v>
      </c>
      <c r="AT124" s="50">
        <f t="shared" si="16"/>
        <v>0</v>
      </c>
      <c r="AU124" s="170" t="str">
        <f t="shared" si="17"/>
        <v>11-17</v>
      </c>
      <c r="AV124" s="156" t="str">
        <f t="shared" si="18"/>
        <v/>
      </c>
    </row>
    <row r="125" spans="1:48" ht="13.5" customHeight="1" x14ac:dyDescent="0.15">
      <c r="A125"/>
      <c r="B125" s="63">
        <v>12</v>
      </c>
      <c r="C125" s="71" t="str">
        <f t="shared" si="0"/>
        <v/>
      </c>
      <c r="D125" s="118" t="str">
        <f t="shared" si="19"/>
        <v/>
      </c>
      <c r="E125" s="141" t="str">
        <f t="shared" si="20"/>
        <v/>
      </c>
      <c r="F125" s="142" t="str">
        <f t="shared" si="1"/>
        <v/>
      </c>
      <c r="G125" s="142" t="str">
        <f t="shared" si="2"/>
        <v/>
      </c>
      <c r="H125" s="143"/>
      <c r="I125" s="143"/>
      <c r="J125" s="144">
        <f t="shared" si="3"/>
        <v>0</v>
      </c>
      <c r="K125" s="138">
        <f t="shared" si="21"/>
        <v>0</v>
      </c>
      <c r="L125" s="139">
        <f t="shared" si="4"/>
        <v>0</v>
      </c>
      <c r="M125" s="139">
        <f t="shared" si="5"/>
        <v>0</v>
      </c>
      <c r="N125" s="140">
        <f t="shared" si="27"/>
        <v>0</v>
      </c>
      <c r="O125" s="99"/>
      <c r="AA125" s="72" t="str">
        <f t="shared" si="22"/>
        <v>end</v>
      </c>
      <c r="AB125" s="68">
        <v>12</v>
      </c>
      <c r="AC125" s="69" t="str">
        <f t="shared" si="28"/>
        <v/>
      </c>
      <c r="AD125" s="69" t="str">
        <f t="shared" si="29"/>
        <v/>
      </c>
      <c r="AE125" s="79" t="str">
        <f t="shared" si="23"/>
        <v/>
      </c>
      <c r="AG125" s="163">
        <f t="shared" si="6"/>
        <v>0</v>
      </c>
      <c r="AH125" s="50">
        <f t="shared" si="24"/>
        <v>0</v>
      </c>
      <c r="AI125" s="2" t="str">
        <f t="shared" si="7"/>
        <v>12-13</v>
      </c>
      <c r="AJ125" s="156" t="str">
        <f t="shared" si="8"/>
        <v/>
      </c>
      <c r="AK125" s="163">
        <f t="shared" si="9"/>
        <v>0</v>
      </c>
      <c r="AL125" s="50">
        <f t="shared" si="26"/>
        <v>0</v>
      </c>
      <c r="AM125" s="2" t="str">
        <f t="shared" si="10"/>
        <v>12-14</v>
      </c>
      <c r="AN125" s="156" t="str">
        <f t="shared" si="25"/>
        <v/>
      </c>
      <c r="AO125" s="163">
        <f t="shared" si="11"/>
        <v>0</v>
      </c>
      <c r="AP125" s="50">
        <f t="shared" si="12"/>
        <v>0</v>
      </c>
      <c r="AQ125" s="170" t="str">
        <f t="shared" si="13"/>
        <v>12-15</v>
      </c>
      <c r="AR125" s="156" t="str">
        <f t="shared" si="14"/>
        <v/>
      </c>
      <c r="AS125" s="163">
        <f t="shared" si="15"/>
        <v>0</v>
      </c>
      <c r="AT125" s="50">
        <f t="shared" si="16"/>
        <v>0</v>
      </c>
      <c r="AU125" s="170" t="str">
        <f t="shared" si="17"/>
        <v>12-18</v>
      </c>
      <c r="AV125" s="156" t="str">
        <f t="shared" si="18"/>
        <v/>
      </c>
    </row>
    <row r="126" spans="1:48" ht="13.5" customHeight="1" x14ac:dyDescent="0.15">
      <c r="A126"/>
      <c r="B126" s="63">
        <v>13</v>
      </c>
      <c r="C126" s="71" t="str">
        <f t="shared" si="0"/>
        <v/>
      </c>
      <c r="D126" s="118" t="str">
        <f t="shared" si="19"/>
        <v/>
      </c>
      <c r="E126" s="141" t="str">
        <f t="shared" si="20"/>
        <v/>
      </c>
      <c r="F126" s="142" t="str">
        <f t="shared" si="1"/>
        <v/>
      </c>
      <c r="G126" s="142" t="str">
        <f t="shared" si="2"/>
        <v/>
      </c>
      <c r="H126" s="143"/>
      <c r="I126" s="143"/>
      <c r="J126" s="144">
        <f t="shared" si="3"/>
        <v>0</v>
      </c>
      <c r="K126" s="138">
        <f t="shared" si="21"/>
        <v>0</v>
      </c>
      <c r="L126" s="139">
        <f t="shared" si="4"/>
        <v>0</v>
      </c>
      <c r="M126" s="139">
        <f t="shared" si="5"/>
        <v>0</v>
      </c>
      <c r="N126" s="140">
        <f t="shared" si="27"/>
        <v>0</v>
      </c>
      <c r="O126" s="99"/>
      <c r="AA126" s="72" t="str">
        <f t="shared" si="22"/>
        <v>end</v>
      </c>
      <c r="AB126" s="68">
        <v>13</v>
      </c>
      <c r="AC126" s="69" t="str">
        <f t="shared" si="28"/>
        <v/>
      </c>
      <c r="AD126" s="69" t="str">
        <f t="shared" si="29"/>
        <v/>
      </c>
      <c r="AE126" s="79" t="str">
        <f t="shared" si="23"/>
        <v/>
      </c>
      <c r="AG126" s="163">
        <f t="shared" si="6"/>
        <v>0</v>
      </c>
      <c r="AH126" s="50">
        <f t="shared" si="24"/>
        <v>0</v>
      </c>
      <c r="AI126" s="2" t="str">
        <f t="shared" si="7"/>
        <v>13-14</v>
      </c>
      <c r="AJ126" s="156" t="str">
        <f t="shared" si="8"/>
        <v/>
      </c>
      <c r="AK126" s="163">
        <f t="shared" si="9"/>
        <v>0</v>
      </c>
      <c r="AL126" s="50">
        <f t="shared" si="26"/>
        <v>0</v>
      </c>
      <c r="AM126" s="2" t="str">
        <f t="shared" si="10"/>
        <v>13-15</v>
      </c>
      <c r="AN126" s="156" t="str">
        <f t="shared" si="25"/>
        <v/>
      </c>
      <c r="AO126" s="163">
        <f t="shared" si="11"/>
        <v>0</v>
      </c>
      <c r="AP126" s="50">
        <f t="shared" si="12"/>
        <v>0</v>
      </c>
      <c r="AQ126" s="170" t="str">
        <f t="shared" si="13"/>
        <v>13-16</v>
      </c>
      <c r="AR126" s="156" t="str">
        <f t="shared" si="14"/>
        <v/>
      </c>
      <c r="AS126" s="163">
        <f t="shared" si="15"/>
        <v>0</v>
      </c>
      <c r="AT126" s="50">
        <f t="shared" si="16"/>
        <v>0</v>
      </c>
      <c r="AU126" s="170" t="str">
        <f t="shared" si="17"/>
        <v>13-19</v>
      </c>
      <c r="AV126" s="156" t="str">
        <f t="shared" si="18"/>
        <v/>
      </c>
    </row>
    <row r="127" spans="1:48" ht="13.5" customHeight="1" x14ac:dyDescent="0.15">
      <c r="A127"/>
      <c r="B127" s="63">
        <v>14</v>
      </c>
      <c r="C127" s="70" t="str">
        <f t="shared" si="0"/>
        <v/>
      </c>
      <c r="D127" s="118" t="str">
        <f t="shared" si="19"/>
        <v/>
      </c>
      <c r="E127" s="141" t="str">
        <f t="shared" si="20"/>
        <v/>
      </c>
      <c r="F127" s="142" t="str">
        <f t="shared" si="1"/>
        <v/>
      </c>
      <c r="G127" s="142" t="str">
        <f t="shared" si="2"/>
        <v/>
      </c>
      <c r="H127" s="143"/>
      <c r="I127" s="143"/>
      <c r="J127" s="144">
        <f t="shared" si="3"/>
        <v>0</v>
      </c>
      <c r="K127" s="138">
        <f t="shared" si="21"/>
        <v>0</v>
      </c>
      <c r="L127" s="139">
        <f t="shared" si="4"/>
        <v>0</v>
      </c>
      <c r="M127" s="139">
        <f t="shared" si="5"/>
        <v>0</v>
      </c>
      <c r="N127" s="140">
        <f t="shared" si="27"/>
        <v>0</v>
      </c>
      <c r="O127" s="99"/>
      <c r="AA127" s="72" t="str">
        <f t="shared" si="22"/>
        <v>end</v>
      </c>
      <c r="AB127" s="68">
        <v>14</v>
      </c>
      <c r="AC127" s="69" t="str">
        <f t="shared" si="28"/>
        <v/>
      </c>
      <c r="AD127" s="69" t="str">
        <f t="shared" si="29"/>
        <v/>
      </c>
      <c r="AE127" s="79" t="str">
        <f t="shared" si="23"/>
        <v/>
      </c>
      <c r="AG127" s="163">
        <f t="shared" si="6"/>
        <v>0</v>
      </c>
      <c r="AH127" s="50">
        <f t="shared" si="24"/>
        <v>0</v>
      </c>
      <c r="AI127" s="2" t="str">
        <f t="shared" si="7"/>
        <v>14-15</v>
      </c>
      <c r="AJ127" s="156" t="str">
        <f t="shared" si="8"/>
        <v/>
      </c>
      <c r="AK127" s="163">
        <f t="shared" si="9"/>
        <v>0</v>
      </c>
      <c r="AL127" s="50">
        <f t="shared" si="26"/>
        <v>0</v>
      </c>
      <c r="AM127" s="2" t="str">
        <f t="shared" si="10"/>
        <v>14-16</v>
      </c>
      <c r="AN127" s="156" t="str">
        <f t="shared" si="25"/>
        <v/>
      </c>
      <c r="AO127" s="163">
        <f t="shared" si="11"/>
        <v>0</v>
      </c>
      <c r="AP127" s="50">
        <f t="shared" si="12"/>
        <v>0</v>
      </c>
      <c r="AQ127" s="170" t="str">
        <f t="shared" si="13"/>
        <v>14-17</v>
      </c>
      <c r="AR127" s="156" t="str">
        <f t="shared" si="14"/>
        <v/>
      </c>
      <c r="AS127" s="163">
        <f t="shared" si="15"/>
        <v>0</v>
      </c>
      <c r="AT127" s="50">
        <f t="shared" si="16"/>
        <v>0</v>
      </c>
      <c r="AU127" s="170" t="str">
        <f t="shared" si="17"/>
        <v>14-20</v>
      </c>
      <c r="AV127" s="156" t="str">
        <f t="shared" si="18"/>
        <v/>
      </c>
    </row>
    <row r="128" spans="1:48" ht="13.5" customHeight="1" x14ac:dyDescent="0.15">
      <c r="A128"/>
      <c r="B128" s="63">
        <v>15</v>
      </c>
      <c r="C128" s="71" t="str">
        <f t="shared" si="0"/>
        <v/>
      </c>
      <c r="D128" s="118" t="str">
        <f t="shared" si="19"/>
        <v/>
      </c>
      <c r="E128" s="141" t="str">
        <f t="shared" si="20"/>
        <v/>
      </c>
      <c r="F128" s="142" t="str">
        <f t="shared" si="1"/>
        <v/>
      </c>
      <c r="G128" s="142" t="str">
        <f t="shared" si="2"/>
        <v/>
      </c>
      <c r="H128" s="143"/>
      <c r="I128" s="143"/>
      <c r="J128" s="144">
        <f t="shared" si="3"/>
        <v>0</v>
      </c>
      <c r="K128" s="138">
        <f t="shared" si="21"/>
        <v>0</v>
      </c>
      <c r="L128" s="139">
        <f t="shared" si="4"/>
        <v>0</v>
      </c>
      <c r="M128" s="139">
        <f t="shared" si="5"/>
        <v>0</v>
      </c>
      <c r="N128" s="140">
        <f t="shared" si="27"/>
        <v>0</v>
      </c>
      <c r="O128" s="99"/>
      <c r="AA128" s="72" t="str">
        <f t="shared" si="22"/>
        <v>end</v>
      </c>
      <c r="AB128" s="68">
        <v>15</v>
      </c>
      <c r="AC128" s="69" t="str">
        <f t="shared" si="28"/>
        <v/>
      </c>
      <c r="AD128" s="69" t="str">
        <f t="shared" si="29"/>
        <v/>
      </c>
      <c r="AE128" s="79" t="str">
        <f t="shared" si="23"/>
        <v/>
      </c>
      <c r="AG128" s="163">
        <f t="shared" si="6"/>
        <v>0</v>
      </c>
      <c r="AH128" s="50">
        <f t="shared" si="24"/>
        <v>0</v>
      </c>
      <c r="AI128" s="2" t="str">
        <f t="shared" si="7"/>
        <v>15-16</v>
      </c>
      <c r="AJ128" s="156" t="str">
        <f t="shared" si="8"/>
        <v/>
      </c>
      <c r="AK128" s="163">
        <f t="shared" si="9"/>
        <v>0</v>
      </c>
      <c r="AL128" s="50">
        <f t="shared" si="26"/>
        <v>0</v>
      </c>
      <c r="AM128" s="2" t="str">
        <f t="shared" si="10"/>
        <v>15-17</v>
      </c>
      <c r="AN128" s="156" t="str">
        <f t="shared" si="25"/>
        <v/>
      </c>
      <c r="AO128" s="163">
        <f t="shared" si="11"/>
        <v>0</v>
      </c>
      <c r="AP128" s="50">
        <f t="shared" si="12"/>
        <v>0</v>
      </c>
      <c r="AQ128" s="170" t="str">
        <f t="shared" si="13"/>
        <v>15-18</v>
      </c>
      <c r="AR128" s="156" t="str">
        <f t="shared" si="14"/>
        <v/>
      </c>
      <c r="AS128" s="163">
        <f t="shared" si="15"/>
        <v>0</v>
      </c>
      <c r="AT128" s="50">
        <f t="shared" si="16"/>
        <v>0</v>
      </c>
      <c r="AU128" s="170" t="str">
        <f t="shared" si="17"/>
        <v>15-21</v>
      </c>
      <c r="AV128" s="156" t="str">
        <f t="shared" si="18"/>
        <v/>
      </c>
    </row>
    <row r="129" spans="1:48" ht="13.5" customHeight="1" x14ac:dyDescent="0.15">
      <c r="A129"/>
      <c r="B129" s="63">
        <v>16</v>
      </c>
      <c r="C129" s="71" t="str">
        <f t="shared" si="0"/>
        <v/>
      </c>
      <c r="D129" s="118" t="str">
        <f t="shared" si="19"/>
        <v/>
      </c>
      <c r="E129" s="141" t="str">
        <f t="shared" si="20"/>
        <v/>
      </c>
      <c r="F129" s="142" t="str">
        <f t="shared" si="1"/>
        <v/>
      </c>
      <c r="G129" s="142" t="str">
        <f t="shared" si="2"/>
        <v/>
      </c>
      <c r="H129" s="143"/>
      <c r="I129" s="143"/>
      <c r="J129" s="144">
        <f t="shared" si="3"/>
        <v>0</v>
      </c>
      <c r="K129" s="138">
        <f t="shared" si="21"/>
        <v>0</v>
      </c>
      <c r="L129" s="139">
        <f t="shared" si="4"/>
        <v>0</v>
      </c>
      <c r="M129" s="139">
        <f t="shared" si="5"/>
        <v>0</v>
      </c>
      <c r="N129" s="140">
        <f t="shared" si="27"/>
        <v>0</v>
      </c>
      <c r="O129" s="99"/>
      <c r="AA129" s="72" t="str">
        <f t="shared" si="22"/>
        <v>end</v>
      </c>
      <c r="AB129" s="68">
        <v>16</v>
      </c>
      <c r="AC129" s="69" t="str">
        <f t="shared" si="28"/>
        <v/>
      </c>
      <c r="AD129" s="69" t="str">
        <f t="shared" si="29"/>
        <v/>
      </c>
      <c r="AE129" s="79" t="str">
        <f t="shared" si="23"/>
        <v/>
      </c>
      <c r="AG129" s="163">
        <f t="shared" si="6"/>
        <v>0</v>
      </c>
      <c r="AH129" s="50">
        <f t="shared" si="24"/>
        <v>0</v>
      </c>
      <c r="AI129" s="2" t="str">
        <f t="shared" si="7"/>
        <v>16-17</v>
      </c>
      <c r="AJ129" s="156" t="str">
        <f t="shared" si="8"/>
        <v/>
      </c>
      <c r="AK129" s="163">
        <f t="shared" si="9"/>
        <v>0</v>
      </c>
      <c r="AL129" s="50">
        <f t="shared" si="26"/>
        <v>0</v>
      </c>
      <c r="AM129" s="2" t="str">
        <f t="shared" si="10"/>
        <v>16-18</v>
      </c>
      <c r="AN129" s="156" t="str">
        <f t="shared" si="25"/>
        <v/>
      </c>
      <c r="AO129" s="163">
        <f t="shared" si="11"/>
        <v>0</v>
      </c>
      <c r="AP129" s="50">
        <f t="shared" si="12"/>
        <v>0</v>
      </c>
      <c r="AQ129" s="170" t="str">
        <f t="shared" si="13"/>
        <v>16-19</v>
      </c>
      <c r="AR129" s="156" t="str">
        <f t="shared" si="14"/>
        <v/>
      </c>
      <c r="AS129" s="163">
        <f t="shared" si="15"/>
        <v>0</v>
      </c>
      <c r="AT129" s="50">
        <f t="shared" si="16"/>
        <v>0</v>
      </c>
      <c r="AU129" s="170" t="str">
        <f t="shared" si="17"/>
        <v>16-22</v>
      </c>
      <c r="AV129" s="156" t="str">
        <f t="shared" si="18"/>
        <v/>
      </c>
    </row>
    <row r="130" spans="1:48" ht="13.5" customHeight="1" x14ac:dyDescent="0.15">
      <c r="A130"/>
      <c r="B130" s="63">
        <v>17</v>
      </c>
      <c r="C130" s="71" t="str">
        <f t="shared" si="0"/>
        <v/>
      </c>
      <c r="D130" s="118" t="str">
        <f t="shared" si="19"/>
        <v/>
      </c>
      <c r="E130" s="141" t="str">
        <f t="shared" si="20"/>
        <v/>
      </c>
      <c r="F130" s="142" t="str">
        <f t="shared" si="1"/>
        <v/>
      </c>
      <c r="G130" s="142" t="str">
        <f t="shared" si="2"/>
        <v/>
      </c>
      <c r="H130" s="143"/>
      <c r="I130" s="143"/>
      <c r="J130" s="144">
        <f t="shared" si="3"/>
        <v>0</v>
      </c>
      <c r="K130" s="138">
        <f t="shared" si="21"/>
        <v>0</v>
      </c>
      <c r="L130" s="139">
        <f t="shared" si="4"/>
        <v>0</v>
      </c>
      <c r="M130" s="139">
        <f t="shared" si="5"/>
        <v>0</v>
      </c>
      <c r="N130" s="140">
        <f t="shared" si="27"/>
        <v>0</v>
      </c>
      <c r="O130" s="99"/>
      <c r="AA130" s="72" t="str">
        <f t="shared" si="22"/>
        <v>end</v>
      </c>
      <c r="AB130" s="68">
        <v>17</v>
      </c>
      <c r="AC130" s="69" t="str">
        <f t="shared" si="28"/>
        <v/>
      </c>
      <c r="AD130" s="69" t="str">
        <f t="shared" si="29"/>
        <v/>
      </c>
      <c r="AE130" s="79" t="str">
        <f t="shared" si="23"/>
        <v/>
      </c>
      <c r="AG130" s="163">
        <f t="shared" si="6"/>
        <v>0</v>
      </c>
      <c r="AH130" s="50">
        <f t="shared" si="24"/>
        <v>0</v>
      </c>
      <c r="AI130" s="2" t="str">
        <f t="shared" si="7"/>
        <v>17-18</v>
      </c>
      <c r="AJ130" s="156" t="str">
        <f t="shared" si="8"/>
        <v/>
      </c>
      <c r="AK130" s="163">
        <f t="shared" si="9"/>
        <v>0</v>
      </c>
      <c r="AL130" s="50">
        <f t="shared" si="26"/>
        <v>0</v>
      </c>
      <c r="AM130" s="2" t="str">
        <f t="shared" si="10"/>
        <v>17-19</v>
      </c>
      <c r="AN130" s="156" t="str">
        <f t="shared" si="25"/>
        <v/>
      </c>
      <c r="AO130" s="163">
        <f t="shared" si="11"/>
        <v>0</v>
      </c>
      <c r="AP130" s="50">
        <f t="shared" si="12"/>
        <v>0</v>
      </c>
      <c r="AQ130" s="170" t="str">
        <f t="shared" si="13"/>
        <v>17-20</v>
      </c>
      <c r="AR130" s="156" t="str">
        <f t="shared" si="14"/>
        <v/>
      </c>
      <c r="AS130" s="163">
        <f t="shared" si="15"/>
        <v>0</v>
      </c>
      <c r="AT130" s="50">
        <f t="shared" si="16"/>
        <v>0</v>
      </c>
      <c r="AU130" s="170" t="str">
        <f t="shared" si="17"/>
        <v>17-23</v>
      </c>
      <c r="AV130" s="156" t="str">
        <f t="shared" si="18"/>
        <v/>
      </c>
    </row>
    <row r="131" spans="1:48" ht="13.5" customHeight="1" x14ac:dyDescent="0.15">
      <c r="A131"/>
      <c r="B131" s="63">
        <v>18</v>
      </c>
      <c r="C131" s="71" t="str">
        <f t="shared" si="0"/>
        <v/>
      </c>
      <c r="D131" s="118" t="str">
        <f t="shared" si="19"/>
        <v/>
      </c>
      <c r="E131" s="141" t="str">
        <f t="shared" si="20"/>
        <v/>
      </c>
      <c r="F131" s="142" t="str">
        <f t="shared" si="1"/>
        <v/>
      </c>
      <c r="G131" s="142" t="str">
        <f t="shared" si="2"/>
        <v/>
      </c>
      <c r="H131" s="143"/>
      <c r="I131" s="143"/>
      <c r="J131" s="144">
        <f t="shared" si="3"/>
        <v>0</v>
      </c>
      <c r="K131" s="138">
        <f t="shared" si="21"/>
        <v>0</v>
      </c>
      <c r="L131" s="139">
        <f t="shared" si="4"/>
        <v>0</v>
      </c>
      <c r="M131" s="139">
        <f t="shared" si="5"/>
        <v>0</v>
      </c>
      <c r="N131" s="140">
        <f t="shared" si="27"/>
        <v>0</v>
      </c>
      <c r="O131" s="99"/>
      <c r="AA131" s="72" t="str">
        <f t="shared" si="22"/>
        <v>end</v>
      </c>
      <c r="AB131" s="68">
        <v>18</v>
      </c>
      <c r="AC131" s="69" t="str">
        <f>IF(AND(AA131="end",AA130="end"), "", IF(AA131&lt;&gt;"",MIN(AA130:AA131),""))</f>
        <v/>
      </c>
      <c r="AD131" s="69" t="str">
        <f>IF(AND(AA131="end",AA130="end"), "", IF(AA131&lt;&gt;"",MAX(AA130:AA131),""))</f>
        <v/>
      </c>
      <c r="AE131" s="79" t="str">
        <f t="shared" si="23"/>
        <v/>
      </c>
      <c r="AG131" s="163">
        <f t="shared" si="6"/>
        <v>0</v>
      </c>
      <c r="AH131" s="50">
        <f t="shared" si="24"/>
        <v>0</v>
      </c>
      <c r="AI131" s="2" t="str">
        <f t="shared" si="7"/>
        <v>18-19</v>
      </c>
      <c r="AJ131" s="156" t="str">
        <f t="shared" si="8"/>
        <v/>
      </c>
      <c r="AK131" s="163">
        <f t="shared" si="9"/>
        <v>0</v>
      </c>
      <c r="AL131" s="50">
        <f t="shared" si="26"/>
        <v>0</v>
      </c>
      <c r="AM131" s="2" t="str">
        <f t="shared" si="10"/>
        <v>18-20</v>
      </c>
      <c r="AN131" s="156" t="str">
        <f t="shared" si="25"/>
        <v/>
      </c>
      <c r="AO131" s="163">
        <f t="shared" si="11"/>
        <v>0</v>
      </c>
      <c r="AP131" s="50">
        <f t="shared" si="12"/>
        <v>0</v>
      </c>
      <c r="AQ131" s="170" t="str">
        <f t="shared" si="13"/>
        <v>18-21</v>
      </c>
      <c r="AR131" s="156" t="str">
        <f t="shared" si="14"/>
        <v/>
      </c>
      <c r="AS131" s="163">
        <f t="shared" si="15"/>
        <v>0</v>
      </c>
      <c r="AT131" s="50">
        <f t="shared" si="16"/>
        <v>0</v>
      </c>
      <c r="AU131" s="170" t="str">
        <f t="shared" si="17"/>
        <v>18-24</v>
      </c>
      <c r="AV131" s="156" t="str">
        <f t="shared" si="18"/>
        <v/>
      </c>
    </row>
    <row r="132" spans="1:48" ht="13.5" customHeight="1" x14ac:dyDescent="0.15">
      <c r="A132"/>
      <c r="B132" s="63">
        <v>19</v>
      </c>
      <c r="C132" s="71" t="str">
        <f t="shared" si="0"/>
        <v/>
      </c>
      <c r="D132" s="118" t="str">
        <f t="shared" si="19"/>
        <v/>
      </c>
      <c r="E132" s="141" t="str">
        <f t="shared" si="20"/>
        <v/>
      </c>
      <c r="F132" s="142" t="str">
        <f t="shared" si="1"/>
        <v/>
      </c>
      <c r="G132" s="142" t="str">
        <f t="shared" si="2"/>
        <v/>
      </c>
      <c r="H132" s="143"/>
      <c r="I132" s="143"/>
      <c r="J132" s="144">
        <f t="shared" si="3"/>
        <v>0</v>
      </c>
      <c r="K132" s="138">
        <f t="shared" si="21"/>
        <v>0</v>
      </c>
      <c r="L132" s="139">
        <f t="shared" si="4"/>
        <v>0</v>
      </c>
      <c r="M132" s="139">
        <f t="shared" si="5"/>
        <v>0</v>
      </c>
      <c r="N132" s="140">
        <f t="shared" si="27"/>
        <v>0</v>
      </c>
      <c r="O132" s="99"/>
      <c r="AA132" s="72" t="str">
        <f t="shared" si="22"/>
        <v>end</v>
      </c>
      <c r="AB132" s="68">
        <v>19</v>
      </c>
      <c r="AC132" s="69" t="str">
        <f t="shared" si="28"/>
        <v/>
      </c>
      <c r="AD132" s="69" t="str">
        <f t="shared" si="29"/>
        <v/>
      </c>
      <c r="AE132" s="79" t="str">
        <f t="shared" si="23"/>
        <v/>
      </c>
      <c r="AG132" s="163">
        <f t="shared" si="6"/>
        <v>0</v>
      </c>
      <c r="AH132" s="50">
        <f t="shared" si="24"/>
        <v>0</v>
      </c>
      <c r="AI132" s="2" t="str">
        <f t="shared" si="7"/>
        <v>19-20</v>
      </c>
      <c r="AJ132" s="156" t="str">
        <f t="shared" si="8"/>
        <v/>
      </c>
      <c r="AK132" s="163">
        <f t="shared" si="9"/>
        <v>0</v>
      </c>
      <c r="AL132" s="50">
        <f t="shared" si="26"/>
        <v>0</v>
      </c>
      <c r="AM132" s="2" t="str">
        <f t="shared" si="10"/>
        <v>19-21</v>
      </c>
      <c r="AN132" s="156" t="str">
        <f t="shared" si="25"/>
        <v/>
      </c>
      <c r="AO132" s="163">
        <f t="shared" si="11"/>
        <v>0</v>
      </c>
      <c r="AP132" s="50">
        <f t="shared" si="12"/>
        <v>0</v>
      </c>
      <c r="AQ132" s="170" t="str">
        <f t="shared" si="13"/>
        <v>19-22</v>
      </c>
      <c r="AR132" s="156" t="str">
        <f t="shared" si="14"/>
        <v/>
      </c>
      <c r="AS132" s="163">
        <f t="shared" si="15"/>
        <v>0</v>
      </c>
      <c r="AT132" s="50">
        <f t="shared" si="16"/>
        <v>0</v>
      </c>
      <c r="AU132" s="170" t="str">
        <f t="shared" si="17"/>
        <v>19-25</v>
      </c>
      <c r="AV132" s="156" t="str">
        <f t="shared" si="18"/>
        <v/>
      </c>
    </row>
    <row r="133" spans="1:48" ht="13.5" customHeight="1" x14ac:dyDescent="0.15">
      <c r="A133"/>
      <c r="B133" s="63">
        <v>20</v>
      </c>
      <c r="C133" s="71" t="str">
        <f t="shared" si="0"/>
        <v/>
      </c>
      <c r="D133" s="118" t="str">
        <f t="shared" si="19"/>
        <v/>
      </c>
      <c r="E133" s="141" t="str">
        <f t="shared" si="20"/>
        <v/>
      </c>
      <c r="F133" s="142" t="str">
        <f t="shared" si="1"/>
        <v/>
      </c>
      <c r="G133" s="142" t="str">
        <f t="shared" si="2"/>
        <v/>
      </c>
      <c r="H133" s="143"/>
      <c r="I133" s="143"/>
      <c r="J133" s="144">
        <f t="shared" si="3"/>
        <v>0</v>
      </c>
      <c r="K133" s="138">
        <f t="shared" si="21"/>
        <v>0</v>
      </c>
      <c r="L133" s="139">
        <f t="shared" si="4"/>
        <v>0</v>
      </c>
      <c r="M133" s="139">
        <f t="shared" si="5"/>
        <v>0</v>
      </c>
      <c r="N133" s="140">
        <f t="shared" si="27"/>
        <v>0</v>
      </c>
      <c r="O133" s="99"/>
      <c r="AA133" s="72" t="str">
        <f t="shared" si="22"/>
        <v>end</v>
      </c>
      <c r="AB133" s="68">
        <v>20</v>
      </c>
      <c r="AC133" s="69" t="str">
        <f t="shared" si="28"/>
        <v/>
      </c>
      <c r="AD133" s="69" t="str">
        <f t="shared" si="29"/>
        <v/>
      </c>
      <c r="AE133" s="79" t="str">
        <f t="shared" si="23"/>
        <v/>
      </c>
      <c r="AG133" s="163">
        <f t="shared" si="6"/>
        <v>0</v>
      </c>
      <c r="AH133" s="50">
        <f t="shared" si="24"/>
        <v>0</v>
      </c>
      <c r="AI133" s="2" t="str">
        <f t="shared" si="7"/>
        <v>20-21</v>
      </c>
      <c r="AJ133" s="156" t="str">
        <f t="shared" si="8"/>
        <v/>
      </c>
      <c r="AK133" s="163">
        <f t="shared" si="9"/>
        <v>0</v>
      </c>
      <c r="AL133" s="50">
        <f t="shared" si="26"/>
        <v>0</v>
      </c>
      <c r="AM133" s="2" t="str">
        <f t="shared" si="10"/>
        <v>20-22</v>
      </c>
      <c r="AN133" s="156" t="str">
        <f t="shared" si="25"/>
        <v/>
      </c>
      <c r="AO133" s="163">
        <f t="shared" si="11"/>
        <v>0</v>
      </c>
      <c r="AP133" s="50">
        <f t="shared" si="12"/>
        <v>0</v>
      </c>
      <c r="AQ133" s="170" t="str">
        <f t="shared" si="13"/>
        <v>20-23</v>
      </c>
      <c r="AR133" s="156" t="str">
        <f t="shared" si="14"/>
        <v/>
      </c>
      <c r="AS133" s="163">
        <f t="shared" si="15"/>
        <v>0</v>
      </c>
      <c r="AT133" s="50">
        <f t="shared" si="16"/>
        <v>0</v>
      </c>
      <c r="AU133" s="170" t="str">
        <f t="shared" si="17"/>
        <v>20-26</v>
      </c>
      <c r="AV133" s="156" t="str">
        <f t="shared" si="18"/>
        <v/>
      </c>
    </row>
    <row r="134" spans="1:48" ht="13.5" customHeight="1" x14ac:dyDescent="0.15">
      <c r="A134"/>
      <c r="B134" s="63">
        <v>21</v>
      </c>
      <c r="C134" s="71" t="str">
        <f t="shared" si="0"/>
        <v/>
      </c>
      <c r="D134" s="118" t="str">
        <f t="shared" si="19"/>
        <v/>
      </c>
      <c r="E134" s="141" t="str">
        <f t="shared" si="20"/>
        <v/>
      </c>
      <c r="F134" s="142" t="str">
        <f t="shared" si="1"/>
        <v/>
      </c>
      <c r="G134" s="142" t="str">
        <f t="shared" si="2"/>
        <v/>
      </c>
      <c r="H134" s="143"/>
      <c r="I134" s="143"/>
      <c r="J134" s="144">
        <f t="shared" si="3"/>
        <v>0</v>
      </c>
      <c r="K134" s="138">
        <f t="shared" si="21"/>
        <v>0</v>
      </c>
      <c r="L134" s="139">
        <f t="shared" si="4"/>
        <v>0</v>
      </c>
      <c r="M134" s="139">
        <f t="shared" si="5"/>
        <v>0</v>
      </c>
      <c r="N134" s="140">
        <f t="shared" si="27"/>
        <v>0</v>
      </c>
      <c r="O134" s="99"/>
      <c r="AA134" s="85" t="s">
        <v>168</v>
      </c>
      <c r="AB134" s="86"/>
      <c r="AC134" s="85"/>
      <c r="AD134" s="85"/>
      <c r="AE134" s="102" t="e">
        <f>IF(#REF!&lt;&gt;"",(C54-#REF!)/(#REF!-B54),"")</f>
        <v>#REF!</v>
      </c>
      <c r="AF134" s="103"/>
      <c r="AG134" s="163">
        <f t="shared" si="6"/>
        <v>0</v>
      </c>
      <c r="AH134" s="50">
        <f t="shared" si="24"/>
        <v>0</v>
      </c>
      <c r="AI134" s="2" t="str">
        <f t="shared" si="7"/>
        <v>21-22</v>
      </c>
      <c r="AJ134" s="156" t="str">
        <f t="shared" si="8"/>
        <v/>
      </c>
      <c r="AK134" s="163">
        <f t="shared" si="9"/>
        <v>0</v>
      </c>
      <c r="AL134" s="50">
        <f t="shared" si="26"/>
        <v>0</v>
      </c>
      <c r="AM134" s="2" t="str">
        <f t="shared" si="10"/>
        <v>21-23</v>
      </c>
      <c r="AN134" s="156" t="str">
        <f t="shared" si="25"/>
        <v/>
      </c>
      <c r="AO134" s="163">
        <f t="shared" si="11"/>
        <v>0</v>
      </c>
      <c r="AP134" s="50">
        <f t="shared" si="12"/>
        <v>0</v>
      </c>
      <c r="AQ134" s="170" t="str">
        <f t="shared" si="13"/>
        <v>21-24</v>
      </c>
      <c r="AR134" s="156" t="str">
        <f t="shared" si="14"/>
        <v/>
      </c>
      <c r="AS134" s="163">
        <f t="shared" si="15"/>
        <v>0</v>
      </c>
      <c r="AT134" s="50">
        <f t="shared" si="16"/>
        <v>0</v>
      </c>
      <c r="AU134" s="170" t="str">
        <f t="shared" si="17"/>
        <v>21-27</v>
      </c>
      <c r="AV134" s="156" t="str">
        <f t="shared" si="18"/>
        <v/>
      </c>
    </row>
    <row r="135" spans="1:48" ht="13.5" customHeight="1" x14ac:dyDescent="0.15">
      <c r="A135"/>
      <c r="B135" s="63">
        <v>22</v>
      </c>
      <c r="C135" s="71" t="str">
        <f t="shared" si="0"/>
        <v/>
      </c>
      <c r="D135" s="118" t="str">
        <f t="shared" si="19"/>
        <v/>
      </c>
      <c r="E135" s="141" t="str">
        <f t="shared" si="20"/>
        <v/>
      </c>
      <c r="F135" s="142" t="str">
        <f t="shared" si="1"/>
        <v/>
      </c>
      <c r="G135" s="142" t="str">
        <f t="shared" si="2"/>
        <v/>
      </c>
      <c r="H135" s="143"/>
      <c r="I135" s="143"/>
      <c r="J135" s="144">
        <f t="shared" si="3"/>
        <v>0</v>
      </c>
      <c r="K135" s="138">
        <f t="shared" si="21"/>
        <v>0</v>
      </c>
      <c r="L135" s="139">
        <f t="shared" si="4"/>
        <v>0</v>
      </c>
      <c r="M135" s="139">
        <f t="shared" si="5"/>
        <v>0</v>
      </c>
      <c r="N135" s="140">
        <f t="shared" si="27"/>
        <v>0</v>
      </c>
      <c r="O135" s="99"/>
      <c r="AA135" s="14"/>
      <c r="AB135" s="20"/>
      <c r="AC135" s="14"/>
      <c r="AD135" s="14"/>
      <c r="AE135" s="100"/>
      <c r="AF135" s="103"/>
      <c r="AG135" s="163">
        <f t="shared" si="6"/>
        <v>0</v>
      </c>
      <c r="AH135" s="50">
        <f t="shared" si="24"/>
        <v>0</v>
      </c>
      <c r="AI135" s="2" t="str">
        <f t="shared" si="7"/>
        <v>22-23</v>
      </c>
      <c r="AJ135" s="156" t="str">
        <f t="shared" si="8"/>
        <v/>
      </c>
      <c r="AK135" s="163">
        <f t="shared" si="9"/>
        <v>0</v>
      </c>
      <c r="AL135" s="50">
        <f t="shared" si="26"/>
        <v>0</v>
      </c>
      <c r="AM135" s="2" t="str">
        <f t="shared" si="10"/>
        <v>22-24</v>
      </c>
      <c r="AN135" s="156" t="str">
        <f t="shared" si="25"/>
        <v/>
      </c>
      <c r="AO135" s="163">
        <f t="shared" si="11"/>
        <v>0</v>
      </c>
      <c r="AP135" s="50">
        <f t="shared" si="12"/>
        <v>0</v>
      </c>
      <c r="AQ135" s="170" t="str">
        <f t="shared" si="13"/>
        <v>22-25</v>
      </c>
      <c r="AR135" s="156" t="str">
        <f t="shared" si="14"/>
        <v/>
      </c>
      <c r="AS135" s="163">
        <f t="shared" si="15"/>
        <v>0</v>
      </c>
      <c r="AT135" s="50">
        <f t="shared" si="16"/>
        <v>0</v>
      </c>
      <c r="AU135" s="170" t="str">
        <f t="shared" si="17"/>
        <v>22-28</v>
      </c>
      <c r="AV135" s="156" t="str">
        <f t="shared" si="18"/>
        <v/>
      </c>
    </row>
    <row r="136" spans="1:48" ht="13.5" customHeight="1" x14ac:dyDescent="0.15">
      <c r="A136"/>
      <c r="B136" s="63">
        <v>23</v>
      </c>
      <c r="C136" s="71" t="str">
        <f t="shared" si="0"/>
        <v/>
      </c>
      <c r="D136" s="118" t="str">
        <f t="shared" si="19"/>
        <v/>
      </c>
      <c r="E136" s="141" t="str">
        <f t="shared" si="20"/>
        <v/>
      </c>
      <c r="F136" s="142" t="str">
        <f t="shared" si="1"/>
        <v/>
      </c>
      <c r="G136" s="142" t="str">
        <f t="shared" si="2"/>
        <v/>
      </c>
      <c r="H136" s="143"/>
      <c r="I136" s="143"/>
      <c r="J136" s="144">
        <f t="shared" si="3"/>
        <v>0</v>
      </c>
      <c r="K136" s="138">
        <f t="shared" si="21"/>
        <v>0</v>
      </c>
      <c r="L136" s="139">
        <f t="shared" si="4"/>
        <v>0</v>
      </c>
      <c r="M136" s="139">
        <f t="shared" si="5"/>
        <v>0</v>
      </c>
      <c r="N136" s="140">
        <f t="shared" si="27"/>
        <v>0</v>
      </c>
      <c r="O136" s="99"/>
      <c r="AA136" s="14"/>
      <c r="AB136" s="21"/>
      <c r="AC136" s="14"/>
      <c r="AD136" s="14"/>
      <c r="AE136" s="61"/>
      <c r="AG136" s="163">
        <f t="shared" si="6"/>
        <v>0</v>
      </c>
      <c r="AH136" s="50">
        <f t="shared" si="24"/>
        <v>0</v>
      </c>
      <c r="AI136" s="2" t="str">
        <f t="shared" si="7"/>
        <v>23-24</v>
      </c>
      <c r="AJ136" s="156" t="str">
        <f t="shared" si="8"/>
        <v/>
      </c>
      <c r="AK136" s="163">
        <f t="shared" si="9"/>
        <v>0</v>
      </c>
      <c r="AL136" s="50">
        <f t="shared" si="26"/>
        <v>0</v>
      </c>
      <c r="AM136" s="2" t="str">
        <f t="shared" si="10"/>
        <v>23-25</v>
      </c>
      <c r="AN136" s="156" t="str">
        <f t="shared" si="25"/>
        <v/>
      </c>
      <c r="AO136" s="163">
        <f t="shared" si="11"/>
        <v>0</v>
      </c>
      <c r="AP136" s="50">
        <f t="shared" si="12"/>
        <v>0</v>
      </c>
      <c r="AQ136" s="170" t="str">
        <f t="shared" si="13"/>
        <v>23-26</v>
      </c>
      <c r="AR136" s="156" t="str">
        <f t="shared" si="14"/>
        <v/>
      </c>
      <c r="AS136" s="163">
        <f t="shared" si="15"/>
        <v>0</v>
      </c>
      <c r="AT136" s="50">
        <f t="shared" si="16"/>
        <v>0</v>
      </c>
      <c r="AU136" s="170" t="str">
        <f t="shared" si="17"/>
        <v>23-29</v>
      </c>
      <c r="AV136" s="156" t="str">
        <f t="shared" si="18"/>
        <v/>
      </c>
    </row>
    <row r="137" spans="1:48" ht="13.5" customHeight="1" x14ac:dyDescent="0.15">
      <c r="A137"/>
      <c r="B137" s="63">
        <v>24</v>
      </c>
      <c r="C137" s="71" t="str">
        <f t="shared" si="0"/>
        <v/>
      </c>
      <c r="D137" s="118" t="str">
        <f t="shared" si="19"/>
        <v/>
      </c>
      <c r="E137" s="141" t="str">
        <f t="shared" si="20"/>
        <v/>
      </c>
      <c r="F137" s="142" t="str">
        <f t="shared" si="1"/>
        <v/>
      </c>
      <c r="G137" s="142" t="str">
        <f t="shared" si="2"/>
        <v/>
      </c>
      <c r="H137" s="143"/>
      <c r="I137" s="143"/>
      <c r="J137" s="144">
        <f t="shared" si="3"/>
        <v>0</v>
      </c>
      <c r="K137" s="138">
        <f t="shared" si="21"/>
        <v>0</v>
      </c>
      <c r="L137" s="139">
        <f t="shared" si="4"/>
        <v>0</v>
      </c>
      <c r="M137" s="139">
        <f t="shared" si="5"/>
        <v>0</v>
      </c>
      <c r="N137" s="140">
        <f t="shared" si="27"/>
        <v>0</v>
      </c>
      <c r="O137" s="99"/>
      <c r="AA137" s="14"/>
      <c r="AB137" s="22"/>
      <c r="AC137" s="14"/>
      <c r="AD137" s="14"/>
      <c r="AE137" s="61"/>
      <c r="AG137" s="163">
        <f t="shared" si="6"/>
        <v>0</v>
      </c>
      <c r="AH137" s="50">
        <f t="shared" si="24"/>
        <v>0</v>
      </c>
      <c r="AI137" s="2" t="str">
        <f t="shared" si="7"/>
        <v>24-25</v>
      </c>
      <c r="AJ137" s="156" t="str">
        <f t="shared" si="8"/>
        <v/>
      </c>
      <c r="AK137" s="163">
        <f t="shared" si="9"/>
        <v>0</v>
      </c>
      <c r="AL137" s="50">
        <f t="shared" si="26"/>
        <v>0</v>
      </c>
      <c r="AM137" s="2" t="str">
        <f t="shared" si="10"/>
        <v>24-26</v>
      </c>
      <c r="AN137" s="156" t="str">
        <f t="shared" si="25"/>
        <v/>
      </c>
      <c r="AO137" s="163">
        <f t="shared" si="11"/>
        <v>0</v>
      </c>
      <c r="AP137" s="50">
        <f t="shared" si="12"/>
        <v>0</v>
      </c>
      <c r="AQ137" s="170" t="str">
        <f t="shared" si="13"/>
        <v>24-27</v>
      </c>
      <c r="AR137" s="156" t="str">
        <f t="shared" si="14"/>
        <v/>
      </c>
      <c r="AS137" s="163">
        <f t="shared" si="15"/>
        <v>0</v>
      </c>
      <c r="AT137" s="50">
        <f t="shared" si="16"/>
        <v>0</v>
      </c>
      <c r="AU137" s="170" t="str">
        <f t="shared" si="17"/>
        <v>24-30</v>
      </c>
      <c r="AV137" s="156" t="str">
        <f t="shared" si="18"/>
        <v/>
      </c>
    </row>
    <row r="138" spans="1:48" ht="13.5" customHeight="1" x14ac:dyDescent="0.15">
      <c r="A138"/>
      <c r="B138" s="63">
        <v>25</v>
      </c>
      <c r="C138" s="71" t="str">
        <f t="shared" si="0"/>
        <v/>
      </c>
      <c r="D138" s="118" t="str">
        <f t="shared" si="19"/>
        <v/>
      </c>
      <c r="E138" s="141" t="str">
        <f t="shared" si="20"/>
        <v/>
      </c>
      <c r="F138" s="142" t="str">
        <f t="shared" si="1"/>
        <v/>
      </c>
      <c r="G138" s="142" t="str">
        <f t="shared" si="2"/>
        <v/>
      </c>
      <c r="H138" s="143"/>
      <c r="I138" s="143"/>
      <c r="J138" s="144">
        <f t="shared" si="3"/>
        <v>0</v>
      </c>
      <c r="K138" s="138">
        <f t="shared" si="21"/>
        <v>0</v>
      </c>
      <c r="L138" s="139">
        <f t="shared" si="4"/>
        <v>0</v>
      </c>
      <c r="M138" s="139">
        <f t="shared" si="5"/>
        <v>0</v>
      </c>
      <c r="N138" s="140">
        <f t="shared" si="27"/>
        <v>0</v>
      </c>
      <c r="O138" s="99"/>
      <c r="AA138" s="14"/>
      <c r="AB138" s="33"/>
      <c r="AC138" s="14"/>
      <c r="AD138" s="14"/>
      <c r="AE138" s="61"/>
      <c r="AG138" s="163">
        <f t="shared" si="6"/>
        <v>0</v>
      </c>
      <c r="AH138" s="50">
        <f t="shared" si="24"/>
        <v>0</v>
      </c>
      <c r="AI138" s="2" t="str">
        <f t="shared" si="7"/>
        <v>25-26</v>
      </c>
      <c r="AJ138" s="156" t="str">
        <f t="shared" si="8"/>
        <v/>
      </c>
      <c r="AK138" s="163">
        <f t="shared" si="9"/>
        <v>0</v>
      </c>
      <c r="AL138" s="50">
        <f t="shared" si="26"/>
        <v>0</v>
      </c>
      <c r="AM138" s="2" t="str">
        <f t="shared" si="10"/>
        <v>25-27</v>
      </c>
      <c r="AN138" s="156" t="str">
        <f t="shared" si="25"/>
        <v/>
      </c>
      <c r="AO138" s="163">
        <f t="shared" si="11"/>
        <v>0</v>
      </c>
      <c r="AP138" s="50">
        <f t="shared" si="12"/>
        <v>0</v>
      </c>
      <c r="AQ138" s="170" t="str">
        <f t="shared" si="13"/>
        <v>25-28</v>
      </c>
      <c r="AR138" s="156" t="str">
        <f t="shared" si="14"/>
        <v/>
      </c>
      <c r="AS138" s="163">
        <f t="shared" si="15"/>
        <v>0</v>
      </c>
      <c r="AT138" s="50">
        <f t="shared" si="16"/>
        <v>0</v>
      </c>
      <c r="AU138" s="170" t="str">
        <f t="shared" si="17"/>
        <v>25-31</v>
      </c>
      <c r="AV138" s="156" t="str">
        <f t="shared" si="18"/>
        <v/>
      </c>
    </row>
    <row r="139" spans="1:48" ht="13.5" customHeight="1" x14ac:dyDescent="0.15">
      <c r="A139"/>
      <c r="B139" s="63">
        <v>26</v>
      </c>
      <c r="C139" s="71" t="str">
        <f t="shared" si="0"/>
        <v/>
      </c>
      <c r="D139" s="118" t="str">
        <f t="shared" si="19"/>
        <v/>
      </c>
      <c r="E139" s="141" t="str">
        <f t="shared" si="20"/>
        <v/>
      </c>
      <c r="F139" s="142" t="str">
        <f t="shared" si="1"/>
        <v/>
      </c>
      <c r="G139" s="142" t="str">
        <f t="shared" si="2"/>
        <v/>
      </c>
      <c r="H139" s="143"/>
      <c r="I139" s="143"/>
      <c r="J139" s="144">
        <f t="shared" si="3"/>
        <v>0</v>
      </c>
      <c r="K139" s="138">
        <f t="shared" si="21"/>
        <v>0</v>
      </c>
      <c r="L139" s="139">
        <f t="shared" si="4"/>
        <v>0</v>
      </c>
      <c r="M139" s="139">
        <f t="shared" si="5"/>
        <v>0</v>
      </c>
      <c r="N139" s="140">
        <f t="shared" si="27"/>
        <v>0</v>
      </c>
      <c r="O139" s="99"/>
      <c r="AA139" s="14"/>
      <c r="AC139" s="14" t="str">
        <f>IF(AA139&lt;&gt;"",MIN(AA138:AA139),"")</f>
        <v/>
      </c>
      <c r="AD139" s="14" t="str">
        <f>IF(AA139&lt;&gt;"",MAX(AA138:AA139),"")</f>
        <v/>
      </c>
      <c r="AE139" s="61" t="str">
        <f>IF(B72&lt;&gt;"",(C71-C72)/(B72-B71),"")</f>
        <v/>
      </c>
      <c r="AG139" s="163">
        <f t="shared" si="6"/>
        <v>0</v>
      </c>
      <c r="AH139" s="50">
        <f t="shared" si="24"/>
        <v>0</v>
      </c>
      <c r="AI139" s="2" t="str">
        <f t="shared" si="7"/>
        <v>26-27</v>
      </c>
      <c r="AJ139" s="156" t="str">
        <f t="shared" si="8"/>
        <v/>
      </c>
      <c r="AK139" s="163">
        <f t="shared" si="9"/>
        <v>0</v>
      </c>
      <c r="AL139" s="50">
        <f t="shared" si="26"/>
        <v>0</v>
      </c>
      <c r="AM139" s="2" t="str">
        <f t="shared" si="10"/>
        <v>26-28</v>
      </c>
      <c r="AN139" s="156" t="str">
        <f t="shared" si="25"/>
        <v/>
      </c>
      <c r="AO139" s="163">
        <f t="shared" si="11"/>
        <v>0</v>
      </c>
      <c r="AP139" s="50">
        <f t="shared" si="12"/>
        <v>0</v>
      </c>
      <c r="AQ139" s="170" t="str">
        <f t="shared" si="13"/>
        <v>26-29</v>
      </c>
      <c r="AR139" s="156" t="str">
        <f t="shared" si="14"/>
        <v/>
      </c>
      <c r="AS139" s="163">
        <f t="shared" si="15"/>
        <v>0</v>
      </c>
      <c r="AT139" s="50">
        <f t="shared" si="16"/>
        <v>0</v>
      </c>
      <c r="AU139" s="170" t="str">
        <f t="shared" si="17"/>
        <v>26-32</v>
      </c>
      <c r="AV139" s="156" t="str">
        <f t="shared" si="18"/>
        <v/>
      </c>
    </row>
    <row r="140" spans="1:48" ht="13.5" customHeight="1" x14ac:dyDescent="0.15">
      <c r="A140"/>
      <c r="B140" s="63">
        <v>27</v>
      </c>
      <c r="C140" s="71" t="str">
        <f t="shared" si="0"/>
        <v/>
      </c>
      <c r="D140" s="118" t="str">
        <f t="shared" si="19"/>
        <v/>
      </c>
      <c r="E140" s="141" t="str">
        <f t="shared" si="20"/>
        <v/>
      </c>
      <c r="F140" s="142" t="str">
        <f t="shared" si="1"/>
        <v/>
      </c>
      <c r="G140" s="142" t="str">
        <f t="shared" si="2"/>
        <v/>
      </c>
      <c r="H140" s="143"/>
      <c r="I140" s="143"/>
      <c r="J140" s="144">
        <f t="shared" si="3"/>
        <v>0</v>
      </c>
      <c r="K140" s="138">
        <f t="shared" si="21"/>
        <v>0</v>
      </c>
      <c r="L140" s="139">
        <f t="shared" si="4"/>
        <v>0</v>
      </c>
      <c r="M140" s="139">
        <f t="shared" si="5"/>
        <v>0</v>
      </c>
      <c r="N140" s="140">
        <f t="shared" si="27"/>
        <v>0</v>
      </c>
      <c r="O140" s="99"/>
      <c r="AC140" s="14" t="str">
        <f>IF(AA140&lt;&gt;"",MIN(AA139:AA140),"")</f>
        <v/>
      </c>
      <c r="AD140" s="14" t="str">
        <f>IF(AA140&lt;&gt;"",MAX(AA139:AA140),"")</f>
        <v/>
      </c>
      <c r="AE140" s="61" t="str">
        <f>IF(B73&lt;&gt;"",(C72-C73)/(B73-B72),"")</f>
        <v/>
      </c>
      <c r="AG140" s="163">
        <f t="shared" si="6"/>
        <v>0</v>
      </c>
      <c r="AH140" s="50">
        <f t="shared" si="24"/>
        <v>0</v>
      </c>
      <c r="AI140" s="2" t="str">
        <f t="shared" si="7"/>
        <v>27-28</v>
      </c>
      <c r="AJ140" s="156" t="str">
        <f t="shared" si="8"/>
        <v/>
      </c>
      <c r="AK140" s="163">
        <f t="shared" si="9"/>
        <v>0</v>
      </c>
      <c r="AL140" s="50">
        <f t="shared" si="26"/>
        <v>0</v>
      </c>
      <c r="AM140" s="2" t="str">
        <f t="shared" si="10"/>
        <v>27-29</v>
      </c>
      <c r="AN140" s="156" t="str">
        <f t="shared" si="25"/>
        <v/>
      </c>
      <c r="AO140" s="163">
        <f t="shared" si="11"/>
        <v>0</v>
      </c>
      <c r="AP140" s="50">
        <f t="shared" si="12"/>
        <v>0</v>
      </c>
      <c r="AQ140" s="170" t="str">
        <f t="shared" si="13"/>
        <v>27-30</v>
      </c>
      <c r="AR140" s="156" t="str">
        <f t="shared" si="14"/>
        <v/>
      </c>
      <c r="AS140" s="163">
        <f t="shared" si="15"/>
        <v>0</v>
      </c>
      <c r="AT140" s="50">
        <f t="shared" si="16"/>
        <v>0</v>
      </c>
      <c r="AU140" s="170" t="str">
        <f t="shared" si="17"/>
        <v>27-33</v>
      </c>
      <c r="AV140" s="156" t="str">
        <f t="shared" si="18"/>
        <v/>
      </c>
    </row>
    <row r="141" spans="1:48" ht="13.5" customHeight="1" x14ac:dyDescent="0.15">
      <c r="A141"/>
      <c r="B141" s="63">
        <v>28</v>
      </c>
      <c r="C141" s="71" t="str">
        <f t="shared" si="0"/>
        <v/>
      </c>
      <c r="D141" s="118" t="str">
        <f t="shared" si="19"/>
        <v/>
      </c>
      <c r="E141" s="141" t="str">
        <f t="shared" si="20"/>
        <v/>
      </c>
      <c r="F141" s="142" t="str">
        <f t="shared" si="1"/>
        <v/>
      </c>
      <c r="G141" s="142" t="str">
        <f t="shared" si="2"/>
        <v/>
      </c>
      <c r="H141" s="143"/>
      <c r="I141" s="143"/>
      <c r="J141" s="144">
        <f t="shared" si="3"/>
        <v>0</v>
      </c>
      <c r="K141" s="138">
        <f t="shared" si="21"/>
        <v>0</v>
      </c>
      <c r="L141" s="139">
        <f t="shared" si="4"/>
        <v>0</v>
      </c>
      <c r="M141" s="139">
        <f t="shared" si="5"/>
        <v>0</v>
      </c>
      <c r="N141" s="140">
        <f t="shared" si="27"/>
        <v>0</v>
      </c>
      <c r="O141" s="99"/>
      <c r="AE141" s="61"/>
      <c r="AG141" s="163">
        <f t="shared" si="6"/>
        <v>0</v>
      </c>
      <c r="AH141" s="50">
        <f t="shared" si="24"/>
        <v>0</v>
      </c>
      <c r="AI141" s="2" t="str">
        <f t="shared" si="7"/>
        <v>28-29</v>
      </c>
      <c r="AJ141" s="156" t="str">
        <f t="shared" si="8"/>
        <v/>
      </c>
      <c r="AK141" s="163">
        <f t="shared" si="9"/>
        <v>0</v>
      </c>
      <c r="AL141" s="50">
        <f t="shared" si="26"/>
        <v>0</v>
      </c>
      <c r="AM141" s="2" t="str">
        <f t="shared" si="10"/>
        <v>28-30</v>
      </c>
      <c r="AN141" s="156" t="str">
        <f t="shared" si="25"/>
        <v/>
      </c>
      <c r="AO141" s="163">
        <f t="shared" si="11"/>
        <v>0</v>
      </c>
      <c r="AP141" s="50">
        <f t="shared" si="12"/>
        <v>0</v>
      </c>
      <c r="AQ141" s="170" t="str">
        <f t="shared" si="13"/>
        <v>28-31</v>
      </c>
      <c r="AR141" s="156" t="str">
        <f t="shared" si="14"/>
        <v/>
      </c>
      <c r="AS141" s="163">
        <f t="shared" si="15"/>
        <v>0</v>
      </c>
      <c r="AT141" s="50">
        <f t="shared" si="16"/>
        <v>0</v>
      </c>
      <c r="AU141" s="170" t="str">
        <f t="shared" si="17"/>
        <v>28-34</v>
      </c>
      <c r="AV141" s="156" t="str">
        <f t="shared" si="18"/>
        <v/>
      </c>
    </row>
    <row r="142" spans="1:48" ht="13.5" customHeight="1" x14ac:dyDescent="0.15">
      <c r="A142"/>
      <c r="B142" s="63">
        <v>29</v>
      </c>
      <c r="C142" s="71" t="str">
        <f t="shared" si="0"/>
        <v/>
      </c>
      <c r="D142" s="118" t="str">
        <f t="shared" si="19"/>
        <v/>
      </c>
      <c r="E142" s="141" t="str">
        <f t="shared" si="20"/>
        <v/>
      </c>
      <c r="F142" s="142" t="str">
        <f t="shared" si="1"/>
        <v/>
      </c>
      <c r="G142" s="142" t="str">
        <f t="shared" si="2"/>
        <v/>
      </c>
      <c r="H142" s="143"/>
      <c r="I142" s="143"/>
      <c r="J142" s="144">
        <f t="shared" si="3"/>
        <v>0</v>
      </c>
      <c r="K142" s="138">
        <f t="shared" si="21"/>
        <v>0</v>
      </c>
      <c r="L142" s="139">
        <f t="shared" si="4"/>
        <v>0</v>
      </c>
      <c r="M142" s="139">
        <f t="shared" si="5"/>
        <v>0</v>
      </c>
      <c r="N142" s="140">
        <f t="shared" si="27"/>
        <v>0</v>
      </c>
      <c r="O142" s="99"/>
      <c r="AE142" s="61"/>
      <c r="AG142" s="163">
        <f t="shared" si="6"/>
        <v>0</v>
      </c>
      <c r="AH142" s="50">
        <f t="shared" si="24"/>
        <v>0</v>
      </c>
      <c r="AI142" s="2" t="str">
        <f t="shared" si="7"/>
        <v>29-30</v>
      </c>
      <c r="AJ142" s="156" t="str">
        <f t="shared" si="8"/>
        <v/>
      </c>
      <c r="AK142" s="163">
        <f t="shared" si="9"/>
        <v>0</v>
      </c>
      <c r="AL142" s="50">
        <f t="shared" si="26"/>
        <v>0</v>
      </c>
      <c r="AM142" s="2" t="str">
        <f t="shared" si="10"/>
        <v>29-31</v>
      </c>
      <c r="AN142" s="156" t="str">
        <f t="shared" si="25"/>
        <v/>
      </c>
      <c r="AO142" s="163">
        <f t="shared" si="11"/>
        <v>0</v>
      </c>
      <c r="AP142" s="50">
        <f t="shared" si="12"/>
        <v>0</v>
      </c>
      <c r="AQ142" s="170" t="str">
        <f t="shared" si="13"/>
        <v>29-32</v>
      </c>
      <c r="AR142" s="156" t="str">
        <f t="shared" si="14"/>
        <v/>
      </c>
      <c r="AS142" s="163">
        <f t="shared" si="15"/>
        <v>0</v>
      </c>
      <c r="AT142" s="50">
        <f t="shared" si="16"/>
        <v>0</v>
      </c>
      <c r="AU142" s="170" t="str">
        <f t="shared" si="17"/>
        <v>29-35</v>
      </c>
      <c r="AV142" s="156" t="str">
        <f t="shared" si="18"/>
        <v/>
      </c>
    </row>
    <row r="143" spans="1:48" ht="13.5" customHeight="1" x14ac:dyDescent="0.15">
      <c r="A143"/>
      <c r="B143" s="63">
        <v>30</v>
      </c>
      <c r="C143" s="71" t="str">
        <f t="shared" si="0"/>
        <v/>
      </c>
      <c r="D143" s="118" t="str">
        <f t="shared" si="19"/>
        <v/>
      </c>
      <c r="E143" s="141" t="str">
        <f t="shared" si="20"/>
        <v/>
      </c>
      <c r="F143" s="142" t="str">
        <f t="shared" si="1"/>
        <v/>
      </c>
      <c r="G143" s="142" t="str">
        <f t="shared" si="2"/>
        <v/>
      </c>
      <c r="H143" s="143"/>
      <c r="I143" s="143"/>
      <c r="J143" s="144">
        <f t="shared" si="3"/>
        <v>0</v>
      </c>
      <c r="K143" s="138">
        <f t="shared" si="21"/>
        <v>0</v>
      </c>
      <c r="L143" s="139">
        <f t="shared" si="4"/>
        <v>0</v>
      </c>
      <c r="M143" s="139">
        <f t="shared" si="5"/>
        <v>0</v>
      </c>
      <c r="N143" s="140">
        <f t="shared" si="27"/>
        <v>0</v>
      </c>
      <c r="O143" s="99"/>
      <c r="AE143" s="61"/>
      <c r="AG143" s="163">
        <f t="shared" si="6"/>
        <v>0</v>
      </c>
      <c r="AH143" s="50">
        <f t="shared" si="24"/>
        <v>0</v>
      </c>
      <c r="AI143" s="2" t="str">
        <f t="shared" si="7"/>
        <v>30-31</v>
      </c>
      <c r="AJ143" s="156" t="str">
        <f t="shared" si="8"/>
        <v/>
      </c>
      <c r="AK143" s="163">
        <f t="shared" si="9"/>
        <v>0</v>
      </c>
      <c r="AL143" s="50">
        <f t="shared" si="26"/>
        <v>0</v>
      </c>
      <c r="AM143" s="2" t="str">
        <f t="shared" si="10"/>
        <v>30-32</v>
      </c>
      <c r="AN143" s="156" t="str">
        <f t="shared" si="25"/>
        <v/>
      </c>
      <c r="AO143" s="163">
        <f t="shared" si="11"/>
        <v>0</v>
      </c>
      <c r="AP143" s="50">
        <f t="shared" si="12"/>
        <v>0</v>
      </c>
      <c r="AQ143" s="170" t="str">
        <f t="shared" si="13"/>
        <v>30-33</v>
      </c>
      <c r="AR143" s="156" t="str">
        <f t="shared" si="14"/>
        <v/>
      </c>
      <c r="AS143" s="163">
        <f t="shared" si="15"/>
        <v>0</v>
      </c>
      <c r="AT143" s="50">
        <f t="shared" si="16"/>
        <v>0</v>
      </c>
      <c r="AU143" s="170" t="str">
        <f t="shared" si="17"/>
        <v>30-36</v>
      </c>
      <c r="AV143" s="156" t="str">
        <f t="shared" si="18"/>
        <v/>
      </c>
    </row>
    <row r="144" spans="1:48" ht="13.5" customHeight="1" x14ac:dyDescent="0.15">
      <c r="A144"/>
      <c r="B144" s="63">
        <v>31</v>
      </c>
      <c r="C144" s="71" t="str">
        <f t="shared" si="0"/>
        <v/>
      </c>
      <c r="D144" s="118" t="str">
        <f t="shared" si="19"/>
        <v/>
      </c>
      <c r="E144" s="141" t="str">
        <f t="shared" si="20"/>
        <v/>
      </c>
      <c r="F144" s="142" t="str">
        <f t="shared" si="1"/>
        <v/>
      </c>
      <c r="G144" s="142" t="str">
        <f t="shared" si="2"/>
        <v/>
      </c>
      <c r="H144" s="143"/>
      <c r="I144" s="143"/>
      <c r="J144" s="144">
        <f t="shared" si="3"/>
        <v>0</v>
      </c>
      <c r="K144" s="138">
        <f t="shared" si="21"/>
        <v>0</v>
      </c>
      <c r="L144" s="139">
        <f t="shared" si="4"/>
        <v>0</v>
      </c>
      <c r="M144" s="139">
        <f t="shared" si="5"/>
        <v>0</v>
      </c>
      <c r="N144" s="140">
        <f t="shared" si="27"/>
        <v>0</v>
      </c>
      <c r="O144" s="99"/>
      <c r="AE144" s="61"/>
      <c r="AG144" s="163">
        <f t="shared" si="6"/>
        <v>0</v>
      </c>
      <c r="AH144" s="50">
        <f t="shared" si="24"/>
        <v>0</v>
      </c>
      <c r="AI144" s="2" t="str">
        <f t="shared" si="7"/>
        <v>31-32</v>
      </c>
      <c r="AJ144" s="156" t="str">
        <f t="shared" si="8"/>
        <v/>
      </c>
      <c r="AK144" s="163">
        <f t="shared" si="9"/>
        <v>0</v>
      </c>
      <c r="AL144" s="50">
        <f t="shared" si="26"/>
        <v>0</v>
      </c>
      <c r="AM144" s="2" t="str">
        <f t="shared" si="10"/>
        <v>31-33</v>
      </c>
      <c r="AN144" s="156" t="str">
        <f t="shared" si="25"/>
        <v/>
      </c>
      <c r="AO144" s="163">
        <f t="shared" si="11"/>
        <v>0</v>
      </c>
      <c r="AP144" s="50">
        <f t="shared" si="12"/>
        <v>0</v>
      </c>
      <c r="AQ144" s="170" t="str">
        <f t="shared" si="13"/>
        <v>31-34</v>
      </c>
      <c r="AR144" s="156" t="str">
        <f t="shared" si="14"/>
        <v/>
      </c>
      <c r="AS144" s="163">
        <f t="shared" si="15"/>
        <v>0</v>
      </c>
      <c r="AT144" s="50">
        <f t="shared" si="16"/>
        <v>0</v>
      </c>
      <c r="AU144" s="170" t="str">
        <f t="shared" si="17"/>
        <v>31-37</v>
      </c>
      <c r="AV144" s="156" t="str">
        <f t="shared" si="18"/>
        <v/>
      </c>
    </row>
    <row r="145" spans="1:48" ht="13.5" customHeight="1" x14ac:dyDescent="0.15">
      <c r="A145"/>
      <c r="B145" s="63">
        <v>32</v>
      </c>
      <c r="C145" s="71" t="str">
        <f t="shared" ref="C145:C176" si="30">IF(ISERROR(VLOOKUP(B145,$B$34:$C$69,2,0)),"",VLOOKUP(B145,$B$34:$C$69,2,0))</f>
        <v/>
      </c>
      <c r="D145" s="118" t="str">
        <f t="shared" si="19"/>
        <v/>
      </c>
      <c r="E145" s="141" t="str">
        <f t="shared" si="20"/>
        <v/>
      </c>
      <c r="F145" s="142" t="str">
        <f t="shared" ref="F145:F176" si="31">IF(E145&lt;&gt;"",IF($B145&lt;$F$17,"",(E145*30*50*ffp)),"")</f>
        <v/>
      </c>
      <c r="G145" s="142" t="str">
        <f t="shared" ref="G145:G176" si="32">IF(E145&lt;&gt;"",((E145*20*50*ffp)/Klevee)/1,"")</f>
        <v/>
      </c>
      <c r="H145" s="143"/>
      <c r="I145" s="143"/>
      <c r="J145" s="144">
        <f t="shared" ref="J145:J176" si="33">SUM(F145:I145)</f>
        <v>0</v>
      </c>
      <c r="K145" s="138">
        <f t="shared" si="21"/>
        <v>0</v>
      </c>
      <c r="L145" s="139">
        <f t="shared" si="4"/>
        <v>0</v>
      </c>
      <c r="M145" s="139">
        <f t="shared" si="5"/>
        <v>0</v>
      </c>
      <c r="N145" s="140">
        <f t="shared" si="27"/>
        <v>0</v>
      </c>
      <c r="O145" s="99"/>
      <c r="AE145" s="61"/>
      <c r="AG145" s="163">
        <f t="shared" ref="AG145:AG176" si="34">K145*(Koc*(Ocse/100)*Pse*Vse)/(Koc*(Ocse/100)*Pse*Vse+1*86400*$AG$107)</f>
        <v>0</v>
      </c>
      <c r="AH145" s="50">
        <f t="shared" ref="AH145:AH176" si="35">(K145-AG145)/(3*86400*$AG$107)*1000</f>
        <v>0</v>
      </c>
      <c r="AI145" s="2" t="str">
        <f t="shared" ref="AI145:AI176" si="36">$B145&amp;"-"&amp;$B145+1</f>
        <v>32-33</v>
      </c>
      <c r="AJ145" s="156" t="str">
        <f t="shared" ref="AJ145:AJ176" si="37">IF($AI145=$AG$109,AH$110,"")</f>
        <v/>
      </c>
      <c r="AK145" s="163">
        <f t="shared" ref="AK145:AK176" si="38">L145*(Koc*(Ocse/100)*Pse*Vse)/(Koc*(Ocse/100)*Pse*Vse+1*86400*$AK$107)</f>
        <v>0</v>
      </c>
      <c r="AL145" s="50">
        <f t="shared" ref="AL145:AL176" si="39">(L145-AK145)/(3*86400*$AK$107)*1000</f>
        <v>0</v>
      </c>
      <c r="AM145" s="2" t="str">
        <f t="shared" ref="AM145:AM176" si="40">$B145&amp;"-"&amp;$B145+2</f>
        <v>32-34</v>
      </c>
      <c r="AN145" s="156" t="str">
        <f t="shared" ref="AN145:AN176" si="41">IF($AM145=$AK$109,AL145,"")</f>
        <v/>
      </c>
      <c r="AO145" s="163">
        <f t="shared" ref="AO145:AO176" si="42">M145*(Koc*(Ocse/100)*Pse*Vse)/(Koc*(Ocse/100)*Pse*Vse+1*86400*$AO$107)</f>
        <v>0</v>
      </c>
      <c r="AP145" s="50">
        <f t="shared" ref="AP145:AP176" si="43">(M145-AO145)/(3*86400*$AO$107)*1000</f>
        <v>0</v>
      </c>
      <c r="AQ145" s="170" t="str">
        <f t="shared" ref="AQ145:AQ176" si="44">$B145&amp;"-"&amp;$B145+3</f>
        <v>32-35</v>
      </c>
      <c r="AR145" s="156" t="str">
        <f t="shared" ref="AR145:AR176" si="45">IF($AQ145=$AO$109,AP145,"")</f>
        <v/>
      </c>
      <c r="AS145" s="163">
        <f t="shared" ref="AS145:AS176" si="46">N145*(Koc*(Ocse/100)*Pse*Vse)/(Koc*(Ocse/100)*Pse*Vse+1*86400*$AS$107)</f>
        <v>0</v>
      </c>
      <c r="AT145" s="50">
        <f t="shared" ref="AT145:AT176" si="47">(N145-AS145)/(3*86400*$AS$107)*1000</f>
        <v>0</v>
      </c>
      <c r="AU145" s="170" t="str">
        <f t="shared" ref="AU145:AU176" si="48">$B145&amp;"-"&amp;$B145+6</f>
        <v>32-38</v>
      </c>
      <c r="AV145" s="156" t="str">
        <f t="shared" ref="AV145:AV176" si="49">IF($AU145=$AS$109,AT145,"")</f>
        <v/>
      </c>
    </row>
    <row r="146" spans="1:48" ht="13.5" customHeight="1" x14ac:dyDescent="0.15">
      <c r="A146"/>
      <c r="B146" s="63">
        <v>33</v>
      </c>
      <c r="C146" s="71" t="str">
        <f t="shared" si="30"/>
        <v/>
      </c>
      <c r="D146" s="118" t="str">
        <f t="shared" ref="D146:D177" si="50">IF(MAX($AA$114:$AA$133)&lt;B146, "", IF(B146=VLOOKUP(B146, $AA$114:$AA$133,1,1), C146,D145-INDEX($AE$114:$AE$133, MATCH(VLOOKUP(B146, $AA$114:$AA$133,1,1), $AA$114:$AA$133)+1, 1)))</f>
        <v/>
      </c>
      <c r="E146" s="141" t="str">
        <f t="shared" si="20"/>
        <v/>
      </c>
      <c r="F146" s="142" t="str">
        <f t="shared" si="31"/>
        <v/>
      </c>
      <c r="G146" s="142" t="str">
        <f t="shared" si="32"/>
        <v/>
      </c>
      <c r="H146" s="143"/>
      <c r="I146" s="143"/>
      <c r="J146" s="144">
        <f t="shared" si="33"/>
        <v>0</v>
      </c>
      <c r="K146" s="138">
        <f t="shared" si="21"/>
        <v>0</v>
      </c>
      <c r="L146" s="139">
        <f t="shared" si="4"/>
        <v>0</v>
      </c>
      <c r="M146" s="139">
        <f t="shared" si="5"/>
        <v>0</v>
      </c>
      <c r="N146" s="140">
        <f t="shared" si="27"/>
        <v>0</v>
      </c>
      <c r="O146" s="99"/>
      <c r="AE146" s="61"/>
      <c r="AG146" s="163">
        <f t="shared" si="34"/>
        <v>0</v>
      </c>
      <c r="AH146" s="50">
        <f t="shared" si="35"/>
        <v>0</v>
      </c>
      <c r="AI146" s="2" t="str">
        <f t="shared" si="36"/>
        <v>33-34</v>
      </c>
      <c r="AJ146" s="156" t="str">
        <f t="shared" si="37"/>
        <v/>
      </c>
      <c r="AK146" s="163">
        <f t="shared" si="38"/>
        <v>0</v>
      </c>
      <c r="AL146" s="50">
        <f t="shared" si="39"/>
        <v>0</v>
      </c>
      <c r="AM146" s="2" t="str">
        <f t="shared" si="40"/>
        <v>33-35</v>
      </c>
      <c r="AN146" s="156" t="str">
        <f t="shared" si="41"/>
        <v/>
      </c>
      <c r="AO146" s="163">
        <f t="shared" si="42"/>
        <v>0</v>
      </c>
      <c r="AP146" s="50">
        <f t="shared" si="43"/>
        <v>0</v>
      </c>
      <c r="AQ146" s="170" t="str">
        <f t="shared" si="44"/>
        <v>33-36</v>
      </c>
      <c r="AR146" s="156" t="str">
        <f t="shared" si="45"/>
        <v/>
      </c>
      <c r="AS146" s="163">
        <f t="shared" si="46"/>
        <v>0</v>
      </c>
      <c r="AT146" s="50">
        <f t="shared" si="47"/>
        <v>0</v>
      </c>
      <c r="AU146" s="170" t="str">
        <f t="shared" si="48"/>
        <v>33-39</v>
      </c>
      <c r="AV146" s="156" t="str">
        <f t="shared" si="49"/>
        <v/>
      </c>
    </row>
    <row r="147" spans="1:48" ht="13.5" customHeight="1" x14ac:dyDescent="0.15">
      <c r="A147"/>
      <c r="B147" s="63">
        <v>34</v>
      </c>
      <c r="C147" s="71" t="str">
        <f t="shared" si="30"/>
        <v/>
      </c>
      <c r="D147" s="118" t="str">
        <f t="shared" si="50"/>
        <v/>
      </c>
      <c r="E147" s="141" t="str">
        <f t="shared" si="20"/>
        <v/>
      </c>
      <c r="F147" s="142" t="str">
        <f t="shared" si="31"/>
        <v/>
      </c>
      <c r="G147" s="142" t="str">
        <f t="shared" si="32"/>
        <v/>
      </c>
      <c r="H147" s="143"/>
      <c r="I147" s="143"/>
      <c r="J147" s="144">
        <f t="shared" si="33"/>
        <v>0</v>
      </c>
      <c r="K147" s="138">
        <f t="shared" si="21"/>
        <v>0</v>
      </c>
      <c r="L147" s="139">
        <f t="shared" si="4"/>
        <v>0</v>
      </c>
      <c r="M147" s="139">
        <f t="shared" si="5"/>
        <v>0</v>
      </c>
      <c r="N147" s="140">
        <f t="shared" si="27"/>
        <v>0</v>
      </c>
      <c r="O147" s="99"/>
      <c r="AE147" s="61"/>
      <c r="AG147" s="163">
        <f t="shared" si="34"/>
        <v>0</v>
      </c>
      <c r="AH147" s="50">
        <f t="shared" si="35"/>
        <v>0</v>
      </c>
      <c r="AI147" s="2" t="str">
        <f t="shared" si="36"/>
        <v>34-35</v>
      </c>
      <c r="AJ147" s="156" t="str">
        <f t="shared" si="37"/>
        <v/>
      </c>
      <c r="AK147" s="163">
        <f t="shared" si="38"/>
        <v>0</v>
      </c>
      <c r="AL147" s="50">
        <f t="shared" si="39"/>
        <v>0</v>
      </c>
      <c r="AM147" s="2" t="str">
        <f t="shared" si="40"/>
        <v>34-36</v>
      </c>
      <c r="AN147" s="156" t="str">
        <f t="shared" si="41"/>
        <v/>
      </c>
      <c r="AO147" s="163">
        <f t="shared" si="42"/>
        <v>0</v>
      </c>
      <c r="AP147" s="50">
        <f t="shared" si="43"/>
        <v>0</v>
      </c>
      <c r="AQ147" s="170" t="str">
        <f t="shared" si="44"/>
        <v>34-37</v>
      </c>
      <c r="AR147" s="156" t="str">
        <f t="shared" si="45"/>
        <v/>
      </c>
      <c r="AS147" s="163">
        <f t="shared" si="46"/>
        <v>0</v>
      </c>
      <c r="AT147" s="50">
        <f t="shared" si="47"/>
        <v>0</v>
      </c>
      <c r="AU147" s="170" t="str">
        <f t="shared" si="48"/>
        <v>34-40</v>
      </c>
      <c r="AV147" s="156" t="str">
        <f t="shared" si="49"/>
        <v/>
      </c>
    </row>
    <row r="148" spans="1:48" ht="13.5" customHeight="1" x14ac:dyDescent="0.15">
      <c r="A148"/>
      <c r="B148" s="63">
        <v>35</v>
      </c>
      <c r="C148" s="71" t="str">
        <f t="shared" si="30"/>
        <v/>
      </c>
      <c r="D148" s="118" t="str">
        <f t="shared" si="50"/>
        <v/>
      </c>
      <c r="E148" s="141" t="str">
        <f t="shared" si="20"/>
        <v/>
      </c>
      <c r="F148" s="142" t="str">
        <f t="shared" si="31"/>
        <v/>
      </c>
      <c r="G148" s="142" t="str">
        <f t="shared" si="32"/>
        <v/>
      </c>
      <c r="H148" s="143"/>
      <c r="I148" s="143"/>
      <c r="J148" s="144">
        <f t="shared" si="33"/>
        <v>0</v>
      </c>
      <c r="K148" s="138">
        <f t="shared" si="21"/>
        <v>0</v>
      </c>
      <c r="L148" s="139">
        <f t="shared" si="4"/>
        <v>0</v>
      </c>
      <c r="M148" s="139">
        <f t="shared" si="5"/>
        <v>0</v>
      </c>
      <c r="N148" s="140">
        <f t="shared" si="27"/>
        <v>0</v>
      </c>
      <c r="O148" s="99"/>
      <c r="AE148" s="61"/>
      <c r="AG148" s="163">
        <f t="shared" si="34"/>
        <v>0</v>
      </c>
      <c r="AH148" s="50">
        <f t="shared" si="35"/>
        <v>0</v>
      </c>
      <c r="AI148" s="2" t="str">
        <f t="shared" si="36"/>
        <v>35-36</v>
      </c>
      <c r="AJ148" s="156" t="str">
        <f t="shared" si="37"/>
        <v/>
      </c>
      <c r="AK148" s="163">
        <f t="shared" si="38"/>
        <v>0</v>
      </c>
      <c r="AL148" s="50">
        <f t="shared" si="39"/>
        <v>0</v>
      </c>
      <c r="AM148" s="2" t="str">
        <f t="shared" si="40"/>
        <v>35-37</v>
      </c>
      <c r="AN148" s="156" t="str">
        <f t="shared" si="41"/>
        <v/>
      </c>
      <c r="AO148" s="163">
        <f t="shared" si="42"/>
        <v>0</v>
      </c>
      <c r="AP148" s="50">
        <f t="shared" si="43"/>
        <v>0</v>
      </c>
      <c r="AQ148" s="170" t="str">
        <f t="shared" si="44"/>
        <v>35-38</v>
      </c>
      <c r="AR148" s="156" t="str">
        <f t="shared" si="45"/>
        <v/>
      </c>
      <c r="AS148" s="163">
        <f t="shared" si="46"/>
        <v>0</v>
      </c>
      <c r="AT148" s="50">
        <f t="shared" si="47"/>
        <v>0</v>
      </c>
      <c r="AU148" s="170" t="str">
        <f t="shared" si="48"/>
        <v>35-41</v>
      </c>
      <c r="AV148" s="156" t="str">
        <f t="shared" si="49"/>
        <v/>
      </c>
    </row>
    <row r="149" spans="1:48" ht="13.5" customHeight="1" x14ac:dyDescent="0.15">
      <c r="A149"/>
      <c r="B149" s="63">
        <v>36</v>
      </c>
      <c r="C149" s="71" t="str">
        <f t="shared" si="30"/>
        <v/>
      </c>
      <c r="D149" s="118" t="str">
        <f t="shared" si="50"/>
        <v/>
      </c>
      <c r="E149" s="141" t="str">
        <f t="shared" si="20"/>
        <v/>
      </c>
      <c r="F149" s="142" t="str">
        <f t="shared" si="31"/>
        <v/>
      </c>
      <c r="G149" s="142" t="str">
        <f t="shared" si="32"/>
        <v/>
      </c>
      <c r="H149" s="143"/>
      <c r="I149" s="143"/>
      <c r="J149" s="144">
        <f t="shared" si="33"/>
        <v>0</v>
      </c>
      <c r="K149" s="138">
        <f t="shared" si="21"/>
        <v>0</v>
      </c>
      <c r="L149" s="139">
        <f t="shared" si="4"/>
        <v>0</v>
      </c>
      <c r="M149" s="139">
        <f t="shared" si="5"/>
        <v>0</v>
      </c>
      <c r="N149" s="140">
        <f t="shared" si="27"/>
        <v>0</v>
      </c>
      <c r="O149" s="99"/>
      <c r="AE149" s="61"/>
      <c r="AG149" s="163">
        <f t="shared" si="34"/>
        <v>0</v>
      </c>
      <c r="AH149" s="50">
        <f t="shared" si="35"/>
        <v>0</v>
      </c>
      <c r="AI149" s="2" t="str">
        <f t="shared" si="36"/>
        <v>36-37</v>
      </c>
      <c r="AJ149" s="156" t="str">
        <f t="shared" si="37"/>
        <v/>
      </c>
      <c r="AK149" s="163">
        <f t="shared" si="38"/>
        <v>0</v>
      </c>
      <c r="AL149" s="50">
        <f t="shared" si="39"/>
        <v>0</v>
      </c>
      <c r="AM149" s="2" t="str">
        <f t="shared" si="40"/>
        <v>36-38</v>
      </c>
      <c r="AN149" s="156" t="str">
        <f t="shared" si="41"/>
        <v/>
      </c>
      <c r="AO149" s="163">
        <f t="shared" si="42"/>
        <v>0</v>
      </c>
      <c r="AP149" s="50">
        <f t="shared" si="43"/>
        <v>0</v>
      </c>
      <c r="AQ149" s="170" t="str">
        <f t="shared" si="44"/>
        <v>36-39</v>
      </c>
      <c r="AR149" s="156" t="str">
        <f t="shared" si="45"/>
        <v/>
      </c>
      <c r="AS149" s="163">
        <f t="shared" si="46"/>
        <v>0</v>
      </c>
      <c r="AT149" s="50">
        <f t="shared" si="47"/>
        <v>0</v>
      </c>
      <c r="AU149" s="170" t="str">
        <f t="shared" si="48"/>
        <v>36-42</v>
      </c>
      <c r="AV149" s="156" t="str">
        <f t="shared" si="49"/>
        <v/>
      </c>
    </row>
    <row r="150" spans="1:48" ht="13.5" customHeight="1" x14ac:dyDescent="0.15">
      <c r="A150"/>
      <c r="B150" s="63">
        <v>37</v>
      </c>
      <c r="C150" s="71" t="str">
        <f t="shared" si="30"/>
        <v/>
      </c>
      <c r="D150" s="118" t="str">
        <f t="shared" si="50"/>
        <v/>
      </c>
      <c r="E150" s="141" t="str">
        <f t="shared" si="20"/>
        <v/>
      </c>
      <c r="F150" s="142" t="str">
        <f t="shared" si="31"/>
        <v/>
      </c>
      <c r="G150" s="142" t="str">
        <f t="shared" si="32"/>
        <v/>
      </c>
      <c r="H150" s="143"/>
      <c r="I150" s="143"/>
      <c r="J150" s="144">
        <f t="shared" si="33"/>
        <v>0</v>
      </c>
      <c r="K150" s="138">
        <f t="shared" si="21"/>
        <v>0</v>
      </c>
      <c r="L150" s="139">
        <f t="shared" si="4"/>
        <v>0</v>
      </c>
      <c r="M150" s="139">
        <f t="shared" si="5"/>
        <v>0</v>
      </c>
      <c r="N150" s="140">
        <f t="shared" si="27"/>
        <v>0</v>
      </c>
      <c r="O150" s="99"/>
      <c r="AE150" s="61"/>
      <c r="AG150" s="163">
        <f t="shared" si="34"/>
        <v>0</v>
      </c>
      <c r="AH150" s="50">
        <f t="shared" si="35"/>
        <v>0</v>
      </c>
      <c r="AI150" s="2" t="str">
        <f t="shared" si="36"/>
        <v>37-38</v>
      </c>
      <c r="AJ150" s="156" t="str">
        <f t="shared" si="37"/>
        <v/>
      </c>
      <c r="AK150" s="163">
        <f t="shared" si="38"/>
        <v>0</v>
      </c>
      <c r="AL150" s="50">
        <f t="shared" si="39"/>
        <v>0</v>
      </c>
      <c r="AM150" s="2" t="str">
        <f t="shared" si="40"/>
        <v>37-39</v>
      </c>
      <c r="AN150" s="156" t="str">
        <f t="shared" si="41"/>
        <v/>
      </c>
      <c r="AO150" s="163">
        <f t="shared" si="42"/>
        <v>0</v>
      </c>
      <c r="AP150" s="50">
        <f t="shared" si="43"/>
        <v>0</v>
      </c>
      <c r="AQ150" s="170" t="str">
        <f t="shared" si="44"/>
        <v>37-40</v>
      </c>
      <c r="AR150" s="156" t="str">
        <f t="shared" si="45"/>
        <v/>
      </c>
      <c r="AS150" s="163">
        <f t="shared" si="46"/>
        <v>0</v>
      </c>
      <c r="AT150" s="50">
        <f t="shared" si="47"/>
        <v>0</v>
      </c>
      <c r="AU150" s="170" t="str">
        <f t="shared" si="48"/>
        <v>37-43</v>
      </c>
      <c r="AV150" s="156" t="str">
        <f t="shared" si="49"/>
        <v/>
      </c>
    </row>
    <row r="151" spans="1:48" ht="13.5" customHeight="1" x14ac:dyDescent="0.15">
      <c r="A151"/>
      <c r="B151" s="63">
        <v>38</v>
      </c>
      <c r="C151" s="71" t="str">
        <f t="shared" si="30"/>
        <v/>
      </c>
      <c r="D151" s="118" t="str">
        <f t="shared" si="50"/>
        <v/>
      </c>
      <c r="E151" s="141" t="str">
        <f t="shared" si="20"/>
        <v/>
      </c>
      <c r="F151" s="142" t="str">
        <f t="shared" si="31"/>
        <v/>
      </c>
      <c r="G151" s="142" t="str">
        <f t="shared" si="32"/>
        <v/>
      </c>
      <c r="H151" s="143"/>
      <c r="I151" s="143"/>
      <c r="J151" s="144">
        <f t="shared" si="33"/>
        <v>0</v>
      </c>
      <c r="K151" s="138">
        <f t="shared" si="21"/>
        <v>0</v>
      </c>
      <c r="L151" s="139">
        <f t="shared" si="4"/>
        <v>0</v>
      </c>
      <c r="M151" s="139">
        <f t="shared" si="5"/>
        <v>0</v>
      </c>
      <c r="N151" s="140">
        <f t="shared" si="27"/>
        <v>0</v>
      </c>
      <c r="O151" s="99"/>
      <c r="AE151" s="61"/>
      <c r="AG151" s="163">
        <f t="shared" si="34"/>
        <v>0</v>
      </c>
      <c r="AH151" s="50">
        <f t="shared" si="35"/>
        <v>0</v>
      </c>
      <c r="AI151" s="2" t="str">
        <f t="shared" si="36"/>
        <v>38-39</v>
      </c>
      <c r="AJ151" s="156" t="str">
        <f t="shared" si="37"/>
        <v/>
      </c>
      <c r="AK151" s="163">
        <f t="shared" si="38"/>
        <v>0</v>
      </c>
      <c r="AL151" s="50">
        <f t="shared" si="39"/>
        <v>0</v>
      </c>
      <c r="AM151" s="2" t="str">
        <f t="shared" si="40"/>
        <v>38-40</v>
      </c>
      <c r="AN151" s="156" t="str">
        <f t="shared" si="41"/>
        <v/>
      </c>
      <c r="AO151" s="163">
        <f t="shared" si="42"/>
        <v>0</v>
      </c>
      <c r="AP151" s="50">
        <f t="shared" si="43"/>
        <v>0</v>
      </c>
      <c r="AQ151" s="170" t="str">
        <f t="shared" si="44"/>
        <v>38-41</v>
      </c>
      <c r="AR151" s="156" t="str">
        <f t="shared" si="45"/>
        <v/>
      </c>
      <c r="AS151" s="163">
        <f t="shared" si="46"/>
        <v>0</v>
      </c>
      <c r="AT151" s="50">
        <f t="shared" si="47"/>
        <v>0</v>
      </c>
      <c r="AU151" s="170" t="str">
        <f t="shared" si="48"/>
        <v>38-44</v>
      </c>
      <c r="AV151" s="156" t="str">
        <f t="shared" si="49"/>
        <v/>
      </c>
    </row>
    <row r="152" spans="1:48" ht="13.5" customHeight="1" x14ac:dyDescent="0.15">
      <c r="A152"/>
      <c r="B152" s="63">
        <v>39</v>
      </c>
      <c r="C152" s="71" t="str">
        <f t="shared" si="30"/>
        <v/>
      </c>
      <c r="D152" s="118" t="str">
        <f t="shared" si="50"/>
        <v/>
      </c>
      <c r="E152" s="141" t="str">
        <f t="shared" si="20"/>
        <v/>
      </c>
      <c r="F152" s="142" t="str">
        <f t="shared" si="31"/>
        <v/>
      </c>
      <c r="G152" s="142" t="str">
        <f t="shared" si="32"/>
        <v/>
      </c>
      <c r="H152" s="143"/>
      <c r="I152" s="143"/>
      <c r="J152" s="144">
        <f t="shared" si="33"/>
        <v>0</v>
      </c>
      <c r="K152" s="138">
        <f t="shared" si="21"/>
        <v>0</v>
      </c>
      <c r="L152" s="139">
        <f t="shared" si="4"/>
        <v>0</v>
      </c>
      <c r="M152" s="139">
        <f t="shared" si="5"/>
        <v>0</v>
      </c>
      <c r="N152" s="140">
        <f t="shared" si="27"/>
        <v>0</v>
      </c>
      <c r="O152" s="99"/>
      <c r="AE152" s="61"/>
      <c r="AG152" s="163">
        <f t="shared" si="34"/>
        <v>0</v>
      </c>
      <c r="AH152" s="50">
        <f t="shared" si="35"/>
        <v>0</v>
      </c>
      <c r="AI152" s="2" t="str">
        <f t="shared" si="36"/>
        <v>39-40</v>
      </c>
      <c r="AJ152" s="156" t="str">
        <f t="shared" si="37"/>
        <v/>
      </c>
      <c r="AK152" s="163">
        <f t="shared" si="38"/>
        <v>0</v>
      </c>
      <c r="AL152" s="50">
        <f t="shared" si="39"/>
        <v>0</v>
      </c>
      <c r="AM152" s="2" t="str">
        <f t="shared" si="40"/>
        <v>39-41</v>
      </c>
      <c r="AN152" s="156" t="str">
        <f t="shared" si="41"/>
        <v/>
      </c>
      <c r="AO152" s="163">
        <f t="shared" si="42"/>
        <v>0</v>
      </c>
      <c r="AP152" s="50">
        <f t="shared" si="43"/>
        <v>0</v>
      </c>
      <c r="AQ152" s="170" t="str">
        <f t="shared" si="44"/>
        <v>39-42</v>
      </c>
      <c r="AR152" s="156" t="str">
        <f t="shared" si="45"/>
        <v/>
      </c>
      <c r="AS152" s="163">
        <f t="shared" si="46"/>
        <v>0</v>
      </c>
      <c r="AT152" s="50">
        <f t="shared" si="47"/>
        <v>0</v>
      </c>
      <c r="AU152" s="170" t="str">
        <f t="shared" si="48"/>
        <v>39-45</v>
      </c>
      <c r="AV152" s="156" t="str">
        <f t="shared" si="49"/>
        <v/>
      </c>
    </row>
    <row r="153" spans="1:48" ht="13.5" customHeight="1" x14ac:dyDescent="0.15">
      <c r="A153"/>
      <c r="B153" s="63">
        <v>40</v>
      </c>
      <c r="C153" s="71" t="str">
        <f t="shared" si="30"/>
        <v/>
      </c>
      <c r="D153" s="118" t="str">
        <f t="shared" si="50"/>
        <v/>
      </c>
      <c r="E153" s="141" t="str">
        <f t="shared" si="20"/>
        <v/>
      </c>
      <c r="F153" s="142" t="str">
        <f t="shared" si="31"/>
        <v/>
      </c>
      <c r="G153" s="142" t="str">
        <f t="shared" si="32"/>
        <v/>
      </c>
      <c r="H153" s="143"/>
      <c r="I153" s="143"/>
      <c r="J153" s="144">
        <f t="shared" si="33"/>
        <v>0</v>
      </c>
      <c r="K153" s="138">
        <f t="shared" si="21"/>
        <v>0</v>
      </c>
      <c r="L153" s="139">
        <f t="shared" si="4"/>
        <v>0</v>
      </c>
      <c r="M153" s="139">
        <f t="shared" si="5"/>
        <v>0</v>
      </c>
      <c r="N153" s="140">
        <f t="shared" si="27"/>
        <v>0</v>
      </c>
      <c r="O153" s="99"/>
      <c r="AE153" s="61"/>
      <c r="AG153" s="163">
        <f t="shared" si="34"/>
        <v>0</v>
      </c>
      <c r="AH153" s="50">
        <f t="shared" si="35"/>
        <v>0</v>
      </c>
      <c r="AI153" s="2" t="str">
        <f t="shared" si="36"/>
        <v>40-41</v>
      </c>
      <c r="AJ153" s="156" t="str">
        <f t="shared" si="37"/>
        <v/>
      </c>
      <c r="AK153" s="163">
        <f t="shared" si="38"/>
        <v>0</v>
      </c>
      <c r="AL153" s="50">
        <f t="shared" si="39"/>
        <v>0</v>
      </c>
      <c r="AM153" s="2" t="str">
        <f t="shared" si="40"/>
        <v>40-42</v>
      </c>
      <c r="AN153" s="156" t="str">
        <f t="shared" si="41"/>
        <v/>
      </c>
      <c r="AO153" s="163">
        <f t="shared" si="42"/>
        <v>0</v>
      </c>
      <c r="AP153" s="50">
        <f t="shared" si="43"/>
        <v>0</v>
      </c>
      <c r="AQ153" s="170" t="str">
        <f t="shared" si="44"/>
        <v>40-43</v>
      </c>
      <c r="AR153" s="156" t="str">
        <f t="shared" si="45"/>
        <v/>
      </c>
      <c r="AS153" s="163">
        <f t="shared" si="46"/>
        <v>0</v>
      </c>
      <c r="AT153" s="50">
        <f t="shared" si="47"/>
        <v>0</v>
      </c>
      <c r="AU153" s="170" t="str">
        <f t="shared" si="48"/>
        <v>40-46</v>
      </c>
      <c r="AV153" s="156" t="str">
        <f t="shared" si="49"/>
        <v/>
      </c>
    </row>
    <row r="154" spans="1:48" ht="13.5" customHeight="1" x14ac:dyDescent="0.15">
      <c r="A154"/>
      <c r="B154" s="63">
        <v>41</v>
      </c>
      <c r="C154" s="71" t="str">
        <f t="shared" si="30"/>
        <v/>
      </c>
      <c r="D154" s="118" t="str">
        <f t="shared" si="50"/>
        <v/>
      </c>
      <c r="E154" s="141" t="str">
        <f t="shared" si="20"/>
        <v/>
      </c>
      <c r="F154" s="142" t="str">
        <f t="shared" si="31"/>
        <v/>
      </c>
      <c r="G154" s="142" t="str">
        <f t="shared" si="32"/>
        <v/>
      </c>
      <c r="H154" s="143"/>
      <c r="I154" s="143"/>
      <c r="J154" s="144">
        <f t="shared" si="33"/>
        <v>0</v>
      </c>
      <c r="K154" s="138">
        <f t="shared" si="21"/>
        <v>0</v>
      </c>
      <c r="L154" s="139">
        <f t="shared" si="4"/>
        <v>0</v>
      </c>
      <c r="M154" s="139">
        <f t="shared" si="5"/>
        <v>0</v>
      </c>
      <c r="N154" s="140">
        <f t="shared" si="27"/>
        <v>0</v>
      </c>
      <c r="O154" s="99"/>
      <c r="AE154" s="61"/>
      <c r="AG154" s="163">
        <f t="shared" si="34"/>
        <v>0</v>
      </c>
      <c r="AH154" s="50">
        <f t="shared" si="35"/>
        <v>0</v>
      </c>
      <c r="AI154" s="2" t="str">
        <f t="shared" si="36"/>
        <v>41-42</v>
      </c>
      <c r="AJ154" s="156" t="str">
        <f t="shared" si="37"/>
        <v/>
      </c>
      <c r="AK154" s="163">
        <f t="shared" si="38"/>
        <v>0</v>
      </c>
      <c r="AL154" s="50">
        <f t="shared" si="39"/>
        <v>0</v>
      </c>
      <c r="AM154" s="2" t="str">
        <f t="shared" si="40"/>
        <v>41-43</v>
      </c>
      <c r="AN154" s="156" t="str">
        <f t="shared" si="41"/>
        <v/>
      </c>
      <c r="AO154" s="163">
        <f t="shared" si="42"/>
        <v>0</v>
      </c>
      <c r="AP154" s="50">
        <f t="shared" si="43"/>
        <v>0</v>
      </c>
      <c r="AQ154" s="170" t="str">
        <f t="shared" si="44"/>
        <v>41-44</v>
      </c>
      <c r="AR154" s="156" t="str">
        <f t="shared" si="45"/>
        <v/>
      </c>
      <c r="AS154" s="163">
        <f t="shared" si="46"/>
        <v>0</v>
      </c>
      <c r="AT154" s="50">
        <f t="shared" si="47"/>
        <v>0</v>
      </c>
      <c r="AU154" s="170" t="str">
        <f t="shared" si="48"/>
        <v>41-47</v>
      </c>
      <c r="AV154" s="156" t="str">
        <f t="shared" si="49"/>
        <v/>
      </c>
    </row>
    <row r="155" spans="1:48" ht="13.5" customHeight="1" x14ac:dyDescent="0.15">
      <c r="A155"/>
      <c r="B155" s="63">
        <v>42</v>
      </c>
      <c r="C155" s="71" t="str">
        <f t="shared" si="30"/>
        <v/>
      </c>
      <c r="D155" s="118" t="str">
        <f t="shared" si="50"/>
        <v/>
      </c>
      <c r="E155" s="141" t="str">
        <f t="shared" si="20"/>
        <v/>
      </c>
      <c r="F155" s="142" t="str">
        <f t="shared" si="31"/>
        <v/>
      </c>
      <c r="G155" s="142" t="str">
        <f t="shared" si="32"/>
        <v/>
      </c>
      <c r="H155" s="143"/>
      <c r="I155" s="143"/>
      <c r="J155" s="144">
        <f t="shared" si="33"/>
        <v>0</v>
      </c>
      <c r="K155" s="138">
        <f t="shared" si="21"/>
        <v>0</v>
      </c>
      <c r="L155" s="139">
        <f t="shared" si="4"/>
        <v>0</v>
      </c>
      <c r="M155" s="139">
        <f t="shared" si="5"/>
        <v>0</v>
      </c>
      <c r="N155" s="140">
        <f t="shared" si="27"/>
        <v>0</v>
      </c>
      <c r="O155" s="99"/>
      <c r="AE155" s="61"/>
      <c r="AG155" s="163">
        <f t="shared" si="34"/>
        <v>0</v>
      </c>
      <c r="AH155" s="50">
        <f t="shared" si="35"/>
        <v>0</v>
      </c>
      <c r="AI155" s="2" t="str">
        <f t="shared" si="36"/>
        <v>42-43</v>
      </c>
      <c r="AJ155" s="156" t="str">
        <f t="shared" si="37"/>
        <v/>
      </c>
      <c r="AK155" s="163">
        <f t="shared" si="38"/>
        <v>0</v>
      </c>
      <c r="AL155" s="50">
        <f t="shared" si="39"/>
        <v>0</v>
      </c>
      <c r="AM155" s="2" t="str">
        <f t="shared" si="40"/>
        <v>42-44</v>
      </c>
      <c r="AN155" s="156" t="str">
        <f t="shared" si="41"/>
        <v/>
      </c>
      <c r="AO155" s="163">
        <f t="shared" si="42"/>
        <v>0</v>
      </c>
      <c r="AP155" s="50">
        <f t="shared" si="43"/>
        <v>0</v>
      </c>
      <c r="AQ155" s="170" t="str">
        <f t="shared" si="44"/>
        <v>42-45</v>
      </c>
      <c r="AR155" s="156" t="str">
        <f t="shared" si="45"/>
        <v/>
      </c>
      <c r="AS155" s="163">
        <f t="shared" si="46"/>
        <v>0</v>
      </c>
      <c r="AT155" s="50">
        <f t="shared" si="47"/>
        <v>0</v>
      </c>
      <c r="AU155" s="170" t="str">
        <f t="shared" si="48"/>
        <v>42-48</v>
      </c>
      <c r="AV155" s="156" t="str">
        <f t="shared" si="49"/>
        <v/>
      </c>
    </row>
    <row r="156" spans="1:48" ht="13.5" customHeight="1" x14ac:dyDescent="0.15">
      <c r="A156"/>
      <c r="B156" s="63">
        <v>43</v>
      </c>
      <c r="C156" s="71" t="str">
        <f t="shared" si="30"/>
        <v/>
      </c>
      <c r="D156" s="118" t="str">
        <f t="shared" si="50"/>
        <v/>
      </c>
      <c r="E156" s="141" t="str">
        <f t="shared" si="20"/>
        <v/>
      </c>
      <c r="F156" s="142" t="str">
        <f t="shared" si="31"/>
        <v/>
      </c>
      <c r="G156" s="142" t="str">
        <f t="shared" si="32"/>
        <v/>
      </c>
      <c r="H156" s="143"/>
      <c r="I156" s="143"/>
      <c r="J156" s="144">
        <f t="shared" si="33"/>
        <v>0</v>
      </c>
      <c r="K156" s="138">
        <f t="shared" si="21"/>
        <v>0</v>
      </c>
      <c r="L156" s="139">
        <f t="shared" si="4"/>
        <v>0</v>
      </c>
      <c r="M156" s="139">
        <f t="shared" si="5"/>
        <v>0</v>
      </c>
      <c r="N156" s="140">
        <f t="shared" si="27"/>
        <v>0</v>
      </c>
      <c r="O156" s="99"/>
      <c r="AE156" s="61"/>
      <c r="AG156" s="163">
        <f t="shared" si="34"/>
        <v>0</v>
      </c>
      <c r="AH156" s="50">
        <f t="shared" si="35"/>
        <v>0</v>
      </c>
      <c r="AI156" s="2" t="str">
        <f t="shared" si="36"/>
        <v>43-44</v>
      </c>
      <c r="AJ156" s="156" t="str">
        <f t="shared" si="37"/>
        <v/>
      </c>
      <c r="AK156" s="163">
        <f t="shared" si="38"/>
        <v>0</v>
      </c>
      <c r="AL156" s="50">
        <f t="shared" si="39"/>
        <v>0</v>
      </c>
      <c r="AM156" s="2" t="str">
        <f t="shared" si="40"/>
        <v>43-45</v>
      </c>
      <c r="AN156" s="156" t="str">
        <f t="shared" si="41"/>
        <v/>
      </c>
      <c r="AO156" s="163">
        <f t="shared" si="42"/>
        <v>0</v>
      </c>
      <c r="AP156" s="50">
        <f t="shared" si="43"/>
        <v>0</v>
      </c>
      <c r="AQ156" s="170" t="str">
        <f t="shared" si="44"/>
        <v>43-46</v>
      </c>
      <c r="AR156" s="156" t="str">
        <f t="shared" si="45"/>
        <v/>
      </c>
      <c r="AS156" s="163">
        <f t="shared" si="46"/>
        <v>0</v>
      </c>
      <c r="AT156" s="50">
        <f t="shared" si="47"/>
        <v>0</v>
      </c>
      <c r="AU156" s="170" t="str">
        <f t="shared" si="48"/>
        <v>43-49</v>
      </c>
      <c r="AV156" s="156" t="str">
        <f t="shared" si="49"/>
        <v/>
      </c>
    </row>
    <row r="157" spans="1:48" ht="13.5" customHeight="1" x14ac:dyDescent="0.15">
      <c r="A157"/>
      <c r="B157" s="63">
        <v>44</v>
      </c>
      <c r="C157" s="71" t="str">
        <f t="shared" si="30"/>
        <v/>
      </c>
      <c r="D157" s="118" t="str">
        <f t="shared" si="50"/>
        <v/>
      </c>
      <c r="E157" s="141" t="str">
        <f t="shared" si="20"/>
        <v/>
      </c>
      <c r="F157" s="142" t="str">
        <f t="shared" si="31"/>
        <v/>
      </c>
      <c r="G157" s="142" t="str">
        <f t="shared" si="32"/>
        <v/>
      </c>
      <c r="H157" s="143"/>
      <c r="I157" s="143"/>
      <c r="J157" s="144">
        <f t="shared" si="33"/>
        <v>0</v>
      </c>
      <c r="K157" s="138">
        <f t="shared" si="21"/>
        <v>0</v>
      </c>
      <c r="L157" s="139">
        <f t="shared" si="4"/>
        <v>0</v>
      </c>
      <c r="M157" s="139">
        <f t="shared" si="5"/>
        <v>0</v>
      </c>
      <c r="N157" s="140">
        <f t="shared" si="27"/>
        <v>0</v>
      </c>
      <c r="O157" s="99"/>
      <c r="AE157" s="61"/>
      <c r="AG157" s="163">
        <f t="shared" si="34"/>
        <v>0</v>
      </c>
      <c r="AH157" s="50">
        <f t="shared" si="35"/>
        <v>0</v>
      </c>
      <c r="AI157" s="2" t="str">
        <f t="shared" si="36"/>
        <v>44-45</v>
      </c>
      <c r="AJ157" s="156" t="str">
        <f t="shared" si="37"/>
        <v/>
      </c>
      <c r="AK157" s="163">
        <f t="shared" si="38"/>
        <v>0</v>
      </c>
      <c r="AL157" s="50">
        <f t="shared" si="39"/>
        <v>0</v>
      </c>
      <c r="AM157" s="2" t="str">
        <f t="shared" si="40"/>
        <v>44-46</v>
      </c>
      <c r="AN157" s="156" t="str">
        <f t="shared" si="41"/>
        <v/>
      </c>
      <c r="AO157" s="163">
        <f t="shared" si="42"/>
        <v>0</v>
      </c>
      <c r="AP157" s="50">
        <f t="shared" si="43"/>
        <v>0</v>
      </c>
      <c r="AQ157" s="170" t="str">
        <f t="shared" si="44"/>
        <v>44-47</v>
      </c>
      <c r="AR157" s="156" t="str">
        <f t="shared" si="45"/>
        <v/>
      </c>
      <c r="AS157" s="163">
        <f t="shared" si="46"/>
        <v>0</v>
      </c>
      <c r="AT157" s="50">
        <f t="shared" si="47"/>
        <v>0</v>
      </c>
      <c r="AU157" s="170" t="str">
        <f t="shared" si="48"/>
        <v>44-50</v>
      </c>
      <c r="AV157" s="156" t="str">
        <f t="shared" si="49"/>
        <v/>
      </c>
    </row>
    <row r="158" spans="1:48" ht="13.5" customHeight="1" x14ac:dyDescent="0.15">
      <c r="A158"/>
      <c r="B158" s="63">
        <v>45</v>
      </c>
      <c r="C158" s="71" t="str">
        <f t="shared" si="30"/>
        <v/>
      </c>
      <c r="D158" s="118" t="str">
        <f t="shared" si="50"/>
        <v/>
      </c>
      <c r="E158" s="141" t="str">
        <f t="shared" si="20"/>
        <v/>
      </c>
      <c r="F158" s="142" t="str">
        <f t="shared" si="31"/>
        <v/>
      </c>
      <c r="G158" s="142" t="str">
        <f t="shared" si="32"/>
        <v/>
      </c>
      <c r="H158" s="143"/>
      <c r="I158" s="143"/>
      <c r="J158" s="144">
        <f t="shared" si="33"/>
        <v>0</v>
      </c>
      <c r="K158" s="138">
        <f t="shared" si="21"/>
        <v>0</v>
      </c>
      <c r="L158" s="139">
        <f t="shared" si="4"/>
        <v>0</v>
      </c>
      <c r="M158" s="139">
        <f t="shared" si="5"/>
        <v>0</v>
      </c>
      <c r="N158" s="140">
        <f t="shared" si="27"/>
        <v>0</v>
      </c>
      <c r="O158" s="99"/>
      <c r="AE158" s="61"/>
      <c r="AG158" s="163">
        <f t="shared" si="34"/>
        <v>0</v>
      </c>
      <c r="AH158" s="50">
        <f t="shared" si="35"/>
        <v>0</v>
      </c>
      <c r="AI158" s="2" t="str">
        <f t="shared" si="36"/>
        <v>45-46</v>
      </c>
      <c r="AJ158" s="156" t="str">
        <f t="shared" si="37"/>
        <v/>
      </c>
      <c r="AK158" s="163">
        <f t="shared" si="38"/>
        <v>0</v>
      </c>
      <c r="AL158" s="50">
        <f t="shared" si="39"/>
        <v>0</v>
      </c>
      <c r="AM158" s="2" t="str">
        <f t="shared" si="40"/>
        <v>45-47</v>
      </c>
      <c r="AN158" s="156" t="str">
        <f t="shared" si="41"/>
        <v/>
      </c>
      <c r="AO158" s="163">
        <f t="shared" si="42"/>
        <v>0</v>
      </c>
      <c r="AP158" s="50">
        <f t="shared" si="43"/>
        <v>0</v>
      </c>
      <c r="AQ158" s="170" t="str">
        <f t="shared" si="44"/>
        <v>45-48</v>
      </c>
      <c r="AR158" s="156" t="str">
        <f t="shared" si="45"/>
        <v/>
      </c>
      <c r="AS158" s="163">
        <f t="shared" si="46"/>
        <v>0</v>
      </c>
      <c r="AT158" s="50">
        <f t="shared" si="47"/>
        <v>0</v>
      </c>
      <c r="AU158" s="170" t="str">
        <f t="shared" si="48"/>
        <v>45-51</v>
      </c>
      <c r="AV158" s="156" t="str">
        <f t="shared" si="49"/>
        <v/>
      </c>
    </row>
    <row r="159" spans="1:48" ht="13.5" customHeight="1" x14ac:dyDescent="0.15">
      <c r="A159"/>
      <c r="B159" s="63">
        <v>46</v>
      </c>
      <c r="C159" s="71" t="str">
        <f t="shared" si="30"/>
        <v/>
      </c>
      <c r="D159" s="118" t="str">
        <f t="shared" si="50"/>
        <v/>
      </c>
      <c r="E159" s="141" t="str">
        <f t="shared" si="20"/>
        <v/>
      </c>
      <c r="F159" s="142" t="str">
        <f t="shared" si="31"/>
        <v/>
      </c>
      <c r="G159" s="142" t="str">
        <f t="shared" si="32"/>
        <v/>
      </c>
      <c r="H159" s="143"/>
      <c r="I159" s="143"/>
      <c r="J159" s="144">
        <f t="shared" si="33"/>
        <v>0</v>
      </c>
      <c r="K159" s="138">
        <f t="shared" si="21"/>
        <v>0</v>
      </c>
      <c r="L159" s="139">
        <f t="shared" si="4"/>
        <v>0</v>
      </c>
      <c r="M159" s="139">
        <f t="shared" si="5"/>
        <v>0</v>
      </c>
      <c r="N159" s="140">
        <f t="shared" si="27"/>
        <v>0</v>
      </c>
      <c r="O159" s="99"/>
      <c r="AE159" s="61"/>
      <c r="AG159" s="163">
        <f t="shared" si="34"/>
        <v>0</v>
      </c>
      <c r="AH159" s="50">
        <f t="shared" si="35"/>
        <v>0</v>
      </c>
      <c r="AI159" s="2" t="str">
        <f t="shared" si="36"/>
        <v>46-47</v>
      </c>
      <c r="AJ159" s="156" t="str">
        <f t="shared" si="37"/>
        <v/>
      </c>
      <c r="AK159" s="163">
        <f t="shared" si="38"/>
        <v>0</v>
      </c>
      <c r="AL159" s="50">
        <f t="shared" si="39"/>
        <v>0</v>
      </c>
      <c r="AM159" s="2" t="str">
        <f t="shared" si="40"/>
        <v>46-48</v>
      </c>
      <c r="AN159" s="156" t="str">
        <f t="shared" si="41"/>
        <v/>
      </c>
      <c r="AO159" s="163">
        <f t="shared" si="42"/>
        <v>0</v>
      </c>
      <c r="AP159" s="50">
        <f t="shared" si="43"/>
        <v>0</v>
      </c>
      <c r="AQ159" s="170" t="str">
        <f t="shared" si="44"/>
        <v>46-49</v>
      </c>
      <c r="AR159" s="156" t="str">
        <f t="shared" si="45"/>
        <v/>
      </c>
      <c r="AS159" s="163">
        <f t="shared" si="46"/>
        <v>0</v>
      </c>
      <c r="AT159" s="50">
        <f t="shared" si="47"/>
        <v>0</v>
      </c>
      <c r="AU159" s="170" t="str">
        <f t="shared" si="48"/>
        <v>46-52</v>
      </c>
      <c r="AV159" s="156" t="str">
        <f t="shared" si="49"/>
        <v/>
      </c>
    </row>
    <row r="160" spans="1:48" ht="13.5" customHeight="1" x14ac:dyDescent="0.15">
      <c r="A160"/>
      <c r="B160" s="63">
        <v>47</v>
      </c>
      <c r="C160" s="71" t="str">
        <f t="shared" si="30"/>
        <v/>
      </c>
      <c r="D160" s="118" t="str">
        <f t="shared" si="50"/>
        <v/>
      </c>
      <c r="E160" s="141" t="str">
        <f t="shared" si="20"/>
        <v/>
      </c>
      <c r="F160" s="142" t="str">
        <f t="shared" si="31"/>
        <v/>
      </c>
      <c r="G160" s="142" t="str">
        <f t="shared" si="32"/>
        <v/>
      </c>
      <c r="H160" s="143"/>
      <c r="I160" s="143"/>
      <c r="J160" s="144">
        <f t="shared" si="33"/>
        <v>0</v>
      </c>
      <c r="K160" s="138">
        <f t="shared" si="21"/>
        <v>0</v>
      </c>
      <c r="L160" s="139">
        <f t="shared" si="4"/>
        <v>0</v>
      </c>
      <c r="M160" s="139">
        <f t="shared" si="5"/>
        <v>0</v>
      </c>
      <c r="N160" s="140">
        <f t="shared" si="27"/>
        <v>0</v>
      </c>
      <c r="O160" s="99"/>
      <c r="AE160" s="61"/>
      <c r="AG160" s="163">
        <f t="shared" si="34"/>
        <v>0</v>
      </c>
      <c r="AH160" s="50">
        <f t="shared" si="35"/>
        <v>0</v>
      </c>
      <c r="AI160" s="2" t="str">
        <f t="shared" si="36"/>
        <v>47-48</v>
      </c>
      <c r="AJ160" s="156" t="str">
        <f t="shared" si="37"/>
        <v/>
      </c>
      <c r="AK160" s="163">
        <f t="shared" si="38"/>
        <v>0</v>
      </c>
      <c r="AL160" s="50">
        <f t="shared" si="39"/>
        <v>0</v>
      </c>
      <c r="AM160" s="2" t="str">
        <f t="shared" si="40"/>
        <v>47-49</v>
      </c>
      <c r="AN160" s="156" t="str">
        <f t="shared" si="41"/>
        <v/>
      </c>
      <c r="AO160" s="163">
        <f t="shared" si="42"/>
        <v>0</v>
      </c>
      <c r="AP160" s="50">
        <f t="shared" si="43"/>
        <v>0</v>
      </c>
      <c r="AQ160" s="170" t="str">
        <f t="shared" si="44"/>
        <v>47-50</v>
      </c>
      <c r="AR160" s="156" t="str">
        <f t="shared" si="45"/>
        <v/>
      </c>
      <c r="AS160" s="163">
        <f t="shared" si="46"/>
        <v>0</v>
      </c>
      <c r="AT160" s="50">
        <f t="shared" si="47"/>
        <v>0</v>
      </c>
      <c r="AU160" s="170" t="str">
        <f t="shared" si="48"/>
        <v>47-53</v>
      </c>
      <c r="AV160" s="156" t="str">
        <f t="shared" si="49"/>
        <v/>
      </c>
    </row>
    <row r="161" spans="1:48" ht="13.5" customHeight="1" x14ac:dyDescent="0.15">
      <c r="A161"/>
      <c r="B161" s="63">
        <v>48</v>
      </c>
      <c r="C161" s="71" t="str">
        <f t="shared" si="30"/>
        <v/>
      </c>
      <c r="D161" s="118" t="str">
        <f t="shared" si="50"/>
        <v/>
      </c>
      <c r="E161" s="141" t="str">
        <f t="shared" si="20"/>
        <v/>
      </c>
      <c r="F161" s="142" t="str">
        <f t="shared" si="31"/>
        <v/>
      </c>
      <c r="G161" s="142" t="str">
        <f t="shared" si="32"/>
        <v/>
      </c>
      <c r="H161" s="143"/>
      <c r="I161" s="143"/>
      <c r="J161" s="144">
        <f t="shared" si="33"/>
        <v>0</v>
      </c>
      <c r="K161" s="138">
        <f t="shared" si="21"/>
        <v>0</v>
      </c>
      <c r="L161" s="139">
        <f t="shared" si="4"/>
        <v>0</v>
      </c>
      <c r="M161" s="139">
        <f t="shared" si="5"/>
        <v>0</v>
      </c>
      <c r="N161" s="140">
        <f t="shared" si="27"/>
        <v>0</v>
      </c>
      <c r="O161" s="99"/>
      <c r="AE161" s="61"/>
      <c r="AG161" s="163">
        <f t="shared" si="34"/>
        <v>0</v>
      </c>
      <c r="AH161" s="50">
        <f t="shared" si="35"/>
        <v>0</v>
      </c>
      <c r="AI161" s="2" t="str">
        <f t="shared" si="36"/>
        <v>48-49</v>
      </c>
      <c r="AJ161" s="156" t="str">
        <f t="shared" si="37"/>
        <v/>
      </c>
      <c r="AK161" s="163">
        <f t="shared" si="38"/>
        <v>0</v>
      </c>
      <c r="AL161" s="50">
        <f t="shared" si="39"/>
        <v>0</v>
      </c>
      <c r="AM161" s="2" t="str">
        <f t="shared" si="40"/>
        <v>48-50</v>
      </c>
      <c r="AN161" s="156" t="str">
        <f t="shared" si="41"/>
        <v/>
      </c>
      <c r="AO161" s="163">
        <f t="shared" si="42"/>
        <v>0</v>
      </c>
      <c r="AP161" s="50">
        <f t="shared" si="43"/>
        <v>0</v>
      </c>
      <c r="AQ161" s="170" t="str">
        <f t="shared" si="44"/>
        <v>48-51</v>
      </c>
      <c r="AR161" s="156" t="str">
        <f t="shared" si="45"/>
        <v/>
      </c>
      <c r="AS161" s="163">
        <f t="shared" si="46"/>
        <v>0</v>
      </c>
      <c r="AT161" s="50">
        <f t="shared" si="47"/>
        <v>0</v>
      </c>
      <c r="AU161" s="170" t="str">
        <f t="shared" si="48"/>
        <v>48-54</v>
      </c>
      <c r="AV161" s="156" t="str">
        <f t="shared" si="49"/>
        <v/>
      </c>
    </row>
    <row r="162" spans="1:48" ht="13.5" customHeight="1" x14ac:dyDescent="0.15">
      <c r="A162"/>
      <c r="B162" s="63">
        <v>49</v>
      </c>
      <c r="C162" s="71" t="str">
        <f t="shared" si="30"/>
        <v/>
      </c>
      <c r="D162" s="118" t="str">
        <f t="shared" si="50"/>
        <v/>
      </c>
      <c r="E162" s="141" t="str">
        <f t="shared" si="20"/>
        <v/>
      </c>
      <c r="F162" s="142" t="str">
        <f t="shared" si="31"/>
        <v/>
      </c>
      <c r="G162" s="142" t="str">
        <f t="shared" si="32"/>
        <v/>
      </c>
      <c r="H162" s="143"/>
      <c r="I162" s="143"/>
      <c r="J162" s="144">
        <f t="shared" si="33"/>
        <v>0</v>
      </c>
      <c r="K162" s="138">
        <f t="shared" si="21"/>
        <v>0</v>
      </c>
      <c r="L162" s="139">
        <f t="shared" si="4"/>
        <v>0</v>
      </c>
      <c r="M162" s="139">
        <f t="shared" si="5"/>
        <v>0</v>
      </c>
      <c r="N162" s="140">
        <f t="shared" si="27"/>
        <v>0</v>
      </c>
      <c r="O162" s="99"/>
      <c r="AE162" s="61"/>
      <c r="AG162" s="163">
        <f t="shared" si="34"/>
        <v>0</v>
      </c>
      <c r="AH162" s="50">
        <f t="shared" si="35"/>
        <v>0</v>
      </c>
      <c r="AI162" s="2" t="str">
        <f t="shared" si="36"/>
        <v>49-50</v>
      </c>
      <c r="AJ162" s="156" t="str">
        <f t="shared" si="37"/>
        <v/>
      </c>
      <c r="AK162" s="163">
        <f t="shared" si="38"/>
        <v>0</v>
      </c>
      <c r="AL162" s="50">
        <f t="shared" si="39"/>
        <v>0</v>
      </c>
      <c r="AM162" s="2" t="str">
        <f t="shared" si="40"/>
        <v>49-51</v>
      </c>
      <c r="AN162" s="156" t="str">
        <f t="shared" si="41"/>
        <v/>
      </c>
      <c r="AO162" s="163">
        <f t="shared" si="42"/>
        <v>0</v>
      </c>
      <c r="AP162" s="50">
        <f t="shared" si="43"/>
        <v>0</v>
      </c>
      <c r="AQ162" s="170" t="str">
        <f t="shared" si="44"/>
        <v>49-52</v>
      </c>
      <c r="AR162" s="156" t="str">
        <f t="shared" si="45"/>
        <v/>
      </c>
      <c r="AS162" s="163">
        <f t="shared" si="46"/>
        <v>0</v>
      </c>
      <c r="AT162" s="50">
        <f t="shared" si="47"/>
        <v>0</v>
      </c>
      <c r="AU162" s="170" t="str">
        <f t="shared" si="48"/>
        <v>49-55</v>
      </c>
      <c r="AV162" s="156" t="str">
        <f t="shared" si="49"/>
        <v/>
      </c>
    </row>
    <row r="163" spans="1:48" ht="13.5" customHeight="1" x14ac:dyDescent="0.15">
      <c r="A163"/>
      <c r="B163" s="63">
        <v>50</v>
      </c>
      <c r="C163" s="71" t="str">
        <f t="shared" si="30"/>
        <v/>
      </c>
      <c r="D163" s="118" t="str">
        <f t="shared" si="50"/>
        <v/>
      </c>
      <c r="E163" s="141" t="str">
        <f t="shared" si="20"/>
        <v/>
      </c>
      <c r="F163" s="142" t="str">
        <f t="shared" si="31"/>
        <v/>
      </c>
      <c r="G163" s="142" t="str">
        <f t="shared" si="32"/>
        <v/>
      </c>
      <c r="H163" s="143"/>
      <c r="I163" s="143"/>
      <c r="J163" s="144">
        <f t="shared" si="33"/>
        <v>0</v>
      </c>
      <c r="K163" s="138">
        <f t="shared" si="21"/>
        <v>0</v>
      </c>
      <c r="L163" s="139">
        <f t="shared" si="4"/>
        <v>0</v>
      </c>
      <c r="M163" s="139">
        <f t="shared" si="5"/>
        <v>0</v>
      </c>
      <c r="N163" s="140">
        <f t="shared" si="27"/>
        <v>0</v>
      </c>
      <c r="O163" s="99"/>
      <c r="AE163" s="61"/>
      <c r="AG163" s="163">
        <f t="shared" si="34"/>
        <v>0</v>
      </c>
      <c r="AH163" s="50">
        <f t="shared" si="35"/>
        <v>0</v>
      </c>
      <c r="AI163" s="2" t="str">
        <f t="shared" si="36"/>
        <v>50-51</v>
      </c>
      <c r="AJ163" s="156" t="str">
        <f t="shared" si="37"/>
        <v/>
      </c>
      <c r="AK163" s="163">
        <f t="shared" si="38"/>
        <v>0</v>
      </c>
      <c r="AL163" s="50">
        <f>(L163-AK163)/(3*86400*$AK$107)*1000</f>
        <v>0</v>
      </c>
      <c r="AM163" s="2" t="str">
        <f t="shared" si="40"/>
        <v>50-52</v>
      </c>
      <c r="AN163" s="156" t="str">
        <f t="shared" si="41"/>
        <v/>
      </c>
      <c r="AO163" s="163">
        <f t="shared" si="42"/>
        <v>0</v>
      </c>
      <c r="AP163" s="50">
        <f t="shared" si="43"/>
        <v>0</v>
      </c>
      <c r="AQ163" s="170" t="str">
        <f t="shared" si="44"/>
        <v>50-53</v>
      </c>
      <c r="AR163" s="156" t="str">
        <f t="shared" si="45"/>
        <v/>
      </c>
      <c r="AS163" s="163">
        <f t="shared" si="46"/>
        <v>0</v>
      </c>
      <c r="AT163" s="50">
        <f t="shared" si="47"/>
        <v>0</v>
      </c>
      <c r="AU163" s="170" t="str">
        <f t="shared" si="48"/>
        <v>50-56</v>
      </c>
      <c r="AV163" s="156" t="str">
        <f t="shared" si="49"/>
        <v/>
      </c>
    </row>
    <row r="164" spans="1:48" ht="13.5" customHeight="1" x14ac:dyDescent="0.15">
      <c r="A164"/>
      <c r="B164" s="63">
        <v>51</v>
      </c>
      <c r="C164" s="71" t="str">
        <f t="shared" si="30"/>
        <v/>
      </c>
      <c r="D164" s="118" t="str">
        <f t="shared" si="50"/>
        <v/>
      </c>
      <c r="E164" s="141" t="str">
        <f t="shared" si="20"/>
        <v/>
      </c>
      <c r="F164" s="142" t="str">
        <f t="shared" si="31"/>
        <v/>
      </c>
      <c r="G164" s="142" t="str">
        <f t="shared" si="32"/>
        <v/>
      </c>
      <c r="H164" s="143"/>
      <c r="I164" s="143"/>
      <c r="J164" s="144">
        <f t="shared" si="33"/>
        <v>0</v>
      </c>
      <c r="K164" s="138">
        <f t="shared" si="21"/>
        <v>0</v>
      </c>
      <c r="L164" s="139">
        <f t="shared" si="4"/>
        <v>0</v>
      </c>
      <c r="M164" s="139">
        <f t="shared" si="5"/>
        <v>0</v>
      </c>
      <c r="N164" s="140">
        <f t="shared" si="27"/>
        <v>0</v>
      </c>
      <c r="O164" s="99"/>
      <c r="AE164" s="61"/>
      <c r="AG164" s="163">
        <f t="shared" si="34"/>
        <v>0</v>
      </c>
      <c r="AH164" s="50">
        <f t="shared" si="35"/>
        <v>0</v>
      </c>
      <c r="AI164" s="2" t="str">
        <f t="shared" si="36"/>
        <v>51-52</v>
      </c>
      <c r="AJ164" s="156" t="str">
        <f t="shared" si="37"/>
        <v/>
      </c>
      <c r="AK164" s="163">
        <f t="shared" si="38"/>
        <v>0</v>
      </c>
      <c r="AL164" s="50">
        <f t="shared" si="39"/>
        <v>0</v>
      </c>
      <c r="AM164" s="2" t="str">
        <f t="shared" si="40"/>
        <v>51-53</v>
      </c>
      <c r="AN164" s="156" t="str">
        <f t="shared" si="41"/>
        <v/>
      </c>
      <c r="AO164" s="163">
        <f t="shared" si="42"/>
        <v>0</v>
      </c>
      <c r="AP164" s="50">
        <f t="shared" si="43"/>
        <v>0</v>
      </c>
      <c r="AQ164" s="170" t="str">
        <f t="shared" si="44"/>
        <v>51-54</v>
      </c>
      <c r="AR164" s="156" t="str">
        <f t="shared" si="45"/>
        <v/>
      </c>
      <c r="AS164" s="163">
        <f t="shared" si="46"/>
        <v>0</v>
      </c>
      <c r="AT164" s="50">
        <f t="shared" si="47"/>
        <v>0</v>
      </c>
      <c r="AU164" s="170" t="str">
        <f t="shared" si="48"/>
        <v>51-57</v>
      </c>
      <c r="AV164" s="156" t="str">
        <f t="shared" si="49"/>
        <v/>
      </c>
    </row>
    <row r="165" spans="1:48" ht="13.5" customHeight="1" x14ac:dyDescent="0.15">
      <c r="A165"/>
      <c r="B165" s="63">
        <v>52</v>
      </c>
      <c r="C165" s="71" t="str">
        <f t="shared" si="30"/>
        <v/>
      </c>
      <c r="D165" s="118" t="str">
        <f t="shared" si="50"/>
        <v/>
      </c>
      <c r="E165" s="141" t="str">
        <f t="shared" si="20"/>
        <v/>
      </c>
      <c r="F165" s="142" t="str">
        <f t="shared" si="31"/>
        <v/>
      </c>
      <c r="G165" s="142" t="str">
        <f t="shared" si="32"/>
        <v/>
      </c>
      <c r="H165" s="143"/>
      <c r="I165" s="143"/>
      <c r="J165" s="144">
        <f t="shared" si="33"/>
        <v>0</v>
      </c>
      <c r="K165" s="138">
        <f t="shared" si="21"/>
        <v>0</v>
      </c>
      <c r="L165" s="139">
        <f t="shared" si="4"/>
        <v>0</v>
      </c>
      <c r="M165" s="139">
        <f t="shared" si="5"/>
        <v>0</v>
      </c>
      <c r="N165" s="140">
        <f t="shared" si="27"/>
        <v>0</v>
      </c>
      <c r="O165" s="99"/>
      <c r="AE165" s="61"/>
      <c r="AG165" s="163">
        <f t="shared" si="34"/>
        <v>0</v>
      </c>
      <c r="AH165" s="50">
        <f t="shared" si="35"/>
        <v>0</v>
      </c>
      <c r="AI165" s="2" t="str">
        <f t="shared" si="36"/>
        <v>52-53</v>
      </c>
      <c r="AJ165" s="156" t="str">
        <f t="shared" si="37"/>
        <v/>
      </c>
      <c r="AK165" s="163">
        <f t="shared" si="38"/>
        <v>0</v>
      </c>
      <c r="AL165" s="50">
        <f t="shared" si="39"/>
        <v>0</v>
      </c>
      <c r="AM165" s="2" t="str">
        <f t="shared" si="40"/>
        <v>52-54</v>
      </c>
      <c r="AN165" s="156" t="str">
        <f t="shared" si="41"/>
        <v/>
      </c>
      <c r="AO165" s="163">
        <f t="shared" si="42"/>
        <v>0</v>
      </c>
      <c r="AP165" s="50">
        <f t="shared" si="43"/>
        <v>0</v>
      </c>
      <c r="AQ165" s="170" t="str">
        <f t="shared" si="44"/>
        <v>52-55</v>
      </c>
      <c r="AR165" s="156" t="str">
        <f t="shared" si="45"/>
        <v/>
      </c>
      <c r="AS165" s="163">
        <f t="shared" si="46"/>
        <v>0</v>
      </c>
      <c r="AT165" s="50">
        <f t="shared" si="47"/>
        <v>0</v>
      </c>
      <c r="AU165" s="170" t="str">
        <f t="shared" si="48"/>
        <v>52-58</v>
      </c>
      <c r="AV165" s="156" t="str">
        <f t="shared" si="49"/>
        <v/>
      </c>
    </row>
    <row r="166" spans="1:48" ht="13.5" customHeight="1" x14ac:dyDescent="0.15">
      <c r="A166"/>
      <c r="B166" s="63">
        <v>53</v>
      </c>
      <c r="C166" s="71" t="str">
        <f t="shared" si="30"/>
        <v/>
      </c>
      <c r="D166" s="118" t="str">
        <f t="shared" si="50"/>
        <v/>
      </c>
      <c r="E166" s="141" t="str">
        <f t="shared" si="20"/>
        <v/>
      </c>
      <c r="F166" s="142" t="str">
        <f t="shared" si="31"/>
        <v/>
      </c>
      <c r="G166" s="142" t="str">
        <f t="shared" si="32"/>
        <v/>
      </c>
      <c r="H166" s="143"/>
      <c r="I166" s="143"/>
      <c r="J166" s="144">
        <f t="shared" si="33"/>
        <v>0</v>
      </c>
      <c r="K166" s="138">
        <f t="shared" si="21"/>
        <v>0</v>
      </c>
      <c r="L166" s="139">
        <f t="shared" si="4"/>
        <v>0</v>
      </c>
      <c r="M166" s="139">
        <f t="shared" si="5"/>
        <v>0</v>
      </c>
      <c r="N166" s="140">
        <f t="shared" si="27"/>
        <v>0</v>
      </c>
      <c r="O166" s="99"/>
      <c r="AE166" s="61"/>
      <c r="AG166" s="163">
        <f t="shared" si="34"/>
        <v>0</v>
      </c>
      <c r="AH166" s="50">
        <f t="shared" si="35"/>
        <v>0</v>
      </c>
      <c r="AI166" s="2" t="str">
        <f t="shared" si="36"/>
        <v>53-54</v>
      </c>
      <c r="AJ166" s="156" t="str">
        <f t="shared" si="37"/>
        <v/>
      </c>
      <c r="AK166" s="163">
        <f t="shared" si="38"/>
        <v>0</v>
      </c>
      <c r="AL166" s="50">
        <f t="shared" si="39"/>
        <v>0</v>
      </c>
      <c r="AM166" s="2" t="str">
        <f t="shared" si="40"/>
        <v>53-55</v>
      </c>
      <c r="AN166" s="156" t="str">
        <f t="shared" si="41"/>
        <v/>
      </c>
      <c r="AO166" s="163">
        <f t="shared" si="42"/>
        <v>0</v>
      </c>
      <c r="AP166" s="50">
        <f t="shared" si="43"/>
        <v>0</v>
      </c>
      <c r="AQ166" s="170" t="str">
        <f t="shared" si="44"/>
        <v>53-56</v>
      </c>
      <c r="AR166" s="156" t="str">
        <f t="shared" si="45"/>
        <v/>
      </c>
      <c r="AS166" s="163">
        <f t="shared" si="46"/>
        <v>0</v>
      </c>
      <c r="AT166" s="50">
        <f t="shared" si="47"/>
        <v>0</v>
      </c>
      <c r="AU166" s="170" t="str">
        <f t="shared" si="48"/>
        <v>53-59</v>
      </c>
      <c r="AV166" s="156" t="str">
        <f t="shared" si="49"/>
        <v/>
      </c>
    </row>
    <row r="167" spans="1:48" ht="13.5" customHeight="1" x14ac:dyDescent="0.15">
      <c r="A167"/>
      <c r="B167" s="63">
        <v>54</v>
      </c>
      <c r="C167" s="71" t="str">
        <f t="shared" si="30"/>
        <v/>
      </c>
      <c r="D167" s="118" t="str">
        <f t="shared" si="50"/>
        <v/>
      </c>
      <c r="E167" s="141" t="str">
        <f t="shared" si="20"/>
        <v/>
      </c>
      <c r="F167" s="142" t="str">
        <f t="shared" si="31"/>
        <v/>
      </c>
      <c r="G167" s="142" t="str">
        <f t="shared" si="32"/>
        <v/>
      </c>
      <c r="H167" s="143"/>
      <c r="I167" s="143"/>
      <c r="J167" s="144">
        <f t="shared" si="33"/>
        <v>0</v>
      </c>
      <c r="K167" s="138">
        <f t="shared" si="21"/>
        <v>0</v>
      </c>
      <c r="L167" s="139">
        <f t="shared" si="4"/>
        <v>0</v>
      </c>
      <c r="M167" s="139">
        <f t="shared" si="5"/>
        <v>0</v>
      </c>
      <c r="N167" s="140">
        <f t="shared" si="27"/>
        <v>0</v>
      </c>
      <c r="O167" s="99"/>
      <c r="AE167" s="61"/>
      <c r="AG167" s="163">
        <f t="shared" si="34"/>
        <v>0</v>
      </c>
      <c r="AH167" s="50">
        <f t="shared" si="35"/>
        <v>0</v>
      </c>
      <c r="AI167" s="2" t="str">
        <f t="shared" si="36"/>
        <v>54-55</v>
      </c>
      <c r="AJ167" s="156" t="str">
        <f t="shared" si="37"/>
        <v/>
      </c>
      <c r="AK167" s="163">
        <f t="shared" si="38"/>
        <v>0</v>
      </c>
      <c r="AL167" s="50">
        <f t="shared" si="39"/>
        <v>0</v>
      </c>
      <c r="AM167" s="2" t="str">
        <f t="shared" si="40"/>
        <v>54-56</v>
      </c>
      <c r="AN167" s="156" t="str">
        <f t="shared" si="41"/>
        <v/>
      </c>
      <c r="AO167" s="163">
        <f t="shared" si="42"/>
        <v>0</v>
      </c>
      <c r="AP167" s="50">
        <f t="shared" si="43"/>
        <v>0</v>
      </c>
      <c r="AQ167" s="170" t="str">
        <f t="shared" si="44"/>
        <v>54-57</v>
      </c>
      <c r="AR167" s="156" t="str">
        <f t="shared" si="45"/>
        <v/>
      </c>
      <c r="AS167" s="163">
        <f t="shared" si="46"/>
        <v>0</v>
      </c>
      <c r="AT167" s="50">
        <f t="shared" si="47"/>
        <v>0</v>
      </c>
      <c r="AU167" s="170" t="str">
        <f t="shared" si="48"/>
        <v>54-60</v>
      </c>
      <c r="AV167" s="156" t="str">
        <f t="shared" si="49"/>
        <v/>
      </c>
    </row>
    <row r="168" spans="1:48" ht="13.5" customHeight="1" x14ac:dyDescent="0.15">
      <c r="A168"/>
      <c r="B168" s="63">
        <v>55</v>
      </c>
      <c r="C168" s="71" t="str">
        <f t="shared" si="30"/>
        <v/>
      </c>
      <c r="D168" s="118" t="str">
        <f t="shared" si="50"/>
        <v/>
      </c>
      <c r="E168" s="141" t="str">
        <f t="shared" si="20"/>
        <v/>
      </c>
      <c r="F168" s="142" t="str">
        <f t="shared" si="31"/>
        <v/>
      </c>
      <c r="G168" s="142" t="str">
        <f t="shared" si="32"/>
        <v/>
      </c>
      <c r="H168" s="143"/>
      <c r="I168" s="143"/>
      <c r="J168" s="144">
        <f t="shared" si="33"/>
        <v>0</v>
      </c>
      <c r="K168" s="138">
        <f t="shared" si="21"/>
        <v>0</v>
      </c>
      <c r="L168" s="139">
        <f t="shared" si="4"/>
        <v>0</v>
      </c>
      <c r="M168" s="139">
        <f t="shared" si="5"/>
        <v>0</v>
      </c>
      <c r="N168" s="140">
        <f t="shared" si="27"/>
        <v>0</v>
      </c>
      <c r="O168" s="99"/>
      <c r="AE168" s="61"/>
      <c r="AG168" s="163">
        <f t="shared" si="34"/>
        <v>0</v>
      </c>
      <c r="AH168" s="50">
        <f t="shared" si="35"/>
        <v>0</v>
      </c>
      <c r="AI168" s="2" t="str">
        <f t="shared" si="36"/>
        <v>55-56</v>
      </c>
      <c r="AJ168" s="156" t="str">
        <f t="shared" si="37"/>
        <v/>
      </c>
      <c r="AK168" s="163">
        <f t="shared" si="38"/>
        <v>0</v>
      </c>
      <c r="AL168" s="50">
        <f t="shared" si="39"/>
        <v>0</v>
      </c>
      <c r="AM168" s="2" t="str">
        <f t="shared" si="40"/>
        <v>55-57</v>
      </c>
      <c r="AN168" s="156" t="str">
        <f t="shared" si="41"/>
        <v/>
      </c>
      <c r="AO168" s="163">
        <f t="shared" si="42"/>
        <v>0</v>
      </c>
      <c r="AP168" s="50">
        <f t="shared" si="43"/>
        <v>0</v>
      </c>
      <c r="AQ168" s="170" t="str">
        <f t="shared" si="44"/>
        <v>55-58</v>
      </c>
      <c r="AR168" s="156" t="str">
        <f t="shared" si="45"/>
        <v/>
      </c>
      <c r="AS168" s="163">
        <f t="shared" si="46"/>
        <v>0</v>
      </c>
      <c r="AT168" s="50">
        <f t="shared" si="47"/>
        <v>0</v>
      </c>
      <c r="AU168" s="170" t="str">
        <f t="shared" si="48"/>
        <v>55-61</v>
      </c>
      <c r="AV168" s="156" t="str">
        <f t="shared" si="49"/>
        <v/>
      </c>
    </row>
    <row r="169" spans="1:48" ht="13.5" customHeight="1" x14ac:dyDescent="0.15">
      <c r="A169"/>
      <c r="B169" s="63">
        <v>56</v>
      </c>
      <c r="C169" s="71" t="str">
        <f t="shared" si="30"/>
        <v/>
      </c>
      <c r="D169" s="118" t="str">
        <f t="shared" si="50"/>
        <v/>
      </c>
      <c r="E169" s="141" t="str">
        <f t="shared" si="20"/>
        <v/>
      </c>
      <c r="F169" s="142" t="str">
        <f t="shared" si="31"/>
        <v/>
      </c>
      <c r="G169" s="142" t="str">
        <f t="shared" si="32"/>
        <v/>
      </c>
      <c r="H169" s="143"/>
      <c r="I169" s="143"/>
      <c r="J169" s="144">
        <f t="shared" si="33"/>
        <v>0</v>
      </c>
      <c r="K169" s="138">
        <f t="shared" si="21"/>
        <v>0</v>
      </c>
      <c r="L169" s="139">
        <f t="shared" si="4"/>
        <v>0</v>
      </c>
      <c r="M169" s="139">
        <f t="shared" si="5"/>
        <v>0</v>
      </c>
      <c r="N169" s="140">
        <f t="shared" si="27"/>
        <v>0</v>
      </c>
      <c r="O169" s="99"/>
      <c r="AE169" s="61"/>
      <c r="AG169" s="163">
        <f t="shared" si="34"/>
        <v>0</v>
      </c>
      <c r="AH169" s="50">
        <f t="shared" si="35"/>
        <v>0</v>
      </c>
      <c r="AI169" s="2" t="str">
        <f t="shared" si="36"/>
        <v>56-57</v>
      </c>
      <c r="AJ169" s="156" t="str">
        <f t="shared" si="37"/>
        <v/>
      </c>
      <c r="AK169" s="163">
        <f t="shared" si="38"/>
        <v>0</v>
      </c>
      <c r="AL169" s="50">
        <f t="shared" si="39"/>
        <v>0</v>
      </c>
      <c r="AM169" s="2" t="str">
        <f t="shared" si="40"/>
        <v>56-58</v>
      </c>
      <c r="AN169" s="156" t="str">
        <f t="shared" si="41"/>
        <v/>
      </c>
      <c r="AO169" s="163">
        <f t="shared" si="42"/>
        <v>0</v>
      </c>
      <c r="AP169" s="50">
        <f t="shared" si="43"/>
        <v>0</v>
      </c>
      <c r="AQ169" s="170" t="str">
        <f t="shared" si="44"/>
        <v>56-59</v>
      </c>
      <c r="AR169" s="156" t="str">
        <f t="shared" si="45"/>
        <v/>
      </c>
      <c r="AS169" s="163">
        <f t="shared" si="46"/>
        <v>0</v>
      </c>
      <c r="AT169" s="50">
        <f t="shared" si="47"/>
        <v>0</v>
      </c>
      <c r="AU169" s="170" t="str">
        <f t="shared" si="48"/>
        <v>56-62</v>
      </c>
      <c r="AV169" s="156" t="str">
        <f t="shared" si="49"/>
        <v/>
      </c>
    </row>
    <row r="170" spans="1:48" ht="13.5" customHeight="1" x14ac:dyDescent="0.15">
      <c r="A170"/>
      <c r="B170" s="63">
        <v>57</v>
      </c>
      <c r="C170" s="71" t="str">
        <f t="shared" si="30"/>
        <v/>
      </c>
      <c r="D170" s="118" t="str">
        <f t="shared" si="50"/>
        <v/>
      </c>
      <c r="E170" s="141" t="str">
        <f t="shared" si="20"/>
        <v/>
      </c>
      <c r="F170" s="142" t="str">
        <f t="shared" si="31"/>
        <v/>
      </c>
      <c r="G170" s="142" t="str">
        <f t="shared" si="32"/>
        <v/>
      </c>
      <c r="H170" s="143"/>
      <c r="I170" s="143"/>
      <c r="J170" s="144">
        <f t="shared" si="33"/>
        <v>0</v>
      </c>
      <c r="K170" s="138">
        <f t="shared" si="21"/>
        <v>0</v>
      </c>
      <c r="L170" s="139">
        <f t="shared" si="4"/>
        <v>0</v>
      </c>
      <c r="M170" s="139">
        <f t="shared" si="5"/>
        <v>0</v>
      </c>
      <c r="N170" s="140">
        <f t="shared" si="27"/>
        <v>0</v>
      </c>
      <c r="O170" s="99"/>
      <c r="AE170" s="61"/>
      <c r="AG170" s="163">
        <f t="shared" si="34"/>
        <v>0</v>
      </c>
      <c r="AH170" s="50">
        <f t="shared" si="35"/>
        <v>0</v>
      </c>
      <c r="AI170" s="2" t="str">
        <f t="shared" si="36"/>
        <v>57-58</v>
      </c>
      <c r="AJ170" s="156" t="str">
        <f t="shared" si="37"/>
        <v/>
      </c>
      <c r="AK170" s="163">
        <f t="shared" si="38"/>
        <v>0</v>
      </c>
      <c r="AL170" s="50">
        <f t="shared" si="39"/>
        <v>0</v>
      </c>
      <c r="AM170" s="2" t="str">
        <f t="shared" si="40"/>
        <v>57-59</v>
      </c>
      <c r="AN170" s="156" t="str">
        <f t="shared" si="41"/>
        <v/>
      </c>
      <c r="AO170" s="163">
        <f t="shared" si="42"/>
        <v>0</v>
      </c>
      <c r="AP170" s="50">
        <f t="shared" si="43"/>
        <v>0</v>
      </c>
      <c r="AQ170" s="170" t="str">
        <f t="shared" si="44"/>
        <v>57-60</v>
      </c>
      <c r="AR170" s="156" t="str">
        <f t="shared" si="45"/>
        <v/>
      </c>
      <c r="AS170" s="163">
        <f t="shared" si="46"/>
        <v>0</v>
      </c>
      <c r="AT170" s="50">
        <f t="shared" si="47"/>
        <v>0</v>
      </c>
      <c r="AU170" s="170" t="str">
        <f t="shared" si="48"/>
        <v>57-63</v>
      </c>
      <c r="AV170" s="156" t="str">
        <f t="shared" si="49"/>
        <v/>
      </c>
    </row>
    <row r="171" spans="1:48" ht="13.5" customHeight="1" x14ac:dyDescent="0.15">
      <c r="A171"/>
      <c r="B171" s="63">
        <v>58</v>
      </c>
      <c r="C171" s="71" t="str">
        <f t="shared" si="30"/>
        <v/>
      </c>
      <c r="D171" s="118" t="str">
        <f t="shared" si="50"/>
        <v/>
      </c>
      <c r="E171" s="141" t="str">
        <f t="shared" si="20"/>
        <v/>
      </c>
      <c r="F171" s="142" t="str">
        <f t="shared" si="31"/>
        <v/>
      </c>
      <c r="G171" s="142" t="str">
        <f t="shared" si="32"/>
        <v/>
      </c>
      <c r="H171" s="143"/>
      <c r="I171" s="143"/>
      <c r="J171" s="144">
        <f t="shared" si="33"/>
        <v>0</v>
      </c>
      <c r="K171" s="138">
        <f t="shared" si="21"/>
        <v>0</v>
      </c>
      <c r="L171" s="139">
        <f t="shared" si="4"/>
        <v>0</v>
      </c>
      <c r="M171" s="139">
        <f t="shared" si="5"/>
        <v>0</v>
      </c>
      <c r="N171" s="140">
        <f t="shared" si="27"/>
        <v>0</v>
      </c>
      <c r="O171" s="99"/>
      <c r="AE171" s="61"/>
      <c r="AG171" s="163">
        <f t="shared" si="34"/>
        <v>0</v>
      </c>
      <c r="AH171" s="50">
        <f t="shared" si="35"/>
        <v>0</v>
      </c>
      <c r="AI171" s="2" t="str">
        <f t="shared" si="36"/>
        <v>58-59</v>
      </c>
      <c r="AJ171" s="156" t="str">
        <f t="shared" si="37"/>
        <v/>
      </c>
      <c r="AK171" s="163">
        <f t="shared" si="38"/>
        <v>0</v>
      </c>
      <c r="AL171" s="50">
        <f t="shared" si="39"/>
        <v>0</v>
      </c>
      <c r="AM171" s="2" t="str">
        <f t="shared" si="40"/>
        <v>58-60</v>
      </c>
      <c r="AN171" s="156" t="str">
        <f t="shared" si="41"/>
        <v/>
      </c>
      <c r="AO171" s="163">
        <f t="shared" si="42"/>
        <v>0</v>
      </c>
      <c r="AP171" s="50">
        <f t="shared" si="43"/>
        <v>0</v>
      </c>
      <c r="AQ171" s="170" t="str">
        <f t="shared" si="44"/>
        <v>58-61</v>
      </c>
      <c r="AR171" s="156" t="str">
        <f t="shared" si="45"/>
        <v/>
      </c>
      <c r="AS171" s="163">
        <f t="shared" si="46"/>
        <v>0</v>
      </c>
      <c r="AT171" s="50">
        <f t="shared" si="47"/>
        <v>0</v>
      </c>
      <c r="AU171" s="170" t="str">
        <f t="shared" si="48"/>
        <v>58-64</v>
      </c>
      <c r="AV171" s="156" t="str">
        <f t="shared" si="49"/>
        <v/>
      </c>
    </row>
    <row r="172" spans="1:48" ht="13.5" customHeight="1" x14ac:dyDescent="0.15">
      <c r="A172"/>
      <c r="B172" s="63">
        <v>59</v>
      </c>
      <c r="C172" s="71" t="str">
        <f t="shared" si="30"/>
        <v/>
      </c>
      <c r="D172" s="118" t="str">
        <f t="shared" si="50"/>
        <v/>
      </c>
      <c r="E172" s="141" t="str">
        <f t="shared" si="20"/>
        <v/>
      </c>
      <c r="F172" s="142" t="str">
        <f t="shared" si="31"/>
        <v/>
      </c>
      <c r="G172" s="142" t="str">
        <f t="shared" si="32"/>
        <v/>
      </c>
      <c r="H172" s="143"/>
      <c r="I172" s="143"/>
      <c r="J172" s="144">
        <f t="shared" si="33"/>
        <v>0</v>
      </c>
      <c r="K172" s="138">
        <f t="shared" si="21"/>
        <v>0</v>
      </c>
      <c r="L172" s="139">
        <f t="shared" si="4"/>
        <v>0</v>
      </c>
      <c r="M172" s="139">
        <f t="shared" si="5"/>
        <v>0</v>
      </c>
      <c r="N172" s="140">
        <f t="shared" si="27"/>
        <v>0</v>
      </c>
      <c r="O172" s="99"/>
      <c r="AE172" s="61"/>
      <c r="AG172" s="163">
        <f t="shared" si="34"/>
        <v>0</v>
      </c>
      <c r="AH172" s="50">
        <f t="shared" si="35"/>
        <v>0</v>
      </c>
      <c r="AI172" s="2" t="str">
        <f t="shared" si="36"/>
        <v>59-60</v>
      </c>
      <c r="AJ172" s="156" t="str">
        <f t="shared" si="37"/>
        <v/>
      </c>
      <c r="AK172" s="163">
        <f t="shared" si="38"/>
        <v>0</v>
      </c>
      <c r="AL172" s="50">
        <f t="shared" si="39"/>
        <v>0</v>
      </c>
      <c r="AM172" s="2" t="str">
        <f t="shared" si="40"/>
        <v>59-61</v>
      </c>
      <c r="AN172" s="156" t="str">
        <f t="shared" si="41"/>
        <v/>
      </c>
      <c r="AO172" s="163">
        <f t="shared" si="42"/>
        <v>0</v>
      </c>
      <c r="AP172" s="50">
        <f t="shared" si="43"/>
        <v>0</v>
      </c>
      <c r="AQ172" s="170" t="str">
        <f t="shared" si="44"/>
        <v>59-62</v>
      </c>
      <c r="AR172" s="156" t="str">
        <f t="shared" si="45"/>
        <v/>
      </c>
      <c r="AS172" s="163">
        <f t="shared" si="46"/>
        <v>0</v>
      </c>
      <c r="AT172" s="50">
        <f t="shared" si="47"/>
        <v>0</v>
      </c>
      <c r="AU172" s="170" t="str">
        <f t="shared" si="48"/>
        <v>59-65</v>
      </c>
      <c r="AV172" s="156" t="str">
        <f t="shared" si="49"/>
        <v/>
      </c>
    </row>
    <row r="173" spans="1:48" ht="13.5" customHeight="1" x14ac:dyDescent="0.15">
      <c r="A173"/>
      <c r="B173" s="63">
        <v>60</v>
      </c>
      <c r="C173" s="71" t="str">
        <f t="shared" si="30"/>
        <v/>
      </c>
      <c r="D173" s="118" t="str">
        <f t="shared" si="50"/>
        <v/>
      </c>
      <c r="E173" s="141" t="str">
        <f t="shared" si="20"/>
        <v/>
      </c>
      <c r="F173" s="142" t="str">
        <f t="shared" si="31"/>
        <v/>
      </c>
      <c r="G173" s="142" t="str">
        <f t="shared" si="32"/>
        <v/>
      </c>
      <c r="H173" s="143"/>
      <c r="I173" s="143"/>
      <c r="J173" s="144">
        <f t="shared" si="33"/>
        <v>0</v>
      </c>
      <c r="K173" s="138">
        <f t="shared" si="21"/>
        <v>0</v>
      </c>
      <c r="L173" s="139">
        <f t="shared" si="4"/>
        <v>0</v>
      </c>
      <c r="M173" s="139">
        <f t="shared" si="5"/>
        <v>0</v>
      </c>
      <c r="N173" s="140">
        <f t="shared" si="27"/>
        <v>0</v>
      </c>
      <c r="O173" s="99"/>
      <c r="AE173" s="61"/>
      <c r="AG173" s="163">
        <f t="shared" si="34"/>
        <v>0</v>
      </c>
      <c r="AH173" s="50">
        <f t="shared" si="35"/>
        <v>0</v>
      </c>
      <c r="AI173" s="2" t="str">
        <f t="shared" si="36"/>
        <v>60-61</v>
      </c>
      <c r="AJ173" s="156" t="str">
        <f t="shared" si="37"/>
        <v/>
      </c>
      <c r="AK173" s="163">
        <f t="shared" si="38"/>
        <v>0</v>
      </c>
      <c r="AL173" s="50">
        <f t="shared" si="39"/>
        <v>0</v>
      </c>
      <c r="AM173" s="2" t="str">
        <f t="shared" si="40"/>
        <v>60-62</v>
      </c>
      <c r="AN173" s="156" t="str">
        <f t="shared" si="41"/>
        <v/>
      </c>
      <c r="AO173" s="163">
        <f t="shared" si="42"/>
        <v>0</v>
      </c>
      <c r="AP173" s="50">
        <f t="shared" si="43"/>
        <v>0</v>
      </c>
      <c r="AQ173" s="170" t="str">
        <f t="shared" si="44"/>
        <v>60-63</v>
      </c>
      <c r="AR173" s="156" t="str">
        <f t="shared" si="45"/>
        <v/>
      </c>
      <c r="AS173" s="163">
        <f t="shared" si="46"/>
        <v>0</v>
      </c>
      <c r="AT173" s="50">
        <f t="shared" si="47"/>
        <v>0</v>
      </c>
      <c r="AU173" s="170" t="str">
        <f t="shared" si="48"/>
        <v>60-66</v>
      </c>
      <c r="AV173" s="156" t="str">
        <f t="shared" si="49"/>
        <v/>
      </c>
    </row>
    <row r="174" spans="1:48" ht="13.5" customHeight="1" x14ac:dyDescent="0.15">
      <c r="A174"/>
      <c r="B174" s="63">
        <v>61</v>
      </c>
      <c r="C174" s="71" t="str">
        <f t="shared" si="30"/>
        <v/>
      </c>
      <c r="D174" s="118" t="str">
        <f t="shared" si="50"/>
        <v/>
      </c>
      <c r="E174" s="141" t="str">
        <f t="shared" si="20"/>
        <v/>
      </c>
      <c r="F174" s="142" t="str">
        <f t="shared" si="31"/>
        <v/>
      </c>
      <c r="G174" s="142" t="str">
        <f t="shared" si="32"/>
        <v/>
      </c>
      <c r="H174" s="143"/>
      <c r="I174" s="143"/>
      <c r="J174" s="144">
        <f t="shared" si="33"/>
        <v>0</v>
      </c>
      <c r="K174" s="138">
        <f t="shared" si="21"/>
        <v>0</v>
      </c>
      <c r="L174" s="139">
        <f t="shared" si="4"/>
        <v>0</v>
      </c>
      <c r="M174" s="139">
        <f t="shared" si="5"/>
        <v>0</v>
      </c>
      <c r="N174" s="140">
        <f t="shared" si="27"/>
        <v>0</v>
      </c>
      <c r="O174" s="99"/>
      <c r="AE174" s="61"/>
      <c r="AG174" s="163">
        <f t="shared" si="34"/>
        <v>0</v>
      </c>
      <c r="AH174" s="50">
        <f t="shared" si="35"/>
        <v>0</v>
      </c>
      <c r="AI174" s="2" t="str">
        <f t="shared" si="36"/>
        <v>61-62</v>
      </c>
      <c r="AJ174" s="156" t="str">
        <f t="shared" si="37"/>
        <v/>
      </c>
      <c r="AK174" s="163">
        <f t="shared" si="38"/>
        <v>0</v>
      </c>
      <c r="AL174" s="50">
        <f t="shared" si="39"/>
        <v>0</v>
      </c>
      <c r="AM174" s="2" t="str">
        <f t="shared" si="40"/>
        <v>61-63</v>
      </c>
      <c r="AN174" s="156" t="str">
        <f t="shared" si="41"/>
        <v/>
      </c>
      <c r="AO174" s="163">
        <f t="shared" si="42"/>
        <v>0</v>
      </c>
      <c r="AP174" s="50">
        <f t="shared" si="43"/>
        <v>0</v>
      </c>
      <c r="AQ174" s="170" t="str">
        <f t="shared" si="44"/>
        <v>61-64</v>
      </c>
      <c r="AR174" s="156" t="str">
        <f t="shared" si="45"/>
        <v/>
      </c>
      <c r="AS174" s="163">
        <f t="shared" si="46"/>
        <v>0</v>
      </c>
      <c r="AT174" s="50">
        <f t="shared" si="47"/>
        <v>0</v>
      </c>
      <c r="AU174" s="170" t="str">
        <f t="shared" si="48"/>
        <v>61-67</v>
      </c>
      <c r="AV174" s="156" t="str">
        <f t="shared" si="49"/>
        <v/>
      </c>
    </row>
    <row r="175" spans="1:48" ht="13.5" customHeight="1" x14ac:dyDescent="0.15">
      <c r="A175"/>
      <c r="B175" s="63">
        <v>62</v>
      </c>
      <c r="C175" s="71" t="str">
        <f t="shared" si="30"/>
        <v/>
      </c>
      <c r="D175" s="118" t="str">
        <f t="shared" si="50"/>
        <v/>
      </c>
      <c r="E175" s="141" t="str">
        <f t="shared" si="20"/>
        <v/>
      </c>
      <c r="F175" s="142" t="str">
        <f t="shared" si="31"/>
        <v/>
      </c>
      <c r="G175" s="142" t="str">
        <f t="shared" si="32"/>
        <v/>
      </c>
      <c r="H175" s="143"/>
      <c r="I175" s="143"/>
      <c r="J175" s="144">
        <f t="shared" si="33"/>
        <v>0</v>
      </c>
      <c r="K175" s="138">
        <f t="shared" si="21"/>
        <v>0</v>
      </c>
      <c r="L175" s="139">
        <f t="shared" si="4"/>
        <v>0</v>
      </c>
      <c r="M175" s="139">
        <f t="shared" si="5"/>
        <v>0</v>
      </c>
      <c r="N175" s="140">
        <f t="shared" si="27"/>
        <v>0</v>
      </c>
      <c r="O175" s="99"/>
      <c r="AE175" s="61"/>
      <c r="AG175" s="163">
        <f t="shared" si="34"/>
        <v>0</v>
      </c>
      <c r="AH175" s="50">
        <f t="shared" si="35"/>
        <v>0</v>
      </c>
      <c r="AI175" s="2" t="str">
        <f t="shared" si="36"/>
        <v>62-63</v>
      </c>
      <c r="AJ175" s="156" t="str">
        <f t="shared" si="37"/>
        <v/>
      </c>
      <c r="AK175" s="163">
        <f t="shared" si="38"/>
        <v>0</v>
      </c>
      <c r="AL175" s="50">
        <f t="shared" si="39"/>
        <v>0</v>
      </c>
      <c r="AM175" s="2" t="str">
        <f t="shared" si="40"/>
        <v>62-64</v>
      </c>
      <c r="AN175" s="156" t="str">
        <f t="shared" si="41"/>
        <v/>
      </c>
      <c r="AO175" s="163">
        <f t="shared" si="42"/>
        <v>0</v>
      </c>
      <c r="AP175" s="50">
        <f t="shared" si="43"/>
        <v>0</v>
      </c>
      <c r="AQ175" s="170" t="str">
        <f t="shared" si="44"/>
        <v>62-65</v>
      </c>
      <c r="AR175" s="156" t="str">
        <f t="shared" si="45"/>
        <v/>
      </c>
      <c r="AS175" s="163">
        <f t="shared" si="46"/>
        <v>0</v>
      </c>
      <c r="AT175" s="50">
        <f t="shared" si="47"/>
        <v>0</v>
      </c>
      <c r="AU175" s="170" t="str">
        <f t="shared" si="48"/>
        <v>62-68</v>
      </c>
      <c r="AV175" s="156" t="str">
        <f t="shared" si="49"/>
        <v/>
      </c>
    </row>
    <row r="176" spans="1:48" ht="13.5" customHeight="1" x14ac:dyDescent="0.15">
      <c r="A176"/>
      <c r="B176" s="63">
        <v>63</v>
      </c>
      <c r="C176" s="71" t="str">
        <f t="shared" si="30"/>
        <v/>
      </c>
      <c r="D176" s="118" t="str">
        <f t="shared" si="50"/>
        <v/>
      </c>
      <c r="E176" s="141" t="str">
        <f t="shared" si="20"/>
        <v/>
      </c>
      <c r="F176" s="142" t="str">
        <f t="shared" si="31"/>
        <v/>
      </c>
      <c r="G176" s="142" t="str">
        <f t="shared" si="32"/>
        <v/>
      </c>
      <c r="H176" s="143"/>
      <c r="I176" s="143"/>
      <c r="J176" s="144">
        <f t="shared" si="33"/>
        <v>0</v>
      </c>
      <c r="K176" s="138">
        <f t="shared" si="21"/>
        <v>0</v>
      </c>
      <c r="L176" s="139">
        <f t="shared" si="4"/>
        <v>0</v>
      </c>
      <c r="M176" s="139">
        <f t="shared" si="5"/>
        <v>0</v>
      </c>
      <c r="N176" s="140">
        <f t="shared" si="27"/>
        <v>0</v>
      </c>
      <c r="O176" s="99"/>
      <c r="AE176" s="61"/>
      <c r="AG176" s="163">
        <f t="shared" si="34"/>
        <v>0</v>
      </c>
      <c r="AH176" s="50">
        <f t="shared" si="35"/>
        <v>0</v>
      </c>
      <c r="AI176" s="2" t="str">
        <f t="shared" si="36"/>
        <v>63-64</v>
      </c>
      <c r="AJ176" s="156" t="str">
        <f t="shared" si="37"/>
        <v/>
      </c>
      <c r="AK176" s="163">
        <f t="shared" si="38"/>
        <v>0</v>
      </c>
      <c r="AL176" s="50">
        <f t="shared" si="39"/>
        <v>0</v>
      </c>
      <c r="AM176" s="2" t="str">
        <f t="shared" si="40"/>
        <v>63-65</v>
      </c>
      <c r="AN176" s="156" t="str">
        <f t="shared" si="41"/>
        <v/>
      </c>
      <c r="AO176" s="163">
        <f t="shared" si="42"/>
        <v>0</v>
      </c>
      <c r="AP176" s="50">
        <f t="shared" si="43"/>
        <v>0</v>
      </c>
      <c r="AQ176" s="170" t="str">
        <f t="shared" si="44"/>
        <v>63-66</v>
      </c>
      <c r="AR176" s="156" t="str">
        <f t="shared" si="45"/>
        <v/>
      </c>
      <c r="AS176" s="163">
        <f t="shared" si="46"/>
        <v>0</v>
      </c>
      <c r="AT176" s="50">
        <f t="shared" si="47"/>
        <v>0</v>
      </c>
      <c r="AU176" s="170" t="str">
        <f t="shared" si="48"/>
        <v>63-69</v>
      </c>
      <c r="AV176" s="156" t="str">
        <f t="shared" si="49"/>
        <v/>
      </c>
    </row>
    <row r="177" spans="1:48" ht="13.5" customHeight="1" x14ac:dyDescent="0.15">
      <c r="A177"/>
      <c r="B177" s="63">
        <v>64</v>
      </c>
      <c r="C177" s="71" t="str">
        <f t="shared" ref="C177:C208" si="51">IF(ISERROR(VLOOKUP(B177,$B$34:$C$69,2,0)),"",VLOOKUP(B177,$B$34:$C$69,2,0))</f>
        <v/>
      </c>
      <c r="D177" s="118" t="str">
        <f t="shared" si="50"/>
        <v/>
      </c>
      <c r="E177" s="141" t="str">
        <f t="shared" si="20"/>
        <v/>
      </c>
      <c r="F177" s="142" t="str">
        <f t="shared" ref="F177:F208" si="52">IF(E177&lt;&gt;"",IF($B177&lt;$F$17,"",(E177*30*50*ffp)),"")</f>
        <v/>
      </c>
      <c r="G177" s="142" t="str">
        <f t="shared" ref="G177:G208" si="53">IF(E177&lt;&gt;"",((E177*20*50*ffp)/Klevee)/1,"")</f>
        <v/>
      </c>
      <c r="H177" s="143"/>
      <c r="I177" s="143"/>
      <c r="J177" s="144">
        <f t="shared" ref="J177:J208" si="54">SUM(F177:I177)</f>
        <v>0</v>
      </c>
      <c r="K177" s="138">
        <f t="shared" ref="K177:K240" si="55">J177+J178</f>
        <v>0</v>
      </c>
      <c r="L177" s="139">
        <f t="shared" ref="L177:L240" si="56">SUM(J177:J179)</f>
        <v>0</v>
      </c>
      <c r="M177" s="139">
        <f t="shared" ref="M177:M240" si="57">SUM(J177:J180)</f>
        <v>0</v>
      </c>
      <c r="N177" s="140">
        <f t="shared" ref="N177:N240" si="58">SUM(J177:J183)</f>
        <v>0</v>
      </c>
      <c r="O177" s="99"/>
      <c r="AE177" s="61"/>
      <c r="AG177" s="163">
        <f t="shared" ref="AG177:AG208" si="59">K177*(Koc*(Ocse/100)*Pse*Vse)/(Koc*(Ocse/100)*Pse*Vse+1*86400*$AG$107)</f>
        <v>0</v>
      </c>
      <c r="AH177" s="50">
        <f t="shared" ref="AH177:AH208" si="60">(K177-AG177)/(3*86400*$AG$107)*1000</f>
        <v>0</v>
      </c>
      <c r="AI177" s="2" t="str">
        <f t="shared" ref="AI177:AI208" si="61">$B177&amp;"-"&amp;$B177+1</f>
        <v>64-65</v>
      </c>
      <c r="AJ177" s="156" t="str">
        <f t="shared" ref="AJ177:AJ208" si="62">IF($AI177=$AG$109,AH$110,"")</f>
        <v/>
      </c>
      <c r="AK177" s="163">
        <f t="shared" ref="AK177:AK208" si="63">L177*(Koc*(Ocse/100)*Pse*Vse)/(Koc*(Ocse/100)*Pse*Vse+1*86400*$AK$107)</f>
        <v>0</v>
      </c>
      <c r="AL177" s="50">
        <f t="shared" ref="AL177:AL208" si="64">(L177-AK177)/(3*86400*$AK$107)*1000</f>
        <v>0</v>
      </c>
      <c r="AM177" s="2" t="str">
        <f t="shared" ref="AM177:AM208" si="65">$B177&amp;"-"&amp;$B177+2</f>
        <v>64-66</v>
      </c>
      <c r="AN177" s="156" t="str">
        <f t="shared" ref="AN177:AN208" si="66">IF($AM177=$AK$109,AL177,"")</f>
        <v/>
      </c>
      <c r="AO177" s="163">
        <f t="shared" ref="AO177:AO208" si="67">M177*(Koc*(Ocse/100)*Pse*Vse)/(Koc*(Ocse/100)*Pse*Vse+1*86400*$AO$107)</f>
        <v>0</v>
      </c>
      <c r="AP177" s="50">
        <f t="shared" ref="AP177:AP208" si="68">(M177-AO177)/(3*86400*$AO$107)*1000</f>
        <v>0</v>
      </c>
      <c r="AQ177" s="170" t="str">
        <f t="shared" ref="AQ177:AQ208" si="69">$B177&amp;"-"&amp;$B177+3</f>
        <v>64-67</v>
      </c>
      <c r="AR177" s="156" t="str">
        <f t="shared" ref="AR177:AR208" si="70">IF($AQ177=$AO$109,AP177,"")</f>
        <v/>
      </c>
      <c r="AS177" s="163">
        <f t="shared" ref="AS177:AS208" si="71">N177*(Koc*(Ocse/100)*Pse*Vse)/(Koc*(Ocse/100)*Pse*Vse+1*86400*$AS$107)</f>
        <v>0</v>
      </c>
      <c r="AT177" s="50">
        <f t="shared" ref="AT177:AT208" si="72">(N177-AS177)/(3*86400*$AS$107)*1000</f>
        <v>0</v>
      </c>
      <c r="AU177" s="170" t="str">
        <f t="shared" ref="AU177:AU208" si="73">$B177&amp;"-"&amp;$B177+6</f>
        <v>64-70</v>
      </c>
      <c r="AV177" s="156" t="str">
        <f t="shared" ref="AV177:AV208" si="74">IF($AU177=$AS$109,AT177,"")</f>
        <v/>
      </c>
    </row>
    <row r="178" spans="1:48" ht="13.5" customHeight="1" x14ac:dyDescent="0.15">
      <c r="A178"/>
      <c r="B178" s="63">
        <v>65</v>
      </c>
      <c r="C178" s="71" t="str">
        <f t="shared" si="51"/>
        <v/>
      </c>
      <c r="D178" s="118" t="str">
        <f t="shared" ref="D178:D209" si="75">IF(MAX($AA$114:$AA$133)&lt;B178, "", IF(B178=VLOOKUP(B178, $AA$114:$AA$133,1,1), C178,D177-INDEX($AE$114:$AE$133, MATCH(VLOOKUP(B178, $AA$114:$AA$133,1,1), $AA$114:$AA$133)+1, 1)))</f>
        <v/>
      </c>
      <c r="E178" s="141" t="str">
        <f t="shared" ref="E178:E241" si="76">D178</f>
        <v/>
      </c>
      <c r="F178" s="142" t="str">
        <f t="shared" si="52"/>
        <v/>
      </c>
      <c r="G178" s="142" t="str">
        <f t="shared" si="53"/>
        <v/>
      </c>
      <c r="H178" s="143"/>
      <c r="I178" s="143"/>
      <c r="J178" s="144">
        <f t="shared" si="54"/>
        <v>0</v>
      </c>
      <c r="K178" s="138">
        <f t="shared" si="55"/>
        <v>0</v>
      </c>
      <c r="L178" s="139">
        <f t="shared" si="56"/>
        <v>0</v>
      </c>
      <c r="M178" s="139">
        <f t="shared" si="57"/>
        <v>0</v>
      </c>
      <c r="N178" s="140">
        <f t="shared" si="58"/>
        <v>0</v>
      </c>
      <c r="O178" s="99"/>
      <c r="AE178" s="61"/>
      <c r="AG178" s="163">
        <f t="shared" si="59"/>
        <v>0</v>
      </c>
      <c r="AH178" s="50">
        <f t="shared" si="60"/>
        <v>0</v>
      </c>
      <c r="AI178" s="2" t="str">
        <f t="shared" si="61"/>
        <v>65-66</v>
      </c>
      <c r="AJ178" s="156" t="str">
        <f t="shared" si="62"/>
        <v/>
      </c>
      <c r="AK178" s="163">
        <f t="shared" si="63"/>
        <v>0</v>
      </c>
      <c r="AL178" s="50">
        <f t="shared" si="64"/>
        <v>0</v>
      </c>
      <c r="AM178" s="2" t="str">
        <f t="shared" si="65"/>
        <v>65-67</v>
      </c>
      <c r="AN178" s="156" t="str">
        <f t="shared" si="66"/>
        <v/>
      </c>
      <c r="AO178" s="163">
        <f t="shared" si="67"/>
        <v>0</v>
      </c>
      <c r="AP178" s="50">
        <f t="shared" si="68"/>
        <v>0</v>
      </c>
      <c r="AQ178" s="170" t="str">
        <f t="shared" si="69"/>
        <v>65-68</v>
      </c>
      <c r="AR178" s="156" t="str">
        <f t="shared" si="70"/>
        <v/>
      </c>
      <c r="AS178" s="163">
        <f t="shared" si="71"/>
        <v>0</v>
      </c>
      <c r="AT178" s="50">
        <f t="shared" si="72"/>
        <v>0</v>
      </c>
      <c r="AU178" s="170" t="str">
        <f t="shared" si="73"/>
        <v>65-71</v>
      </c>
      <c r="AV178" s="156" t="str">
        <f t="shared" si="74"/>
        <v/>
      </c>
    </row>
    <row r="179" spans="1:48" ht="13.5" customHeight="1" x14ac:dyDescent="0.15">
      <c r="A179"/>
      <c r="B179" s="63">
        <v>66</v>
      </c>
      <c r="C179" s="71" t="str">
        <f t="shared" si="51"/>
        <v/>
      </c>
      <c r="D179" s="118" t="str">
        <f t="shared" si="75"/>
        <v/>
      </c>
      <c r="E179" s="141" t="str">
        <f t="shared" si="76"/>
        <v/>
      </c>
      <c r="F179" s="142" t="str">
        <f t="shared" si="52"/>
        <v/>
      </c>
      <c r="G179" s="142" t="str">
        <f t="shared" si="53"/>
        <v/>
      </c>
      <c r="H179" s="143"/>
      <c r="I179" s="143"/>
      <c r="J179" s="144">
        <f t="shared" si="54"/>
        <v>0</v>
      </c>
      <c r="K179" s="138">
        <f t="shared" si="55"/>
        <v>0</v>
      </c>
      <c r="L179" s="139">
        <f t="shared" si="56"/>
        <v>0</v>
      </c>
      <c r="M179" s="139">
        <f t="shared" si="57"/>
        <v>0</v>
      </c>
      <c r="N179" s="140">
        <f t="shared" si="58"/>
        <v>0</v>
      </c>
      <c r="O179" s="99"/>
      <c r="AE179" s="61"/>
      <c r="AG179" s="163">
        <f t="shared" si="59"/>
        <v>0</v>
      </c>
      <c r="AH179" s="50">
        <f t="shared" si="60"/>
        <v>0</v>
      </c>
      <c r="AI179" s="2" t="str">
        <f t="shared" si="61"/>
        <v>66-67</v>
      </c>
      <c r="AJ179" s="156" t="str">
        <f t="shared" si="62"/>
        <v/>
      </c>
      <c r="AK179" s="163">
        <f t="shared" si="63"/>
        <v>0</v>
      </c>
      <c r="AL179" s="50">
        <f t="shared" si="64"/>
        <v>0</v>
      </c>
      <c r="AM179" s="2" t="str">
        <f t="shared" si="65"/>
        <v>66-68</v>
      </c>
      <c r="AN179" s="156" t="str">
        <f t="shared" si="66"/>
        <v/>
      </c>
      <c r="AO179" s="163">
        <f t="shared" si="67"/>
        <v>0</v>
      </c>
      <c r="AP179" s="50">
        <f t="shared" si="68"/>
        <v>0</v>
      </c>
      <c r="AQ179" s="170" t="str">
        <f t="shared" si="69"/>
        <v>66-69</v>
      </c>
      <c r="AR179" s="156" t="str">
        <f t="shared" si="70"/>
        <v/>
      </c>
      <c r="AS179" s="163">
        <f t="shared" si="71"/>
        <v>0</v>
      </c>
      <c r="AT179" s="50">
        <f t="shared" si="72"/>
        <v>0</v>
      </c>
      <c r="AU179" s="170" t="str">
        <f t="shared" si="73"/>
        <v>66-72</v>
      </c>
      <c r="AV179" s="156" t="str">
        <f t="shared" si="74"/>
        <v/>
      </c>
    </row>
    <row r="180" spans="1:48" ht="13.5" customHeight="1" x14ac:dyDescent="0.15">
      <c r="A180"/>
      <c r="B180" s="63">
        <v>67</v>
      </c>
      <c r="C180" s="71" t="str">
        <f t="shared" si="51"/>
        <v/>
      </c>
      <c r="D180" s="118" t="str">
        <f t="shared" si="75"/>
        <v/>
      </c>
      <c r="E180" s="141" t="str">
        <f t="shared" si="76"/>
        <v/>
      </c>
      <c r="F180" s="142" t="str">
        <f t="shared" si="52"/>
        <v/>
      </c>
      <c r="G180" s="142" t="str">
        <f t="shared" si="53"/>
        <v/>
      </c>
      <c r="H180" s="143"/>
      <c r="I180" s="143"/>
      <c r="J180" s="144">
        <f t="shared" si="54"/>
        <v>0</v>
      </c>
      <c r="K180" s="138">
        <f t="shared" si="55"/>
        <v>0</v>
      </c>
      <c r="L180" s="139">
        <f t="shared" si="56"/>
        <v>0</v>
      </c>
      <c r="M180" s="139">
        <f t="shared" si="57"/>
        <v>0</v>
      </c>
      <c r="N180" s="140">
        <f t="shared" si="58"/>
        <v>0</v>
      </c>
      <c r="O180" s="99"/>
      <c r="AE180" s="61"/>
      <c r="AG180" s="163">
        <f t="shared" si="59"/>
        <v>0</v>
      </c>
      <c r="AH180" s="50">
        <f t="shared" si="60"/>
        <v>0</v>
      </c>
      <c r="AI180" s="2" t="str">
        <f t="shared" si="61"/>
        <v>67-68</v>
      </c>
      <c r="AJ180" s="156" t="str">
        <f t="shared" si="62"/>
        <v/>
      </c>
      <c r="AK180" s="163">
        <f t="shared" si="63"/>
        <v>0</v>
      </c>
      <c r="AL180" s="50">
        <f t="shared" si="64"/>
        <v>0</v>
      </c>
      <c r="AM180" s="2" t="str">
        <f t="shared" si="65"/>
        <v>67-69</v>
      </c>
      <c r="AN180" s="156" t="str">
        <f t="shared" si="66"/>
        <v/>
      </c>
      <c r="AO180" s="163">
        <f t="shared" si="67"/>
        <v>0</v>
      </c>
      <c r="AP180" s="50">
        <f t="shared" si="68"/>
        <v>0</v>
      </c>
      <c r="AQ180" s="170" t="str">
        <f t="shared" si="69"/>
        <v>67-70</v>
      </c>
      <c r="AR180" s="156" t="str">
        <f t="shared" si="70"/>
        <v/>
      </c>
      <c r="AS180" s="163">
        <f t="shared" si="71"/>
        <v>0</v>
      </c>
      <c r="AT180" s="50">
        <f t="shared" si="72"/>
        <v>0</v>
      </c>
      <c r="AU180" s="170" t="str">
        <f t="shared" si="73"/>
        <v>67-73</v>
      </c>
      <c r="AV180" s="156" t="str">
        <f t="shared" si="74"/>
        <v/>
      </c>
    </row>
    <row r="181" spans="1:48" ht="13.5" customHeight="1" x14ac:dyDescent="0.15">
      <c r="A181"/>
      <c r="B181" s="63">
        <v>68</v>
      </c>
      <c r="C181" s="71" t="str">
        <f t="shared" si="51"/>
        <v/>
      </c>
      <c r="D181" s="118" t="str">
        <f t="shared" si="75"/>
        <v/>
      </c>
      <c r="E181" s="141" t="str">
        <f t="shared" si="76"/>
        <v/>
      </c>
      <c r="F181" s="142" t="str">
        <f t="shared" si="52"/>
        <v/>
      </c>
      <c r="G181" s="142" t="str">
        <f t="shared" si="53"/>
        <v/>
      </c>
      <c r="H181" s="143"/>
      <c r="I181" s="143"/>
      <c r="J181" s="144">
        <f t="shared" si="54"/>
        <v>0</v>
      </c>
      <c r="K181" s="138">
        <f t="shared" si="55"/>
        <v>0</v>
      </c>
      <c r="L181" s="139">
        <f t="shared" si="56"/>
        <v>0</v>
      </c>
      <c r="M181" s="139">
        <f t="shared" si="57"/>
        <v>0</v>
      </c>
      <c r="N181" s="140">
        <f t="shared" si="58"/>
        <v>0</v>
      </c>
      <c r="O181" s="99"/>
      <c r="AE181" s="61"/>
      <c r="AG181" s="163">
        <f t="shared" si="59"/>
        <v>0</v>
      </c>
      <c r="AH181" s="50">
        <f t="shared" si="60"/>
        <v>0</v>
      </c>
      <c r="AI181" s="2" t="str">
        <f t="shared" si="61"/>
        <v>68-69</v>
      </c>
      <c r="AJ181" s="156" t="str">
        <f t="shared" si="62"/>
        <v/>
      </c>
      <c r="AK181" s="163">
        <f t="shared" si="63"/>
        <v>0</v>
      </c>
      <c r="AL181" s="50">
        <f t="shared" si="64"/>
        <v>0</v>
      </c>
      <c r="AM181" s="2" t="str">
        <f t="shared" si="65"/>
        <v>68-70</v>
      </c>
      <c r="AN181" s="156" t="str">
        <f t="shared" si="66"/>
        <v/>
      </c>
      <c r="AO181" s="163">
        <f t="shared" si="67"/>
        <v>0</v>
      </c>
      <c r="AP181" s="50">
        <f t="shared" si="68"/>
        <v>0</v>
      </c>
      <c r="AQ181" s="170" t="str">
        <f t="shared" si="69"/>
        <v>68-71</v>
      </c>
      <c r="AR181" s="156" t="str">
        <f t="shared" si="70"/>
        <v/>
      </c>
      <c r="AS181" s="163">
        <f t="shared" si="71"/>
        <v>0</v>
      </c>
      <c r="AT181" s="50">
        <f t="shared" si="72"/>
        <v>0</v>
      </c>
      <c r="AU181" s="170" t="str">
        <f t="shared" si="73"/>
        <v>68-74</v>
      </c>
      <c r="AV181" s="156" t="str">
        <f t="shared" si="74"/>
        <v/>
      </c>
    </row>
    <row r="182" spans="1:48" ht="13.5" customHeight="1" x14ac:dyDescent="0.15">
      <c r="A182"/>
      <c r="B182" s="63">
        <v>69</v>
      </c>
      <c r="C182" s="71" t="str">
        <f t="shared" si="51"/>
        <v/>
      </c>
      <c r="D182" s="118" t="str">
        <f t="shared" si="75"/>
        <v/>
      </c>
      <c r="E182" s="141" t="str">
        <f t="shared" si="76"/>
        <v/>
      </c>
      <c r="F182" s="142" t="str">
        <f t="shared" si="52"/>
        <v/>
      </c>
      <c r="G182" s="142" t="str">
        <f t="shared" si="53"/>
        <v/>
      </c>
      <c r="H182" s="143"/>
      <c r="I182" s="143"/>
      <c r="J182" s="144">
        <f t="shared" si="54"/>
        <v>0</v>
      </c>
      <c r="K182" s="138">
        <f t="shared" si="55"/>
        <v>0</v>
      </c>
      <c r="L182" s="139">
        <f t="shared" si="56"/>
        <v>0</v>
      </c>
      <c r="M182" s="139">
        <f t="shared" si="57"/>
        <v>0</v>
      </c>
      <c r="N182" s="140">
        <f t="shared" si="58"/>
        <v>0</v>
      </c>
      <c r="O182" s="99"/>
      <c r="AE182" s="61"/>
      <c r="AG182" s="163">
        <f t="shared" si="59"/>
        <v>0</v>
      </c>
      <c r="AH182" s="50">
        <f t="shared" si="60"/>
        <v>0</v>
      </c>
      <c r="AI182" s="2" t="str">
        <f t="shared" si="61"/>
        <v>69-70</v>
      </c>
      <c r="AJ182" s="156" t="str">
        <f t="shared" si="62"/>
        <v/>
      </c>
      <c r="AK182" s="163">
        <f t="shared" si="63"/>
        <v>0</v>
      </c>
      <c r="AL182" s="50">
        <f t="shared" si="64"/>
        <v>0</v>
      </c>
      <c r="AM182" s="2" t="str">
        <f t="shared" si="65"/>
        <v>69-71</v>
      </c>
      <c r="AN182" s="156" t="str">
        <f t="shared" si="66"/>
        <v/>
      </c>
      <c r="AO182" s="163">
        <f t="shared" si="67"/>
        <v>0</v>
      </c>
      <c r="AP182" s="50">
        <f t="shared" si="68"/>
        <v>0</v>
      </c>
      <c r="AQ182" s="170" t="str">
        <f t="shared" si="69"/>
        <v>69-72</v>
      </c>
      <c r="AR182" s="156" t="str">
        <f t="shared" si="70"/>
        <v/>
      </c>
      <c r="AS182" s="163">
        <f t="shared" si="71"/>
        <v>0</v>
      </c>
      <c r="AT182" s="50">
        <f t="shared" si="72"/>
        <v>0</v>
      </c>
      <c r="AU182" s="170" t="str">
        <f t="shared" si="73"/>
        <v>69-75</v>
      </c>
      <c r="AV182" s="156" t="str">
        <f t="shared" si="74"/>
        <v/>
      </c>
    </row>
    <row r="183" spans="1:48" ht="13.5" customHeight="1" x14ac:dyDescent="0.15">
      <c r="A183"/>
      <c r="B183" s="63">
        <v>70</v>
      </c>
      <c r="C183" s="71" t="str">
        <f t="shared" si="51"/>
        <v/>
      </c>
      <c r="D183" s="118" t="str">
        <f t="shared" si="75"/>
        <v/>
      </c>
      <c r="E183" s="141" t="str">
        <f t="shared" si="76"/>
        <v/>
      </c>
      <c r="F183" s="142" t="str">
        <f t="shared" si="52"/>
        <v/>
      </c>
      <c r="G183" s="142" t="str">
        <f t="shared" si="53"/>
        <v/>
      </c>
      <c r="H183" s="143"/>
      <c r="I183" s="143"/>
      <c r="J183" s="144">
        <f t="shared" si="54"/>
        <v>0</v>
      </c>
      <c r="K183" s="138">
        <f t="shared" si="55"/>
        <v>0</v>
      </c>
      <c r="L183" s="139">
        <f t="shared" si="56"/>
        <v>0</v>
      </c>
      <c r="M183" s="139">
        <f t="shared" si="57"/>
        <v>0</v>
      </c>
      <c r="N183" s="140">
        <f t="shared" si="58"/>
        <v>0</v>
      </c>
      <c r="O183" s="99"/>
      <c r="AE183" s="61"/>
      <c r="AG183" s="163">
        <f t="shared" si="59"/>
        <v>0</v>
      </c>
      <c r="AH183" s="50">
        <f t="shared" si="60"/>
        <v>0</v>
      </c>
      <c r="AI183" s="2" t="str">
        <f t="shared" si="61"/>
        <v>70-71</v>
      </c>
      <c r="AJ183" s="156" t="str">
        <f t="shared" si="62"/>
        <v/>
      </c>
      <c r="AK183" s="163">
        <f t="shared" si="63"/>
        <v>0</v>
      </c>
      <c r="AL183" s="50">
        <f t="shared" si="64"/>
        <v>0</v>
      </c>
      <c r="AM183" s="2" t="str">
        <f t="shared" si="65"/>
        <v>70-72</v>
      </c>
      <c r="AN183" s="156" t="str">
        <f t="shared" si="66"/>
        <v/>
      </c>
      <c r="AO183" s="163">
        <f t="shared" si="67"/>
        <v>0</v>
      </c>
      <c r="AP183" s="50">
        <f t="shared" si="68"/>
        <v>0</v>
      </c>
      <c r="AQ183" s="170" t="str">
        <f t="shared" si="69"/>
        <v>70-73</v>
      </c>
      <c r="AR183" s="156" t="str">
        <f t="shared" si="70"/>
        <v/>
      </c>
      <c r="AS183" s="163">
        <f t="shared" si="71"/>
        <v>0</v>
      </c>
      <c r="AT183" s="50">
        <f t="shared" si="72"/>
        <v>0</v>
      </c>
      <c r="AU183" s="170" t="str">
        <f t="shared" si="73"/>
        <v>70-76</v>
      </c>
      <c r="AV183" s="156" t="str">
        <f t="shared" si="74"/>
        <v/>
      </c>
    </row>
    <row r="184" spans="1:48" ht="13.5" customHeight="1" x14ac:dyDescent="0.15">
      <c r="A184"/>
      <c r="B184" s="63">
        <v>71</v>
      </c>
      <c r="C184" s="71" t="str">
        <f t="shared" si="51"/>
        <v/>
      </c>
      <c r="D184" s="118" t="str">
        <f t="shared" si="75"/>
        <v/>
      </c>
      <c r="E184" s="141" t="str">
        <f t="shared" si="76"/>
        <v/>
      </c>
      <c r="F184" s="142" t="str">
        <f t="shared" si="52"/>
        <v/>
      </c>
      <c r="G184" s="142" t="str">
        <f t="shared" si="53"/>
        <v/>
      </c>
      <c r="H184" s="143"/>
      <c r="I184" s="143"/>
      <c r="J184" s="144">
        <f t="shared" si="54"/>
        <v>0</v>
      </c>
      <c r="K184" s="138">
        <f t="shared" si="55"/>
        <v>0</v>
      </c>
      <c r="L184" s="139">
        <f t="shared" si="56"/>
        <v>0</v>
      </c>
      <c r="M184" s="139">
        <f t="shared" si="57"/>
        <v>0</v>
      </c>
      <c r="N184" s="140">
        <f t="shared" si="58"/>
        <v>0</v>
      </c>
      <c r="O184" s="99"/>
      <c r="AE184" s="61"/>
      <c r="AG184" s="163">
        <f t="shared" si="59"/>
        <v>0</v>
      </c>
      <c r="AH184" s="50">
        <f t="shared" si="60"/>
        <v>0</v>
      </c>
      <c r="AI184" s="2" t="str">
        <f t="shared" si="61"/>
        <v>71-72</v>
      </c>
      <c r="AJ184" s="156" t="str">
        <f t="shared" si="62"/>
        <v/>
      </c>
      <c r="AK184" s="163">
        <f t="shared" si="63"/>
        <v>0</v>
      </c>
      <c r="AL184" s="50">
        <f t="shared" si="64"/>
        <v>0</v>
      </c>
      <c r="AM184" s="2" t="str">
        <f t="shared" si="65"/>
        <v>71-73</v>
      </c>
      <c r="AN184" s="156" t="str">
        <f t="shared" si="66"/>
        <v/>
      </c>
      <c r="AO184" s="163">
        <f t="shared" si="67"/>
        <v>0</v>
      </c>
      <c r="AP184" s="50">
        <f t="shared" si="68"/>
        <v>0</v>
      </c>
      <c r="AQ184" s="170" t="str">
        <f t="shared" si="69"/>
        <v>71-74</v>
      </c>
      <c r="AR184" s="156" t="str">
        <f t="shared" si="70"/>
        <v/>
      </c>
      <c r="AS184" s="163">
        <f t="shared" si="71"/>
        <v>0</v>
      </c>
      <c r="AT184" s="50">
        <f t="shared" si="72"/>
        <v>0</v>
      </c>
      <c r="AU184" s="170" t="str">
        <f t="shared" si="73"/>
        <v>71-77</v>
      </c>
      <c r="AV184" s="156" t="str">
        <f t="shared" si="74"/>
        <v/>
      </c>
    </row>
    <row r="185" spans="1:48" ht="13.5" customHeight="1" x14ac:dyDescent="0.15">
      <c r="A185"/>
      <c r="B185" s="63">
        <v>72</v>
      </c>
      <c r="C185" s="71" t="str">
        <f t="shared" si="51"/>
        <v/>
      </c>
      <c r="D185" s="118" t="str">
        <f t="shared" si="75"/>
        <v/>
      </c>
      <c r="E185" s="141" t="str">
        <f t="shared" si="76"/>
        <v/>
      </c>
      <c r="F185" s="142" t="str">
        <f t="shared" si="52"/>
        <v/>
      </c>
      <c r="G185" s="142" t="str">
        <f t="shared" si="53"/>
        <v/>
      </c>
      <c r="H185" s="143"/>
      <c r="I185" s="143"/>
      <c r="J185" s="144">
        <f t="shared" si="54"/>
        <v>0</v>
      </c>
      <c r="K185" s="138">
        <f t="shared" si="55"/>
        <v>0</v>
      </c>
      <c r="L185" s="139">
        <f t="shared" si="56"/>
        <v>0</v>
      </c>
      <c r="M185" s="139">
        <f t="shared" si="57"/>
        <v>0</v>
      </c>
      <c r="N185" s="140">
        <f t="shared" si="58"/>
        <v>0</v>
      </c>
      <c r="O185" s="99"/>
      <c r="AE185" s="61"/>
      <c r="AG185" s="163">
        <f t="shared" si="59"/>
        <v>0</v>
      </c>
      <c r="AH185" s="50">
        <f t="shared" si="60"/>
        <v>0</v>
      </c>
      <c r="AI185" s="2" t="str">
        <f t="shared" si="61"/>
        <v>72-73</v>
      </c>
      <c r="AJ185" s="156" t="str">
        <f t="shared" si="62"/>
        <v/>
      </c>
      <c r="AK185" s="163">
        <f t="shared" si="63"/>
        <v>0</v>
      </c>
      <c r="AL185" s="50">
        <f t="shared" si="64"/>
        <v>0</v>
      </c>
      <c r="AM185" s="2" t="str">
        <f t="shared" si="65"/>
        <v>72-74</v>
      </c>
      <c r="AN185" s="156" t="str">
        <f t="shared" si="66"/>
        <v/>
      </c>
      <c r="AO185" s="163">
        <f t="shared" si="67"/>
        <v>0</v>
      </c>
      <c r="AP185" s="50">
        <f t="shared" si="68"/>
        <v>0</v>
      </c>
      <c r="AQ185" s="170" t="str">
        <f t="shared" si="69"/>
        <v>72-75</v>
      </c>
      <c r="AR185" s="156" t="str">
        <f t="shared" si="70"/>
        <v/>
      </c>
      <c r="AS185" s="163">
        <f t="shared" si="71"/>
        <v>0</v>
      </c>
      <c r="AT185" s="50">
        <f t="shared" si="72"/>
        <v>0</v>
      </c>
      <c r="AU185" s="170" t="str">
        <f t="shared" si="73"/>
        <v>72-78</v>
      </c>
      <c r="AV185" s="156" t="str">
        <f t="shared" si="74"/>
        <v/>
      </c>
    </row>
    <row r="186" spans="1:48" ht="13.5" customHeight="1" x14ac:dyDescent="0.15">
      <c r="A186"/>
      <c r="B186" s="63">
        <v>73</v>
      </c>
      <c r="C186" s="71" t="str">
        <f t="shared" si="51"/>
        <v/>
      </c>
      <c r="D186" s="118" t="str">
        <f t="shared" si="75"/>
        <v/>
      </c>
      <c r="E186" s="141" t="str">
        <f t="shared" si="76"/>
        <v/>
      </c>
      <c r="F186" s="142" t="str">
        <f t="shared" si="52"/>
        <v/>
      </c>
      <c r="G186" s="142" t="str">
        <f t="shared" si="53"/>
        <v/>
      </c>
      <c r="H186" s="143"/>
      <c r="I186" s="143"/>
      <c r="J186" s="144">
        <f t="shared" si="54"/>
        <v>0</v>
      </c>
      <c r="K186" s="138">
        <f t="shared" si="55"/>
        <v>0</v>
      </c>
      <c r="L186" s="139">
        <f t="shared" si="56"/>
        <v>0</v>
      </c>
      <c r="M186" s="139">
        <f t="shared" si="57"/>
        <v>0</v>
      </c>
      <c r="N186" s="140">
        <f t="shared" si="58"/>
        <v>0</v>
      </c>
      <c r="O186" s="99"/>
      <c r="AE186" s="61"/>
      <c r="AG186" s="163">
        <f t="shared" si="59"/>
        <v>0</v>
      </c>
      <c r="AH186" s="50">
        <f t="shared" si="60"/>
        <v>0</v>
      </c>
      <c r="AI186" s="2" t="str">
        <f t="shared" si="61"/>
        <v>73-74</v>
      </c>
      <c r="AJ186" s="156" t="str">
        <f t="shared" si="62"/>
        <v/>
      </c>
      <c r="AK186" s="163">
        <f t="shared" si="63"/>
        <v>0</v>
      </c>
      <c r="AL186" s="50">
        <f t="shared" si="64"/>
        <v>0</v>
      </c>
      <c r="AM186" s="2" t="str">
        <f t="shared" si="65"/>
        <v>73-75</v>
      </c>
      <c r="AN186" s="156" t="str">
        <f t="shared" si="66"/>
        <v/>
      </c>
      <c r="AO186" s="163">
        <f t="shared" si="67"/>
        <v>0</v>
      </c>
      <c r="AP186" s="50">
        <f t="shared" si="68"/>
        <v>0</v>
      </c>
      <c r="AQ186" s="170" t="str">
        <f t="shared" si="69"/>
        <v>73-76</v>
      </c>
      <c r="AR186" s="156" t="str">
        <f t="shared" si="70"/>
        <v/>
      </c>
      <c r="AS186" s="163">
        <f t="shared" si="71"/>
        <v>0</v>
      </c>
      <c r="AT186" s="50">
        <f t="shared" si="72"/>
        <v>0</v>
      </c>
      <c r="AU186" s="170" t="str">
        <f t="shared" si="73"/>
        <v>73-79</v>
      </c>
      <c r="AV186" s="156" t="str">
        <f t="shared" si="74"/>
        <v/>
      </c>
    </row>
    <row r="187" spans="1:48" ht="13.5" customHeight="1" x14ac:dyDescent="0.15">
      <c r="A187"/>
      <c r="B187" s="63">
        <v>74</v>
      </c>
      <c r="C187" s="71" t="str">
        <f t="shared" si="51"/>
        <v/>
      </c>
      <c r="D187" s="118" t="str">
        <f t="shared" si="75"/>
        <v/>
      </c>
      <c r="E187" s="141" t="str">
        <f t="shared" si="76"/>
        <v/>
      </c>
      <c r="F187" s="142" t="str">
        <f t="shared" si="52"/>
        <v/>
      </c>
      <c r="G187" s="142" t="str">
        <f t="shared" si="53"/>
        <v/>
      </c>
      <c r="H187" s="143"/>
      <c r="I187" s="143"/>
      <c r="J187" s="144">
        <f t="shared" si="54"/>
        <v>0</v>
      </c>
      <c r="K187" s="138">
        <f t="shared" si="55"/>
        <v>0</v>
      </c>
      <c r="L187" s="139">
        <f t="shared" si="56"/>
        <v>0</v>
      </c>
      <c r="M187" s="139">
        <f t="shared" si="57"/>
        <v>0</v>
      </c>
      <c r="N187" s="140">
        <f t="shared" si="58"/>
        <v>0</v>
      </c>
      <c r="O187" s="99"/>
      <c r="AE187" s="61"/>
      <c r="AG187" s="163">
        <f t="shared" si="59"/>
        <v>0</v>
      </c>
      <c r="AH187" s="50">
        <f t="shared" si="60"/>
        <v>0</v>
      </c>
      <c r="AI187" s="2" t="str">
        <f t="shared" si="61"/>
        <v>74-75</v>
      </c>
      <c r="AJ187" s="156" t="str">
        <f t="shared" si="62"/>
        <v/>
      </c>
      <c r="AK187" s="163">
        <f t="shared" si="63"/>
        <v>0</v>
      </c>
      <c r="AL187" s="50">
        <f t="shared" si="64"/>
        <v>0</v>
      </c>
      <c r="AM187" s="2" t="str">
        <f t="shared" si="65"/>
        <v>74-76</v>
      </c>
      <c r="AN187" s="156" t="str">
        <f t="shared" si="66"/>
        <v/>
      </c>
      <c r="AO187" s="163">
        <f t="shared" si="67"/>
        <v>0</v>
      </c>
      <c r="AP187" s="50">
        <f t="shared" si="68"/>
        <v>0</v>
      </c>
      <c r="AQ187" s="170" t="str">
        <f t="shared" si="69"/>
        <v>74-77</v>
      </c>
      <c r="AR187" s="156" t="str">
        <f t="shared" si="70"/>
        <v/>
      </c>
      <c r="AS187" s="163">
        <f t="shared" si="71"/>
        <v>0</v>
      </c>
      <c r="AT187" s="50">
        <f t="shared" si="72"/>
        <v>0</v>
      </c>
      <c r="AU187" s="170" t="str">
        <f t="shared" si="73"/>
        <v>74-80</v>
      </c>
      <c r="AV187" s="156" t="str">
        <f t="shared" si="74"/>
        <v/>
      </c>
    </row>
    <row r="188" spans="1:48" ht="13.5" customHeight="1" x14ac:dyDescent="0.15">
      <c r="A188"/>
      <c r="B188" s="63">
        <v>75</v>
      </c>
      <c r="C188" s="71" t="str">
        <f t="shared" si="51"/>
        <v/>
      </c>
      <c r="D188" s="118" t="str">
        <f t="shared" si="75"/>
        <v/>
      </c>
      <c r="E188" s="141" t="str">
        <f t="shared" si="76"/>
        <v/>
      </c>
      <c r="F188" s="142" t="str">
        <f t="shared" si="52"/>
        <v/>
      </c>
      <c r="G188" s="142" t="str">
        <f t="shared" si="53"/>
        <v/>
      </c>
      <c r="H188" s="143"/>
      <c r="I188" s="143"/>
      <c r="J188" s="144">
        <f t="shared" si="54"/>
        <v>0</v>
      </c>
      <c r="K188" s="138">
        <f t="shared" si="55"/>
        <v>0</v>
      </c>
      <c r="L188" s="139">
        <f t="shared" si="56"/>
        <v>0</v>
      </c>
      <c r="M188" s="139">
        <f t="shared" si="57"/>
        <v>0</v>
      </c>
      <c r="N188" s="140">
        <f t="shared" si="58"/>
        <v>0</v>
      </c>
      <c r="O188" s="99"/>
      <c r="AE188" s="61"/>
      <c r="AG188" s="163">
        <f t="shared" si="59"/>
        <v>0</v>
      </c>
      <c r="AH188" s="50">
        <f t="shared" si="60"/>
        <v>0</v>
      </c>
      <c r="AI188" s="2" t="str">
        <f t="shared" si="61"/>
        <v>75-76</v>
      </c>
      <c r="AJ188" s="156" t="str">
        <f t="shared" si="62"/>
        <v/>
      </c>
      <c r="AK188" s="163">
        <f t="shared" si="63"/>
        <v>0</v>
      </c>
      <c r="AL188" s="50">
        <f t="shared" si="64"/>
        <v>0</v>
      </c>
      <c r="AM188" s="2" t="str">
        <f t="shared" si="65"/>
        <v>75-77</v>
      </c>
      <c r="AN188" s="156" t="str">
        <f t="shared" si="66"/>
        <v/>
      </c>
      <c r="AO188" s="163">
        <f t="shared" si="67"/>
        <v>0</v>
      </c>
      <c r="AP188" s="50">
        <f t="shared" si="68"/>
        <v>0</v>
      </c>
      <c r="AQ188" s="170" t="str">
        <f t="shared" si="69"/>
        <v>75-78</v>
      </c>
      <c r="AR188" s="156" t="str">
        <f t="shared" si="70"/>
        <v/>
      </c>
      <c r="AS188" s="163">
        <f t="shared" si="71"/>
        <v>0</v>
      </c>
      <c r="AT188" s="50">
        <f t="shared" si="72"/>
        <v>0</v>
      </c>
      <c r="AU188" s="170" t="str">
        <f t="shared" si="73"/>
        <v>75-81</v>
      </c>
      <c r="AV188" s="156" t="str">
        <f t="shared" si="74"/>
        <v/>
      </c>
    </row>
    <row r="189" spans="1:48" ht="13.5" customHeight="1" x14ac:dyDescent="0.15">
      <c r="A189"/>
      <c r="B189" s="63">
        <v>76</v>
      </c>
      <c r="C189" s="71" t="str">
        <f t="shared" si="51"/>
        <v/>
      </c>
      <c r="D189" s="118" t="str">
        <f t="shared" si="75"/>
        <v/>
      </c>
      <c r="E189" s="141" t="str">
        <f t="shared" si="76"/>
        <v/>
      </c>
      <c r="F189" s="142" t="str">
        <f t="shared" si="52"/>
        <v/>
      </c>
      <c r="G189" s="142" t="str">
        <f t="shared" si="53"/>
        <v/>
      </c>
      <c r="H189" s="143"/>
      <c r="I189" s="143"/>
      <c r="J189" s="144">
        <f t="shared" si="54"/>
        <v>0</v>
      </c>
      <c r="K189" s="138">
        <f t="shared" si="55"/>
        <v>0</v>
      </c>
      <c r="L189" s="139">
        <f t="shared" si="56"/>
        <v>0</v>
      </c>
      <c r="M189" s="139">
        <f t="shared" si="57"/>
        <v>0</v>
      </c>
      <c r="N189" s="140">
        <f t="shared" si="58"/>
        <v>0</v>
      </c>
      <c r="O189" s="99"/>
      <c r="AE189" s="61"/>
      <c r="AG189" s="163">
        <f t="shared" si="59"/>
        <v>0</v>
      </c>
      <c r="AH189" s="50">
        <f t="shared" si="60"/>
        <v>0</v>
      </c>
      <c r="AI189" s="2" t="str">
        <f t="shared" si="61"/>
        <v>76-77</v>
      </c>
      <c r="AJ189" s="156" t="str">
        <f t="shared" si="62"/>
        <v/>
      </c>
      <c r="AK189" s="163">
        <f t="shared" si="63"/>
        <v>0</v>
      </c>
      <c r="AL189" s="50">
        <f t="shared" si="64"/>
        <v>0</v>
      </c>
      <c r="AM189" s="2" t="str">
        <f t="shared" si="65"/>
        <v>76-78</v>
      </c>
      <c r="AN189" s="156" t="str">
        <f t="shared" si="66"/>
        <v/>
      </c>
      <c r="AO189" s="163">
        <f t="shared" si="67"/>
        <v>0</v>
      </c>
      <c r="AP189" s="50">
        <f t="shared" si="68"/>
        <v>0</v>
      </c>
      <c r="AQ189" s="170" t="str">
        <f t="shared" si="69"/>
        <v>76-79</v>
      </c>
      <c r="AR189" s="156" t="str">
        <f t="shared" si="70"/>
        <v/>
      </c>
      <c r="AS189" s="163">
        <f t="shared" si="71"/>
        <v>0</v>
      </c>
      <c r="AT189" s="50">
        <f t="shared" si="72"/>
        <v>0</v>
      </c>
      <c r="AU189" s="170" t="str">
        <f t="shared" si="73"/>
        <v>76-82</v>
      </c>
      <c r="AV189" s="156" t="str">
        <f t="shared" si="74"/>
        <v/>
      </c>
    </row>
    <row r="190" spans="1:48" ht="13.5" customHeight="1" x14ac:dyDescent="0.15">
      <c r="A190"/>
      <c r="B190" s="63">
        <v>77</v>
      </c>
      <c r="C190" s="71" t="str">
        <f t="shared" si="51"/>
        <v/>
      </c>
      <c r="D190" s="118" t="str">
        <f t="shared" si="75"/>
        <v/>
      </c>
      <c r="E190" s="141" t="str">
        <f t="shared" si="76"/>
        <v/>
      </c>
      <c r="F190" s="142" t="str">
        <f t="shared" si="52"/>
        <v/>
      </c>
      <c r="G190" s="142" t="str">
        <f t="shared" si="53"/>
        <v/>
      </c>
      <c r="H190" s="143"/>
      <c r="I190" s="143"/>
      <c r="J190" s="144">
        <f t="shared" si="54"/>
        <v>0</v>
      </c>
      <c r="K190" s="138">
        <f t="shared" si="55"/>
        <v>0</v>
      </c>
      <c r="L190" s="139">
        <f t="shared" si="56"/>
        <v>0</v>
      </c>
      <c r="M190" s="139">
        <f t="shared" si="57"/>
        <v>0</v>
      </c>
      <c r="N190" s="140">
        <f t="shared" si="58"/>
        <v>0</v>
      </c>
      <c r="O190" s="99"/>
      <c r="AE190" s="61"/>
      <c r="AG190" s="163">
        <f t="shared" si="59"/>
        <v>0</v>
      </c>
      <c r="AH190" s="50">
        <f t="shared" si="60"/>
        <v>0</v>
      </c>
      <c r="AI190" s="2" t="str">
        <f t="shared" si="61"/>
        <v>77-78</v>
      </c>
      <c r="AJ190" s="156" t="str">
        <f t="shared" si="62"/>
        <v/>
      </c>
      <c r="AK190" s="163">
        <f t="shared" si="63"/>
        <v>0</v>
      </c>
      <c r="AL190" s="50">
        <f t="shared" si="64"/>
        <v>0</v>
      </c>
      <c r="AM190" s="2" t="str">
        <f t="shared" si="65"/>
        <v>77-79</v>
      </c>
      <c r="AN190" s="156" t="str">
        <f t="shared" si="66"/>
        <v/>
      </c>
      <c r="AO190" s="163">
        <f t="shared" si="67"/>
        <v>0</v>
      </c>
      <c r="AP190" s="50">
        <f t="shared" si="68"/>
        <v>0</v>
      </c>
      <c r="AQ190" s="170" t="str">
        <f t="shared" si="69"/>
        <v>77-80</v>
      </c>
      <c r="AR190" s="156" t="str">
        <f t="shared" si="70"/>
        <v/>
      </c>
      <c r="AS190" s="163">
        <f t="shared" si="71"/>
        <v>0</v>
      </c>
      <c r="AT190" s="50">
        <f t="shared" si="72"/>
        <v>0</v>
      </c>
      <c r="AU190" s="170" t="str">
        <f t="shared" si="73"/>
        <v>77-83</v>
      </c>
      <c r="AV190" s="156" t="str">
        <f t="shared" si="74"/>
        <v/>
      </c>
    </row>
    <row r="191" spans="1:48" ht="13.5" customHeight="1" x14ac:dyDescent="0.15">
      <c r="A191"/>
      <c r="B191" s="63">
        <v>78</v>
      </c>
      <c r="C191" s="71" t="str">
        <f t="shared" si="51"/>
        <v/>
      </c>
      <c r="D191" s="118" t="str">
        <f t="shared" si="75"/>
        <v/>
      </c>
      <c r="E191" s="141" t="str">
        <f t="shared" si="76"/>
        <v/>
      </c>
      <c r="F191" s="142" t="str">
        <f t="shared" si="52"/>
        <v/>
      </c>
      <c r="G191" s="142" t="str">
        <f t="shared" si="53"/>
        <v/>
      </c>
      <c r="H191" s="143"/>
      <c r="I191" s="143"/>
      <c r="J191" s="144">
        <f t="shared" si="54"/>
        <v>0</v>
      </c>
      <c r="K191" s="138">
        <f t="shared" si="55"/>
        <v>0</v>
      </c>
      <c r="L191" s="139">
        <f t="shared" si="56"/>
        <v>0</v>
      </c>
      <c r="M191" s="139">
        <f t="shared" si="57"/>
        <v>0</v>
      </c>
      <c r="N191" s="140">
        <f t="shared" si="58"/>
        <v>0</v>
      </c>
      <c r="O191" s="99"/>
      <c r="AE191" s="61"/>
      <c r="AG191" s="163">
        <f t="shared" si="59"/>
        <v>0</v>
      </c>
      <c r="AH191" s="50">
        <f t="shared" si="60"/>
        <v>0</v>
      </c>
      <c r="AI191" s="2" t="str">
        <f t="shared" si="61"/>
        <v>78-79</v>
      </c>
      <c r="AJ191" s="156" t="str">
        <f t="shared" si="62"/>
        <v/>
      </c>
      <c r="AK191" s="163">
        <f t="shared" si="63"/>
        <v>0</v>
      </c>
      <c r="AL191" s="50">
        <f t="shared" si="64"/>
        <v>0</v>
      </c>
      <c r="AM191" s="2" t="str">
        <f t="shared" si="65"/>
        <v>78-80</v>
      </c>
      <c r="AN191" s="156" t="str">
        <f t="shared" si="66"/>
        <v/>
      </c>
      <c r="AO191" s="163">
        <f t="shared" si="67"/>
        <v>0</v>
      </c>
      <c r="AP191" s="50">
        <f t="shared" si="68"/>
        <v>0</v>
      </c>
      <c r="AQ191" s="170" t="str">
        <f t="shared" si="69"/>
        <v>78-81</v>
      </c>
      <c r="AR191" s="156" t="str">
        <f t="shared" si="70"/>
        <v/>
      </c>
      <c r="AS191" s="163">
        <f t="shared" si="71"/>
        <v>0</v>
      </c>
      <c r="AT191" s="50">
        <f t="shared" si="72"/>
        <v>0</v>
      </c>
      <c r="AU191" s="170" t="str">
        <f t="shared" si="73"/>
        <v>78-84</v>
      </c>
      <c r="AV191" s="156" t="str">
        <f t="shared" si="74"/>
        <v/>
      </c>
    </row>
    <row r="192" spans="1:48" ht="13.5" customHeight="1" x14ac:dyDescent="0.15">
      <c r="A192"/>
      <c r="B192" s="63">
        <v>79</v>
      </c>
      <c r="C192" s="71" t="str">
        <f t="shared" si="51"/>
        <v/>
      </c>
      <c r="D192" s="118" t="str">
        <f t="shared" si="75"/>
        <v/>
      </c>
      <c r="E192" s="141" t="str">
        <f t="shared" si="76"/>
        <v/>
      </c>
      <c r="F192" s="142" t="str">
        <f t="shared" si="52"/>
        <v/>
      </c>
      <c r="G192" s="142" t="str">
        <f t="shared" si="53"/>
        <v/>
      </c>
      <c r="H192" s="143"/>
      <c r="I192" s="143"/>
      <c r="J192" s="144">
        <f t="shared" si="54"/>
        <v>0</v>
      </c>
      <c r="K192" s="138">
        <f t="shared" si="55"/>
        <v>0</v>
      </c>
      <c r="L192" s="139">
        <f t="shared" si="56"/>
        <v>0</v>
      </c>
      <c r="M192" s="139">
        <f t="shared" si="57"/>
        <v>0</v>
      </c>
      <c r="N192" s="140">
        <f t="shared" si="58"/>
        <v>0</v>
      </c>
      <c r="O192" s="99"/>
      <c r="AE192" s="61"/>
      <c r="AG192" s="163">
        <f t="shared" si="59"/>
        <v>0</v>
      </c>
      <c r="AH192" s="50">
        <f t="shared" si="60"/>
        <v>0</v>
      </c>
      <c r="AI192" s="2" t="str">
        <f t="shared" si="61"/>
        <v>79-80</v>
      </c>
      <c r="AJ192" s="156" t="str">
        <f t="shared" si="62"/>
        <v/>
      </c>
      <c r="AK192" s="163">
        <f t="shared" si="63"/>
        <v>0</v>
      </c>
      <c r="AL192" s="50">
        <f t="shared" si="64"/>
        <v>0</v>
      </c>
      <c r="AM192" s="2" t="str">
        <f t="shared" si="65"/>
        <v>79-81</v>
      </c>
      <c r="AN192" s="156" t="str">
        <f t="shared" si="66"/>
        <v/>
      </c>
      <c r="AO192" s="163">
        <f t="shared" si="67"/>
        <v>0</v>
      </c>
      <c r="AP192" s="50">
        <f t="shared" si="68"/>
        <v>0</v>
      </c>
      <c r="AQ192" s="170" t="str">
        <f t="shared" si="69"/>
        <v>79-82</v>
      </c>
      <c r="AR192" s="156" t="str">
        <f t="shared" si="70"/>
        <v/>
      </c>
      <c r="AS192" s="163">
        <f t="shared" si="71"/>
        <v>0</v>
      </c>
      <c r="AT192" s="50">
        <f t="shared" si="72"/>
        <v>0</v>
      </c>
      <c r="AU192" s="170" t="str">
        <f t="shared" si="73"/>
        <v>79-85</v>
      </c>
      <c r="AV192" s="156" t="str">
        <f t="shared" si="74"/>
        <v/>
      </c>
    </row>
    <row r="193" spans="1:61" ht="13.5" customHeight="1" x14ac:dyDescent="0.15">
      <c r="A193"/>
      <c r="B193" s="63">
        <v>80</v>
      </c>
      <c r="C193" s="71" t="str">
        <f t="shared" si="51"/>
        <v/>
      </c>
      <c r="D193" s="118" t="str">
        <f t="shared" si="75"/>
        <v/>
      </c>
      <c r="E193" s="141" t="str">
        <f t="shared" si="76"/>
        <v/>
      </c>
      <c r="F193" s="142" t="str">
        <f t="shared" si="52"/>
        <v/>
      </c>
      <c r="G193" s="142" t="str">
        <f t="shared" si="53"/>
        <v/>
      </c>
      <c r="H193" s="143"/>
      <c r="I193" s="143"/>
      <c r="J193" s="144">
        <f t="shared" si="54"/>
        <v>0</v>
      </c>
      <c r="K193" s="138">
        <f t="shared" si="55"/>
        <v>0</v>
      </c>
      <c r="L193" s="139">
        <f t="shared" si="56"/>
        <v>0</v>
      </c>
      <c r="M193" s="139">
        <f t="shared" si="57"/>
        <v>0</v>
      </c>
      <c r="N193" s="140">
        <f t="shared" si="58"/>
        <v>0</v>
      </c>
      <c r="O193" s="99"/>
      <c r="AE193" s="61"/>
      <c r="AG193" s="163">
        <f t="shared" si="59"/>
        <v>0</v>
      </c>
      <c r="AH193" s="50">
        <f t="shared" si="60"/>
        <v>0</v>
      </c>
      <c r="AI193" s="2" t="str">
        <f t="shared" si="61"/>
        <v>80-81</v>
      </c>
      <c r="AJ193" s="156" t="str">
        <f t="shared" si="62"/>
        <v/>
      </c>
      <c r="AK193" s="163">
        <f t="shared" si="63"/>
        <v>0</v>
      </c>
      <c r="AL193" s="50">
        <f t="shared" si="64"/>
        <v>0</v>
      </c>
      <c r="AM193" s="2" t="str">
        <f t="shared" si="65"/>
        <v>80-82</v>
      </c>
      <c r="AN193" s="156" t="str">
        <f t="shared" si="66"/>
        <v/>
      </c>
      <c r="AO193" s="163">
        <f t="shared" si="67"/>
        <v>0</v>
      </c>
      <c r="AP193" s="50">
        <f t="shared" si="68"/>
        <v>0</v>
      </c>
      <c r="AQ193" s="170" t="str">
        <f t="shared" si="69"/>
        <v>80-83</v>
      </c>
      <c r="AR193" s="156" t="str">
        <f t="shared" si="70"/>
        <v/>
      </c>
      <c r="AS193" s="163">
        <f t="shared" si="71"/>
        <v>0</v>
      </c>
      <c r="AT193" s="50">
        <f t="shared" si="72"/>
        <v>0</v>
      </c>
      <c r="AU193" s="170" t="str">
        <f t="shared" si="73"/>
        <v>80-86</v>
      </c>
      <c r="AV193" s="156" t="str">
        <f t="shared" si="74"/>
        <v/>
      </c>
    </row>
    <row r="194" spans="1:61" ht="13.5" customHeight="1" x14ac:dyDescent="0.15">
      <c r="A194"/>
      <c r="B194" s="63">
        <v>81</v>
      </c>
      <c r="C194" s="71" t="str">
        <f t="shared" si="51"/>
        <v/>
      </c>
      <c r="D194" s="118" t="str">
        <f t="shared" si="75"/>
        <v/>
      </c>
      <c r="E194" s="141" t="str">
        <f t="shared" si="76"/>
        <v/>
      </c>
      <c r="F194" s="142" t="str">
        <f t="shared" si="52"/>
        <v/>
      </c>
      <c r="G194" s="142" t="str">
        <f t="shared" si="53"/>
        <v/>
      </c>
      <c r="H194" s="143"/>
      <c r="I194" s="143"/>
      <c r="J194" s="144">
        <f t="shared" si="54"/>
        <v>0</v>
      </c>
      <c r="K194" s="138">
        <f t="shared" si="55"/>
        <v>0</v>
      </c>
      <c r="L194" s="139">
        <f t="shared" si="56"/>
        <v>0</v>
      </c>
      <c r="M194" s="139">
        <f t="shared" si="57"/>
        <v>0</v>
      </c>
      <c r="N194" s="140">
        <f t="shared" si="58"/>
        <v>0</v>
      </c>
      <c r="O194" s="99"/>
      <c r="AE194" s="61"/>
      <c r="AG194" s="163">
        <f t="shared" si="59"/>
        <v>0</v>
      </c>
      <c r="AH194" s="50">
        <f t="shared" si="60"/>
        <v>0</v>
      </c>
      <c r="AI194" s="2" t="str">
        <f t="shared" si="61"/>
        <v>81-82</v>
      </c>
      <c r="AJ194" s="156" t="str">
        <f t="shared" si="62"/>
        <v/>
      </c>
      <c r="AK194" s="163">
        <f t="shared" si="63"/>
        <v>0</v>
      </c>
      <c r="AL194" s="50">
        <f t="shared" si="64"/>
        <v>0</v>
      </c>
      <c r="AM194" s="2" t="str">
        <f t="shared" si="65"/>
        <v>81-83</v>
      </c>
      <c r="AN194" s="156" t="str">
        <f t="shared" si="66"/>
        <v/>
      </c>
      <c r="AO194" s="163">
        <f t="shared" si="67"/>
        <v>0</v>
      </c>
      <c r="AP194" s="50">
        <f t="shared" si="68"/>
        <v>0</v>
      </c>
      <c r="AQ194" s="170" t="str">
        <f t="shared" si="69"/>
        <v>81-84</v>
      </c>
      <c r="AR194" s="156" t="str">
        <f t="shared" si="70"/>
        <v/>
      </c>
      <c r="AS194" s="163">
        <f t="shared" si="71"/>
        <v>0</v>
      </c>
      <c r="AT194" s="50">
        <f t="shared" si="72"/>
        <v>0</v>
      </c>
      <c r="AU194" s="170" t="str">
        <f t="shared" si="73"/>
        <v>81-87</v>
      </c>
      <c r="AV194" s="156" t="str">
        <f t="shared" si="74"/>
        <v/>
      </c>
    </row>
    <row r="195" spans="1:61" ht="13.5" customHeight="1" x14ac:dyDescent="0.15">
      <c r="A195"/>
      <c r="B195" s="63">
        <v>82</v>
      </c>
      <c r="C195" s="71" t="str">
        <f t="shared" si="51"/>
        <v/>
      </c>
      <c r="D195" s="118" t="str">
        <f t="shared" si="75"/>
        <v/>
      </c>
      <c r="E195" s="141" t="str">
        <f t="shared" si="76"/>
        <v/>
      </c>
      <c r="F195" s="142" t="str">
        <f t="shared" si="52"/>
        <v/>
      </c>
      <c r="G195" s="142" t="str">
        <f t="shared" si="53"/>
        <v/>
      </c>
      <c r="H195" s="143"/>
      <c r="I195" s="143"/>
      <c r="J195" s="144">
        <f t="shared" si="54"/>
        <v>0</v>
      </c>
      <c r="K195" s="138">
        <f t="shared" si="55"/>
        <v>0</v>
      </c>
      <c r="L195" s="139">
        <f t="shared" si="56"/>
        <v>0</v>
      </c>
      <c r="M195" s="139">
        <f t="shared" si="57"/>
        <v>0</v>
      </c>
      <c r="N195" s="140">
        <f t="shared" si="58"/>
        <v>0</v>
      </c>
      <c r="O195" s="99"/>
      <c r="AE195" s="61"/>
      <c r="AG195" s="163">
        <f t="shared" si="59"/>
        <v>0</v>
      </c>
      <c r="AH195" s="50">
        <f t="shared" si="60"/>
        <v>0</v>
      </c>
      <c r="AI195" s="2" t="str">
        <f t="shared" si="61"/>
        <v>82-83</v>
      </c>
      <c r="AJ195" s="156" t="str">
        <f t="shared" si="62"/>
        <v/>
      </c>
      <c r="AK195" s="163">
        <f t="shared" si="63"/>
        <v>0</v>
      </c>
      <c r="AL195" s="50">
        <f t="shared" si="64"/>
        <v>0</v>
      </c>
      <c r="AM195" s="2" t="str">
        <f t="shared" si="65"/>
        <v>82-84</v>
      </c>
      <c r="AN195" s="156" t="str">
        <f t="shared" si="66"/>
        <v/>
      </c>
      <c r="AO195" s="163">
        <f t="shared" si="67"/>
        <v>0</v>
      </c>
      <c r="AP195" s="50">
        <f t="shared" si="68"/>
        <v>0</v>
      </c>
      <c r="AQ195" s="170" t="str">
        <f t="shared" si="69"/>
        <v>82-85</v>
      </c>
      <c r="AR195" s="156" t="str">
        <f t="shared" si="70"/>
        <v/>
      </c>
      <c r="AS195" s="163">
        <f t="shared" si="71"/>
        <v>0</v>
      </c>
      <c r="AT195" s="50">
        <f t="shared" si="72"/>
        <v>0</v>
      </c>
      <c r="AU195" s="170" t="str">
        <f t="shared" si="73"/>
        <v>82-88</v>
      </c>
      <c r="AV195" s="156" t="str">
        <f t="shared" si="74"/>
        <v/>
      </c>
    </row>
    <row r="196" spans="1:61" ht="13.5" customHeight="1" x14ac:dyDescent="0.15">
      <c r="A196"/>
      <c r="B196" s="63">
        <v>83</v>
      </c>
      <c r="C196" s="71" t="str">
        <f t="shared" si="51"/>
        <v/>
      </c>
      <c r="D196" s="118" t="str">
        <f t="shared" si="75"/>
        <v/>
      </c>
      <c r="E196" s="141" t="str">
        <f t="shared" si="76"/>
        <v/>
      </c>
      <c r="F196" s="142" t="str">
        <f t="shared" si="52"/>
        <v/>
      </c>
      <c r="G196" s="142" t="str">
        <f t="shared" si="53"/>
        <v/>
      </c>
      <c r="H196" s="143"/>
      <c r="I196" s="143"/>
      <c r="J196" s="144">
        <f t="shared" si="54"/>
        <v>0</v>
      </c>
      <c r="K196" s="138">
        <f t="shared" si="55"/>
        <v>0</v>
      </c>
      <c r="L196" s="139">
        <f t="shared" si="56"/>
        <v>0</v>
      </c>
      <c r="M196" s="139">
        <f t="shared" si="57"/>
        <v>0</v>
      </c>
      <c r="N196" s="140">
        <f t="shared" si="58"/>
        <v>0</v>
      </c>
      <c r="O196" s="99"/>
      <c r="AE196" s="61"/>
      <c r="AG196" s="163">
        <f t="shared" si="59"/>
        <v>0</v>
      </c>
      <c r="AH196" s="50">
        <f t="shared" si="60"/>
        <v>0</v>
      </c>
      <c r="AI196" s="2" t="str">
        <f t="shared" si="61"/>
        <v>83-84</v>
      </c>
      <c r="AJ196" s="156" t="str">
        <f t="shared" si="62"/>
        <v/>
      </c>
      <c r="AK196" s="163">
        <f t="shared" si="63"/>
        <v>0</v>
      </c>
      <c r="AL196" s="50">
        <f t="shared" si="64"/>
        <v>0</v>
      </c>
      <c r="AM196" s="2" t="str">
        <f t="shared" si="65"/>
        <v>83-85</v>
      </c>
      <c r="AN196" s="156" t="str">
        <f t="shared" si="66"/>
        <v/>
      </c>
      <c r="AO196" s="163">
        <f t="shared" si="67"/>
        <v>0</v>
      </c>
      <c r="AP196" s="50">
        <f t="shared" si="68"/>
        <v>0</v>
      </c>
      <c r="AQ196" s="170" t="str">
        <f t="shared" si="69"/>
        <v>83-86</v>
      </c>
      <c r="AR196" s="156" t="str">
        <f t="shared" si="70"/>
        <v/>
      </c>
      <c r="AS196" s="163">
        <f t="shared" si="71"/>
        <v>0</v>
      </c>
      <c r="AT196" s="50">
        <f t="shared" si="72"/>
        <v>0</v>
      </c>
      <c r="AU196" s="170" t="str">
        <f t="shared" si="73"/>
        <v>83-89</v>
      </c>
      <c r="AV196" s="156" t="str">
        <f t="shared" si="74"/>
        <v/>
      </c>
    </row>
    <row r="197" spans="1:61" ht="13.5" customHeight="1" x14ac:dyDescent="0.15">
      <c r="A197"/>
      <c r="B197" s="63">
        <v>84</v>
      </c>
      <c r="C197" s="71" t="str">
        <f t="shared" si="51"/>
        <v/>
      </c>
      <c r="D197" s="118" t="str">
        <f t="shared" si="75"/>
        <v/>
      </c>
      <c r="E197" s="141" t="str">
        <f t="shared" si="76"/>
        <v/>
      </c>
      <c r="F197" s="142" t="str">
        <f t="shared" si="52"/>
        <v/>
      </c>
      <c r="G197" s="142" t="str">
        <f t="shared" si="53"/>
        <v/>
      </c>
      <c r="H197" s="143"/>
      <c r="I197" s="143"/>
      <c r="J197" s="144">
        <f t="shared" si="54"/>
        <v>0</v>
      </c>
      <c r="K197" s="138">
        <f t="shared" si="55"/>
        <v>0</v>
      </c>
      <c r="L197" s="139">
        <f t="shared" si="56"/>
        <v>0</v>
      </c>
      <c r="M197" s="139">
        <f t="shared" si="57"/>
        <v>0</v>
      </c>
      <c r="N197" s="140">
        <f t="shared" si="58"/>
        <v>0</v>
      </c>
      <c r="O197" s="99"/>
      <c r="AE197" s="61"/>
      <c r="AG197" s="163">
        <f t="shared" si="59"/>
        <v>0</v>
      </c>
      <c r="AH197" s="50">
        <f t="shared" si="60"/>
        <v>0</v>
      </c>
      <c r="AI197" s="2" t="str">
        <f t="shared" si="61"/>
        <v>84-85</v>
      </c>
      <c r="AJ197" s="156" t="str">
        <f t="shared" si="62"/>
        <v/>
      </c>
      <c r="AK197" s="163">
        <f t="shared" si="63"/>
        <v>0</v>
      </c>
      <c r="AL197" s="50">
        <f t="shared" si="64"/>
        <v>0</v>
      </c>
      <c r="AM197" s="2" t="str">
        <f t="shared" si="65"/>
        <v>84-86</v>
      </c>
      <c r="AN197" s="156" t="str">
        <f t="shared" si="66"/>
        <v/>
      </c>
      <c r="AO197" s="163">
        <f t="shared" si="67"/>
        <v>0</v>
      </c>
      <c r="AP197" s="50">
        <f t="shared" si="68"/>
        <v>0</v>
      </c>
      <c r="AQ197" s="170" t="str">
        <f t="shared" si="69"/>
        <v>84-87</v>
      </c>
      <c r="AR197" s="156" t="str">
        <f t="shared" si="70"/>
        <v/>
      </c>
      <c r="AS197" s="163">
        <f t="shared" si="71"/>
        <v>0</v>
      </c>
      <c r="AT197" s="50">
        <f t="shared" si="72"/>
        <v>0</v>
      </c>
      <c r="AU197" s="170" t="str">
        <f t="shared" si="73"/>
        <v>84-90</v>
      </c>
      <c r="AV197" s="156" t="str">
        <f t="shared" si="74"/>
        <v/>
      </c>
    </row>
    <row r="198" spans="1:61" ht="13.5" customHeight="1" x14ac:dyDescent="0.15">
      <c r="A198"/>
      <c r="B198" s="63">
        <v>85</v>
      </c>
      <c r="C198" s="71" t="str">
        <f t="shared" si="51"/>
        <v/>
      </c>
      <c r="D198" s="118" t="str">
        <f t="shared" si="75"/>
        <v/>
      </c>
      <c r="E198" s="141" t="str">
        <f t="shared" si="76"/>
        <v/>
      </c>
      <c r="F198" s="142" t="str">
        <f t="shared" si="52"/>
        <v/>
      </c>
      <c r="G198" s="142" t="str">
        <f t="shared" si="53"/>
        <v/>
      </c>
      <c r="H198" s="143"/>
      <c r="I198" s="143"/>
      <c r="J198" s="144">
        <f t="shared" si="54"/>
        <v>0</v>
      </c>
      <c r="K198" s="138">
        <f t="shared" si="55"/>
        <v>0</v>
      </c>
      <c r="L198" s="139">
        <f t="shared" si="56"/>
        <v>0</v>
      </c>
      <c r="M198" s="139">
        <f t="shared" si="57"/>
        <v>0</v>
      </c>
      <c r="N198" s="140">
        <f t="shared" si="58"/>
        <v>0</v>
      </c>
      <c r="O198" s="99"/>
      <c r="AE198" s="61"/>
      <c r="AG198" s="163">
        <f t="shared" si="59"/>
        <v>0</v>
      </c>
      <c r="AH198" s="50">
        <f t="shared" si="60"/>
        <v>0</v>
      </c>
      <c r="AI198" s="2" t="str">
        <f t="shared" si="61"/>
        <v>85-86</v>
      </c>
      <c r="AJ198" s="156" t="str">
        <f t="shared" si="62"/>
        <v/>
      </c>
      <c r="AK198" s="163">
        <f t="shared" si="63"/>
        <v>0</v>
      </c>
      <c r="AL198" s="50">
        <f t="shared" si="64"/>
        <v>0</v>
      </c>
      <c r="AM198" s="2" t="str">
        <f t="shared" si="65"/>
        <v>85-87</v>
      </c>
      <c r="AN198" s="156" t="str">
        <f t="shared" si="66"/>
        <v/>
      </c>
      <c r="AO198" s="163">
        <f t="shared" si="67"/>
        <v>0</v>
      </c>
      <c r="AP198" s="50">
        <f t="shared" si="68"/>
        <v>0</v>
      </c>
      <c r="AQ198" s="170" t="str">
        <f t="shared" si="69"/>
        <v>85-88</v>
      </c>
      <c r="AR198" s="156" t="str">
        <f t="shared" si="70"/>
        <v/>
      </c>
      <c r="AS198" s="163">
        <f t="shared" si="71"/>
        <v>0</v>
      </c>
      <c r="AT198" s="50">
        <f t="shared" si="72"/>
        <v>0</v>
      </c>
      <c r="AU198" s="170" t="str">
        <f t="shared" si="73"/>
        <v>85-91</v>
      </c>
      <c r="AV198" s="156" t="str">
        <f t="shared" si="74"/>
        <v/>
      </c>
    </row>
    <row r="199" spans="1:61" ht="13.5" customHeight="1" x14ac:dyDescent="0.15">
      <c r="A199"/>
      <c r="B199" s="63">
        <v>86</v>
      </c>
      <c r="C199" s="71" t="str">
        <f t="shared" si="51"/>
        <v/>
      </c>
      <c r="D199" s="118" t="str">
        <f t="shared" si="75"/>
        <v/>
      </c>
      <c r="E199" s="141" t="str">
        <f t="shared" si="76"/>
        <v/>
      </c>
      <c r="F199" s="142" t="str">
        <f t="shared" si="52"/>
        <v/>
      </c>
      <c r="G199" s="142" t="str">
        <f t="shared" si="53"/>
        <v/>
      </c>
      <c r="H199" s="143"/>
      <c r="I199" s="143"/>
      <c r="J199" s="144">
        <f t="shared" si="54"/>
        <v>0</v>
      </c>
      <c r="K199" s="138">
        <f t="shared" si="55"/>
        <v>0</v>
      </c>
      <c r="L199" s="139">
        <f t="shared" si="56"/>
        <v>0</v>
      </c>
      <c r="M199" s="139">
        <f t="shared" si="57"/>
        <v>0</v>
      </c>
      <c r="N199" s="140">
        <f t="shared" si="58"/>
        <v>0</v>
      </c>
      <c r="O199" s="99"/>
      <c r="AE199" s="61"/>
      <c r="AG199" s="163">
        <f t="shared" si="59"/>
        <v>0</v>
      </c>
      <c r="AH199" s="50">
        <f t="shared" si="60"/>
        <v>0</v>
      </c>
      <c r="AI199" s="2" t="str">
        <f t="shared" si="61"/>
        <v>86-87</v>
      </c>
      <c r="AJ199" s="156" t="str">
        <f t="shared" si="62"/>
        <v/>
      </c>
      <c r="AK199" s="163">
        <f t="shared" si="63"/>
        <v>0</v>
      </c>
      <c r="AL199" s="50">
        <f t="shared" si="64"/>
        <v>0</v>
      </c>
      <c r="AM199" s="2" t="str">
        <f t="shared" si="65"/>
        <v>86-88</v>
      </c>
      <c r="AN199" s="156" t="str">
        <f t="shared" si="66"/>
        <v/>
      </c>
      <c r="AO199" s="163">
        <f t="shared" si="67"/>
        <v>0</v>
      </c>
      <c r="AP199" s="50">
        <f t="shared" si="68"/>
        <v>0</v>
      </c>
      <c r="AQ199" s="170" t="str">
        <f t="shared" si="69"/>
        <v>86-89</v>
      </c>
      <c r="AR199" s="156" t="str">
        <f t="shared" si="70"/>
        <v/>
      </c>
      <c r="AS199" s="163">
        <f t="shared" si="71"/>
        <v>0</v>
      </c>
      <c r="AT199" s="50">
        <f t="shared" si="72"/>
        <v>0</v>
      </c>
      <c r="AU199" s="170" t="str">
        <f t="shared" si="73"/>
        <v>86-92</v>
      </c>
      <c r="AV199" s="156" t="str">
        <f t="shared" si="74"/>
        <v/>
      </c>
    </row>
    <row r="200" spans="1:61" ht="13.5" customHeight="1" x14ac:dyDescent="0.15">
      <c r="A200"/>
      <c r="B200" s="63">
        <v>87</v>
      </c>
      <c r="C200" s="71" t="str">
        <f t="shared" si="51"/>
        <v/>
      </c>
      <c r="D200" s="118" t="str">
        <f t="shared" si="75"/>
        <v/>
      </c>
      <c r="E200" s="141" t="str">
        <f t="shared" si="76"/>
        <v/>
      </c>
      <c r="F200" s="142" t="str">
        <f t="shared" si="52"/>
        <v/>
      </c>
      <c r="G200" s="142" t="str">
        <f t="shared" si="53"/>
        <v/>
      </c>
      <c r="H200" s="143"/>
      <c r="I200" s="143"/>
      <c r="J200" s="144">
        <f t="shared" si="54"/>
        <v>0</v>
      </c>
      <c r="K200" s="138">
        <f t="shared" si="55"/>
        <v>0</v>
      </c>
      <c r="L200" s="139">
        <f t="shared" si="56"/>
        <v>0</v>
      </c>
      <c r="M200" s="139">
        <f t="shared" si="57"/>
        <v>0</v>
      </c>
      <c r="N200" s="140">
        <f t="shared" si="58"/>
        <v>0</v>
      </c>
      <c r="O200" s="99"/>
      <c r="AE200" s="61"/>
      <c r="AG200" s="163">
        <f t="shared" si="59"/>
        <v>0</v>
      </c>
      <c r="AH200" s="50">
        <f t="shared" si="60"/>
        <v>0</v>
      </c>
      <c r="AI200" s="2" t="str">
        <f t="shared" si="61"/>
        <v>87-88</v>
      </c>
      <c r="AJ200" s="156" t="str">
        <f t="shared" si="62"/>
        <v/>
      </c>
      <c r="AK200" s="163">
        <f t="shared" si="63"/>
        <v>0</v>
      </c>
      <c r="AL200" s="50">
        <f t="shared" si="64"/>
        <v>0</v>
      </c>
      <c r="AM200" s="2" t="str">
        <f t="shared" si="65"/>
        <v>87-89</v>
      </c>
      <c r="AN200" s="156" t="str">
        <f t="shared" si="66"/>
        <v/>
      </c>
      <c r="AO200" s="163">
        <f t="shared" si="67"/>
        <v>0</v>
      </c>
      <c r="AP200" s="50">
        <f t="shared" si="68"/>
        <v>0</v>
      </c>
      <c r="AQ200" s="170" t="str">
        <f t="shared" si="69"/>
        <v>87-90</v>
      </c>
      <c r="AR200" s="156" t="str">
        <f t="shared" si="70"/>
        <v/>
      </c>
      <c r="AS200" s="163">
        <f t="shared" si="71"/>
        <v>0</v>
      </c>
      <c r="AT200" s="50">
        <f t="shared" si="72"/>
        <v>0</v>
      </c>
      <c r="AU200" s="170" t="str">
        <f t="shared" si="73"/>
        <v>87-93</v>
      </c>
      <c r="AV200" s="156" t="str">
        <f t="shared" si="74"/>
        <v/>
      </c>
      <c r="AX200" s="13"/>
      <c r="AY200" s="13"/>
      <c r="AZ200" s="13"/>
      <c r="BA200" s="13"/>
      <c r="BB200" s="13"/>
      <c r="BC200" s="13"/>
      <c r="BD200" s="13"/>
      <c r="BE200" s="13"/>
      <c r="BF200" s="13"/>
      <c r="BG200" s="13"/>
      <c r="BH200" s="13"/>
      <c r="BI200" s="13"/>
    </row>
    <row r="201" spans="1:61" ht="13.5" customHeight="1" x14ac:dyDescent="0.15">
      <c r="A201"/>
      <c r="B201" s="63">
        <v>88</v>
      </c>
      <c r="C201" s="71" t="str">
        <f t="shared" si="51"/>
        <v/>
      </c>
      <c r="D201" s="118" t="str">
        <f t="shared" si="75"/>
        <v/>
      </c>
      <c r="E201" s="141" t="str">
        <f t="shared" si="76"/>
        <v/>
      </c>
      <c r="F201" s="142" t="str">
        <f t="shared" si="52"/>
        <v/>
      </c>
      <c r="G201" s="142" t="str">
        <f t="shared" si="53"/>
        <v/>
      </c>
      <c r="H201" s="143"/>
      <c r="I201" s="143"/>
      <c r="J201" s="144">
        <f t="shared" si="54"/>
        <v>0</v>
      </c>
      <c r="K201" s="138">
        <f t="shared" si="55"/>
        <v>0</v>
      </c>
      <c r="L201" s="139">
        <f t="shared" si="56"/>
        <v>0</v>
      </c>
      <c r="M201" s="139">
        <f t="shared" si="57"/>
        <v>0</v>
      </c>
      <c r="N201" s="140">
        <f t="shared" si="58"/>
        <v>0</v>
      </c>
      <c r="O201" s="99"/>
      <c r="AE201" s="61"/>
      <c r="AG201" s="163">
        <f t="shared" si="59"/>
        <v>0</v>
      </c>
      <c r="AH201" s="50">
        <f t="shared" si="60"/>
        <v>0</v>
      </c>
      <c r="AI201" s="2" t="str">
        <f t="shared" si="61"/>
        <v>88-89</v>
      </c>
      <c r="AJ201" s="156" t="str">
        <f t="shared" si="62"/>
        <v/>
      </c>
      <c r="AK201" s="163">
        <f t="shared" si="63"/>
        <v>0</v>
      </c>
      <c r="AL201" s="50">
        <f t="shared" si="64"/>
        <v>0</v>
      </c>
      <c r="AM201" s="2" t="str">
        <f t="shared" si="65"/>
        <v>88-90</v>
      </c>
      <c r="AN201" s="156" t="str">
        <f t="shared" si="66"/>
        <v/>
      </c>
      <c r="AO201" s="163">
        <f t="shared" si="67"/>
        <v>0</v>
      </c>
      <c r="AP201" s="50">
        <f t="shared" si="68"/>
        <v>0</v>
      </c>
      <c r="AQ201" s="170" t="str">
        <f t="shared" si="69"/>
        <v>88-91</v>
      </c>
      <c r="AR201" s="156" t="str">
        <f t="shared" si="70"/>
        <v/>
      </c>
      <c r="AS201" s="163">
        <f t="shared" si="71"/>
        <v>0</v>
      </c>
      <c r="AT201" s="50">
        <f t="shared" si="72"/>
        <v>0</v>
      </c>
      <c r="AU201" s="170" t="str">
        <f t="shared" si="73"/>
        <v>88-94</v>
      </c>
      <c r="AV201" s="156" t="str">
        <f t="shared" si="74"/>
        <v/>
      </c>
      <c r="AX201" s="13"/>
      <c r="AY201" s="13"/>
      <c r="AZ201" s="13"/>
      <c r="BA201" s="13"/>
      <c r="BB201" s="13"/>
      <c r="BC201" s="13"/>
      <c r="BD201" s="13"/>
      <c r="BE201" s="13"/>
      <c r="BF201" s="13"/>
      <c r="BG201" s="13"/>
      <c r="BH201" s="13"/>
      <c r="BI201" s="13"/>
    </row>
    <row r="202" spans="1:61" ht="13.5" customHeight="1" x14ac:dyDescent="0.15">
      <c r="A202"/>
      <c r="B202" s="63">
        <v>89</v>
      </c>
      <c r="C202" s="71" t="str">
        <f t="shared" si="51"/>
        <v/>
      </c>
      <c r="D202" s="118" t="str">
        <f t="shared" si="75"/>
        <v/>
      </c>
      <c r="E202" s="141" t="str">
        <f t="shared" si="76"/>
        <v/>
      </c>
      <c r="F202" s="142" t="str">
        <f t="shared" si="52"/>
        <v/>
      </c>
      <c r="G202" s="142" t="str">
        <f t="shared" si="53"/>
        <v/>
      </c>
      <c r="H202" s="143"/>
      <c r="I202" s="143"/>
      <c r="J202" s="144">
        <f t="shared" si="54"/>
        <v>0</v>
      </c>
      <c r="K202" s="138">
        <f t="shared" si="55"/>
        <v>0</v>
      </c>
      <c r="L202" s="139">
        <f t="shared" si="56"/>
        <v>0</v>
      </c>
      <c r="M202" s="139">
        <f t="shared" si="57"/>
        <v>0</v>
      </c>
      <c r="N202" s="140">
        <f t="shared" si="58"/>
        <v>0</v>
      </c>
      <c r="O202" s="99"/>
      <c r="AE202" s="61"/>
      <c r="AG202" s="163">
        <f t="shared" si="59"/>
        <v>0</v>
      </c>
      <c r="AH202" s="50">
        <f t="shared" si="60"/>
        <v>0</v>
      </c>
      <c r="AI202" s="2" t="str">
        <f t="shared" si="61"/>
        <v>89-90</v>
      </c>
      <c r="AJ202" s="156" t="str">
        <f t="shared" si="62"/>
        <v/>
      </c>
      <c r="AK202" s="163">
        <f t="shared" si="63"/>
        <v>0</v>
      </c>
      <c r="AL202" s="50">
        <f t="shared" si="64"/>
        <v>0</v>
      </c>
      <c r="AM202" s="2" t="str">
        <f t="shared" si="65"/>
        <v>89-91</v>
      </c>
      <c r="AN202" s="156" t="str">
        <f t="shared" si="66"/>
        <v/>
      </c>
      <c r="AO202" s="163">
        <f t="shared" si="67"/>
        <v>0</v>
      </c>
      <c r="AP202" s="50">
        <f t="shared" si="68"/>
        <v>0</v>
      </c>
      <c r="AQ202" s="170" t="str">
        <f t="shared" si="69"/>
        <v>89-92</v>
      </c>
      <c r="AR202" s="156" t="str">
        <f t="shared" si="70"/>
        <v/>
      </c>
      <c r="AS202" s="163">
        <f t="shared" si="71"/>
        <v>0</v>
      </c>
      <c r="AT202" s="50">
        <f t="shared" si="72"/>
        <v>0</v>
      </c>
      <c r="AU202" s="170" t="str">
        <f t="shared" si="73"/>
        <v>89-95</v>
      </c>
      <c r="AV202" s="156" t="str">
        <f t="shared" si="74"/>
        <v/>
      </c>
    </row>
    <row r="203" spans="1:61" ht="13.5" customHeight="1" x14ac:dyDescent="0.15">
      <c r="A203"/>
      <c r="B203" s="63">
        <v>90</v>
      </c>
      <c r="C203" s="71" t="str">
        <f t="shared" si="51"/>
        <v/>
      </c>
      <c r="D203" s="118" t="str">
        <f t="shared" si="75"/>
        <v/>
      </c>
      <c r="E203" s="141" t="str">
        <f t="shared" si="76"/>
        <v/>
      </c>
      <c r="F203" s="142" t="str">
        <f t="shared" si="52"/>
        <v/>
      </c>
      <c r="G203" s="142" t="str">
        <f t="shared" si="53"/>
        <v/>
      </c>
      <c r="H203" s="143"/>
      <c r="I203" s="143"/>
      <c r="J203" s="144">
        <f t="shared" si="54"/>
        <v>0</v>
      </c>
      <c r="K203" s="138">
        <f t="shared" si="55"/>
        <v>0</v>
      </c>
      <c r="L203" s="139">
        <f t="shared" si="56"/>
        <v>0</v>
      </c>
      <c r="M203" s="139">
        <f t="shared" si="57"/>
        <v>0</v>
      </c>
      <c r="N203" s="140">
        <f t="shared" si="58"/>
        <v>0</v>
      </c>
      <c r="O203" s="99"/>
      <c r="AE203" s="61"/>
      <c r="AG203" s="163">
        <f t="shared" si="59"/>
        <v>0</v>
      </c>
      <c r="AH203" s="50">
        <f t="shared" si="60"/>
        <v>0</v>
      </c>
      <c r="AI203" s="2" t="str">
        <f t="shared" si="61"/>
        <v>90-91</v>
      </c>
      <c r="AJ203" s="156" t="str">
        <f t="shared" si="62"/>
        <v/>
      </c>
      <c r="AK203" s="163">
        <f t="shared" si="63"/>
        <v>0</v>
      </c>
      <c r="AL203" s="50">
        <f t="shared" si="64"/>
        <v>0</v>
      </c>
      <c r="AM203" s="2" t="str">
        <f t="shared" si="65"/>
        <v>90-92</v>
      </c>
      <c r="AN203" s="156" t="str">
        <f t="shared" si="66"/>
        <v/>
      </c>
      <c r="AO203" s="163">
        <f t="shared" si="67"/>
        <v>0</v>
      </c>
      <c r="AP203" s="50">
        <f t="shared" si="68"/>
        <v>0</v>
      </c>
      <c r="AQ203" s="170" t="str">
        <f t="shared" si="69"/>
        <v>90-93</v>
      </c>
      <c r="AR203" s="156" t="str">
        <f t="shared" si="70"/>
        <v/>
      </c>
      <c r="AS203" s="163">
        <f t="shared" si="71"/>
        <v>0</v>
      </c>
      <c r="AT203" s="50">
        <f t="shared" si="72"/>
        <v>0</v>
      </c>
      <c r="AU203" s="170" t="str">
        <f t="shared" si="73"/>
        <v>90-96</v>
      </c>
      <c r="AV203" s="156" t="str">
        <f t="shared" si="74"/>
        <v/>
      </c>
    </row>
    <row r="204" spans="1:61" ht="13.5" customHeight="1" x14ac:dyDescent="0.15">
      <c r="A204"/>
      <c r="B204" s="63">
        <v>91</v>
      </c>
      <c r="C204" s="71" t="str">
        <f t="shared" si="51"/>
        <v/>
      </c>
      <c r="D204" s="118" t="str">
        <f t="shared" si="75"/>
        <v/>
      </c>
      <c r="E204" s="141" t="str">
        <f t="shared" si="76"/>
        <v/>
      </c>
      <c r="F204" s="142" t="str">
        <f t="shared" si="52"/>
        <v/>
      </c>
      <c r="G204" s="142" t="str">
        <f t="shared" si="53"/>
        <v/>
      </c>
      <c r="H204" s="143"/>
      <c r="I204" s="143"/>
      <c r="J204" s="144">
        <f t="shared" si="54"/>
        <v>0</v>
      </c>
      <c r="K204" s="138">
        <f t="shared" si="55"/>
        <v>0</v>
      </c>
      <c r="L204" s="139">
        <f t="shared" si="56"/>
        <v>0</v>
      </c>
      <c r="M204" s="139">
        <f t="shared" si="57"/>
        <v>0</v>
      </c>
      <c r="N204" s="140">
        <f t="shared" si="58"/>
        <v>0</v>
      </c>
      <c r="O204" s="99"/>
      <c r="Z204" s="13"/>
      <c r="AE204" s="61"/>
      <c r="AG204" s="163">
        <f t="shared" si="59"/>
        <v>0</v>
      </c>
      <c r="AH204" s="50">
        <f t="shared" si="60"/>
        <v>0</v>
      </c>
      <c r="AI204" s="2" t="str">
        <f t="shared" si="61"/>
        <v>91-92</v>
      </c>
      <c r="AJ204" s="156" t="str">
        <f t="shared" si="62"/>
        <v/>
      </c>
      <c r="AK204" s="163">
        <f t="shared" si="63"/>
        <v>0</v>
      </c>
      <c r="AL204" s="50">
        <f t="shared" si="64"/>
        <v>0</v>
      </c>
      <c r="AM204" s="2" t="str">
        <f t="shared" si="65"/>
        <v>91-93</v>
      </c>
      <c r="AN204" s="156" t="str">
        <f t="shared" si="66"/>
        <v/>
      </c>
      <c r="AO204" s="163">
        <f t="shared" si="67"/>
        <v>0</v>
      </c>
      <c r="AP204" s="50">
        <f t="shared" si="68"/>
        <v>0</v>
      </c>
      <c r="AQ204" s="170" t="str">
        <f t="shared" si="69"/>
        <v>91-94</v>
      </c>
      <c r="AR204" s="156" t="str">
        <f t="shared" si="70"/>
        <v/>
      </c>
      <c r="AS204" s="163">
        <f t="shared" si="71"/>
        <v>0</v>
      </c>
      <c r="AT204" s="50">
        <f t="shared" si="72"/>
        <v>0</v>
      </c>
      <c r="AU204" s="170" t="str">
        <f t="shared" si="73"/>
        <v>91-97</v>
      </c>
      <c r="AV204" s="156" t="str">
        <f t="shared" si="74"/>
        <v/>
      </c>
    </row>
    <row r="205" spans="1:61" ht="13.5" customHeight="1" x14ac:dyDescent="0.15">
      <c r="A205"/>
      <c r="B205" s="63">
        <v>92</v>
      </c>
      <c r="C205" s="71" t="str">
        <f t="shared" si="51"/>
        <v/>
      </c>
      <c r="D205" s="118" t="str">
        <f t="shared" si="75"/>
        <v/>
      </c>
      <c r="E205" s="141" t="str">
        <f t="shared" si="76"/>
        <v/>
      </c>
      <c r="F205" s="142" t="str">
        <f t="shared" si="52"/>
        <v/>
      </c>
      <c r="G205" s="142" t="str">
        <f t="shared" si="53"/>
        <v/>
      </c>
      <c r="H205" s="143"/>
      <c r="I205" s="143"/>
      <c r="J205" s="144">
        <f t="shared" si="54"/>
        <v>0</v>
      </c>
      <c r="K205" s="138">
        <f t="shared" si="55"/>
        <v>0</v>
      </c>
      <c r="L205" s="139">
        <f t="shared" si="56"/>
        <v>0</v>
      </c>
      <c r="M205" s="139">
        <f t="shared" si="57"/>
        <v>0</v>
      </c>
      <c r="N205" s="140">
        <f t="shared" si="58"/>
        <v>0</v>
      </c>
      <c r="O205" s="99"/>
      <c r="Z205" s="13"/>
      <c r="AE205" s="61"/>
      <c r="AG205" s="163">
        <f t="shared" si="59"/>
        <v>0</v>
      </c>
      <c r="AH205" s="50">
        <f t="shared" si="60"/>
        <v>0</v>
      </c>
      <c r="AI205" s="2" t="str">
        <f t="shared" si="61"/>
        <v>92-93</v>
      </c>
      <c r="AJ205" s="156" t="str">
        <f t="shared" si="62"/>
        <v/>
      </c>
      <c r="AK205" s="163">
        <f t="shared" si="63"/>
        <v>0</v>
      </c>
      <c r="AL205" s="50">
        <f t="shared" si="64"/>
        <v>0</v>
      </c>
      <c r="AM205" s="2" t="str">
        <f t="shared" si="65"/>
        <v>92-94</v>
      </c>
      <c r="AN205" s="156" t="str">
        <f t="shared" si="66"/>
        <v/>
      </c>
      <c r="AO205" s="163">
        <f t="shared" si="67"/>
        <v>0</v>
      </c>
      <c r="AP205" s="50">
        <f t="shared" si="68"/>
        <v>0</v>
      </c>
      <c r="AQ205" s="170" t="str">
        <f t="shared" si="69"/>
        <v>92-95</v>
      </c>
      <c r="AR205" s="156" t="str">
        <f t="shared" si="70"/>
        <v/>
      </c>
      <c r="AS205" s="163">
        <f t="shared" si="71"/>
        <v>0</v>
      </c>
      <c r="AT205" s="50">
        <f t="shared" si="72"/>
        <v>0</v>
      </c>
      <c r="AU205" s="170" t="str">
        <f t="shared" si="73"/>
        <v>92-98</v>
      </c>
      <c r="AV205" s="156" t="str">
        <f t="shared" si="74"/>
        <v/>
      </c>
    </row>
    <row r="206" spans="1:61" ht="13.5" customHeight="1" x14ac:dyDescent="0.15">
      <c r="A206"/>
      <c r="B206" s="63">
        <v>93</v>
      </c>
      <c r="C206" s="71" t="str">
        <f t="shared" si="51"/>
        <v/>
      </c>
      <c r="D206" s="118" t="str">
        <f t="shared" si="75"/>
        <v/>
      </c>
      <c r="E206" s="141" t="str">
        <f t="shared" si="76"/>
        <v/>
      </c>
      <c r="F206" s="142" t="str">
        <f t="shared" si="52"/>
        <v/>
      </c>
      <c r="G206" s="142" t="str">
        <f t="shared" si="53"/>
        <v/>
      </c>
      <c r="H206" s="143"/>
      <c r="I206" s="143"/>
      <c r="J206" s="144">
        <f t="shared" si="54"/>
        <v>0</v>
      </c>
      <c r="K206" s="138">
        <f t="shared" si="55"/>
        <v>0</v>
      </c>
      <c r="L206" s="139">
        <f t="shared" si="56"/>
        <v>0</v>
      </c>
      <c r="M206" s="139">
        <f t="shared" si="57"/>
        <v>0</v>
      </c>
      <c r="N206" s="140">
        <f t="shared" si="58"/>
        <v>0</v>
      </c>
      <c r="O206" s="99"/>
      <c r="Z206" s="13"/>
      <c r="AE206" s="61"/>
      <c r="AG206" s="163">
        <f t="shared" si="59"/>
        <v>0</v>
      </c>
      <c r="AH206" s="50">
        <f t="shared" si="60"/>
        <v>0</v>
      </c>
      <c r="AI206" s="2" t="str">
        <f t="shared" si="61"/>
        <v>93-94</v>
      </c>
      <c r="AJ206" s="156" t="str">
        <f t="shared" si="62"/>
        <v/>
      </c>
      <c r="AK206" s="163">
        <f t="shared" si="63"/>
        <v>0</v>
      </c>
      <c r="AL206" s="50">
        <f t="shared" si="64"/>
        <v>0</v>
      </c>
      <c r="AM206" s="2" t="str">
        <f t="shared" si="65"/>
        <v>93-95</v>
      </c>
      <c r="AN206" s="156" t="str">
        <f t="shared" si="66"/>
        <v/>
      </c>
      <c r="AO206" s="163">
        <f t="shared" si="67"/>
        <v>0</v>
      </c>
      <c r="AP206" s="50">
        <f t="shared" si="68"/>
        <v>0</v>
      </c>
      <c r="AQ206" s="170" t="str">
        <f t="shared" si="69"/>
        <v>93-96</v>
      </c>
      <c r="AR206" s="156" t="str">
        <f t="shared" si="70"/>
        <v/>
      </c>
      <c r="AS206" s="163">
        <f t="shared" si="71"/>
        <v>0</v>
      </c>
      <c r="AT206" s="50">
        <f t="shared" si="72"/>
        <v>0</v>
      </c>
      <c r="AU206" s="170" t="str">
        <f t="shared" si="73"/>
        <v>93-99</v>
      </c>
      <c r="AV206" s="156" t="str">
        <f t="shared" si="74"/>
        <v/>
      </c>
    </row>
    <row r="207" spans="1:61" ht="13.5" customHeight="1" x14ac:dyDescent="0.15">
      <c r="A207"/>
      <c r="B207" s="63">
        <v>94</v>
      </c>
      <c r="C207" s="71" t="str">
        <f t="shared" si="51"/>
        <v/>
      </c>
      <c r="D207" s="118" t="str">
        <f t="shared" si="75"/>
        <v/>
      </c>
      <c r="E207" s="141" t="str">
        <f t="shared" si="76"/>
        <v/>
      </c>
      <c r="F207" s="142" t="str">
        <f t="shared" si="52"/>
        <v/>
      </c>
      <c r="G207" s="142" t="str">
        <f t="shared" si="53"/>
        <v/>
      </c>
      <c r="H207" s="143"/>
      <c r="I207" s="143"/>
      <c r="J207" s="144">
        <f t="shared" si="54"/>
        <v>0</v>
      </c>
      <c r="K207" s="138">
        <f t="shared" si="55"/>
        <v>0</v>
      </c>
      <c r="L207" s="139">
        <f t="shared" si="56"/>
        <v>0</v>
      </c>
      <c r="M207" s="139">
        <f t="shared" si="57"/>
        <v>0</v>
      </c>
      <c r="N207" s="140">
        <f t="shared" si="58"/>
        <v>0</v>
      </c>
      <c r="O207" s="99"/>
      <c r="Z207" s="13"/>
      <c r="AE207" s="61"/>
      <c r="AG207" s="163">
        <f t="shared" si="59"/>
        <v>0</v>
      </c>
      <c r="AH207" s="50">
        <f t="shared" si="60"/>
        <v>0</v>
      </c>
      <c r="AI207" s="2" t="str">
        <f t="shared" si="61"/>
        <v>94-95</v>
      </c>
      <c r="AJ207" s="156" t="str">
        <f t="shared" si="62"/>
        <v/>
      </c>
      <c r="AK207" s="163">
        <f t="shared" si="63"/>
        <v>0</v>
      </c>
      <c r="AL207" s="50">
        <f t="shared" si="64"/>
        <v>0</v>
      </c>
      <c r="AM207" s="2" t="str">
        <f t="shared" si="65"/>
        <v>94-96</v>
      </c>
      <c r="AN207" s="156" t="str">
        <f t="shared" si="66"/>
        <v/>
      </c>
      <c r="AO207" s="163">
        <f t="shared" si="67"/>
        <v>0</v>
      </c>
      <c r="AP207" s="50">
        <f t="shared" si="68"/>
        <v>0</v>
      </c>
      <c r="AQ207" s="170" t="str">
        <f t="shared" si="69"/>
        <v>94-97</v>
      </c>
      <c r="AR207" s="156" t="str">
        <f t="shared" si="70"/>
        <v/>
      </c>
      <c r="AS207" s="163">
        <f t="shared" si="71"/>
        <v>0</v>
      </c>
      <c r="AT207" s="50">
        <f t="shared" si="72"/>
        <v>0</v>
      </c>
      <c r="AU207" s="170" t="str">
        <f t="shared" si="73"/>
        <v>94-100</v>
      </c>
      <c r="AV207" s="156" t="str">
        <f t="shared" si="74"/>
        <v/>
      </c>
    </row>
    <row r="208" spans="1:61" ht="13.5" customHeight="1" x14ac:dyDescent="0.15">
      <c r="A208"/>
      <c r="B208" s="63">
        <v>95</v>
      </c>
      <c r="C208" s="71" t="str">
        <f t="shared" si="51"/>
        <v/>
      </c>
      <c r="D208" s="118" t="str">
        <f t="shared" si="75"/>
        <v/>
      </c>
      <c r="E208" s="141" t="str">
        <f t="shared" si="76"/>
        <v/>
      </c>
      <c r="F208" s="142" t="str">
        <f t="shared" si="52"/>
        <v/>
      </c>
      <c r="G208" s="142" t="str">
        <f t="shared" si="53"/>
        <v/>
      </c>
      <c r="H208" s="143"/>
      <c r="I208" s="143"/>
      <c r="J208" s="144">
        <f t="shared" si="54"/>
        <v>0</v>
      </c>
      <c r="K208" s="138">
        <f t="shared" si="55"/>
        <v>0</v>
      </c>
      <c r="L208" s="139">
        <f t="shared" si="56"/>
        <v>0</v>
      </c>
      <c r="M208" s="139">
        <f t="shared" si="57"/>
        <v>0</v>
      </c>
      <c r="N208" s="140">
        <f t="shared" si="58"/>
        <v>0</v>
      </c>
      <c r="O208" s="99"/>
      <c r="Z208" s="13"/>
      <c r="AE208" s="61"/>
      <c r="AG208" s="163">
        <f t="shared" si="59"/>
        <v>0</v>
      </c>
      <c r="AH208" s="50">
        <f t="shared" si="60"/>
        <v>0</v>
      </c>
      <c r="AI208" s="2" t="str">
        <f t="shared" si="61"/>
        <v>95-96</v>
      </c>
      <c r="AJ208" s="156" t="str">
        <f t="shared" si="62"/>
        <v/>
      </c>
      <c r="AK208" s="163">
        <f t="shared" si="63"/>
        <v>0</v>
      </c>
      <c r="AL208" s="50">
        <f t="shared" si="64"/>
        <v>0</v>
      </c>
      <c r="AM208" s="2" t="str">
        <f t="shared" si="65"/>
        <v>95-97</v>
      </c>
      <c r="AN208" s="156" t="str">
        <f t="shared" si="66"/>
        <v/>
      </c>
      <c r="AO208" s="163">
        <f t="shared" si="67"/>
        <v>0</v>
      </c>
      <c r="AP208" s="50">
        <f t="shared" si="68"/>
        <v>0</v>
      </c>
      <c r="AQ208" s="170" t="str">
        <f t="shared" si="69"/>
        <v>95-98</v>
      </c>
      <c r="AR208" s="156" t="str">
        <f t="shared" si="70"/>
        <v/>
      </c>
      <c r="AS208" s="163">
        <f t="shared" si="71"/>
        <v>0</v>
      </c>
      <c r="AT208" s="50">
        <f t="shared" si="72"/>
        <v>0</v>
      </c>
      <c r="AU208" s="170" t="str">
        <f t="shared" si="73"/>
        <v>95-101</v>
      </c>
      <c r="AV208" s="156" t="str">
        <f t="shared" si="74"/>
        <v/>
      </c>
    </row>
    <row r="209" spans="1:48" ht="13.5" customHeight="1" x14ac:dyDescent="0.15">
      <c r="A209"/>
      <c r="B209" s="63">
        <v>96</v>
      </c>
      <c r="C209" s="71" t="str">
        <f t="shared" ref="C209:C240" si="77">IF(ISERROR(VLOOKUP(B209,$B$34:$C$69,2,0)),"",VLOOKUP(B209,$B$34:$C$69,2,0))</f>
        <v/>
      </c>
      <c r="D209" s="118" t="str">
        <f t="shared" si="75"/>
        <v/>
      </c>
      <c r="E209" s="141" t="str">
        <f t="shared" si="76"/>
        <v/>
      </c>
      <c r="F209" s="142" t="str">
        <f t="shared" ref="F209:F240" si="78">IF(E209&lt;&gt;"",IF($B209&lt;$F$17,"",(E209*30*50*ffp)),"")</f>
        <v/>
      </c>
      <c r="G209" s="142" t="str">
        <f t="shared" ref="G209:G240" si="79">IF(E209&lt;&gt;"",((E209*20*50*ffp)/Klevee)/1,"")</f>
        <v/>
      </c>
      <c r="H209" s="143"/>
      <c r="I209" s="143"/>
      <c r="J209" s="144">
        <f t="shared" ref="J209:J240" si="80">SUM(F209:I209)</f>
        <v>0</v>
      </c>
      <c r="K209" s="138">
        <f t="shared" si="55"/>
        <v>0</v>
      </c>
      <c r="L209" s="139">
        <f t="shared" si="56"/>
        <v>0</v>
      </c>
      <c r="M209" s="139">
        <f t="shared" si="57"/>
        <v>0</v>
      </c>
      <c r="N209" s="140">
        <f t="shared" si="58"/>
        <v>0</v>
      </c>
      <c r="O209" s="99"/>
      <c r="Z209" s="13"/>
      <c r="AE209" s="61"/>
      <c r="AG209" s="163">
        <f t="shared" ref="AG209:AG240" si="81">K209*(Koc*(Ocse/100)*Pse*Vse)/(Koc*(Ocse/100)*Pse*Vse+1*86400*$AG$107)</f>
        <v>0</v>
      </c>
      <c r="AH209" s="50">
        <f t="shared" ref="AH209:AH240" si="82">(K209-AG209)/(3*86400*$AG$107)*1000</f>
        <v>0</v>
      </c>
      <c r="AI209" s="2" t="str">
        <f t="shared" ref="AI209:AI240" si="83">$B209&amp;"-"&amp;$B209+1</f>
        <v>96-97</v>
      </c>
      <c r="AJ209" s="156" t="str">
        <f t="shared" ref="AJ209:AJ240" si="84">IF($AI209=$AG$109,AH$110,"")</f>
        <v/>
      </c>
      <c r="AK209" s="163">
        <f t="shared" ref="AK209:AK240" si="85">L209*(Koc*(Ocse/100)*Pse*Vse)/(Koc*(Ocse/100)*Pse*Vse+1*86400*$AK$107)</f>
        <v>0</v>
      </c>
      <c r="AL209" s="50">
        <f t="shared" ref="AL209:AL240" si="86">(L209-AK209)/(3*86400*$AK$107)*1000</f>
        <v>0</v>
      </c>
      <c r="AM209" s="2" t="str">
        <f t="shared" ref="AM209:AM240" si="87">$B209&amp;"-"&amp;$B209+2</f>
        <v>96-98</v>
      </c>
      <c r="AN209" s="156" t="str">
        <f t="shared" ref="AN209:AN240" si="88">IF($AM209=$AK$109,AL209,"")</f>
        <v/>
      </c>
      <c r="AO209" s="163">
        <f t="shared" ref="AO209:AO240" si="89">M209*(Koc*(Ocse/100)*Pse*Vse)/(Koc*(Ocse/100)*Pse*Vse+1*86400*$AO$107)</f>
        <v>0</v>
      </c>
      <c r="AP209" s="50">
        <f t="shared" ref="AP209:AP240" si="90">(M209-AO209)/(3*86400*$AO$107)*1000</f>
        <v>0</v>
      </c>
      <c r="AQ209" s="170" t="str">
        <f t="shared" ref="AQ209:AQ240" si="91">$B209&amp;"-"&amp;$B209+3</f>
        <v>96-99</v>
      </c>
      <c r="AR209" s="156" t="str">
        <f t="shared" ref="AR209:AR240" si="92">IF($AQ209=$AO$109,AP209,"")</f>
        <v/>
      </c>
      <c r="AS209" s="163">
        <f t="shared" ref="AS209:AS240" si="93">N209*(Koc*(Ocse/100)*Pse*Vse)/(Koc*(Ocse/100)*Pse*Vse+1*86400*$AS$107)</f>
        <v>0</v>
      </c>
      <c r="AT209" s="50">
        <f t="shared" ref="AT209:AT240" si="94">(N209-AS209)/(3*86400*$AS$107)*1000</f>
        <v>0</v>
      </c>
      <c r="AU209" s="170" t="str">
        <f t="shared" ref="AU209:AU240" si="95">$B209&amp;"-"&amp;$B209+6</f>
        <v>96-102</v>
      </c>
      <c r="AV209" s="156" t="str">
        <f t="shared" ref="AV209:AV240" si="96">IF($AU209=$AS$109,AT209,"")</f>
        <v/>
      </c>
    </row>
    <row r="210" spans="1:48" ht="13.5" customHeight="1" x14ac:dyDescent="0.15">
      <c r="A210"/>
      <c r="B210" s="63">
        <v>97</v>
      </c>
      <c r="C210" s="71" t="str">
        <f t="shared" si="77"/>
        <v/>
      </c>
      <c r="D210" s="118" t="str">
        <f t="shared" ref="D210:D241" si="97">IF(MAX($AA$114:$AA$133)&lt;B210, "", IF(B210=VLOOKUP(B210, $AA$114:$AA$133,1,1), C210,D209-INDEX($AE$114:$AE$133, MATCH(VLOOKUP(B210, $AA$114:$AA$133,1,1), $AA$114:$AA$133)+1, 1)))</f>
        <v/>
      </c>
      <c r="E210" s="141" t="str">
        <f t="shared" si="76"/>
        <v/>
      </c>
      <c r="F210" s="142" t="str">
        <f t="shared" si="78"/>
        <v/>
      </c>
      <c r="G210" s="142" t="str">
        <f t="shared" si="79"/>
        <v/>
      </c>
      <c r="H210" s="143"/>
      <c r="I210" s="143"/>
      <c r="J210" s="144">
        <f t="shared" si="80"/>
        <v>0</v>
      </c>
      <c r="K210" s="138">
        <f t="shared" si="55"/>
        <v>0</v>
      </c>
      <c r="L210" s="139">
        <f t="shared" si="56"/>
        <v>0</v>
      </c>
      <c r="M210" s="139">
        <f t="shared" si="57"/>
        <v>0</v>
      </c>
      <c r="N210" s="140">
        <f t="shared" si="58"/>
        <v>0</v>
      </c>
      <c r="O210" s="99"/>
      <c r="Z210" s="13"/>
      <c r="AE210" s="61"/>
      <c r="AG210" s="163">
        <f t="shared" si="81"/>
        <v>0</v>
      </c>
      <c r="AH210" s="50">
        <f t="shared" si="82"/>
        <v>0</v>
      </c>
      <c r="AI210" s="2" t="str">
        <f t="shared" si="83"/>
        <v>97-98</v>
      </c>
      <c r="AJ210" s="156" t="str">
        <f t="shared" si="84"/>
        <v/>
      </c>
      <c r="AK210" s="163">
        <f t="shared" si="85"/>
        <v>0</v>
      </c>
      <c r="AL210" s="50">
        <f t="shared" si="86"/>
        <v>0</v>
      </c>
      <c r="AM210" s="2" t="str">
        <f t="shared" si="87"/>
        <v>97-99</v>
      </c>
      <c r="AN210" s="156" t="str">
        <f t="shared" si="88"/>
        <v/>
      </c>
      <c r="AO210" s="163">
        <f t="shared" si="89"/>
        <v>0</v>
      </c>
      <c r="AP210" s="50">
        <f t="shared" si="90"/>
        <v>0</v>
      </c>
      <c r="AQ210" s="170" t="str">
        <f t="shared" si="91"/>
        <v>97-100</v>
      </c>
      <c r="AR210" s="156" t="str">
        <f t="shared" si="92"/>
        <v/>
      </c>
      <c r="AS210" s="163">
        <f t="shared" si="93"/>
        <v>0</v>
      </c>
      <c r="AT210" s="50">
        <f t="shared" si="94"/>
        <v>0</v>
      </c>
      <c r="AU210" s="170" t="str">
        <f t="shared" si="95"/>
        <v>97-103</v>
      </c>
      <c r="AV210" s="156" t="str">
        <f t="shared" si="96"/>
        <v/>
      </c>
    </row>
    <row r="211" spans="1:48" ht="13.5" customHeight="1" x14ac:dyDescent="0.15">
      <c r="A211"/>
      <c r="B211" s="63">
        <v>98</v>
      </c>
      <c r="C211" s="71" t="str">
        <f t="shared" si="77"/>
        <v/>
      </c>
      <c r="D211" s="118" t="str">
        <f t="shared" si="97"/>
        <v/>
      </c>
      <c r="E211" s="141" t="str">
        <f t="shared" si="76"/>
        <v/>
      </c>
      <c r="F211" s="142" t="str">
        <f t="shared" si="78"/>
        <v/>
      </c>
      <c r="G211" s="142" t="str">
        <f t="shared" si="79"/>
        <v/>
      </c>
      <c r="H211" s="143"/>
      <c r="I211" s="143"/>
      <c r="J211" s="144">
        <f t="shared" si="80"/>
        <v>0</v>
      </c>
      <c r="K211" s="138">
        <f t="shared" si="55"/>
        <v>0</v>
      </c>
      <c r="L211" s="139">
        <f t="shared" si="56"/>
        <v>0</v>
      </c>
      <c r="M211" s="139">
        <f t="shared" si="57"/>
        <v>0</v>
      </c>
      <c r="N211" s="140">
        <f t="shared" si="58"/>
        <v>0</v>
      </c>
      <c r="O211" s="99"/>
      <c r="Z211" s="13"/>
      <c r="AE211" s="61"/>
      <c r="AG211" s="163">
        <f t="shared" si="81"/>
        <v>0</v>
      </c>
      <c r="AH211" s="50">
        <f t="shared" si="82"/>
        <v>0</v>
      </c>
      <c r="AI211" s="2" t="str">
        <f t="shared" si="83"/>
        <v>98-99</v>
      </c>
      <c r="AJ211" s="156" t="str">
        <f t="shared" si="84"/>
        <v/>
      </c>
      <c r="AK211" s="163">
        <f t="shared" si="85"/>
        <v>0</v>
      </c>
      <c r="AL211" s="50">
        <f t="shared" si="86"/>
        <v>0</v>
      </c>
      <c r="AM211" s="2" t="str">
        <f t="shared" si="87"/>
        <v>98-100</v>
      </c>
      <c r="AN211" s="156" t="str">
        <f t="shared" si="88"/>
        <v/>
      </c>
      <c r="AO211" s="163">
        <f t="shared" si="89"/>
        <v>0</v>
      </c>
      <c r="AP211" s="50">
        <f t="shared" si="90"/>
        <v>0</v>
      </c>
      <c r="AQ211" s="170" t="str">
        <f t="shared" si="91"/>
        <v>98-101</v>
      </c>
      <c r="AR211" s="156" t="str">
        <f t="shared" si="92"/>
        <v/>
      </c>
      <c r="AS211" s="163">
        <f t="shared" si="93"/>
        <v>0</v>
      </c>
      <c r="AT211" s="50">
        <f t="shared" si="94"/>
        <v>0</v>
      </c>
      <c r="AU211" s="170" t="str">
        <f t="shared" si="95"/>
        <v>98-104</v>
      </c>
      <c r="AV211" s="156" t="str">
        <f t="shared" si="96"/>
        <v/>
      </c>
    </row>
    <row r="212" spans="1:48" ht="13.5" customHeight="1" x14ac:dyDescent="0.15">
      <c r="A212"/>
      <c r="B212" s="63">
        <v>99</v>
      </c>
      <c r="C212" s="71" t="str">
        <f t="shared" si="77"/>
        <v/>
      </c>
      <c r="D212" s="118" t="str">
        <f t="shared" si="97"/>
        <v/>
      </c>
      <c r="E212" s="141" t="str">
        <f t="shared" si="76"/>
        <v/>
      </c>
      <c r="F212" s="142" t="str">
        <f t="shared" si="78"/>
        <v/>
      </c>
      <c r="G212" s="142" t="str">
        <f t="shared" si="79"/>
        <v/>
      </c>
      <c r="H212" s="143"/>
      <c r="I212" s="143"/>
      <c r="J212" s="144">
        <f t="shared" si="80"/>
        <v>0</v>
      </c>
      <c r="K212" s="138">
        <f t="shared" si="55"/>
        <v>0</v>
      </c>
      <c r="L212" s="139">
        <f t="shared" si="56"/>
        <v>0</v>
      </c>
      <c r="M212" s="139">
        <f t="shared" si="57"/>
        <v>0</v>
      </c>
      <c r="N212" s="140">
        <f t="shared" si="58"/>
        <v>0</v>
      </c>
      <c r="O212" s="99"/>
      <c r="Z212" s="13"/>
      <c r="AE212" s="61"/>
      <c r="AG212" s="163">
        <f t="shared" si="81"/>
        <v>0</v>
      </c>
      <c r="AH212" s="50">
        <f t="shared" si="82"/>
        <v>0</v>
      </c>
      <c r="AI212" s="2" t="str">
        <f t="shared" si="83"/>
        <v>99-100</v>
      </c>
      <c r="AJ212" s="156" t="str">
        <f t="shared" si="84"/>
        <v/>
      </c>
      <c r="AK212" s="163">
        <f t="shared" si="85"/>
        <v>0</v>
      </c>
      <c r="AL212" s="50">
        <f t="shared" si="86"/>
        <v>0</v>
      </c>
      <c r="AM212" s="2" t="str">
        <f t="shared" si="87"/>
        <v>99-101</v>
      </c>
      <c r="AN212" s="156" t="str">
        <f t="shared" si="88"/>
        <v/>
      </c>
      <c r="AO212" s="163">
        <f t="shared" si="89"/>
        <v>0</v>
      </c>
      <c r="AP212" s="50">
        <f t="shared" si="90"/>
        <v>0</v>
      </c>
      <c r="AQ212" s="170" t="str">
        <f t="shared" si="91"/>
        <v>99-102</v>
      </c>
      <c r="AR212" s="156" t="str">
        <f t="shared" si="92"/>
        <v/>
      </c>
      <c r="AS212" s="163">
        <f t="shared" si="93"/>
        <v>0</v>
      </c>
      <c r="AT212" s="50">
        <f t="shared" si="94"/>
        <v>0</v>
      </c>
      <c r="AU212" s="170" t="str">
        <f t="shared" si="95"/>
        <v>99-105</v>
      </c>
      <c r="AV212" s="156" t="str">
        <f t="shared" si="96"/>
        <v/>
      </c>
    </row>
    <row r="213" spans="1:48" ht="13.5" customHeight="1" x14ac:dyDescent="0.15">
      <c r="A213"/>
      <c r="B213" s="63">
        <v>100</v>
      </c>
      <c r="C213" s="71" t="str">
        <f t="shared" si="77"/>
        <v/>
      </c>
      <c r="D213" s="118" t="str">
        <f t="shared" si="97"/>
        <v/>
      </c>
      <c r="E213" s="141" t="str">
        <f t="shared" si="76"/>
        <v/>
      </c>
      <c r="F213" s="142" t="str">
        <f t="shared" si="78"/>
        <v/>
      </c>
      <c r="G213" s="142" t="str">
        <f t="shared" si="79"/>
        <v/>
      </c>
      <c r="H213" s="143"/>
      <c r="I213" s="143"/>
      <c r="J213" s="144">
        <f t="shared" si="80"/>
        <v>0</v>
      </c>
      <c r="K213" s="138">
        <f t="shared" si="55"/>
        <v>0</v>
      </c>
      <c r="L213" s="139">
        <f t="shared" si="56"/>
        <v>0</v>
      </c>
      <c r="M213" s="139">
        <f t="shared" si="57"/>
        <v>0</v>
      </c>
      <c r="N213" s="140">
        <f t="shared" si="58"/>
        <v>0</v>
      </c>
      <c r="O213" s="99"/>
      <c r="Z213" s="13"/>
      <c r="AE213" s="61"/>
      <c r="AG213" s="163">
        <f t="shared" si="81"/>
        <v>0</v>
      </c>
      <c r="AH213" s="50">
        <f t="shared" si="82"/>
        <v>0</v>
      </c>
      <c r="AI213" s="2" t="str">
        <f t="shared" si="83"/>
        <v>100-101</v>
      </c>
      <c r="AJ213" s="156" t="str">
        <f t="shared" si="84"/>
        <v/>
      </c>
      <c r="AK213" s="163">
        <f t="shared" si="85"/>
        <v>0</v>
      </c>
      <c r="AL213" s="50">
        <f t="shared" si="86"/>
        <v>0</v>
      </c>
      <c r="AM213" s="2" t="str">
        <f t="shared" si="87"/>
        <v>100-102</v>
      </c>
      <c r="AN213" s="156" t="str">
        <f t="shared" si="88"/>
        <v/>
      </c>
      <c r="AO213" s="163">
        <f t="shared" si="89"/>
        <v>0</v>
      </c>
      <c r="AP213" s="50">
        <f t="shared" si="90"/>
        <v>0</v>
      </c>
      <c r="AQ213" s="170" t="str">
        <f t="shared" si="91"/>
        <v>100-103</v>
      </c>
      <c r="AR213" s="156" t="str">
        <f t="shared" si="92"/>
        <v/>
      </c>
      <c r="AS213" s="163">
        <f t="shared" si="93"/>
        <v>0</v>
      </c>
      <c r="AT213" s="50">
        <f t="shared" si="94"/>
        <v>0</v>
      </c>
      <c r="AU213" s="170" t="str">
        <f t="shared" si="95"/>
        <v>100-106</v>
      </c>
      <c r="AV213" s="156" t="str">
        <f t="shared" si="96"/>
        <v/>
      </c>
    </row>
    <row r="214" spans="1:48" ht="13.5" customHeight="1" x14ac:dyDescent="0.15">
      <c r="A214"/>
      <c r="B214" s="63">
        <v>101</v>
      </c>
      <c r="C214" s="71" t="str">
        <f t="shared" si="77"/>
        <v/>
      </c>
      <c r="D214" s="118" t="str">
        <f t="shared" si="97"/>
        <v/>
      </c>
      <c r="E214" s="141" t="str">
        <f t="shared" si="76"/>
        <v/>
      </c>
      <c r="F214" s="142" t="str">
        <f t="shared" si="78"/>
        <v/>
      </c>
      <c r="G214" s="142" t="str">
        <f t="shared" si="79"/>
        <v/>
      </c>
      <c r="H214" s="143"/>
      <c r="I214" s="143"/>
      <c r="J214" s="144">
        <f t="shared" si="80"/>
        <v>0</v>
      </c>
      <c r="K214" s="138">
        <f t="shared" si="55"/>
        <v>0</v>
      </c>
      <c r="L214" s="139">
        <f t="shared" si="56"/>
        <v>0</v>
      </c>
      <c r="M214" s="139">
        <f t="shared" si="57"/>
        <v>0</v>
      </c>
      <c r="N214" s="140">
        <f t="shared" si="58"/>
        <v>0</v>
      </c>
      <c r="O214" s="99"/>
      <c r="Z214" s="13"/>
      <c r="AE214" s="61"/>
      <c r="AG214" s="163">
        <f t="shared" si="81"/>
        <v>0</v>
      </c>
      <c r="AH214" s="50">
        <f t="shared" si="82"/>
        <v>0</v>
      </c>
      <c r="AI214" s="2" t="str">
        <f t="shared" si="83"/>
        <v>101-102</v>
      </c>
      <c r="AJ214" s="156" t="str">
        <f t="shared" si="84"/>
        <v/>
      </c>
      <c r="AK214" s="163">
        <f t="shared" si="85"/>
        <v>0</v>
      </c>
      <c r="AL214" s="50">
        <f t="shared" si="86"/>
        <v>0</v>
      </c>
      <c r="AM214" s="2" t="str">
        <f t="shared" si="87"/>
        <v>101-103</v>
      </c>
      <c r="AN214" s="156" t="str">
        <f t="shared" si="88"/>
        <v/>
      </c>
      <c r="AO214" s="163">
        <f t="shared" si="89"/>
        <v>0</v>
      </c>
      <c r="AP214" s="50">
        <f t="shared" si="90"/>
        <v>0</v>
      </c>
      <c r="AQ214" s="170" t="str">
        <f t="shared" si="91"/>
        <v>101-104</v>
      </c>
      <c r="AR214" s="156" t="str">
        <f t="shared" si="92"/>
        <v/>
      </c>
      <c r="AS214" s="163">
        <f t="shared" si="93"/>
        <v>0</v>
      </c>
      <c r="AT214" s="50">
        <f t="shared" si="94"/>
        <v>0</v>
      </c>
      <c r="AU214" s="170" t="str">
        <f t="shared" si="95"/>
        <v>101-107</v>
      </c>
      <c r="AV214" s="156" t="str">
        <f t="shared" si="96"/>
        <v/>
      </c>
    </row>
    <row r="215" spans="1:48" ht="13.5" customHeight="1" x14ac:dyDescent="0.15">
      <c r="A215"/>
      <c r="B215" s="63">
        <v>102</v>
      </c>
      <c r="C215" s="71" t="str">
        <f t="shared" si="77"/>
        <v/>
      </c>
      <c r="D215" s="118" t="str">
        <f t="shared" si="97"/>
        <v/>
      </c>
      <c r="E215" s="141" t="str">
        <f t="shared" si="76"/>
        <v/>
      </c>
      <c r="F215" s="142" t="str">
        <f t="shared" si="78"/>
        <v/>
      </c>
      <c r="G215" s="142" t="str">
        <f t="shared" si="79"/>
        <v/>
      </c>
      <c r="H215" s="143"/>
      <c r="I215" s="143"/>
      <c r="J215" s="144">
        <f t="shared" si="80"/>
        <v>0</v>
      </c>
      <c r="K215" s="138">
        <f t="shared" si="55"/>
        <v>0</v>
      </c>
      <c r="L215" s="139">
        <f t="shared" si="56"/>
        <v>0</v>
      </c>
      <c r="M215" s="139">
        <f t="shared" si="57"/>
        <v>0</v>
      </c>
      <c r="N215" s="140">
        <f t="shared" si="58"/>
        <v>0</v>
      </c>
      <c r="O215" s="99"/>
      <c r="Z215" s="13"/>
      <c r="AE215" s="61"/>
      <c r="AG215" s="163">
        <f t="shared" si="81"/>
        <v>0</v>
      </c>
      <c r="AH215" s="50">
        <f t="shared" si="82"/>
        <v>0</v>
      </c>
      <c r="AI215" s="2" t="str">
        <f t="shared" si="83"/>
        <v>102-103</v>
      </c>
      <c r="AJ215" s="156" t="str">
        <f t="shared" si="84"/>
        <v/>
      </c>
      <c r="AK215" s="163">
        <f t="shared" si="85"/>
        <v>0</v>
      </c>
      <c r="AL215" s="50">
        <f t="shared" si="86"/>
        <v>0</v>
      </c>
      <c r="AM215" s="2" t="str">
        <f t="shared" si="87"/>
        <v>102-104</v>
      </c>
      <c r="AN215" s="156" t="str">
        <f t="shared" si="88"/>
        <v/>
      </c>
      <c r="AO215" s="163">
        <f t="shared" si="89"/>
        <v>0</v>
      </c>
      <c r="AP215" s="50">
        <f t="shared" si="90"/>
        <v>0</v>
      </c>
      <c r="AQ215" s="170" t="str">
        <f t="shared" si="91"/>
        <v>102-105</v>
      </c>
      <c r="AR215" s="156" t="str">
        <f t="shared" si="92"/>
        <v/>
      </c>
      <c r="AS215" s="163">
        <f t="shared" si="93"/>
        <v>0</v>
      </c>
      <c r="AT215" s="50">
        <f t="shared" si="94"/>
        <v>0</v>
      </c>
      <c r="AU215" s="170" t="str">
        <f t="shared" si="95"/>
        <v>102-108</v>
      </c>
      <c r="AV215" s="156" t="str">
        <f t="shared" si="96"/>
        <v/>
      </c>
    </row>
    <row r="216" spans="1:48" ht="13.5" customHeight="1" x14ac:dyDescent="0.15">
      <c r="A216"/>
      <c r="B216" s="63">
        <v>103</v>
      </c>
      <c r="C216" s="71" t="str">
        <f t="shared" si="77"/>
        <v/>
      </c>
      <c r="D216" s="118" t="str">
        <f t="shared" si="97"/>
        <v/>
      </c>
      <c r="E216" s="141" t="str">
        <f t="shared" si="76"/>
        <v/>
      </c>
      <c r="F216" s="142" t="str">
        <f t="shared" si="78"/>
        <v/>
      </c>
      <c r="G216" s="142" t="str">
        <f t="shared" si="79"/>
        <v/>
      </c>
      <c r="H216" s="143"/>
      <c r="I216" s="143"/>
      <c r="J216" s="144">
        <f t="shared" si="80"/>
        <v>0</v>
      </c>
      <c r="K216" s="138">
        <f t="shared" si="55"/>
        <v>0</v>
      </c>
      <c r="L216" s="139">
        <f t="shared" si="56"/>
        <v>0</v>
      </c>
      <c r="M216" s="139">
        <f t="shared" si="57"/>
        <v>0</v>
      </c>
      <c r="N216" s="140">
        <f t="shared" si="58"/>
        <v>0</v>
      </c>
      <c r="O216" s="99"/>
      <c r="Z216" s="18"/>
      <c r="AE216" s="61"/>
      <c r="AG216" s="163">
        <f t="shared" si="81"/>
        <v>0</v>
      </c>
      <c r="AH216" s="50">
        <f t="shared" si="82"/>
        <v>0</v>
      </c>
      <c r="AI216" s="2" t="str">
        <f t="shared" si="83"/>
        <v>103-104</v>
      </c>
      <c r="AJ216" s="156" t="str">
        <f t="shared" si="84"/>
        <v/>
      </c>
      <c r="AK216" s="163">
        <f t="shared" si="85"/>
        <v>0</v>
      </c>
      <c r="AL216" s="50">
        <f t="shared" si="86"/>
        <v>0</v>
      </c>
      <c r="AM216" s="2" t="str">
        <f t="shared" si="87"/>
        <v>103-105</v>
      </c>
      <c r="AN216" s="156" t="str">
        <f t="shared" si="88"/>
        <v/>
      </c>
      <c r="AO216" s="163">
        <f t="shared" si="89"/>
        <v>0</v>
      </c>
      <c r="AP216" s="50">
        <f t="shared" si="90"/>
        <v>0</v>
      </c>
      <c r="AQ216" s="170" t="str">
        <f t="shared" si="91"/>
        <v>103-106</v>
      </c>
      <c r="AR216" s="156" t="str">
        <f t="shared" si="92"/>
        <v/>
      </c>
      <c r="AS216" s="163">
        <f t="shared" si="93"/>
        <v>0</v>
      </c>
      <c r="AT216" s="50">
        <f t="shared" si="94"/>
        <v>0</v>
      </c>
      <c r="AU216" s="170" t="str">
        <f t="shared" si="95"/>
        <v>103-109</v>
      </c>
      <c r="AV216" s="156" t="str">
        <f t="shared" si="96"/>
        <v/>
      </c>
    </row>
    <row r="217" spans="1:48" ht="13.5" customHeight="1" x14ac:dyDescent="0.15">
      <c r="A217"/>
      <c r="B217" s="63">
        <v>104</v>
      </c>
      <c r="C217" s="71" t="str">
        <f t="shared" si="77"/>
        <v/>
      </c>
      <c r="D217" s="118" t="str">
        <f t="shared" si="97"/>
        <v/>
      </c>
      <c r="E217" s="141" t="str">
        <f t="shared" si="76"/>
        <v/>
      </c>
      <c r="F217" s="142" t="str">
        <f t="shared" si="78"/>
        <v/>
      </c>
      <c r="G217" s="142" t="str">
        <f t="shared" si="79"/>
        <v/>
      </c>
      <c r="H217" s="143"/>
      <c r="I217" s="143"/>
      <c r="J217" s="144">
        <f t="shared" si="80"/>
        <v>0</v>
      </c>
      <c r="K217" s="138">
        <f t="shared" si="55"/>
        <v>0</v>
      </c>
      <c r="L217" s="139">
        <f t="shared" si="56"/>
        <v>0</v>
      </c>
      <c r="M217" s="139">
        <f t="shared" si="57"/>
        <v>0</v>
      </c>
      <c r="N217" s="140">
        <f t="shared" si="58"/>
        <v>0</v>
      </c>
      <c r="O217" s="99"/>
      <c r="Z217" s="16"/>
      <c r="AE217" s="61"/>
      <c r="AG217" s="163">
        <f t="shared" si="81"/>
        <v>0</v>
      </c>
      <c r="AH217" s="50">
        <f t="shared" si="82"/>
        <v>0</v>
      </c>
      <c r="AI217" s="2" t="str">
        <f t="shared" si="83"/>
        <v>104-105</v>
      </c>
      <c r="AJ217" s="156" t="str">
        <f t="shared" si="84"/>
        <v/>
      </c>
      <c r="AK217" s="163">
        <f t="shared" si="85"/>
        <v>0</v>
      </c>
      <c r="AL217" s="50">
        <f t="shared" si="86"/>
        <v>0</v>
      </c>
      <c r="AM217" s="2" t="str">
        <f t="shared" si="87"/>
        <v>104-106</v>
      </c>
      <c r="AN217" s="156" t="str">
        <f t="shared" si="88"/>
        <v/>
      </c>
      <c r="AO217" s="163">
        <f t="shared" si="89"/>
        <v>0</v>
      </c>
      <c r="AP217" s="50">
        <f t="shared" si="90"/>
        <v>0</v>
      </c>
      <c r="AQ217" s="170" t="str">
        <f t="shared" si="91"/>
        <v>104-107</v>
      </c>
      <c r="AR217" s="156" t="str">
        <f t="shared" si="92"/>
        <v/>
      </c>
      <c r="AS217" s="163">
        <f t="shared" si="93"/>
        <v>0</v>
      </c>
      <c r="AT217" s="50">
        <f t="shared" si="94"/>
        <v>0</v>
      </c>
      <c r="AU217" s="170" t="str">
        <f t="shared" si="95"/>
        <v>104-110</v>
      </c>
      <c r="AV217" s="156" t="str">
        <f t="shared" si="96"/>
        <v/>
      </c>
    </row>
    <row r="218" spans="1:48" ht="13.5" customHeight="1" x14ac:dyDescent="0.15">
      <c r="A218"/>
      <c r="B218" s="63">
        <v>105</v>
      </c>
      <c r="C218" s="71" t="str">
        <f t="shared" si="77"/>
        <v/>
      </c>
      <c r="D218" s="118" t="str">
        <f t="shared" si="97"/>
        <v/>
      </c>
      <c r="E218" s="141" t="str">
        <f t="shared" si="76"/>
        <v/>
      </c>
      <c r="F218" s="142" t="str">
        <f t="shared" si="78"/>
        <v/>
      </c>
      <c r="G218" s="142" t="str">
        <f t="shared" si="79"/>
        <v/>
      </c>
      <c r="H218" s="143"/>
      <c r="I218" s="143"/>
      <c r="J218" s="144">
        <f t="shared" si="80"/>
        <v>0</v>
      </c>
      <c r="K218" s="138">
        <f t="shared" si="55"/>
        <v>0</v>
      </c>
      <c r="L218" s="139">
        <f t="shared" si="56"/>
        <v>0</v>
      </c>
      <c r="M218" s="139">
        <f t="shared" si="57"/>
        <v>0</v>
      </c>
      <c r="N218" s="140">
        <f t="shared" si="58"/>
        <v>0</v>
      </c>
      <c r="O218" s="99"/>
      <c r="Z218" s="54"/>
      <c r="AE218" s="61"/>
      <c r="AG218" s="163">
        <f t="shared" si="81"/>
        <v>0</v>
      </c>
      <c r="AH218" s="50">
        <f t="shared" si="82"/>
        <v>0</v>
      </c>
      <c r="AI218" s="2" t="str">
        <f t="shared" si="83"/>
        <v>105-106</v>
      </c>
      <c r="AJ218" s="156" t="str">
        <f t="shared" si="84"/>
        <v/>
      </c>
      <c r="AK218" s="163">
        <f t="shared" si="85"/>
        <v>0</v>
      </c>
      <c r="AL218" s="50">
        <f t="shared" si="86"/>
        <v>0</v>
      </c>
      <c r="AM218" s="2" t="str">
        <f t="shared" si="87"/>
        <v>105-107</v>
      </c>
      <c r="AN218" s="156" t="str">
        <f t="shared" si="88"/>
        <v/>
      </c>
      <c r="AO218" s="163">
        <f t="shared" si="89"/>
        <v>0</v>
      </c>
      <c r="AP218" s="50">
        <f t="shared" si="90"/>
        <v>0</v>
      </c>
      <c r="AQ218" s="170" t="str">
        <f t="shared" si="91"/>
        <v>105-108</v>
      </c>
      <c r="AR218" s="156" t="str">
        <f t="shared" si="92"/>
        <v/>
      </c>
      <c r="AS218" s="163">
        <f t="shared" si="93"/>
        <v>0</v>
      </c>
      <c r="AT218" s="50">
        <f t="shared" si="94"/>
        <v>0</v>
      </c>
      <c r="AU218" s="170" t="str">
        <f t="shared" si="95"/>
        <v>105-111</v>
      </c>
      <c r="AV218" s="156" t="str">
        <f t="shared" si="96"/>
        <v/>
      </c>
    </row>
    <row r="219" spans="1:48" ht="13.5" customHeight="1" x14ac:dyDescent="0.15">
      <c r="A219"/>
      <c r="B219" s="63">
        <v>106</v>
      </c>
      <c r="C219" s="71" t="str">
        <f t="shared" si="77"/>
        <v/>
      </c>
      <c r="D219" s="118" t="str">
        <f t="shared" si="97"/>
        <v/>
      </c>
      <c r="E219" s="141" t="str">
        <f t="shared" si="76"/>
        <v/>
      </c>
      <c r="F219" s="142" t="str">
        <f t="shared" si="78"/>
        <v/>
      </c>
      <c r="G219" s="142" t="str">
        <f t="shared" si="79"/>
        <v/>
      </c>
      <c r="H219" s="143"/>
      <c r="I219" s="143"/>
      <c r="J219" s="144">
        <f t="shared" si="80"/>
        <v>0</v>
      </c>
      <c r="K219" s="138">
        <f t="shared" si="55"/>
        <v>0</v>
      </c>
      <c r="L219" s="139">
        <f t="shared" si="56"/>
        <v>0</v>
      </c>
      <c r="M219" s="139">
        <f t="shared" si="57"/>
        <v>0</v>
      </c>
      <c r="N219" s="140">
        <f t="shared" si="58"/>
        <v>0</v>
      </c>
      <c r="O219" s="99"/>
      <c r="Z219" s="54"/>
      <c r="AE219" s="61"/>
      <c r="AG219" s="163">
        <f t="shared" si="81"/>
        <v>0</v>
      </c>
      <c r="AH219" s="50">
        <f t="shared" si="82"/>
        <v>0</v>
      </c>
      <c r="AI219" s="2" t="str">
        <f t="shared" si="83"/>
        <v>106-107</v>
      </c>
      <c r="AJ219" s="156" t="str">
        <f t="shared" si="84"/>
        <v/>
      </c>
      <c r="AK219" s="163">
        <f t="shared" si="85"/>
        <v>0</v>
      </c>
      <c r="AL219" s="50">
        <f t="shared" si="86"/>
        <v>0</v>
      </c>
      <c r="AM219" s="2" t="str">
        <f t="shared" si="87"/>
        <v>106-108</v>
      </c>
      <c r="AN219" s="156" t="str">
        <f t="shared" si="88"/>
        <v/>
      </c>
      <c r="AO219" s="163">
        <f t="shared" si="89"/>
        <v>0</v>
      </c>
      <c r="AP219" s="50">
        <f t="shared" si="90"/>
        <v>0</v>
      </c>
      <c r="AQ219" s="170" t="str">
        <f t="shared" si="91"/>
        <v>106-109</v>
      </c>
      <c r="AR219" s="156" t="str">
        <f t="shared" si="92"/>
        <v/>
      </c>
      <c r="AS219" s="163">
        <f t="shared" si="93"/>
        <v>0</v>
      </c>
      <c r="AT219" s="50">
        <f t="shared" si="94"/>
        <v>0</v>
      </c>
      <c r="AU219" s="170" t="str">
        <f t="shared" si="95"/>
        <v>106-112</v>
      </c>
      <c r="AV219" s="156" t="str">
        <f t="shared" si="96"/>
        <v/>
      </c>
    </row>
    <row r="220" spans="1:48" ht="13.5" customHeight="1" x14ac:dyDescent="0.15">
      <c r="A220"/>
      <c r="B220" s="63">
        <v>107</v>
      </c>
      <c r="C220" s="71" t="str">
        <f t="shared" si="77"/>
        <v/>
      </c>
      <c r="D220" s="118" t="str">
        <f t="shared" si="97"/>
        <v/>
      </c>
      <c r="E220" s="141" t="str">
        <f t="shared" si="76"/>
        <v/>
      </c>
      <c r="F220" s="142" t="str">
        <f t="shared" si="78"/>
        <v/>
      </c>
      <c r="G220" s="142" t="str">
        <f t="shared" si="79"/>
        <v/>
      </c>
      <c r="H220" s="143"/>
      <c r="I220" s="143"/>
      <c r="J220" s="144">
        <f t="shared" si="80"/>
        <v>0</v>
      </c>
      <c r="K220" s="138">
        <f t="shared" si="55"/>
        <v>0</v>
      </c>
      <c r="L220" s="139">
        <f t="shared" si="56"/>
        <v>0</v>
      </c>
      <c r="M220" s="139">
        <f t="shared" si="57"/>
        <v>0</v>
      </c>
      <c r="N220" s="140">
        <f t="shared" si="58"/>
        <v>0</v>
      </c>
      <c r="O220" s="99"/>
      <c r="Z220" s="54"/>
      <c r="AE220" s="61"/>
      <c r="AG220" s="163">
        <f t="shared" si="81"/>
        <v>0</v>
      </c>
      <c r="AH220" s="50">
        <f t="shared" si="82"/>
        <v>0</v>
      </c>
      <c r="AI220" s="2" t="str">
        <f t="shared" si="83"/>
        <v>107-108</v>
      </c>
      <c r="AJ220" s="156" t="str">
        <f t="shared" si="84"/>
        <v/>
      </c>
      <c r="AK220" s="163">
        <f t="shared" si="85"/>
        <v>0</v>
      </c>
      <c r="AL220" s="50">
        <f t="shared" si="86"/>
        <v>0</v>
      </c>
      <c r="AM220" s="2" t="str">
        <f t="shared" si="87"/>
        <v>107-109</v>
      </c>
      <c r="AN220" s="156" t="str">
        <f t="shared" si="88"/>
        <v/>
      </c>
      <c r="AO220" s="163">
        <f t="shared" si="89"/>
        <v>0</v>
      </c>
      <c r="AP220" s="50">
        <f t="shared" si="90"/>
        <v>0</v>
      </c>
      <c r="AQ220" s="170" t="str">
        <f t="shared" si="91"/>
        <v>107-110</v>
      </c>
      <c r="AR220" s="156" t="str">
        <f t="shared" si="92"/>
        <v/>
      </c>
      <c r="AS220" s="163">
        <f t="shared" si="93"/>
        <v>0</v>
      </c>
      <c r="AT220" s="50">
        <f t="shared" si="94"/>
        <v>0</v>
      </c>
      <c r="AU220" s="170" t="str">
        <f t="shared" si="95"/>
        <v>107-113</v>
      </c>
      <c r="AV220" s="156" t="str">
        <f t="shared" si="96"/>
        <v/>
      </c>
    </row>
    <row r="221" spans="1:48" ht="13.5" customHeight="1" x14ac:dyDescent="0.15">
      <c r="A221"/>
      <c r="B221" s="63">
        <v>108</v>
      </c>
      <c r="C221" s="71" t="str">
        <f t="shared" si="77"/>
        <v/>
      </c>
      <c r="D221" s="118" t="str">
        <f t="shared" si="97"/>
        <v/>
      </c>
      <c r="E221" s="141" t="str">
        <f t="shared" si="76"/>
        <v/>
      </c>
      <c r="F221" s="142" t="str">
        <f t="shared" si="78"/>
        <v/>
      </c>
      <c r="G221" s="142" t="str">
        <f t="shared" si="79"/>
        <v/>
      </c>
      <c r="H221" s="143"/>
      <c r="I221" s="143"/>
      <c r="J221" s="144">
        <f t="shared" si="80"/>
        <v>0</v>
      </c>
      <c r="K221" s="138">
        <f t="shared" si="55"/>
        <v>0</v>
      </c>
      <c r="L221" s="139">
        <f t="shared" si="56"/>
        <v>0</v>
      </c>
      <c r="M221" s="139">
        <f t="shared" si="57"/>
        <v>0</v>
      </c>
      <c r="N221" s="140">
        <f t="shared" si="58"/>
        <v>0</v>
      </c>
      <c r="O221" s="99"/>
      <c r="Z221" s="54"/>
      <c r="AE221" s="61"/>
      <c r="AG221" s="163">
        <f t="shared" si="81"/>
        <v>0</v>
      </c>
      <c r="AH221" s="50">
        <f t="shared" si="82"/>
        <v>0</v>
      </c>
      <c r="AI221" s="2" t="str">
        <f t="shared" si="83"/>
        <v>108-109</v>
      </c>
      <c r="AJ221" s="156" t="str">
        <f t="shared" si="84"/>
        <v/>
      </c>
      <c r="AK221" s="163">
        <f t="shared" si="85"/>
        <v>0</v>
      </c>
      <c r="AL221" s="50">
        <f t="shared" si="86"/>
        <v>0</v>
      </c>
      <c r="AM221" s="2" t="str">
        <f t="shared" si="87"/>
        <v>108-110</v>
      </c>
      <c r="AN221" s="156" t="str">
        <f t="shared" si="88"/>
        <v/>
      </c>
      <c r="AO221" s="163">
        <f t="shared" si="89"/>
        <v>0</v>
      </c>
      <c r="AP221" s="50">
        <f t="shared" si="90"/>
        <v>0</v>
      </c>
      <c r="AQ221" s="170" t="str">
        <f t="shared" si="91"/>
        <v>108-111</v>
      </c>
      <c r="AR221" s="156" t="str">
        <f t="shared" si="92"/>
        <v/>
      </c>
      <c r="AS221" s="163">
        <f t="shared" si="93"/>
        <v>0</v>
      </c>
      <c r="AT221" s="50">
        <f t="shared" si="94"/>
        <v>0</v>
      </c>
      <c r="AU221" s="170" t="str">
        <f t="shared" si="95"/>
        <v>108-114</v>
      </c>
      <c r="AV221" s="156" t="str">
        <f t="shared" si="96"/>
        <v/>
      </c>
    </row>
    <row r="222" spans="1:48" ht="13.5" customHeight="1" x14ac:dyDescent="0.15">
      <c r="A222"/>
      <c r="B222" s="63">
        <v>109</v>
      </c>
      <c r="C222" s="71" t="str">
        <f t="shared" si="77"/>
        <v/>
      </c>
      <c r="D222" s="118" t="str">
        <f t="shared" si="97"/>
        <v/>
      </c>
      <c r="E222" s="141" t="str">
        <f t="shared" si="76"/>
        <v/>
      </c>
      <c r="F222" s="142" t="str">
        <f t="shared" si="78"/>
        <v/>
      </c>
      <c r="G222" s="142" t="str">
        <f t="shared" si="79"/>
        <v/>
      </c>
      <c r="H222" s="143"/>
      <c r="I222" s="143"/>
      <c r="J222" s="144">
        <f t="shared" si="80"/>
        <v>0</v>
      </c>
      <c r="K222" s="138">
        <f t="shared" si="55"/>
        <v>0</v>
      </c>
      <c r="L222" s="139">
        <f t="shared" si="56"/>
        <v>0</v>
      </c>
      <c r="M222" s="139">
        <f t="shared" si="57"/>
        <v>0</v>
      </c>
      <c r="N222" s="140">
        <f t="shared" si="58"/>
        <v>0</v>
      </c>
      <c r="O222" s="99"/>
      <c r="Z222" s="54"/>
      <c r="AE222" s="61"/>
      <c r="AG222" s="163">
        <f t="shared" si="81"/>
        <v>0</v>
      </c>
      <c r="AH222" s="50">
        <f t="shared" si="82"/>
        <v>0</v>
      </c>
      <c r="AI222" s="2" t="str">
        <f t="shared" si="83"/>
        <v>109-110</v>
      </c>
      <c r="AJ222" s="156" t="str">
        <f t="shared" si="84"/>
        <v/>
      </c>
      <c r="AK222" s="163">
        <f t="shared" si="85"/>
        <v>0</v>
      </c>
      <c r="AL222" s="50">
        <f t="shared" si="86"/>
        <v>0</v>
      </c>
      <c r="AM222" s="2" t="str">
        <f t="shared" si="87"/>
        <v>109-111</v>
      </c>
      <c r="AN222" s="156" t="str">
        <f t="shared" si="88"/>
        <v/>
      </c>
      <c r="AO222" s="163">
        <f t="shared" si="89"/>
        <v>0</v>
      </c>
      <c r="AP222" s="50">
        <f t="shared" si="90"/>
        <v>0</v>
      </c>
      <c r="AQ222" s="170" t="str">
        <f t="shared" si="91"/>
        <v>109-112</v>
      </c>
      <c r="AR222" s="156" t="str">
        <f t="shared" si="92"/>
        <v/>
      </c>
      <c r="AS222" s="163">
        <f t="shared" si="93"/>
        <v>0</v>
      </c>
      <c r="AT222" s="50">
        <f t="shared" si="94"/>
        <v>0</v>
      </c>
      <c r="AU222" s="170" t="str">
        <f t="shared" si="95"/>
        <v>109-115</v>
      </c>
      <c r="AV222" s="156" t="str">
        <f t="shared" si="96"/>
        <v/>
      </c>
    </row>
    <row r="223" spans="1:48" ht="13.5" customHeight="1" x14ac:dyDescent="0.15">
      <c r="A223"/>
      <c r="B223" s="63">
        <v>110</v>
      </c>
      <c r="C223" s="71" t="str">
        <f t="shared" si="77"/>
        <v/>
      </c>
      <c r="D223" s="118" t="str">
        <f t="shared" si="97"/>
        <v/>
      </c>
      <c r="E223" s="141" t="str">
        <f t="shared" si="76"/>
        <v/>
      </c>
      <c r="F223" s="142" t="str">
        <f t="shared" si="78"/>
        <v/>
      </c>
      <c r="G223" s="142" t="str">
        <f t="shared" si="79"/>
        <v/>
      </c>
      <c r="H223" s="143"/>
      <c r="I223" s="143"/>
      <c r="J223" s="144">
        <f t="shared" si="80"/>
        <v>0</v>
      </c>
      <c r="K223" s="138">
        <f t="shared" si="55"/>
        <v>0</v>
      </c>
      <c r="L223" s="139">
        <f t="shared" si="56"/>
        <v>0</v>
      </c>
      <c r="M223" s="139">
        <f t="shared" si="57"/>
        <v>0</v>
      </c>
      <c r="N223" s="140">
        <f t="shared" si="58"/>
        <v>0</v>
      </c>
      <c r="O223" s="99"/>
      <c r="Z223" s="54"/>
      <c r="AE223" s="61"/>
      <c r="AG223" s="163">
        <f t="shared" si="81"/>
        <v>0</v>
      </c>
      <c r="AH223" s="50">
        <f t="shared" si="82"/>
        <v>0</v>
      </c>
      <c r="AI223" s="2" t="str">
        <f t="shared" si="83"/>
        <v>110-111</v>
      </c>
      <c r="AJ223" s="156" t="str">
        <f t="shared" si="84"/>
        <v/>
      </c>
      <c r="AK223" s="163">
        <f t="shared" si="85"/>
        <v>0</v>
      </c>
      <c r="AL223" s="50">
        <f t="shared" si="86"/>
        <v>0</v>
      </c>
      <c r="AM223" s="2" t="str">
        <f t="shared" si="87"/>
        <v>110-112</v>
      </c>
      <c r="AN223" s="156" t="str">
        <f t="shared" si="88"/>
        <v/>
      </c>
      <c r="AO223" s="163">
        <f t="shared" si="89"/>
        <v>0</v>
      </c>
      <c r="AP223" s="50">
        <f t="shared" si="90"/>
        <v>0</v>
      </c>
      <c r="AQ223" s="170" t="str">
        <f t="shared" si="91"/>
        <v>110-113</v>
      </c>
      <c r="AR223" s="156" t="str">
        <f t="shared" si="92"/>
        <v/>
      </c>
      <c r="AS223" s="163">
        <f t="shared" si="93"/>
        <v>0</v>
      </c>
      <c r="AT223" s="50">
        <f t="shared" si="94"/>
        <v>0</v>
      </c>
      <c r="AU223" s="170" t="str">
        <f t="shared" si="95"/>
        <v>110-116</v>
      </c>
      <c r="AV223" s="156" t="str">
        <f t="shared" si="96"/>
        <v/>
      </c>
    </row>
    <row r="224" spans="1:48" ht="13.5" customHeight="1" x14ac:dyDescent="0.15">
      <c r="A224"/>
      <c r="B224" s="63">
        <v>111</v>
      </c>
      <c r="C224" s="71" t="str">
        <f t="shared" si="77"/>
        <v/>
      </c>
      <c r="D224" s="118" t="str">
        <f t="shared" si="97"/>
        <v/>
      </c>
      <c r="E224" s="141" t="str">
        <f t="shared" si="76"/>
        <v/>
      </c>
      <c r="F224" s="142" t="str">
        <f t="shared" si="78"/>
        <v/>
      </c>
      <c r="G224" s="142" t="str">
        <f t="shared" si="79"/>
        <v/>
      </c>
      <c r="H224" s="143"/>
      <c r="I224" s="143"/>
      <c r="J224" s="144">
        <f t="shared" si="80"/>
        <v>0</v>
      </c>
      <c r="K224" s="138">
        <f t="shared" si="55"/>
        <v>0</v>
      </c>
      <c r="L224" s="139">
        <f t="shared" si="56"/>
        <v>0</v>
      </c>
      <c r="M224" s="139">
        <f t="shared" si="57"/>
        <v>0</v>
      </c>
      <c r="N224" s="140">
        <f t="shared" si="58"/>
        <v>0</v>
      </c>
      <c r="O224" s="99"/>
      <c r="Z224" s="54"/>
      <c r="AE224" s="61"/>
      <c r="AG224" s="163">
        <f t="shared" si="81"/>
        <v>0</v>
      </c>
      <c r="AH224" s="50">
        <f t="shared" si="82"/>
        <v>0</v>
      </c>
      <c r="AI224" s="2" t="str">
        <f t="shared" si="83"/>
        <v>111-112</v>
      </c>
      <c r="AJ224" s="156" t="str">
        <f t="shared" si="84"/>
        <v/>
      </c>
      <c r="AK224" s="163">
        <f t="shared" si="85"/>
        <v>0</v>
      </c>
      <c r="AL224" s="50">
        <f t="shared" si="86"/>
        <v>0</v>
      </c>
      <c r="AM224" s="2" t="str">
        <f t="shared" si="87"/>
        <v>111-113</v>
      </c>
      <c r="AN224" s="156" t="str">
        <f t="shared" si="88"/>
        <v/>
      </c>
      <c r="AO224" s="163">
        <f t="shared" si="89"/>
        <v>0</v>
      </c>
      <c r="AP224" s="50">
        <f t="shared" si="90"/>
        <v>0</v>
      </c>
      <c r="AQ224" s="170" t="str">
        <f t="shared" si="91"/>
        <v>111-114</v>
      </c>
      <c r="AR224" s="156" t="str">
        <f t="shared" si="92"/>
        <v/>
      </c>
      <c r="AS224" s="163">
        <f t="shared" si="93"/>
        <v>0</v>
      </c>
      <c r="AT224" s="50">
        <f t="shared" si="94"/>
        <v>0</v>
      </c>
      <c r="AU224" s="170" t="str">
        <f t="shared" si="95"/>
        <v>111-117</v>
      </c>
      <c r="AV224" s="156" t="str">
        <f t="shared" si="96"/>
        <v/>
      </c>
    </row>
    <row r="225" spans="1:48" ht="13.5" customHeight="1" x14ac:dyDescent="0.15">
      <c r="A225"/>
      <c r="B225" s="63">
        <v>112</v>
      </c>
      <c r="C225" s="71" t="str">
        <f t="shared" si="77"/>
        <v/>
      </c>
      <c r="D225" s="118" t="str">
        <f t="shared" si="97"/>
        <v/>
      </c>
      <c r="E225" s="141" t="str">
        <f t="shared" si="76"/>
        <v/>
      </c>
      <c r="F225" s="142" t="str">
        <f t="shared" si="78"/>
        <v/>
      </c>
      <c r="G225" s="142" t="str">
        <f t="shared" si="79"/>
        <v/>
      </c>
      <c r="H225" s="143"/>
      <c r="I225" s="143"/>
      <c r="J225" s="144">
        <f t="shared" si="80"/>
        <v>0</v>
      </c>
      <c r="K225" s="138">
        <f t="shared" si="55"/>
        <v>0</v>
      </c>
      <c r="L225" s="139">
        <f t="shared" si="56"/>
        <v>0</v>
      </c>
      <c r="M225" s="139">
        <f t="shared" si="57"/>
        <v>0</v>
      </c>
      <c r="N225" s="140">
        <f t="shared" si="58"/>
        <v>0</v>
      </c>
      <c r="O225" s="99"/>
      <c r="Z225" s="54"/>
      <c r="AE225" s="61"/>
      <c r="AG225" s="163">
        <f t="shared" si="81"/>
        <v>0</v>
      </c>
      <c r="AH225" s="50">
        <f t="shared" si="82"/>
        <v>0</v>
      </c>
      <c r="AI225" s="2" t="str">
        <f t="shared" si="83"/>
        <v>112-113</v>
      </c>
      <c r="AJ225" s="156" t="str">
        <f t="shared" si="84"/>
        <v/>
      </c>
      <c r="AK225" s="163">
        <f t="shared" si="85"/>
        <v>0</v>
      </c>
      <c r="AL225" s="50">
        <f t="shared" si="86"/>
        <v>0</v>
      </c>
      <c r="AM225" s="2" t="str">
        <f t="shared" si="87"/>
        <v>112-114</v>
      </c>
      <c r="AN225" s="156" t="str">
        <f t="shared" si="88"/>
        <v/>
      </c>
      <c r="AO225" s="163">
        <f t="shared" si="89"/>
        <v>0</v>
      </c>
      <c r="AP225" s="50">
        <f t="shared" si="90"/>
        <v>0</v>
      </c>
      <c r="AQ225" s="170" t="str">
        <f t="shared" si="91"/>
        <v>112-115</v>
      </c>
      <c r="AR225" s="156" t="str">
        <f t="shared" si="92"/>
        <v/>
      </c>
      <c r="AS225" s="163">
        <f t="shared" si="93"/>
        <v>0</v>
      </c>
      <c r="AT225" s="50">
        <f t="shared" si="94"/>
        <v>0</v>
      </c>
      <c r="AU225" s="170" t="str">
        <f t="shared" si="95"/>
        <v>112-118</v>
      </c>
      <c r="AV225" s="156" t="str">
        <f t="shared" si="96"/>
        <v/>
      </c>
    </row>
    <row r="226" spans="1:48" ht="13.5" customHeight="1" x14ac:dyDescent="0.15">
      <c r="A226"/>
      <c r="B226" s="63">
        <v>113</v>
      </c>
      <c r="C226" s="71" t="str">
        <f t="shared" si="77"/>
        <v/>
      </c>
      <c r="D226" s="118" t="str">
        <f t="shared" si="97"/>
        <v/>
      </c>
      <c r="E226" s="141" t="str">
        <f t="shared" si="76"/>
        <v/>
      </c>
      <c r="F226" s="142" t="str">
        <f t="shared" si="78"/>
        <v/>
      </c>
      <c r="G226" s="142" t="str">
        <f t="shared" si="79"/>
        <v/>
      </c>
      <c r="H226" s="143"/>
      <c r="I226" s="143"/>
      <c r="J226" s="144">
        <f t="shared" si="80"/>
        <v>0</v>
      </c>
      <c r="K226" s="138">
        <f t="shared" si="55"/>
        <v>0</v>
      </c>
      <c r="L226" s="139">
        <f t="shared" si="56"/>
        <v>0</v>
      </c>
      <c r="M226" s="139">
        <f t="shared" si="57"/>
        <v>0</v>
      </c>
      <c r="N226" s="140">
        <f t="shared" si="58"/>
        <v>0</v>
      </c>
      <c r="O226" s="99"/>
      <c r="Z226" s="54"/>
      <c r="AE226" s="61"/>
      <c r="AG226" s="163">
        <f t="shared" si="81"/>
        <v>0</v>
      </c>
      <c r="AH226" s="50">
        <f t="shared" si="82"/>
        <v>0</v>
      </c>
      <c r="AI226" s="2" t="str">
        <f t="shared" si="83"/>
        <v>113-114</v>
      </c>
      <c r="AJ226" s="156" t="str">
        <f t="shared" si="84"/>
        <v/>
      </c>
      <c r="AK226" s="163">
        <f t="shared" si="85"/>
        <v>0</v>
      </c>
      <c r="AL226" s="50">
        <f t="shared" si="86"/>
        <v>0</v>
      </c>
      <c r="AM226" s="2" t="str">
        <f t="shared" si="87"/>
        <v>113-115</v>
      </c>
      <c r="AN226" s="156" t="str">
        <f t="shared" si="88"/>
        <v/>
      </c>
      <c r="AO226" s="163">
        <f t="shared" si="89"/>
        <v>0</v>
      </c>
      <c r="AP226" s="50">
        <f t="shared" si="90"/>
        <v>0</v>
      </c>
      <c r="AQ226" s="170" t="str">
        <f t="shared" si="91"/>
        <v>113-116</v>
      </c>
      <c r="AR226" s="156" t="str">
        <f t="shared" si="92"/>
        <v/>
      </c>
      <c r="AS226" s="163">
        <f t="shared" si="93"/>
        <v>0</v>
      </c>
      <c r="AT226" s="50">
        <f t="shared" si="94"/>
        <v>0</v>
      </c>
      <c r="AU226" s="170" t="str">
        <f t="shared" si="95"/>
        <v>113-119</v>
      </c>
      <c r="AV226" s="156" t="str">
        <f t="shared" si="96"/>
        <v/>
      </c>
    </row>
    <row r="227" spans="1:48" ht="13.5" customHeight="1" x14ac:dyDescent="0.15">
      <c r="A227"/>
      <c r="B227" s="63">
        <v>114</v>
      </c>
      <c r="C227" s="71" t="str">
        <f t="shared" si="77"/>
        <v/>
      </c>
      <c r="D227" s="118" t="str">
        <f t="shared" si="97"/>
        <v/>
      </c>
      <c r="E227" s="141" t="str">
        <f t="shared" si="76"/>
        <v/>
      </c>
      <c r="F227" s="142" t="str">
        <f t="shared" si="78"/>
        <v/>
      </c>
      <c r="G227" s="142" t="str">
        <f t="shared" si="79"/>
        <v/>
      </c>
      <c r="H227" s="143"/>
      <c r="I227" s="143"/>
      <c r="J227" s="144">
        <f t="shared" si="80"/>
        <v>0</v>
      </c>
      <c r="K227" s="138">
        <f t="shared" si="55"/>
        <v>0</v>
      </c>
      <c r="L227" s="139">
        <f t="shared" si="56"/>
        <v>0</v>
      </c>
      <c r="M227" s="139">
        <f t="shared" si="57"/>
        <v>0</v>
      </c>
      <c r="N227" s="140">
        <f t="shared" si="58"/>
        <v>0</v>
      </c>
      <c r="O227" s="99"/>
      <c r="Z227" s="54"/>
      <c r="AE227" s="61"/>
      <c r="AG227" s="163">
        <f t="shared" si="81"/>
        <v>0</v>
      </c>
      <c r="AH227" s="50">
        <f t="shared" si="82"/>
        <v>0</v>
      </c>
      <c r="AI227" s="2" t="str">
        <f t="shared" si="83"/>
        <v>114-115</v>
      </c>
      <c r="AJ227" s="156" t="str">
        <f t="shared" si="84"/>
        <v/>
      </c>
      <c r="AK227" s="163">
        <f t="shared" si="85"/>
        <v>0</v>
      </c>
      <c r="AL227" s="50">
        <f t="shared" si="86"/>
        <v>0</v>
      </c>
      <c r="AM227" s="2" t="str">
        <f t="shared" si="87"/>
        <v>114-116</v>
      </c>
      <c r="AN227" s="156" t="str">
        <f t="shared" si="88"/>
        <v/>
      </c>
      <c r="AO227" s="163">
        <f t="shared" si="89"/>
        <v>0</v>
      </c>
      <c r="AP227" s="50">
        <f t="shared" si="90"/>
        <v>0</v>
      </c>
      <c r="AQ227" s="170" t="str">
        <f t="shared" si="91"/>
        <v>114-117</v>
      </c>
      <c r="AR227" s="156" t="str">
        <f t="shared" si="92"/>
        <v/>
      </c>
      <c r="AS227" s="163">
        <f t="shared" si="93"/>
        <v>0</v>
      </c>
      <c r="AT227" s="50">
        <f t="shared" si="94"/>
        <v>0</v>
      </c>
      <c r="AU227" s="170" t="str">
        <f t="shared" si="95"/>
        <v>114-120</v>
      </c>
      <c r="AV227" s="156" t="str">
        <f t="shared" si="96"/>
        <v/>
      </c>
    </row>
    <row r="228" spans="1:48" ht="13.5" customHeight="1" x14ac:dyDescent="0.15">
      <c r="A228"/>
      <c r="B228" s="63">
        <v>115</v>
      </c>
      <c r="C228" s="71" t="str">
        <f t="shared" si="77"/>
        <v/>
      </c>
      <c r="D228" s="118" t="str">
        <f t="shared" si="97"/>
        <v/>
      </c>
      <c r="E228" s="141" t="str">
        <f t="shared" si="76"/>
        <v/>
      </c>
      <c r="F228" s="142" t="str">
        <f t="shared" si="78"/>
        <v/>
      </c>
      <c r="G228" s="142" t="str">
        <f t="shared" si="79"/>
        <v/>
      </c>
      <c r="H228" s="143"/>
      <c r="I228" s="143"/>
      <c r="J228" s="144">
        <f t="shared" si="80"/>
        <v>0</v>
      </c>
      <c r="K228" s="138">
        <f t="shared" si="55"/>
        <v>0</v>
      </c>
      <c r="L228" s="139">
        <f t="shared" si="56"/>
        <v>0</v>
      </c>
      <c r="M228" s="139">
        <f t="shared" si="57"/>
        <v>0</v>
      </c>
      <c r="N228" s="140">
        <f t="shared" si="58"/>
        <v>0</v>
      </c>
      <c r="O228" s="99"/>
      <c r="Z228" s="54"/>
      <c r="AE228" s="61"/>
      <c r="AG228" s="163">
        <f t="shared" si="81"/>
        <v>0</v>
      </c>
      <c r="AH228" s="50">
        <f t="shared" si="82"/>
        <v>0</v>
      </c>
      <c r="AI228" s="2" t="str">
        <f t="shared" si="83"/>
        <v>115-116</v>
      </c>
      <c r="AJ228" s="156" t="str">
        <f t="shared" si="84"/>
        <v/>
      </c>
      <c r="AK228" s="163">
        <f t="shared" si="85"/>
        <v>0</v>
      </c>
      <c r="AL228" s="50">
        <f t="shared" si="86"/>
        <v>0</v>
      </c>
      <c r="AM228" s="2" t="str">
        <f t="shared" si="87"/>
        <v>115-117</v>
      </c>
      <c r="AN228" s="156" t="str">
        <f t="shared" si="88"/>
        <v/>
      </c>
      <c r="AO228" s="163">
        <f t="shared" si="89"/>
        <v>0</v>
      </c>
      <c r="AP228" s="50">
        <f t="shared" si="90"/>
        <v>0</v>
      </c>
      <c r="AQ228" s="170" t="str">
        <f t="shared" si="91"/>
        <v>115-118</v>
      </c>
      <c r="AR228" s="156" t="str">
        <f t="shared" si="92"/>
        <v/>
      </c>
      <c r="AS228" s="163">
        <f t="shared" si="93"/>
        <v>0</v>
      </c>
      <c r="AT228" s="50">
        <f t="shared" si="94"/>
        <v>0</v>
      </c>
      <c r="AU228" s="170" t="str">
        <f t="shared" si="95"/>
        <v>115-121</v>
      </c>
      <c r="AV228" s="156" t="str">
        <f t="shared" si="96"/>
        <v/>
      </c>
    </row>
    <row r="229" spans="1:48" ht="13.5" customHeight="1" x14ac:dyDescent="0.15">
      <c r="A229"/>
      <c r="B229" s="63">
        <v>116</v>
      </c>
      <c r="C229" s="71" t="str">
        <f t="shared" si="77"/>
        <v/>
      </c>
      <c r="D229" s="118" t="str">
        <f t="shared" si="97"/>
        <v/>
      </c>
      <c r="E229" s="141" t="str">
        <f t="shared" si="76"/>
        <v/>
      </c>
      <c r="F229" s="142" t="str">
        <f t="shared" si="78"/>
        <v/>
      </c>
      <c r="G229" s="142" t="str">
        <f t="shared" si="79"/>
        <v/>
      </c>
      <c r="H229" s="143"/>
      <c r="I229" s="143"/>
      <c r="J229" s="144">
        <f t="shared" si="80"/>
        <v>0</v>
      </c>
      <c r="K229" s="138">
        <f t="shared" si="55"/>
        <v>0</v>
      </c>
      <c r="L229" s="139">
        <f t="shared" si="56"/>
        <v>0</v>
      </c>
      <c r="M229" s="139">
        <f t="shared" si="57"/>
        <v>0</v>
      </c>
      <c r="N229" s="140">
        <f t="shared" si="58"/>
        <v>0</v>
      </c>
      <c r="O229" s="99"/>
      <c r="Z229" s="54"/>
      <c r="AE229" s="61"/>
      <c r="AG229" s="163">
        <f t="shared" si="81"/>
        <v>0</v>
      </c>
      <c r="AH229" s="50">
        <f t="shared" si="82"/>
        <v>0</v>
      </c>
      <c r="AI229" s="2" t="str">
        <f t="shared" si="83"/>
        <v>116-117</v>
      </c>
      <c r="AJ229" s="156" t="str">
        <f t="shared" si="84"/>
        <v/>
      </c>
      <c r="AK229" s="163">
        <f t="shared" si="85"/>
        <v>0</v>
      </c>
      <c r="AL229" s="50">
        <f t="shared" si="86"/>
        <v>0</v>
      </c>
      <c r="AM229" s="2" t="str">
        <f t="shared" si="87"/>
        <v>116-118</v>
      </c>
      <c r="AN229" s="156" t="str">
        <f t="shared" si="88"/>
        <v/>
      </c>
      <c r="AO229" s="163">
        <f t="shared" si="89"/>
        <v>0</v>
      </c>
      <c r="AP229" s="50">
        <f t="shared" si="90"/>
        <v>0</v>
      </c>
      <c r="AQ229" s="170" t="str">
        <f t="shared" si="91"/>
        <v>116-119</v>
      </c>
      <c r="AR229" s="156" t="str">
        <f t="shared" si="92"/>
        <v/>
      </c>
      <c r="AS229" s="163">
        <f t="shared" si="93"/>
        <v>0</v>
      </c>
      <c r="AT229" s="50">
        <f t="shared" si="94"/>
        <v>0</v>
      </c>
      <c r="AU229" s="170" t="str">
        <f t="shared" si="95"/>
        <v>116-122</v>
      </c>
      <c r="AV229" s="156" t="str">
        <f t="shared" si="96"/>
        <v/>
      </c>
    </row>
    <row r="230" spans="1:48" ht="13.5" customHeight="1" x14ac:dyDescent="0.15">
      <c r="A230"/>
      <c r="B230" s="63">
        <v>117</v>
      </c>
      <c r="C230" s="71" t="str">
        <f t="shared" si="77"/>
        <v/>
      </c>
      <c r="D230" s="118" t="str">
        <f t="shared" si="97"/>
        <v/>
      </c>
      <c r="E230" s="141" t="str">
        <f t="shared" si="76"/>
        <v/>
      </c>
      <c r="F230" s="142" t="str">
        <f t="shared" si="78"/>
        <v/>
      </c>
      <c r="G230" s="142" t="str">
        <f t="shared" si="79"/>
        <v/>
      </c>
      <c r="H230" s="143"/>
      <c r="I230" s="143"/>
      <c r="J230" s="144">
        <f t="shared" si="80"/>
        <v>0</v>
      </c>
      <c r="K230" s="138">
        <f t="shared" si="55"/>
        <v>0</v>
      </c>
      <c r="L230" s="139">
        <f t="shared" si="56"/>
        <v>0</v>
      </c>
      <c r="M230" s="139">
        <f t="shared" si="57"/>
        <v>0</v>
      </c>
      <c r="N230" s="140">
        <f t="shared" si="58"/>
        <v>0</v>
      </c>
      <c r="O230" s="99"/>
      <c r="Z230" s="54"/>
      <c r="AE230" s="61"/>
      <c r="AG230" s="163">
        <f t="shared" si="81"/>
        <v>0</v>
      </c>
      <c r="AH230" s="50">
        <f t="shared" si="82"/>
        <v>0</v>
      </c>
      <c r="AI230" s="2" t="str">
        <f t="shared" si="83"/>
        <v>117-118</v>
      </c>
      <c r="AJ230" s="156" t="str">
        <f t="shared" si="84"/>
        <v/>
      </c>
      <c r="AK230" s="163">
        <f t="shared" si="85"/>
        <v>0</v>
      </c>
      <c r="AL230" s="50">
        <f t="shared" si="86"/>
        <v>0</v>
      </c>
      <c r="AM230" s="2" t="str">
        <f t="shared" si="87"/>
        <v>117-119</v>
      </c>
      <c r="AN230" s="156" t="str">
        <f t="shared" si="88"/>
        <v/>
      </c>
      <c r="AO230" s="163">
        <f t="shared" si="89"/>
        <v>0</v>
      </c>
      <c r="AP230" s="50">
        <f t="shared" si="90"/>
        <v>0</v>
      </c>
      <c r="AQ230" s="170" t="str">
        <f t="shared" si="91"/>
        <v>117-120</v>
      </c>
      <c r="AR230" s="156" t="str">
        <f t="shared" si="92"/>
        <v/>
      </c>
      <c r="AS230" s="163">
        <f t="shared" si="93"/>
        <v>0</v>
      </c>
      <c r="AT230" s="50">
        <f t="shared" si="94"/>
        <v>0</v>
      </c>
      <c r="AU230" s="170" t="str">
        <f t="shared" si="95"/>
        <v>117-123</v>
      </c>
      <c r="AV230" s="156" t="str">
        <f t="shared" si="96"/>
        <v/>
      </c>
    </row>
    <row r="231" spans="1:48" ht="13.5" customHeight="1" x14ac:dyDescent="0.15">
      <c r="A231"/>
      <c r="B231" s="63">
        <v>118</v>
      </c>
      <c r="C231" s="71" t="str">
        <f t="shared" si="77"/>
        <v/>
      </c>
      <c r="D231" s="118" t="str">
        <f t="shared" si="97"/>
        <v/>
      </c>
      <c r="E231" s="141" t="str">
        <f t="shared" si="76"/>
        <v/>
      </c>
      <c r="F231" s="142" t="str">
        <f t="shared" si="78"/>
        <v/>
      </c>
      <c r="G231" s="142" t="str">
        <f t="shared" si="79"/>
        <v/>
      </c>
      <c r="H231" s="143"/>
      <c r="I231" s="143"/>
      <c r="J231" s="144">
        <f t="shared" si="80"/>
        <v>0</v>
      </c>
      <c r="K231" s="138">
        <f t="shared" si="55"/>
        <v>0</v>
      </c>
      <c r="L231" s="139">
        <f t="shared" si="56"/>
        <v>0</v>
      </c>
      <c r="M231" s="139">
        <f t="shared" si="57"/>
        <v>0</v>
      </c>
      <c r="N231" s="140">
        <f t="shared" si="58"/>
        <v>0</v>
      </c>
      <c r="O231" s="99"/>
      <c r="Z231" s="54"/>
      <c r="AE231" s="61"/>
      <c r="AG231" s="163">
        <f t="shared" si="81"/>
        <v>0</v>
      </c>
      <c r="AH231" s="50">
        <f t="shared" si="82"/>
        <v>0</v>
      </c>
      <c r="AI231" s="2" t="str">
        <f t="shared" si="83"/>
        <v>118-119</v>
      </c>
      <c r="AJ231" s="156" t="str">
        <f t="shared" si="84"/>
        <v/>
      </c>
      <c r="AK231" s="163">
        <f t="shared" si="85"/>
        <v>0</v>
      </c>
      <c r="AL231" s="50">
        <f t="shared" si="86"/>
        <v>0</v>
      </c>
      <c r="AM231" s="2" t="str">
        <f t="shared" si="87"/>
        <v>118-120</v>
      </c>
      <c r="AN231" s="156" t="str">
        <f t="shared" si="88"/>
        <v/>
      </c>
      <c r="AO231" s="163">
        <f t="shared" si="89"/>
        <v>0</v>
      </c>
      <c r="AP231" s="50">
        <f t="shared" si="90"/>
        <v>0</v>
      </c>
      <c r="AQ231" s="170" t="str">
        <f t="shared" si="91"/>
        <v>118-121</v>
      </c>
      <c r="AR231" s="156" t="str">
        <f t="shared" si="92"/>
        <v/>
      </c>
      <c r="AS231" s="163">
        <f t="shared" si="93"/>
        <v>0</v>
      </c>
      <c r="AT231" s="50">
        <f t="shared" si="94"/>
        <v>0</v>
      </c>
      <c r="AU231" s="170" t="str">
        <f t="shared" si="95"/>
        <v>118-124</v>
      </c>
      <c r="AV231" s="156" t="str">
        <f t="shared" si="96"/>
        <v/>
      </c>
    </row>
    <row r="232" spans="1:48" ht="13.5" customHeight="1" x14ac:dyDescent="0.15">
      <c r="A232"/>
      <c r="B232" s="63">
        <v>119</v>
      </c>
      <c r="C232" s="71" t="str">
        <f t="shared" si="77"/>
        <v/>
      </c>
      <c r="D232" s="118" t="str">
        <f t="shared" si="97"/>
        <v/>
      </c>
      <c r="E232" s="141" t="str">
        <f t="shared" si="76"/>
        <v/>
      </c>
      <c r="F232" s="142" t="str">
        <f t="shared" si="78"/>
        <v/>
      </c>
      <c r="G232" s="142" t="str">
        <f t="shared" si="79"/>
        <v/>
      </c>
      <c r="H232" s="143"/>
      <c r="I232" s="143"/>
      <c r="J232" s="144">
        <f t="shared" si="80"/>
        <v>0</v>
      </c>
      <c r="K232" s="138">
        <f t="shared" si="55"/>
        <v>0</v>
      </c>
      <c r="L232" s="139">
        <f t="shared" si="56"/>
        <v>0</v>
      </c>
      <c r="M232" s="139">
        <f t="shared" si="57"/>
        <v>0</v>
      </c>
      <c r="N232" s="140">
        <f t="shared" si="58"/>
        <v>0</v>
      </c>
      <c r="O232" s="99"/>
      <c r="Z232" s="54"/>
      <c r="AE232" s="61"/>
      <c r="AG232" s="163">
        <f t="shared" si="81"/>
        <v>0</v>
      </c>
      <c r="AH232" s="50">
        <f t="shared" si="82"/>
        <v>0</v>
      </c>
      <c r="AI232" s="2" t="str">
        <f t="shared" si="83"/>
        <v>119-120</v>
      </c>
      <c r="AJ232" s="156" t="str">
        <f t="shared" si="84"/>
        <v/>
      </c>
      <c r="AK232" s="163">
        <f t="shared" si="85"/>
        <v>0</v>
      </c>
      <c r="AL232" s="50">
        <f t="shared" si="86"/>
        <v>0</v>
      </c>
      <c r="AM232" s="2" t="str">
        <f t="shared" si="87"/>
        <v>119-121</v>
      </c>
      <c r="AN232" s="156" t="str">
        <f t="shared" si="88"/>
        <v/>
      </c>
      <c r="AO232" s="163">
        <f t="shared" si="89"/>
        <v>0</v>
      </c>
      <c r="AP232" s="50">
        <f t="shared" si="90"/>
        <v>0</v>
      </c>
      <c r="AQ232" s="170" t="str">
        <f t="shared" si="91"/>
        <v>119-122</v>
      </c>
      <c r="AR232" s="156" t="str">
        <f t="shared" si="92"/>
        <v/>
      </c>
      <c r="AS232" s="163">
        <f t="shared" si="93"/>
        <v>0</v>
      </c>
      <c r="AT232" s="50">
        <f t="shared" si="94"/>
        <v>0</v>
      </c>
      <c r="AU232" s="170" t="str">
        <f t="shared" si="95"/>
        <v>119-125</v>
      </c>
      <c r="AV232" s="156" t="str">
        <f t="shared" si="96"/>
        <v/>
      </c>
    </row>
    <row r="233" spans="1:48" ht="13.5" customHeight="1" x14ac:dyDescent="0.15">
      <c r="A233"/>
      <c r="B233" s="63">
        <v>120</v>
      </c>
      <c r="C233" s="71" t="str">
        <f t="shared" si="77"/>
        <v/>
      </c>
      <c r="D233" s="118" t="str">
        <f t="shared" si="97"/>
        <v/>
      </c>
      <c r="E233" s="141" t="str">
        <f t="shared" si="76"/>
        <v/>
      </c>
      <c r="F233" s="142" t="str">
        <f t="shared" si="78"/>
        <v/>
      </c>
      <c r="G233" s="142" t="str">
        <f t="shared" si="79"/>
        <v/>
      </c>
      <c r="H233" s="143"/>
      <c r="I233" s="143"/>
      <c r="J233" s="144">
        <f t="shared" si="80"/>
        <v>0</v>
      </c>
      <c r="K233" s="138">
        <f t="shared" si="55"/>
        <v>0</v>
      </c>
      <c r="L233" s="139">
        <f t="shared" si="56"/>
        <v>0</v>
      </c>
      <c r="M233" s="139">
        <f t="shared" si="57"/>
        <v>0</v>
      </c>
      <c r="N233" s="140">
        <f t="shared" si="58"/>
        <v>0</v>
      </c>
      <c r="O233" s="99"/>
      <c r="Z233" s="54"/>
      <c r="AE233" s="61"/>
      <c r="AG233" s="163">
        <f t="shared" si="81"/>
        <v>0</v>
      </c>
      <c r="AH233" s="50">
        <f t="shared" si="82"/>
        <v>0</v>
      </c>
      <c r="AI233" s="2" t="str">
        <f t="shared" si="83"/>
        <v>120-121</v>
      </c>
      <c r="AJ233" s="156" t="str">
        <f t="shared" si="84"/>
        <v/>
      </c>
      <c r="AK233" s="163">
        <f t="shared" si="85"/>
        <v>0</v>
      </c>
      <c r="AL233" s="50">
        <f t="shared" si="86"/>
        <v>0</v>
      </c>
      <c r="AM233" s="2" t="str">
        <f t="shared" si="87"/>
        <v>120-122</v>
      </c>
      <c r="AN233" s="156" t="str">
        <f t="shared" si="88"/>
        <v/>
      </c>
      <c r="AO233" s="163">
        <f t="shared" si="89"/>
        <v>0</v>
      </c>
      <c r="AP233" s="50">
        <f t="shared" si="90"/>
        <v>0</v>
      </c>
      <c r="AQ233" s="170" t="str">
        <f t="shared" si="91"/>
        <v>120-123</v>
      </c>
      <c r="AR233" s="156" t="str">
        <f t="shared" si="92"/>
        <v/>
      </c>
      <c r="AS233" s="163">
        <f t="shared" si="93"/>
        <v>0</v>
      </c>
      <c r="AT233" s="50">
        <f t="shared" si="94"/>
        <v>0</v>
      </c>
      <c r="AU233" s="170" t="str">
        <f t="shared" si="95"/>
        <v>120-126</v>
      </c>
      <c r="AV233" s="156" t="str">
        <f t="shared" si="96"/>
        <v/>
      </c>
    </row>
    <row r="234" spans="1:48" ht="13.5" customHeight="1" x14ac:dyDescent="0.15">
      <c r="A234"/>
      <c r="B234" s="63">
        <v>121</v>
      </c>
      <c r="C234" s="71" t="str">
        <f t="shared" si="77"/>
        <v/>
      </c>
      <c r="D234" s="118" t="str">
        <f t="shared" si="97"/>
        <v/>
      </c>
      <c r="E234" s="141" t="str">
        <f t="shared" si="76"/>
        <v/>
      </c>
      <c r="F234" s="142" t="str">
        <f t="shared" si="78"/>
        <v/>
      </c>
      <c r="G234" s="142" t="str">
        <f t="shared" si="79"/>
        <v/>
      </c>
      <c r="H234" s="143"/>
      <c r="I234" s="143"/>
      <c r="J234" s="144">
        <f t="shared" si="80"/>
        <v>0</v>
      </c>
      <c r="K234" s="138">
        <f t="shared" si="55"/>
        <v>0</v>
      </c>
      <c r="L234" s="139">
        <f t="shared" si="56"/>
        <v>0</v>
      </c>
      <c r="M234" s="139">
        <f t="shared" si="57"/>
        <v>0</v>
      </c>
      <c r="N234" s="140">
        <f t="shared" si="58"/>
        <v>0</v>
      </c>
      <c r="O234" s="99"/>
      <c r="Z234" s="54"/>
      <c r="AE234" s="61"/>
      <c r="AG234" s="163">
        <f t="shared" si="81"/>
        <v>0</v>
      </c>
      <c r="AH234" s="50">
        <f t="shared" si="82"/>
        <v>0</v>
      </c>
      <c r="AI234" s="2" t="str">
        <f t="shared" si="83"/>
        <v>121-122</v>
      </c>
      <c r="AJ234" s="156" t="str">
        <f t="shared" si="84"/>
        <v/>
      </c>
      <c r="AK234" s="163">
        <f t="shared" si="85"/>
        <v>0</v>
      </c>
      <c r="AL234" s="50">
        <f t="shared" si="86"/>
        <v>0</v>
      </c>
      <c r="AM234" s="2" t="str">
        <f t="shared" si="87"/>
        <v>121-123</v>
      </c>
      <c r="AN234" s="156" t="str">
        <f t="shared" si="88"/>
        <v/>
      </c>
      <c r="AO234" s="163">
        <f t="shared" si="89"/>
        <v>0</v>
      </c>
      <c r="AP234" s="50">
        <f t="shared" si="90"/>
        <v>0</v>
      </c>
      <c r="AQ234" s="170" t="str">
        <f t="shared" si="91"/>
        <v>121-124</v>
      </c>
      <c r="AR234" s="156" t="str">
        <f t="shared" si="92"/>
        <v/>
      </c>
      <c r="AS234" s="163">
        <f t="shared" si="93"/>
        <v>0</v>
      </c>
      <c r="AT234" s="50">
        <f t="shared" si="94"/>
        <v>0</v>
      </c>
      <c r="AU234" s="170" t="str">
        <f t="shared" si="95"/>
        <v>121-127</v>
      </c>
      <c r="AV234" s="156" t="str">
        <f t="shared" si="96"/>
        <v/>
      </c>
    </row>
    <row r="235" spans="1:48" ht="13.5" customHeight="1" x14ac:dyDescent="0.15">
      <c r="A235"/>
      <c r="B235" s="63">
        <v>122</v>
      </c>
      <c r="C235" s="71" t="str">
        <f t="shared" si="77"/>
        <v/>
      </c>
      <c r="D235" s="118" t="str">
        <f t="shared" si="97"/>
        <v/>
      </c>
      <c r="E235" s="141" t="str">
        <f t="shared" si="76"/>
        <v/>
      </c>
      <c r="F235" s="142" t="str">
        <f t="shared" si="78"/>
        <v/>
      </c>
      <c r="G235" s="142" t="str">
        <f t="shared" si="79"/>
        <v/>
      </c>
      <c r="H235" s="143"/>
      <c r="I235" s="143"/>
      <c r="J235" s="144">
        <f t="shared" si="80"/>
        <v>0</v>
      </c>
      <c r="K235" s="138">
        <f t="shared" si="55"/>
        <v>0</v>
      </c>
      <c r="L235" s="139">
        <f t="shared" si="56"/>
        <v>0</v>
      </c>
      <c r="M235" s="139">
        <f t="shared" si="57"/>
        <v>0</v>
      </c>
      <c r="N235" s="140">
        <f t="shared" si="58"/>
        <v>0</v>
      </c>
      <c r="O235" s="99"/>
      <c r="Z235" s="54"/>
      <c r="AE235" s="61"/>
      <c r="AG235" s="163">
        <f t="shared" si="81"/>
        <v>0</v>
      </c>
      <c r="AH235" s="50">
        <f t="shared" si="82"/>
        <v>0</v>
      </c>
      <c r="AI235" s="2" t="str">
        <f t="shared" si="83"/>
        <v>122-123</v>
      </c>
      <c r="AJ235" s="156" t="str">
        <f t="shared" si="84"/>
        <v/>
      </c>
      <c r="AK235" s="163">
        <f t="shared" si="85"/>
        <v>0</v>
      </c>
      <c r="AL235" s="50">
        <f t="shared" si="86"/>
        <v>0</v>
      </c>
      <c r="AM235" s="2" t="str">
        <f t="shared" si="87"/>
        <v>122-124</v>
      </c>
      <c r="AN235" s="156" t="str">
        <f t="shared" si="88"/>
        <v/>
      </c>
      <c r="AO235" s="163">
        <f t="shared" si="89"/>
        <v>0</v>
      </c>
      <c r="AP235" s="50">
        <f t="shared" si="90"/>
        <v>0</v>
      </c>
      <c r="AQ235" s="170" t="str">
        <f t="shared" si="91"/>
        <v>122-125</v>
      </c>
      <c r="AR235" s="156" t="str">
        <f t="shared" si="92"/>
        <v/>
      </c>
      <c r="AS235" s="163">
        <f t="shared" si="93"/>
        <v>0</v>
      </c>
      <c r="AT235" s="50">
        <f t="shared" si="94"/>
        <v>0</v>
      </c>
      <c r="AU235" s="170" t="str">
        <f t="shared" si="95"/>
        <v>122-128</v>
      </c>
      <c r="AV235" s="156" t="str">
        <f t="shared" si="96"/>
        <v/>
      </c>
    </row>
    <row r="236" spans="1:48" ht="13.5" customHeight="1" x14ac:dyDescent="0.15">
      <c r="A236"/>
      <c r="B236" s="63">
        <v>123</v>
      </c>
      <c r="C236" s="71" t="str">
        <f t="shared" si="77"/>
        <v/>
      </c>
      <c r="D236" s="118" t="str">
        <f t="shared" si="97"/>
        <v/>
      </c>
      <c r="E236" s="141" t="str">
        <f t="shared" si="76"/>
        <v/>
      </c>
      <c r="F236" s="142" t="str">
        <f t="shared" si="78"/>
        <v/>
      </c>
      <c r="G236" s="142" t="str">
        <f t="shared" si="79"/>
        <v/>
      </c>
      <c r="H236" s="143"/>
      <c r="I236" s="143"/>
      <c r="J236" s="144">
        <f t="shared" si="80"/>
        <v>0</v>
      </c>
      <c r="K236" s="138">
        <f t="shared" si="55"/>
        <v>0</v>
      </c>
      <c r="L236" s="139">
        <f t="shared" si="56"/>
        <v>0</v>
      </c>
      <c r="M236" s="139">
        <f t="shared" si="57"/>
        <v>0</v>
      </c>
      <c r="N236" s="140">
        <f t="shared" si="58"/>
        <v>0</v>
      </c>
      <c r="O236" s="99"/>
      <c r="Z236" s="54"/>
      <c r="AE236" s="61"/>
      <c r="AG236" s="163">
        <f t="shared" si="81"/>
        <v>0</v>
      </c>
      <c r="AH236" s="50">
        <f t="shared" si="82"/>
        <v>0</v>
      </c>
      <c r="AI236" s="2" t="str">
        <f t="shared" si="83"/>
        <v>123-124</v>
      </c>
      <c r="AJ236" s="156" t="str">
        <f t="shared" si="84"/>
        <v/>
      </c>
      <c r="AK236" s="163">
        <f t="shared" si="85"/>
        <v>0</v>
      </c>
      <c r="AL236" s="50">
        <f t="shared" si="86"/>
        <v>0</v>
      </c>
      <c r="AM236" s="2" t="str">
        <f t="shared" si="87"/>
        <v>123-125</v>
      </c>
      <c r="AN236" s="156" t="str">
        <f t="shared" si="88"/>
        <v/>
      </c>
      <c r="AO236" s="163">
        <f t="shared" si="89"/>
        <v>0</v>
      </c>
      <c r="AP236" s="50">
        <f t="shared" si="90"/>
        <v>0</v>
      </c>
      <c r="AQ236" s="170" t="str">
        <f t="shared" si="91"/>
        <v>123-126</v>
      </c>
      <c r="AR236" s="156" t="str">
        <f t="shared" si="92"/>
        <v/>
      </c>
      <c r="AS236" s="163">
        <f t="shared" si="93"/>
        <v>0</v>
      </c>
      <c r="AT236" s="50">
        <f t="shared" si="94"/>
        <v>0</v>
      </c>
      <c r="AU236" s="170" t="str">
        <f t="shared" si="95"/>
        <v>123-129</v>
      </c>
      <c r="AV236" s="156" t="str">
        <f t="shared" si="96"/>
        <v/>
      </c>
    </row>
    <row r="237" spans="1:48" ht="13.5" customHeight="1" x14ac:dyDescent="0.15">
      <c r="A237"/>
      <c r="B237" s="63">
        <v>124</v>
      </c>
      <c r="C237" s="71" t="str">
        <f t="shared" si="77"/>
        <v/>
      </c>
      <c r="D237" s="118" t="str">
        <f t="shared" si="97"/>
        <v/>
      </c>
      <c r="E237" s="141" t="str">
        <f t="shared" si="76"/>
        <v/>
      </c>
      <c r="F237" s="142" t="str">
        <f t="shared" si="78"/>
        <v/>
      </c>
      <c r="G237" s="142" t="str">
        <f t="shared" si="79"/>
        <v/>
      </c>
      <c r="H237" s="143"/>
      <c r="I237" s="143"/>
      <c r="J237" s="144">
        <f t="shared" si="80"/>
        <v>0</v>
      </c>
      <c r="K237" s="138">
        <f t="shared" si="55"/>
        <v>0</v>
      </c>
      <c r="L237" s="139">
        <f t="shared" si="56"/>
        <v>0</v>
      </c>
      <c r="M237" s="139">
        <f t="shared" si="57"/>
        <v>0</v>
      </c>
      <c r="N237" s="140">
        <f t="shared" si="58"/>
        <v>0</v>
      </c>
      <c r="O237" s="99"/>
      <c r="Z237" s="54"/>
      <c r="AE237" s="61"/>
      <c r="AG237" s="163">
        <f t="shared" si="81"/>
        <v>0</v>
      </c>
      <c r="AH237" s="50">
        <f t="shared" si="82"/>
        <v>0</v>
      </c>
      <c r="AI237" s="2" t="str">
        <f t="shared" si="83"/>
        <v>124-125</v>
      </c>
      <c r="AJ237" s="156" t="str">
        <f t="shared" si="84"/>
        <v/>
      </c>
      <c r="AK237" s="163">
        <f t="shared" si="85"/>
        <v>0</v>
      </c>
      <c r="AL237" s="50">
        <f t="shared" si="86"/>
        <v>0</v>
      </c>
      <c r="AM237" s="2" t="str">
        <f t="shared" si="87"/>
        <v>124-126</v>
      </c>
      <c r="AN237" s="156" t="str">
        <f t="shared" si="88"/>
        <v/>
      </c>
      <c r="AO237" s="163">
        <f t="shared" si="89"/>
        <v>0</v>
      </c>
      <c r="AP237" s="50">
        <f t="shared" si="90"/>
        <v>0</v>
      </c>
      <c r="AQ237" s="170" t="str">
        <f t="shared" si="91"/>
        <v>124-127</v>
      </c>
      <c r="AR237" s="156" t="str">
        <f t="shared" si="92"/>
        <v/>
      </c>
      <c r="AS237" s="163">
        <f t="shared" si="93"/>
        <v>0</v>
      </c>
      <c r="AT237" s="50">
        <f t="shared" si="94"/>
        <v>0</v>
      </c>
      <c r="AU237" s="170" t="str">
        <f t="shared" si="95"/>
        <v>124-130</v>
      </c>
      <c r="AV237" s="156" t="str">
        <f t="shared" si="96"/>
        <v/>
      </c>
    </row>
    <row r="238" spans="1:48" ht="13.5" customHeight="1" x14ac:dyDescent="0.15">
      <c r="A238"/>
      <c r="B238" s="63">
        <v>125</v>
      </c>
      <c r="C238" s="71" t="str">
        <f t="shared" si="77"/>
        <v/>
      </c>
      <c r="D238" s="118" t="str">
        <f t="shared" si="97"/>
        <v/>
      </c>
      <c r="E238" s="141" t="str">
        <f t="shared" si="76"/>
        <v/>
      </c>
      <c r="F238" s="142" t="str">
        <f t="shared" si="78"/>
        <v/>
      </c>
      <c r="G238" s="142" t="str">
        <f t="shared" si="79"/>
        <v/>
      </c>
      <c r="H238" s="143"/>
      <c r="I238" s="143"/>
      <c r="J238" s="144">
        <f t="shared" si="80"/>
        <v>0</v>
      </c>
      <c r="K238" s="138">
        <f t="shared" si="55"/>
        <v>0</v>
      </c>
      <c r="L238" s="139">
        <f t="shared" si="56"/>
        <v>0</v>
      </c>
      <c r="M238" s="139">
        <f t="shared" si="57"/>
        <v>0</v>
      </c>
      <c r="N238" s="140">
        <f t="shared" si="58"/>
        <v>0</v>
      </c>
      <c r="O238" s="99"/>
      <c r="Z238" s="54"/>
      <c r="AE238" s="61"/>
      <c r="AG238" s="163">
        <f t="shared" si="81"/>
        <v>0</v>
      </c>
      <c r="AH238" s="50">
        <f t="shared" si="82"/>
        <v>0</v>
      </c>
      <c r="AI238" s="2" t="str">
        <f t="shared" si="83"/>
        <v>125-126</v>
      </c>
      <c r="AJ238" s="156" t="str">
        <f t="shared" si="84"/>
        <v/>
      </c>
      <c r="AK238" s="163">
        <f t="shared" si="85"/>
        <v>0</v>
      </c>
      <c r="AL238" s="50">
        <f t="shared" si="86"/>
        <v>0</v>
      </c>
      <c r="AM238" s="2" t="str">
        <f t="shared" si="87"/>
        <v>125-127</v>
      </c>
      <c r="AN238" s="156" t="str">
        <f t="shared" si="88"/>
        <v/>
      </c>
      <c r="AO238" s="163">
        <f t="shared" si="89"/>
        <v>0</v>
      </c>
      <c r="AP238" s="50">
        <f t="shared" si="90"/>
        <v>0</v>
      </c>
      <c r="AQ238" s="170" t="str">
        <f t="shared" si="91"/>
        <v>125-128</v>
      </c>
      <c r="AR238" s="156" t="str">
        <f t="shared" si="92"/>
        <v/>
      </c>
      <c r="AS238" s="163">
        <f t="shared" si="93"/>
        <v>0</v>
      </c>
      <c r="AT238" s="50">
        <f t="shared" si="94"/>
        <v>0</v>
      </c>
      <c r="AU238" s="170" t="str">
        <f t="shared" si="95"/>
        <v>125-131</v>
      </c>
      <c r="AV238" s="156" t="str">
        <f t="shared" si="96"/>
        <v/>
      </c>
    </row>
    <row r="239" spans="1:48" ht="13.5" customHeight="1" x14ac:dyDescent="0.15">
      <c r="A239"/>
      <c r="B239" s="63">
        <v>126</v>
      </c>
      <c r="C239" s="71" t="str">
        <f t="shared" si="77"/>
        <v/>
      </c>
      <c r="D239" s="118" t="str">
        <f t="shared" si="97"/>
        <v/>
      </c>
      <c r="E239" s="141" t="str">
        <f t="shared" si="76"/>
        <v/>
      </c>
      <c r="F239" s="142" t="str">
        <f t="shared" si="78"/>
        <v/>
      </c>
      <c r="G239" s="142" t="str">
        <f t="shared" si="79"/>
        <v/>
      </c>
      <c r="H239" s="143"/>
      <c r="I239" s="143"/>
      <c r="J239" s="144">
        <f t="shared" si="80"/>
        <v>0</v>
      </c>
      <c r="K239" s="138">
        <f t="shared" si="55"/>
        <v>0</v>
      </c>
      <c r="L239" s="139">
        <f t="shared" si="56"/>
        <v>0</v>
      </c>
      <c r="M239" s="139">
        <f t="shared" si="57"/>
        <v>0</v>
      </c>
      <c r="N239" s="140">
        <f t="shared" si="58"/>
        <v>0</v>
      </c>
      <c r="O239" s="99"/>
      <c r="Z239" s="19"/>
      <c r="AE239" s="61"/>
      <c r="AG239" s="163">
        <f t="shared" si="81"/>
        <v>0</v>
      </c>
      <c r="AH239" s="50">
        <f t="shared" si="82"/>
        <v>0</v>
      </c>
      <c r="AI239" s="2" t="str">
        <f t="shared" si="83"/>
        <v>126-127</v>
      </c>
      <c r="AJ239" s="156" t="str">
        <f t="shared" si="84"/>
        <v/>
      </c>
      <c r="AK239" s="163">
        <f t="shared" si="85"/>
        <v>0</v>
      </c>
      <c r="AL239" s="50">
        <f t="shared" si="86"/>
        <v>0</v>
      </c>
      <c r="AM239" s="2" t="str">
        <f t="shared" si="87"/>
        <v>126-128</v>
      </c>
      <c r="AN239" s="156" t="str">
        <f t="shared" si="88"/>
        <v/>
      </c>
      <c r="AO239" s="163">
        <f t="shared" si="89"/>
        <v>0</v>
      </c>
      <c r="AP239" s="50">
        <f t="shared" si="90"/>
        <v>0</v>
      </c>
      <c r="AQ239" s="170" t="str">
        <f t="shared" si="91"/>
        <v>126-129</v>
      </c>
      <c r="AR239" s="156" t="str">
        <f t="shared" si="92"/>
        <v/>
      </c>
      <c r="AS239" s="163">
        <f t="shared" si="93"/>
        <v>0</v>
      </c>
      <c r="AT239" s="50">
        <f t="shared" si="94"/>
        <v>0</v>
      </c>
      <c r="AU239" s="170" t="str">
        <f t="shared" si="95"/>
        <v>126-132</v>
      </c>
      <c r="AV239" s="156" t="str">
        <f t="shared" si="96"/>
        <v/>
      </c>
    </row>
    <row r="240" spans="1:48" ht="13.5" customHeight="1" x14ac:dyDescent="0.15">
      <c r="A240"/>
      <c r="B240" s="63">
        <v>127</v>
      </c>
      <c r="C240" s="71" t="str">
        <f t="shared" si="77"/>
        <v/>
      </c>
      <c r="D240" s="118" t="str">
        <f t="shared" si="97"/>
        <v/>
      </c>
      <c r="E240" s="141" t="str">
        <f t="shared" si="76"/>
        <v/>
      </c>
      <c r="F240" s="142" t="str">
        <f t="shared" si="78"/>
        <v/>
      </c>
      <c r="G240" s="142" t="str">
        <f t="shared" si="79"/>
        <v/>
      </c>
      <c r="H240" s="143"/>
      <c r="I240" s="143"/>
      <c r="J240" s="144">
        <f t="shared" si="80"/>
        <v>0</v>
      </c>
      <c r="K240" s="138">
        <f t="shared" si="55"/>
        <v>0</v>
      </c>
      <c r="L240" s="139">
        <f t="shared" si="56"/>
        <v>0</v>
      </c>
      <c r="M240" s="139">
        <f t="shared" si="57"/>
        <v>0</v>
      </c>
      <c r="N240" s="140">
        <f t="shared" si="58"/>
        <v>0</v>
      </c>
      <c r="O240" s="99"/>
      <c r="Z240" s="20"/>
      <c r="AE240" s="61"/>
      <c r="AG240" s="163">
        <f t="shared" si="81"/>
        <v>0</v>
      </c>
      <c r="AH240" s="50">
        <f t="shared" si="82"/>
        <v>0</v>
      </c>
      <c r="AI240" s="2" t="str">
        <f t="shared" si="83"/>
        <v>127-128</v>
      </c>
      <c r="AJ240" s="156" t="str">
        <f t="shared" si="84"/>
        <v/>
      </c>
      <c r="AK240" s="163">
        <f t="shared" si="85"/>
        <v>0</v>
      </c>
      <c r="AL240" s="50">
        <f t="shared" si="86"/>
        <v>0</v>
      </c>
      <c r="AM240" s="2" t="str">
        <f t="shared" si="87"/>
        <v>127-129</v>
      </c>
      <c r="AN240" s="156" t="str">
        <f t="shared" si="88"/>
        <v/>
      </c>
      <c r="AO240" s="163">
        <f t="shared" si="89"/>
        <v>0</v>
      </c>
      <c r="AP240" s="50">
        <f t="shared" si="90"/>
        <v>0</v>
      </c>
      <c r="AQ240" s="170" t="str">
        <f t="shared" si="91"/>
        <v>127-130</v>
      </c>
      <c r="AR240" s="156" t="str">
        <f t="shared" si="92"/>
        <v/>
      </c>
      <c r="AS240" s="163">
        <f t="shared" si="93"/>
        <v>0</v>
      </c>
      <c r="AT240" s="50">
        <f t="shared" si="94"/>
        <v>0</v>
      </c>
      <c r="AU240" s="170" t="str">
        <f t="shared" si="95"/>
        <v>127-133</v>
      </c>
      <c r="AV240" s="156" t="str">
        <f t="shared" si="96"/>
        <v/>
      </c>
    </row>
    <row r="241" spans="1:48" ht="13.5" customHeight="1" x14ac:dyDescent="0.15">
      <c r="A241"/>
      <c r="B241" s="63">
        <v>128</v>
      </c>
      <c r="C241" s="71" t="str">
        <f t="shared" ref="C241:C263" si="98">IF(ISERROR(VLOOKUP(B241,$B$34:$C$69,2,0)),"",VLOOKUP(B241,$B$34:$C$69,2,0))</f>
        <v/>
      </c>
      <c r="D241" s="118" t="str">
        <f t="shared" si="97"/>
        <v/>
      </c>
      <c r="E241" s="141" t="str">
        <f t="shared" si="76"/>
        <v/>
      </c>
      <c r="F241" s="142" t="str">
        <f t="shared" ref="F241:F263" si="99">IF(E241&lt;&gt;"",IF($B241&lt;$F$17,"",(E241*30*50*ffp)),"")</f>
        <v/>
      </c>
      <c r="G241" s="142" t="str">
        <f t="shared" ref="G241:G263" si="100">IF(E241&lt;&gt;"",((E241*20*50*ffp)/Klevee)/1,"")</f>
        <v/>
      </c>
      <c r="H241" s="143"/>
      <c r="I241" s="143"/>
      <c r="J241" s="144">
        <f t="shared" ref="J241:J263" si="101">SUM(F241:I241)</f>
        <v>0</v>
      </c>
      <c r="K241" s="138">
        <f t="shared" ref="K241:K262" si="102">J241+J242</f>
        <v>0</v>
      </c>
      <c r="L241" s="139">
        <f t="shared" ref="L241:L261" si="103">SUM(J241:J243)</f>
        <v>0</v>
      </c>
      <c r="M241" s="139">
        <f t="shared" ref="M241:M260" si="104">SUM(J241:J244)</f>
        <v>0</v>
      </c>
      <c r="N241" s="140">
        <f t="shared" ref="N241:N257" si="105">SUM(J241:J247)</f>
        <v>0</v>
      </c>
      <c r="O241" s="99"/>
      <c r="Z241" s="21"/>
      <c r="AE241" s="61"/>
      <c r="AG241" s="163">
        <f t="shared" ref="AG241:AG263" si="106">K241*(Koc*(Ocse/100)*Pse*Vse)/(Koc*(Ocse/100)*Pse*Vse+1*86400*$AG$107)</f>
        <v>0</v>
      </c>
      <c r="AH241" s="50">
        <f t="shared" ref="AH241:AH263" si="107">(K241-AG241)/(3*86400*$AG$107)*1000</f>
        <v>0</v>
      </c>
      <c r="AI241" s="2" t="str">
        <f t="shared" ref="AI241:AI263" si="108">$B241&amp;"-"&amp;$B241+1</f>
        <v>128-129</v>
      </c>
      <c r="AJ241" s="156" t="str">
        <f t="shared" ref="AJ241:AJ263" si="109">IF($AI241=$AG$109,AH$110,"")</f>
        <v/>
      </c>
      <c r="AK241" s="163">
        <f t="shared" ref="AK241:AK263" si="110">L241*(Koc*(Ocse/100)*Pse*Vse)/(Koc*(Ocse/100)*Pse*Vse+1*86400*$AK$107)</f>
        <v>0</v>
      </c>
      <c r="AL241" s="50">
        <f t="shared" ref="AL241:AL263" si="111">(L241-AK241)/(3*86400*$AK$107)*1000</f>
        <v>0</v>
      </c>
      <c r="AM241" s="2" t="str">
        <f t="shared" ref="AM241:AM263" si="112">$B241&amp;"-"&amp;$B241+2</f>
        <v>128-130</v>
      </c>
      <c r="AN241" s="156" t="str">
        <f t="shared" ref="AN241:AN263" si="113">IF($AM241=$AK$109,AL241,"")</f>
        <v/>
      </c>
      <c r="AO241" s="163">
        <f t="shared" ref="AO241:AO263" si="114">M241*(Koc*(Ocse/100)*Pse*Vse)/(Koc*(Ocse/100)*Pse*Vse+1*86400*$AO$107)</f>
        <v>0</v>
      </c>
      <c r="AP241" s="50">
        <f t="shared" ref="AP241:AP263" si="115">(M241-AO241)/(3*86400*$AO$107)*1000</f>
        <v>0</v>
      </c>
      <c r="AQ241" s="170" t="str">
        <f t="shared" ref="AQ241:AQ263" si="116">$B241&amp;"-"&amp;$B241+3</f>
        <v>128-131</v>
      </c>
      <c r="AR241" s="156" t="str">
        <f t="shared" ref="AR241:AR263" si="117">IF($AQ241=$AO$109,AP241,"")</f>
        <v/>
      </c>
      <c r="AS241" s="163">
        <f t="shared" ref="AS241:AS263" si="118">N241*(Koc*(Ocse/100)*Pse*Vse)/(Koc*(Ocse/100)*Pse*Vse+1*86400*$AS$107)</f>
        <v>0</v>
      </c>
      <c r="AT241" s="50">
        <f t="shared" ref="AT241:AT263" si="119">(N241-AS241)/(3*86400*$AS$107)*1000</f>
        <v>0</v>
      </c>
      <c r="AU241" s="170" t="str">
        <f t="shared" ref="AU241:AU263" si="120">$B241&amp;"-"&amp;$B241+6</f>
        <v>128-134</v>
      </c>
      <c r="AV241" s="156" t="str">
        <f t="shared" ref="AV241:AV263" si="121">IF($AU241=$AS$109,AT241,"")</f>
        <v/>
      </c>
    </row>
    <row r="242" spans="1:48" ht="13.5" customHeight="1" x14ac:dyDescent="0.15">
      <c r="A242"/>
      <c r="B242" s="63">
        <v>129</v>
      </c>
      <c r="C242" s="71" t="str">
        <f t="shared" si="98"/>
        <v/>
      </c>
      <c r="D242" s="118" t="str">
        <f t="shared" ref="D242:D263" si="122">IF(MAX($AA$114:$AA$133)&lt;B242, "", IF(B242=VLOOKUP(B242, $AA$114:$AA$133,1,1), C242,D241-INDEX($AE$114:$AE$133, MATCH(VLOOKUP(B242, $AA$114:$AA$133,1,1), $AA$114:$AA$133)+1, 1)))</f>
        <v/>
      </c>
      <c r="E242" s="141" t="str">
        <f t="shared" ref="E242:E263" si="123">D242</f>
        <v/>
      </c>
      <c r="F242" s="142" t="str">
        <f t="shared" si="99"/>
        <v/>
      </c>
      <c r="G242" s="142" t="str">
        <f t="shared" si="100"/>
        <v/>
      </c>
      <c r="H242" s="143"/>
      <c r="I242" s="143"/>
      <c r="J242" s="144">
        <f t="shared" si="101"/>
        <v>0</v>
      </c>
      <c r="K242" s="138">
        <f t="shared" si="102"/>
        <v>0</v>
      </c>
      <c r="L242" s="139">
        <f t="shared" si="103"/>
        <v>0</v>
      </c>
      <c r="M242" s="139">
        <f t="shared" si="104"/>
        <v>0</v>
      </c>
      <c r="N242" s="140">
        <f t="shared" si="105"/>
        <v>0</v>
      </c>
      <c r="O242" s="99"/>
      <c r="Z242" s="22"/>
      <c r="AE242" s="61"/>
      <c r="AG242" s="163">
        <f t="shared" si="106"/>
        <v>0</v>
      </c>
      <c r="AH242" s="50">
        <f t="shared" si="107"/>
        <v>0</v>
      </c>
      <c r="AI242" s="2" t="str">
        <f t="shared" si="108"/>
        <v>129-130</v>
      </c>
      <c r="AJ242" s="156" t="str">
        <f t="shared" si="109"/>
        <v/>
      </c>
      <c r="AK242" s="163">
        <f t="shared" si="110"/>
        <v>0</v>
      </c>
      <c r="AL242" s="50">
        <f t="shared" si="111"/>
        <v>0</v>
      </c>
      <c r="AM242" s="2" t="str">
        <f t="shared" si="112"/>
        <v>129-131</v>
      </c>
      <c r="AN242" s="156" t="str">
        <f t="shared" si="113"/>
        <v/>
      </c>
      <c r="AO242" s="163">
        <f t="shared" si="114"/>
        <v>0</v>
      </c>
      <c r="AP242" s="50">
        <f t="shared" si="115"/>
        <v>0</v>
      </c>
      <c r="AQ242" s="170" t="str">
        <f t="shared" si="116"/>
        <v>129-132</v>
      </c>
      <c r="AR242" s="156" t="str">
        <f t="shared" si="117"/>
        <v/>
      </c>
      <c r="AS242" s="163">
        <f t="shared" si="118"/>
        <v>0</v>
      </c>
      <c r="AT242" s="50">
        <f t="shared" si="119"/>
        <v>0</v>
      </c>
      <c r="AU242" s="170" t="str">
        <f t="shared" si="120"/>
        <v>129-135</v>
      </c>
      <c r="AV242" s="156" t="str">
        <f t="shared" si="121"/>
        <v/>
      </c>
    </row>
    <row r="243" spans="1:48" ht="13.5" customHeight="1" x14ac:dyDescent="0.15">
      <c r="A243"/>
      <c r="B243" s="63">
        <v>130</v>
      </c>
      <c r="C243" s="71" t="str">
        <f t="shared" si="98"/>
        <v/>
      </c>
      <c r="D243" s="118" t="str">
        <f t="shared" si="122"/>
        <v/>
      </c>
      <c r="E243" s="141" t="str">
        <f t="shared" si="123"/>
        <v/>
      </c>
      <c r="F243" s="142" t="str">
        <f t="shared" si="99"/>
        <v/>
      </c>
      <c r="G243" s="142" t="str">
        <f t="shared" si="100"/>
        <v/>
      </c>
      <c r="H243" s="143"/>
      <c r="I243" s="143"/>
      <c r="J243" s="144">
        <f t="shared" si="101"/>
        <v>0</v>
      </c>
      <c r="K243" s="138">
        <f t="shared" si="102"/>
        <v>0</v>
      </c>
      <c r="L243" s="139">
        <f t="shared" si="103"/>
        <v>0</v>
      </c>
      <c r="M243" s="139">
        <f t="shared" si="104"/>
        <v>0</v>
      </c>
      <c r="N243" s="140">
        <f t="shared" si="105"/>
        <v>0</v>
      </c>
      <c r="O243" s="99"/>
      <c r="Z243" s="33"/>
      <c r="AE243" s="61"/>
      <c r="AG243" s="163">
        <f t="shared" si="106"/>
        <v>0</v>
      </c>
      <c r="AH243" s="50">
        <f t="shared" si="107"/>
        <v>0</v>
      </c>
      <c r="AI243" s="2" t="str">
        <f t="shared" si="108"/>
        <v>130-131</v>
      </c>
      <c r="AJ243" s="156" t="str">
        <f t="shared" si="109"/>
        <v/>
      </c>
      <c r="AK243" s="163">
        <f t="shared" si="110"/>
        <v>0</v>
      </c>
      <c r="AL243" s="50">
        <f t="shared" si="111"/>
        <v>0</v>
      </c>
      <c r="AM243" s="2" t="str">
        <f t="shared" si="112"/>
        <v>130-132</v>
      </c>
      <c r="AN243" s="156" t="str">
        <f t="shared" si="113"/>
        <v/>
      </c>
      <c r="AO243" s="163">
        <f t="shared" si="114"/>
        <v>0</v>
      </c>
      <c r="AP243" s="50">
        <f t="shared" si="115"/>
        <v>0</v>
      </c>
      <c r="AQ243" s="170" t="str">
        <f t="shared" si="116"/>
        <v>130-133</v>
      </c>
      <c r="AR243" s="156" t="str">
        <f t="shared" si="117"/>
        <v/>
      </c>
      <c r="AS243" s="163">
        <f t="shared" si="118"/>
        <v>0</v>
      </c>
      <c r="AT243" s="50">
        <f t="shared" si="119"/>
        <v>0</v>
      </c>
      <c r="AU243" s="170" t="str">
        <f t="shared" si="120"/>
        <v>130-136</v>
      </c>
      <c r="AV243" s="156" t="str">
        <f t="shared" si="121"/>
        <v/>
      </c>
    </row>
    <row r="244" spans="1:48" ht="13.5" customHeight="1" x14ac:dyDescent="0.15">
      <c r="A244"/>
      <c r="B244" s="63">
        <v>131</v>
      </c>
      <c r="C244" s="71" t="str">
        <f t="shared" si="98"/>
        <v/>
      </c>
      <c r="D244" s="118" t="str">
        <f t="shared" si="122"/>
        <v/>
      </c>
      <c r="E244" s="141" t="str">
        <f t="shared" si="123"/>
        <v/>
      </c>
      <c r="F244" s="142" t="str">
        <f t="shared" si="99"/>
        <v/>
      </c>
      <c r="G244" s="142" t="str">
        <f t="shared" si="100"/>
        <v/>
      </c>
      <c r="H244" s="143"/>
      <c r="I244" s="143"/>
      <c r="J244" s="144">
        <f t="shared" si="101"/>
        <v>0</v>
      </c>
      <c r="K244" s="138">
        <f t="shared" si="102"/>
        <v>0</v>
      </c>
      <c r="L244" s="139">
        <f t="shared" si="103"/>
        <v>0</v>
      </c>
      <c r="M244" s="139">
        <f t="shared" si="104"/>
        <v>0</v>
      </c>
      <c r="N244" s="140">
        <f t="shared" si="105"/>
        <v>0</v>
      </c>
      <c r="O244" s="99"/>
      <c r="AE244" s="61"/>
      <c r="AG244" s="163">
        <f t="shared" si="106"/>
        <v>0</v>
      </c>
      <c r="AH244" s="50">
        <f t="shared" si="107"/>
        <v>0</v>
      </c>
      <c r="AI244" s="2" t="str">
        <f t="shared" si="108"/>
        <v>131-132</v>
      </c>
      <c r="AJ244" s="156" t="str">
        <f t="shared" si="109"/>
        <v/>
      </c>
      <c r="AK244" s="163">
        <f t="shared" si="110"/>
        <v>0</v>
      </c>
      <c r="AL244" s="50">
        <f t="shared" si="111"/>
        <v>0</v>
      </c>
      <c r="AM244" s="2" t="str">
        <f t="shared" si="112"/>
        <v>131-133</v>
      </c>
      <c r="AN244" s="156" t="str">
        <f t="shared" si="113"/>
        <v/>
      </c>
      <c r="AO244" s="163">
        <f t="shared" si="114"/>
        <v>0</v>
      </c>
      <c r="AP244" s="50">
        <f t="shared" si="115"/>
        <v>0</v>
      </c>
      <c r="AQ244" s="170" t="str">
        <f t="shared" si="116"/>
        <v>131-134</v>
      </c>
      <c r="AR244" s="156" t="str">
        <f t="shared" si="117"/>
        <v/>
      </c>
      <c r="AS244" s="163">
        <f t="shared" si="118"/>
        <v>0</v>
      </c>
      <c r="AT244" s="50">
        <f t="shared" si="119"/>
        <v>0</v>
      </c>
      <c r="AU244" s="170" t="str">
        <f t="shared" si="120"/>
        <v>131-137</v>
      </c>
      <c r="AV244" s="156" t="str">
        <f t="shared" si="121"/>
        <v/>
      </c>
    </row>
    <row r="245" spans="1:48" ht="13.5" customHeight="1" x14ac:dyDescent="0.15">
      <c r="A245"/>
      <c r="B245" s="63">
        <v>132</v>
      </c>
      <c r="C245" s="71" t="str">
        <f t="shared" si="98"/>
        <v/>
      </c>
      <c r="D245" s="118" t="str">
        <f t="shared" si="122"/>
        <v/>
      </c>
      <c r="E245" s="141" t="str">
        <f t="shared" si="123"/>
        <v/>
      </c>
      <c r="F245" s="142" t="str">
        <f t="shared" si="99"/>
        <v/>
      </c>
      <c r="G245" s="142" t="str">
        <f t="shared" si="100"/>
        <v/>
      </c>
      <c r="H245" s="143"/>
      <c r="I245" s="143"/>
      <c r="J245" s="144">
        <f t="shared" si="101"/>
        <v>0</v>
      </c>
      <c r="K245" s="138">
        <f t="shared" si="102"/>
        <v>0</v>
      </c>
      <c r="L245" s="139">
        <f t="shared" si="103"/>
        <v>0</v>
      </c>
      <c r="M245" s="139">
        <f t="shared" si="104"/>
        <v>0</v>
      </c>
      <c r="N245" s="140">
        <f t="shared" si="105"/>
        <v>0</v>
      </c>
      <c r="O245" s="99"/>
      <c r="AE245" s="61"/>
      <c r="AG245" s="163">
        <f t="shared" si="106"/>
        <v>0</v>
      </c>
      <c r="AH245" s="50">
        <f t="shared" si="107"/>
        <v>0</v>
      </c>
      <c r="AI245" s="2" t="str">
        <f t="shared" si="108"/>
        <v>132-133</v>
      </c>
      <c r="AJ245" s="156" t="str">
        <f t="shared" si="109"/>
        <v/>
      </c>
      <c r="AK245" s="163">
        <f t="shared" si="110"/>
        <v>0</v>
      </c>
      <c r="AL245" s="50">
        <f t="shared" si="111"/>
        <v>0</v>
      </c>
      <c r="AM245" s="2" t="str">
        <f t="shared" si="112"/>
        <v>132-134</v>
      </c>
      <c r="AN245" s="156" t="str">
        <f t="shared" si="113"/>
        <v/>
      </c>
      <c r="AO245" s="163">
        <f t="shared" si="114"/>
        <v>0</v>
      </c>
      <c r="AP245" s="50">
        <f t="shared" si="115"/>
        <v>0</v>
      </c>
      <c r="AQ245" s="170" t="str">
        <f t="shared" si="116"/>
        <v>132-135</v>
      </c>
      <c r="AR245" s="156" t="str">
        <f t="shared" si="117"/>
        <v/>
      </c>
      <c r="AS245" s="163">
        <f t="shared" si="118"/>
        <v>0</v>
      </c>
      <c r="AT245" s="50">
        <f t="shared" si="119"/>
        <v>0</v>
      </c>
      <c r="AU245" s="170" t="str">
        <f t="shared" si="120"/>
        <v>132-138</v>
      </c>
      <c r="AV245" s="156" t="str">
        <f t="shared" si="121"/>
        <v/>
      </c>
    </row>
    <row r="246" spans="1:48" ht="13.5" customHeight="1" x14ac:dyDescent="0.15">
      <c r="A246"/>
      <c r="B246" s="63">
        <v>133</v>
      </c>
      <c r="C246" s="71" t="str">
        <f t="shared" si="98"/>
        <v/>
      </c>
      <c r="D246" s="118" t="str">
        <f t="shared" si="122"/>
        <v/>
      </c>
      <c r="E246" s="141" t="str">
        <f t="shared" si="123"/>
        <v/>
      </c>
      <c r="F246" s="142" t="str">
        <f t="shared" si="99"/>
        <v/>
      </c>
      <c r="G246" s="142" t="str">
        <f t="shared" si="100"/>
        <v/>
      </c>
      <c r="H246" s="143"/>
      <c r="I246" s="143"/>
      <c r="J246" s="144">
        <f t="shared" si="101"/>
        <v>0</v>
      </c>
      <c r="K246" s="138">
        <f t="shared" si="102"/>
        <v>0</v>
      </c>
      <c r="L246" s="139">
        <f t="shared" si="103"/>
        <v>0</v>
      </c>
      <c r="M246" s="139">
        <f t="shared" si="104"/>
        <v>0</v>
      </c>
      <c r="N246" s="140">
        <f t="shared" si="105"/>
        <v>0</v>
      </c>
      <c r="O246" s="99"/>
      <c r="AE246" s="61"/>
      <c r="AG246" s="163">
        <f t="shared" si="106"/>
        <v>0</v>
      </c>
      <c r="AH246" s="50">
        <f t="shared" si="107"/>
        <v>0</v>
      </c>
      <c r="AI246" s="2" t="str">
        <f t="shared" si="108"/>
        <v>133-134</v>
      </c>
      <c r="AJ246" s="156" t="str">
        <f t="shared" si="109"/>
        <v/>
      </c>
      <c r="AK246" s="163">
        <f t="shared" si="110"/>
        <v>0</v>
      </c>
      <c r="AL246" s="50">
        <f t="shared" si="111"/>
        <v>0</v>
      </c>
      <c r="AM246" s="2" t="str">
        <f t="shared" si="112"/>
        <v>133-135</v>
      </c>
      <c r="AN246" s="156" t="str">
        <f t="shared" si="113"/>
        <v/>
      </c>
      <c r="AO246" s="163">
        <f t="shared" si="114"/>
        <v>0</v>
      </c>
      <c r="AP246" s="50">
        <f t="shared" si="115"/>
        <v>0</v>
      </c>
      <c r="AQ246" s="170" t="str">
        <f t="shared" si="116"/>
        <v>133-136</v>
      </c>
      <c r="AR246" s="156" t="str">
        <f t="shared" si="117"/>
        <v/>
      </c>
      <c r="AS246" s="163">
        <f t="shared" si="118"/>
        <v>0</v>
      </c>
      <c r="AT246" s="50">
        <f t="shared" si="119"/>
        <v>0</v>
      </c>
      <c r="AU246" s="170" t="str">
        <f t="shared" si="120"/>
        <v>133-139</v>
      </c>
      <c r="AV246" s="156" t="str">
        <f t="shared" si="121"/>
        <v/>
      </c>
    </row>
    <row r="247" spans="1:48" ht="13.5" customHeight="1" x14ac:dyDescent="0.15">
      <c r="A247"/>
      <c r="B247" s="63">
        <v>134</v>
      </c>
      <c r="C247" s="71" t="str">
        <f t="shared" si="98"/>
        <v/>
      </c>
      <c r="D247" s="118" t="str">
        <f t="shared" si="122"/>
        <v/>
      </c>
      <c r="E247" s="141" t="str">
        <f t="shared" si="123"/>
        <v/>
      </c>
      <c r="F247" s="142" t="str">
        <f t="shared" si="99"/>
        <v/>
      </c>
      <c r="G247" s="142" t="str">
        <f t="shared" si="100"/>
        <v/>
      </c>
      <c r="H247" s="143"/>
      <c r="I247" s="143"/>
      <c r="J247" s="144">
        <f t="shared" si="101"/>
        <v>0</v>
      </c>
      <c r="K247" s="138">
        <f t="shared" si="102"/>
        <v>0</v>
      </c>
      <c r="L247" s="139">
        <f t="shared" si="103"/>
        <v>0</v>
      </c>
      <c r="M247" s="139">
        <f t="shared" si="104"/>
        <v>0</v>
      </c>
      <c r="N247" s="140">
        <f t="shared" si="105"/>
        <v>0</v>
      </c>
      <c r="O247" s="99"/>
      <c r="AE247" s="61"/>
      <c r="AG247" s="163">
        <f t="shared" si="106"/>
        <v>0</v>
      </c>
      <c r="AH247" s="50">
        <f t="shared" si="107"/>
        <v>0</v>
      </c>
      <c r="AI247" s="2" t="str">
        <f t="shared" si="108"/>
        <v>134-135</v>
      </c>
      <c r="AJ247" s="156" t="str">
        <f t="shared" si="109"/>
        <v/>
      </c>
      <c r="AK247" s="163">
        <f t="shared" si="110"/>
        <v>0</v>
      </c>
      <c r="AL247" s="50">
        <f t="shared" si="111"/>
        <v>0</v>
      </c>
      <c r="AM247" s="2" t="str">
        <f t="shared" si="112"/>
        <v>134-136</v>
      </c>
      <c r="AN247" s="156" t="str">
        <f t="shared" si="113"/>
        <v/>
      </c>
      <c r="AO247" s="163">
        <f t="shared" si="114"/>
        <v>0</v>
      </c>
      <c r="AP247" s="50">
        <f t="shared" si="115"/>
        <v>0</v>
      </c>
      <c r="AQ247" s="170" t="str">
        <f t="shared" si="116"/>
        <v>134-137</v>
      </c>
      <c r="AR247" s="156" t="str">
        <f t="shared" si="117"/>
        <v/>
      </c>
      <c r="AS247" s="163">
        <f t="shared" si="118"/>
        <v>0</v>
      </c>
      <c r="AT247" s="50">
        <f t="shared" si="119"/>
        <v>0</v>
      </c>
      <c r="AU247" s="170" t="str">
        <f t="shared" si="120"/>
        <v>134-140</v>
      </c>
      <c r="AV247" s="156" t="str">
        <f t="shared" si="121"/>
        <v/>
      </c>
    </row>
    <row r="248" spans="1:48" ht="13.5" customHeight="1" x14ac:dyDescent="0.15">
      <c r="A248"/>
      <c r="B248" s="63">
        <v>135</v>
      </c>
      <c r="C248" s="71" t="str">
        <f t="shared" si="98"/>
        <v/>
      </c>
      <c r="D248" s="118" t="str">
        <f t="shared" si="122"/>
        <v/>
      </c>
      <c r="E248" s="141" t="str">
        <f t="shared" si="123"/>
        <v/>
      </c>
      <c r="F248" s="142" t="str">
        <f t="shared" si="99"/>
        <v/>
      </c>
      <c r="G248" s="142" t="str">
        <f t="shared" si="100"/>
        <v/>
      </c>
      <c r="H248" s="143"/>
      <c r="I248" s="143"/>
      <c r="J248" s="144">
        <f t="shared" si="101"/>
        <v>0</v>
      </c>
      <c r="K248" s="138">
        <f t="shared" si="102"/>
        <v>0</v>
      </c>
      <c r="L248" s="139">
        <f t="shared" si="103"/>
        <v>0</v>
      </c>
      <c r="M248" s="139">
        <f t="shared" si="104"/>
        <v>0</v>
      </c>
      <c r="N248" s="140">
        <f t="shared" si="105"/>
        <v>0</v>
      </c>
      <c r="O248" s="99"/>
      <c r="AE248" s="61"/>
      <c r="AG248" s="163">
        <f t="shared" si="106"/>
        <v>0</v>
      </c>
      <c r="AH248" s="50">
        <f t="shared" si="107"/>
        <v>0</v>
      </c>
      <c r="AI248" s="2" t="str">
        <f t="shared" si="108"/>
        <v>135-136</v>
      </c>
      <c r="AJ248" s="156" t="str">
        <f t="shared" si="109"/>
        <v/>
      </c>
      <c r="AK248" s="163">
        <f t="shared" si="110"/>
        <v>0</v>
      </c>
      <c r="AL248" s="50">
        <f t="shared" si="111"/>
        <v>0</v>
      </c>
      <c r="AM248" s="2" t="str">
        <f t="shared" si="112"/>
        <v>135-137</v>
      </c>
      <c r="AN248" s="156" t="str">
        <f t="shared" si="113"/>
        <v/>
      </c>
      <c r="AO248" s="163">
        <f t="shared" si="114"/>
        <v>0</v>
      </c>
      <c r="AP248" s="50">
        <f t="shared" si="115"/>
        <v>0</v>
      </c>
      <c r="AQ248" s="170" t="str">
        <f t="shared" si="116"/>
        <v>135-138</v>
      </c>
      <c r="AR248" s="156" t="str">
        <f t="shared" si="117"/>
        <v/>
      </c>
      <c r="AS248" s="163">
        <f t="shared" si="118"/>
        <v>0</v>
      </c>
      <c r="AT248" s="50">
        <f t="shared" si="119"/>
        <v>0</v>
      </c>
      <c r="AU248" s="170" t="str">
        <f t="shared" si="120"/>
        <v>135-141</v>
      </c>
      <c r="AV248" s="156" t="str">
        <f t="shared" si="121"/>
        <v/>
      </c>
    </row>
    <row r="249" spans="1:48" ht="13.5" customHeight="1" x14ac:dyDescent="0.15">
      <c r="A249"/>
      <c r="B249" s="63">
        <v>136</v>
      </c>
      <c r="C249" s="71" t="str">
        <f t="shared" si="98"/>
        <v/>
      </c>
      <c r="D249" s="118" t="str">
        <f t="shared" si="122"/>
        <v/>
      </c>
      <c r="E249" s="141" t="str">
        <f t="shared" si="123"/>
        <v/>
      </c>
      <c r="F249" s="142" t="str">
        <f t="shared" si="99"/>
        <v/>
      </c>
      <c r="G249" s="142" t="str">
        <f t="shared" si="100"/>
        <v/>
      </c>
      <c r="H249" s="143"/>
      <c r="I249" s="143"/>
      <c r="J249" s="144">
        <f t="shared" si="101"/>
        <v>0</v>
      </c>
      <c r="K249" s="138">
        <f t="shared" si="102"/>
        <v>0</v>
      </c>
      <c r="L249" s="139">
        <f t="shared" si="103"/>
        <v>0</v>
      </c>
      <c r="M249" s="139">
        <f t="shared" si="104"/>
        <v>0</v>
      </c>
      <c r="N249" s="140">
        <f t="shared" si="105"/>
        <v>0</v>
      </c>
      <c r="O249" s="99"/>
      <c r="AE249" s="61"/>
      <c r="AG249" s="163">
        <f t="shared" si="106"/>
        <v>0</v>
      </c>
      <c r="AH249" s="50">
        <f t="shared" si="107"/>
        <v>0</v>
      </c>
      <c r="AI249" s="2" t="str">
        <f t="shared" si="108"/>
        <v>136-137</v>
      </c>
      <c r="AJ249" s="156" t="str">
        <f t="shared" si="109"/>
        <v/>
      </c>
      <c r="AK249" s="163">
        <f t="shared" si="110"/>
        <v>0</v>
      </c>
      <c r="AL249" s="50">
        <f t="shared" si="111"/>
        <v>0</v>
      </c>
      <c r="AM249" s="2" t="str">
        <f t="shared" si="112"/>
        <v>136-138</v>
      </c>
      <c r="AN249" s="156" t="str">
        <f t="shared" si="113"/>
        <v/>
      </c>
      <c r="AO249" s="163">
        <f t="shared" si="114"/>
        <v>0</v>
      </c>
      <c r="AP249" s="50">
        <f t="shared" si="115"/>
        <v>0</v>
      </c>
      <c r="AQ249" s="170" t="str">
        <f t="shared" si="116"/>
        <v>136-139</v>
      </c>
      <c r="AR249" s="156" t="str">
        <f t="shared" si="117"/>
        <v/>
      </c>
      <c r="AS249" s="163">
        <f t="shared" si="118"/>
        <v>0</v>
      </c>
      <c r="AT249" s="50">
        <f t="shared" si="119"/>
        <v>0</v>
      </c>
      <c r="AU249" s="170" t="str">
        <f t="shared" si="120"/>
        <v>136-142</v>
      </c>
      <c r="AV249" s="156" t="str">
        <f t="shared" si="121"/>
        <v/>
      </c>
    </row>
    <row r="250" spans="1:48" ht="13.5" customHeight="1" x14ac:dyDescent="0.15">
      <c r="A250"/>
      <c r="B250" s="63">
        <v>137</v>
      </c>
      <c r="C250" s="71" t="str">
        <f t="shared" si="98"/>
        <v/>
      </c>
      <c r="D250" s="118" t="str">
        <f t="shared" si="122"/>
        <v/>
      </c>
      <c r="E250" s="141" t="str">
        <f t="shared" si="123"/>
        <v/>
      </c>
      <c r="F250" s="142" t="str">
        <f t="shared" si="99"/>
        <v/>
      </c>
      <c r="G250" s="142" t="str">
        <f t="shared" si="100"/>
        <v/>
      </c>
      <c r="H250" s="143"/>
      <c r="I250" s="143"/>
      <c r="J250" s="144">
        <f t="shared" si="101"/>
        <v>0</v>
      </c>
      <c r="K250" s="138">
        <f t="shared" si="102"/>
        <v>0</v>
      </c>
      <c r="L250" s="139">
        <f t="shared" si="103"/>
        <v>0</v>
      </c>
      <c r="M250" s="139">
        <f t="shared" si="104"/>
        <v>0</v>
      </c>
      <c r="N250" s="140">
        <f t="shared" si="105"/>
        <v>0</v>
      </c>
      <c r="O250" s="99"/>
      <c r="AE250" s="61"/>
      <c r="AG250" s="163">
        <f t="shared" si="106"/>
        <v>0</v>
      </c>
      <c r="AH250" s="50">
        <f t="shared" si="107"/>
        <v>0</v>
      </c>
      <c r="AI250" s="2" t="str">
        <f t="shared" si="108"/>
        <v>137-138</v>
      </c>
      <c r="AJ250" s="156" t="str">
        <f t="shared" si="109"/>
        <v/>
      </c>
      <c r="AK250" s="163">
        <f t="shared" si="110"/>
        <v>0</v>
      </c>
      <c r="AL250" s="50">
        <f t="shared" si="111"/>
        <v>0</v>
      </c>
      <c r="AM250" s="2" t="str">
        <f t="shared" si="112"/>
        <v>137-139</v>
      </c>
      <c r="AN250" s="156" t="str">
        <f t="shared" si="113"/>
        <v/>
      </c>
      <c r="AO250" s="163">
        <f t="shared" si="114"/>
        <v>0</v>
      </c>
      <c r="AP250" s="50">
        <f t="shared" si="115"/>
        <v>0</v>
      </c>
      <c r="AQ250" s="170" t="str">
        <f t="shared" si="116"/>
        <v>137-140</v>
      </c>
      <c r="AR250" s="156" t="str">
        <f t="shared" si="117"/>
        <v/>
      </c>
      <c r="AS250" s="163">
        <f t="shared" si="118"/>
        <v>0</v>
      </c>
      <c r="AT250" s="50">
        <f t="shared" si="119"/>
        <v>0</v>
      </c>
      <c r="AU250" s="170" t="str">
        <f t="shared" si="120"/>
        <v>137-143</v>
      </c>
      <c r="AV250" s="156" t="str">
        <f t="shared" si="121"/>
        <v/>
      </c>
    </row>
    <row r="251" spans="1:48" ht="13.5" customHeight="1" x14ac:dyDescent="0.15">
      <c r="A251"/>
      <c r="B251" s="63">
        <v>138</v>
      </c>
      <c r="C251" s="71" t="str">
        <f t="shared" si="98"/>
        <v/>
      </c>
      <c r="D251" s="118" t="str">
        <f t="shared" si="122"/>
        <v/>
      </c>
      <c r="E251" s="141" t="str">
        <f t="shared" si="123"/>
        <v/>
      </c>
      <c r="F251" s="142" t="str">
        <f t="shared" si="99"/>
        <v/>
      </c>
      <c r="G251" s="142" t="str">
        <f t="shared" si="100"/>
        <v/>
      </c>
      <c r="H251" s="143"/>
      <c r="I251" s="143"/>
      <c r="J251" s="144">
        <f t="shared" si="101"/>
        <v>0</v>
      </c>
      <c r="K251" s="138">
        <f t="shared" si="102"/>
        <v>0</v>
      </c>
      <c r="L251" s="139">
        <f t="shared" si="103"/>
        <v>0</v>
      </c>
      <c r="M251" s="139">
        <f t="shared" si="104"/>
        <v>0</v>
      </c>
      <c r="N251" s="140">
        <f t="shared" si="105"/>
        <v>0</v>
      </c>
      <c r="O251" s="99"/>
      <c r="AE251" s="61"/>
      <c r="AG251" s="163">
        <f t="shared" si="106"/>
        <v>0</v>
      </c>
      <c r="AH251" s="50">
        <f t="shared" si="107"/>
        <v>0</v>
      </c>
      <c r="AI251" s="2" t="str">
        <f t="shared" si="108"/>
        <v>138-139</v>
      </c>
      <c r="AJ251" s="156" t="str">
        <f t="shared" si="109"/>
        <v/>
      </c>
      <c r="AK251" s="163">
        <f t="shared" si="110"/>
        <v>0</v>
      </c>
      <c r="AL251" s="50">
        <f t="shared" si="111"/>
        <v>0</v>
      </c>
      <c r="AM251" s="2" t="str">
        <f t="shared" si="112"/>
        <v>138-140</v>
      </c>
      <c r="AN251" s="156" t="str">
        <f t="shared" si="113"/>
        <v/>
      </c>
      <c r="AO251" s="163">
        <f t="shared" si="114"/>
        <v>0</v>
      </c>
      <c r="AP251" s="50">
        <f t="shared" si="115"/>
        <v>0</v>
      </c>
      <c r="AQ251" s="170" t="str">
        <f t="shared" si="116"/>
        <v>138-141</v>
      </c>
      <c r="AR251" s="156" t="str">
        <f t="shared" si="117"/>
        <v/>
      </c>
      <c r="AS251" s="163">
        <f t="shared" si="118"/>
        <v>0</v>
      </c>
      <c r="AT251" s="50">
        <f t="shared" si="119"/>
        <v>0</v>
      </c>
      <c r="AU251" s="170" t="str">
        <f t="shared" si="120"/>
        <v>138-144</v>
      </c>
      <c r="AV251" s="156" t="str">
        <f t="shared" si="121"/>
        <v/>
      </c>
    </row>
    <row r="252" spans="1:48" ht="13.5" customHeight="1" x14ac:dyDescent="0.15">
      <c r="A252"/>
      <c r="B252" s="63">
        <v>139</v>
      </c>
      <c r="C252" s="71" t="str">
        <f t="shared" si="98"/>
        <v/>
      </c>
      <c r="D252" s="118" t="str">
        <f t="shared" si="122"/>
        <v/>
      </c>
      <c r="E252" s="141" t="str">
        <f t="shared" si="123"/>
        <v/>
      </c>
      <c r="F252" s="142" t="str">
        <f t="shared" si="99"/>
        <v/>
      </c>
      <c r="G252" s="142" t="str">
        <f t="shared" si="100"/>
        <v/>
      </c>
      <c r="H252" s="143"/>
      <c r="I252" s="143"/>
      <c r="J252" s="144">
        <f t="shared" si="101"/>
        <v>0</v>
      </c>
      <c r="K252" s="138">
        <f t="shared" si="102"/>
        <v>0</v>
      </c>
      <c r="L252" s="139">
        <f t="shared" si="103"/>
        <v>0</v>
      </c>
      <c r="M252" s="139">
        <f t="shared" si="104"/>
        <v>0</v>
      </c>
      <c r="N252" s="140">
        <f t="shared" si="105"/>
        <v>0</v>
      </c>
      <c r="O252" s="99"/>
      <c r="AE252" s="61"/>
      <c r="AG252" s="163">
        <f t="shared" si="106"/>
        <v>0</v>
      </c>
      <c r="AH252" s="50">
        <f t="shared" si="107"/>
        <v>0</v>
      </c>
      <c r="AI252" s="2" t="str">
        <f t="shared" si="108"/>
        <v>139-140</v>
      </c>
      <c r="AJ252" s="156" t="str">
        <f t="shared" si="109"/>
        <v/>
      </c>
      <c r="AK252" s="163">
        <f t="shared" si="110"/>
        <v>0</v>
      </c>
      <c r="AL252" s="50">
        <f t="shared" si="111"/>
        <v>0</v>
      </c>
      <c r="AM252" s="2" t="str">
        <f t="shared" si="112"/>
        <v>139-141</v>
      </c>
      <c r="AN252" s="156" t="str">
        <f t="shared" si="113"/>
        <v/>
      </c>
      <c r="AO252" s="163">
        <f t="shared" si="114"/>
        <v>0</v>
      </c>
      <c r="AP252" s="50">
        <f t="shared" si="115"/>
        <v>0</v>
      </c>
      <c r="AQ252" s="170" t="str">
        <f t="shared" si="116"/>
        <v>139-142</v>
      </c>
      <c r="AR252" s="156" t="str">
        <f t="shared" si="117"/>
        <v/>
      </c>
      <c r="AS252" s="163">
        <f t="shared" si="118"/>
        <v>0</v>
      </c>
      <c r="AT252" s="50">
        <f t="shared" si="119"/>
        <v>0</v>
      </c>
      <c r="AU252" s="170" t="str">
        <f t="shared" si="120"/>
        <v>139-145</v>
      </c>
      <c r="AV252" s="156" t="str">
        <f t="shared" si="121"/>
        <v/>
      </c>
    </row>
    <row r="253" spans="1:48" ht="13.5" customHeight="1" x14ac:dyDescent="0.15">
      <c r="A253"/>
      <c r="B253" s="63">
        <v>140</v>
      </c>
      <c r="C253" s="71" t="str">
        <f t="shared" si="98"/>
        <v/>
      </c>
      <c r="D253" s="118" t="str">
        <f t="shared" si="122"/>
        <v/>
      </c>
      <c r="E253" s="141" t="str">
        <f t="shared" si="123"/>
        <v/>
      </c>
      <c r="F253" s="142" t="str">
        <f t="shared" si="99"/>
        <v/>
      </c>
      <c r="G253" s="142" t="str">
        <f t="shared" si="100"/>
        <v/>
      </c>
      <c r="H253" s="143"/>
      <c r="I253" s="143"/>
      <c r="J253" s="144">
        <f t="shared" si="101"/>
        <v>0</v>
      </c>
      <c r="K253" s="138">
        <f t="shared" si="102"/>
        <v>0</v>
      </c>
      <c r="L253" s="139">
        <f t="shared" si="103"/>
        <v>0</v>
      </c>
      <c r="M253" s="139">
        <f t="shared" si="104"/>
        <v>0</v>
      </c>
      <c r="N253" s="140">
        <f t="shared" si="105"/>
        <v>0</v>
      </c>
      <c r="O253" s="99"/>
      <c r="AE253" s="61"/>
      <c r="AG253" s="163">
        <f t="shared" si="106"/>
        <v>0</v>
      </c>
      <c r="AH253" s="50">
        <f t="shared" si="107"/>
        <v>0</v>
      </c>
      <c r="AI253" s="2" t="str">
        <f t="shared" si="108"/>
        <v>140-141</v>
      </c>
      <c r="AJ253" s="156" t="str">
        <f t="shared" si="109"/>
        <v/>
      </c>
      <c r="AK253" s="163">
        <f t="shared" si="110"/>
        <v>0</v>
      </c>
      <c r="AL253" s="50">
        <f t="shared" si="111"/>
        <v>0</v>
      </c>
      <c r="AM253" s="2" t="str">
        <f t="shared" si="112"/>
        <v>140-142</v>
      </c>
      <c r="AN253" s="156" t="str">
        <f t="shared" si="113"/>
        <v/>
      </c>
      <c r="AO253" s="163">
        <f t="shared" si="114"/>
        <v>0</v>
      </c>
      <c r="AP253" s="50">
        <f t="shared" si="115"/>
        <v>0</v>
      </c>
      <c r="AQ253" s="170" t="str">
        <f t="shared" si="116"/>
        <v>140-143</v>
      </c>
      <c r="AR253" s="156" t="str">
        <f t="shared" si="117"/>
        <v/>
      </c>
      <c r="AS253" s="163">
        <f t="shared" si="118"/>
        <v>0</v>
      </c>
      <c r="AT253" s="50">
        <f t="shared" si="119"/>
        <v>0</v>
      </c>
      <c r="AU253" s="170" t="str">
        <f t="shared" si="120"/>
        <v>140-146</v>
      </c>
      <c r="AV253" s="156" t="str">
        <f t="shared" si="121"/>
        <v/>
      </c>
    </row>
    <row r="254" spans="1:48" ht="13.5" customHeight="1" x14ac:dyDescent="0.15">
      <c r="A254"/>
      <c r="B254" s="63">
        <v>141</v>
      </c>
      <c r="C254" s="71" t="str">
        <f t="shared" si="98"/>
        <v/>
      </c>
      <c r="D254" s="118" t="str">
        <f t="shared" si="122"/>
        <v/>
      </c>
      <c r="E254" s="141" t="str">
        <f t="shared" si="123"/>
        <v/>
      </c>
      <c r="F254" s="142" t="str">
        <f t="shared" si="99"/>
        <v/>
      </c>
      <c r="G254" s="142" t="str">
        <f t="shared" si="100"/>
        <v/>
      </c>
      <c r="H254" s="143"/>
      <c r="I254" s="143"/>
      <c r="J254" s="144">
        <f t="shared" si="101"/>
        <v>0</v>
      </c>
      <c r="K254" s="138">
        <f t="shared" si="102"/>
        <v>0</v>
      </c>
      <c r="L254" s="139">
        <f t="shared" si="103"/>
        <v>0</v>
      </c>
      <c r="M254" s="139">
        <f t="shared" si="104"/>
        <v>0</v>
      </c>
      <c r="N254" s="140">
        <f t="shared" si="105"/>
        <v>0</v>
      </c>
      <c r="O254" s="99"/>
      <c r="AE254" s="61"/>
      <c r="AG254" s="163">
        <f t="shared" si="106"/>
        <v>0</v>
      </c>
      <c r="AH254" s="50">
        <f t="shared" si="107"/>
        <v>0</v>
      </c>
      <c r="AI254" s="2" t="str">
        <f t="shared" si="108"/>
        <v>141-142</v>
      </c>
      <c r="AJ254" s="156" t="str">
        <f t="shared" si="109"/>
        <v/>
      </c>
      <c r="AK254" s="163">
        <f t="shared" si="110"/>
        <v>0</v>
      </c>
      <c r="AL254" s="50">
        <f t="shared" si="111"/>
        <v>0</v>
      </c>
      <c r="AM254" s="2" t="str">
        <f t="shared" si="112"/>
        <v>141-143</v>
      </c>
      <c r="AN254" s="156" t="str">
        <f t="shared" si="113"/>
        <v/>
      </c>
      <c r="AO254" s="163">
        <f t="shared" si="114"/>
        <v>0</v>
      </c>
      <c r="AP254" s="50">
        <f t="shared" si="115"/>
        <v>0</v>
      </c>
      <c r="AQ254" s="170" t="str">
        <f t="shared" si="116"/>
        <v>141-144</v>
      </c>
      <c r="AR254" s="156" t="str">
        <f t="shared" si="117"/>
        <v/>
      </c>
      <c r="AS254" s="163">
        <f t="shared" si="118"/>
        <v>0</v>
      </c>
      <c r="AT254" s="50">
        <f t="shared" si="119"/>
        <v>0</v>
      </c>
      <c r="AU254" s="170" t="str">
        <f t="shared" si="120"/>
        <v>141-147</v>
      </c>
      <c r="AV254" s="156" t="str">
        <f t="shared" si="121"/>
        <v/>
      </c>
    </row>
    <row r="255" spans="1:48" ht="13.5" customHeight="1" x14ac:dyDescent="0.15">
      <c r="A255"/>
      <c r="B255" s="63">
        <v>142</v>
      </c>
      <c r="C255" s="71" t="str">
        <f t="shared" si="98"/>
        <v/>
      </c>
      <c r="D255" s="118" t="str">
        <f t="shared" si="122"/>
        <v/>
      </c>
      <c r="E255" s="141" t="str">
        <f t="shared" si="123"/>
        <v/>
      </c>
      <c r="F255" s="142" t="str">
        <f t="shared" si="99"/>
        <v/>
      </c>
      <c r="G255" s="142" t="str">
        <f t="shared" si="100"/>
        <v/>
      </c>
      <c r="H255" s="143"/>
      <c r="I255" s="143"/>
      <c r="J255" s="144">
        <f t="shared" si="101"/>
        <v>0</v>
      </c>
      <c r="K255" s="138">
        <f t="shared" si="102"/>
        <v>0</v>
      </c>
      <c r="L255" s="139">
        <f t="shared" si="103"/>
        <v>0</v>
      </c>
      <c r="M255" s="139">
        <f t="shared" si="104"/>
        <v>0</v>
      </c>
      <c r="N255" s="140">
        <f t="shared" si="105"/>
        <v>0</v>
      </c>
      <c r="O255" s="99"/>
      <c r="AE255" s="61"/>
      <c r="AG255" s="163">
        <f t="shared" si="106"/>
        <v>0</v>
      </c>
      <c r="AH255" s="50">
        <f t="shared" si="107"/>
        <v>0</v>
      </c>
      <c r="AI255" s="2" t="str">
        <f t="shared" si="108"/>
        <v>142-143</v>
      </c>
      <c r="AJ255" s="156" t="str">
        <f t="shared" si="109"/>
        <v/>
      </c>
      <c r="AK255" s="163">
        <f t="shared" si="110"/>
        <v>0</v>
      </c>
      <c r="AL255" s="50">
        <f t="shared" si="111"/>
        <v>0</v>
      </c>
      <c r="AM255" s="2" t="str">
        <f t="shared" si="112"/>
        <v>142-144</v>
      </c>
      <c r="AN255" s="156" t="str">
        <f t="shared" si="113"/>
        <v/>
      </c>
      <c r="AO255" s="163">
        <f t="shared" si="114"/>
        <v>0</v>
      </c>
      <c r="AP255" s="50">
        <f t="shared" si="115"/>
        <v>0</v>
      </c>
      <c r="AQ255" s="170" t="str">
        <f t="shared" si="116"/>
        <v>142-145</v>
      </c>
      <c r="AR255" s="156" t="str">
        <f t="shared" si="117"/>
        <v/>
      </c>
      <c r="AS255" s="163">
        <f t="shared" si="118"/>
        <v>0</v>
      </c>
      <c r="AT255" s="50">
        <f t="shared" si="119"/>
        <v>0</v>
      </c>
      <c r="AU255" s="170" t="str">
        <f t="shared" si="120"/>
        <v>142-148</v>
      </c>
      <c r="AV255" s="156" t="str">
        <f t="shared" si="121"/>
        <v/>
      </c>
    </row>
    <row r="256" spans="1:48" ht="13.5" customHeight="1" x14ac:dyDescent="0.15">
      <c r="A256"/>
      <c r="B256" s="63">
        <v>143</v>
      </c>
      <c r="C256" s="71" t="str">
        <f t="shared" si="98"/>
        <v/>
      </c>
      <c r="D256" s="118" t="str">
        <f t="shared" si="122"/>
        <v/>
      </c>
      <c r="E256" s="141" t="str">
        <f t="shared" si="123"/>
        <v/>
      </c>
      <c r="F256" s="142" t="str">
        <f t="shared" si="99"/>
        <v/>
      </c>
      <c r="G256" s="142" t="str">
        <f t="shared" si="100"/>
        <v/>
      </c>
      <c r="H256" s="143"/>
      <c r="I256" s="143"/>
      <c r="J256" s="144">
        <f t="shared" si="101"/>
        <v>0</v>
      </c>
      <c r="K256" s="138">
        <f t="shared" si="102"/>
        <v>0</v>
      </c>
      <c r="L256" s="139">
        <f t="shared" si="103"/>
        <v>0</v>
      </c>
      <c r="M256" s="139">
        <f t="shared" si="104"/>
        <v>0</v>
      </c>
      <c r="N256" s="140">
        <f t="shared" si="105"/>
        <v>0</v>
      </c>
      <c r="O256" s="99"/>
      <c r="AE256" s="61"/>
      <c r="AG256" s="163">
        <f t="shared" si="106"/>
        <v>0</v>
      </c>
      <c r="AH256" s="50">
        <f t="shared" si="107"/>
        <v>0</v>
      </c>
      <c r="AI256" s="2" t="str">
        <f t="shared" si="108"/>
        <v>143-144</v>
      </c>
      <c r="AJ256" s="156" t="str">
        <f t="shared" si="109"/>
        <v/>
      </c>
      <c r="AK256" s="163">
        <f t="shared" si="110"/>
        <v>0</v>
      </c>
      <c r="AL256" s="50">
        <f t="shared" si="111"/>
        <v>0</v>
      </c>
      <c r="AM256" s="2" t="str">
        <f t="shared" si="112"/>
        <v>143-145</v>
      </c>
      <c r="AN256" s="156" t="str">
        <f t="shared" si="113"/>
        <v/>
      </c>
      <c r="AO256" s="163">
        <f t="shared" si="114"/>
        <v>0</v>
      </c>
      <c r="AP256" s="50">
        <f t="shared" si="115"/>
        <v>0</v>
      </c>
      <c r="AQ256" s="170" t="str">
        <f t="shared" si="116"/>
        <v>143-146</v>
      </c>
      <c r="AR256" s="156" t="str">
        <f t="shared" si="117"/>
        <v/>
      </c>
      <c r="AS256" s="163">
        <f t="shared" si="118"/>
        <v>0</v>
      </c>
      <c r="AT256" s="50">
        <f t="shared" si="119"/>
        <v>0</v>
      </c>
      <c r="AU256" s="170" t="str">
        <f t="shared" si="120"/>
        <v>143-149</v>
      </c>
      <c r="AV256" s="156" t="str">
        <f t="shared" si="121"/>
        <v/>
      </c>
    </row>
    <row r="257" spans="1:48" ht="13.5" customHeight="1" x14ac:dyDescent="0.15">
      <c r="A257"/>
      <c r="B257" s="63">
        <v>144</v>
      </c>
      <c r="C257" s="71" t="str">
        <f t="shared" si="98"/>
        <v/>
      </c>
      <c r="D257" s="118" t="str">
        <f t="shared" si="122"/>
        <v/>
      </c>
      <c r="E257" s="141" t="str">
        <f t="shared" si="123"/>
        <v/>
      </c>
      <c r="F257" s="142" t="str">
        <f t="shared" si="99"/>
        <v/>
      </c>
      <c r="G257" s="142" t="str">
        <f t="shared" si="100"/>
        <v/>
      </c>
      <c r="H257" s="143"/>
      <c r="I257" s="143"/>
      <c r="J257" s="144">
        <f t="shared" si="101"/>
        <v>0</v>
      </c>
      <c r="K257" s="138">
        <f t="shared" si="102"/>
        <v>0</v>
      </c>
      <c r="L257" s="139">
        <f t="shared" si="103"/>
        <v>0</v>
      </c>
      <c r="M257" s="139">
        <f t="shared" si="104"/>
        <v>0</v>
      </c>
      <c r="N257" s="140">
        <f t="shared" si="105"/>
        <v>0</v>
      </c>
      <c r="O257" s="99"/>
      <c r="AE257" s="61"/>
      <c r="AG257" s="163">
        <f t="shared" si="106"/>
        <v>0</v>
      </c>
      <c r="AH257" s="50">
        <f t="shared" si="107"/>
        <v>0</v>
      </c>
      <c r="AI257" s="2" t="str">
        <f t="shared" si="108"/>
        <v>144-145</v>
      </c>
      <c r="AJ257" s="156" t="str">
        <f t="shared" si="109"/>
        <v/>
      </c>
      <c r="AK257" s="163">
        <f t="shared" si="110"/>
        <v>0</v>
      </c>
      <c r="AL257" s="50">
        <f t="shared" si="111"/>
        <v>0</v>
      </c>
      <c r="AM257" s="2" t="str">
        <f t="shared" si="112"/>
        <v>144-146</v>
      </c>
      <c r="AN257" s="156" t="str">
        <f t="shared" si="113"/>
        <v/>
      </c>
      <c r="AO257" s="163">
        <f t="shared" si="114"/>
        <v>0</v>
      </c>
      <c r="AP257" s="50">
        <f t="shared" si="115"/>
        <v>0</v>
      </c>
      <c r="AQ257" s="170" t="str">
        <f t="shared" si="116"/>
        <v>144-147</v>
      </c>
      <c r="AR257" s="156" t="str">
        <f t="shared" si="117"/>
        <v/>
      </c>
      <c r="AS257" s="163">
        <f t="shared" si="118"/>
        <v>0</v>
      </c>
      <c r="AT257" s="50">
        <f t="shared" si="119"/>
        <v>0</v>
      </c>
      <c r="AU257" s="170" t="str">
        <f t="shared" si="120"/>
        <v>144-150</v>
      </c>
      <c r="AV257" s="156" t="str">
        <f t="shared" si="121"/>
        <v/>
      </c>
    </row>
    <row r="258" spans="1:48" ht="13.5" customHeight="1" x14ac:dyDescent="0.15">
      <c r="A258"/>
      <c r="B258" s="63">
        <v>145</v>
      </c>
      <c r="C258" s="71" t="str">
        <f t="shared" si="98"/>
        <v/>
      </c>
      <c r="D258" s="118" t="str">
        <f t="shared" si="122"/>
        <v/>
      </c>
      <c r="E258" s="141" t="str">
        <f t="shared" si="123"/>
        <v/>
      </c>
      <c r="F258" s="142" t="str">
        <f t="shared" si="99"/>
        <v/>
      </c>
      <c r="G258" s="142" t="str">
        <f t="shared" si="100"/>
        <v/>
      </c>
      <c r="H258" s="143"/>
      <c r="I258" s="143"/>
      <c r="J258" s="144">
        <f t="shared" si="101"/>
        <v>0</v>
      </c>
      <c r="K258" s="138">
        <f t="shared" si="102"/>
        <v>0</v>
      </c>
      <c r="L258" s="139">
        <f t="shared" si="103"/>
        <v>0</v>
      </c>
      <c r="M258" s="139">
        <f t="shared" si="104"/>
        <v>0</v>
      </c>
      <c r="N258" s="140"/>
      <c r="O258" s="99"/>
      <c r="AE258" s="61"/>
      <c r="AG258" s="163">
        <f t="shared" si="106"/>
        <v>0</v>
      </c>
      <c r="AH258" s="50">
        <f t="shared" si="107"/>
        <v>0</v>
      </c>
      <c r="AI258" s="2" t="str">
        <f t="shared" si="108"/>
        <v>145-146</v>
      </c>
      <c r="AJ258" s="156" t="str">
        <f t="shared" si="109"/>
        <v/>
      </c>
      <c r="AK258" s="163">
        <f t="shared" si="110"/>
        <v>0</v>
      </c>
      <c r="AL258" s="50">
        <f t="shared" si="111"/>
        <v>0</v>
      </c>
      <c r="AM258" s="2" t="str">
        <f t="shared" si="112"/>
        <v>145-147</v>
      </c>
      <c r="AN258" s="156" t="str">
        <f t="shared" si="113"/>
        <v/>
      </c>
      <c r="AO258" s="163">
        <f t="shared" si="114"/>
        <v>0</v>
      </c>
      <c r="AP258" s="50">
        <f t="shared" si="115"/>
        <v>0</v>
      </c>
      <c r="AQ258" s="170" t="str">
        <f t="shared" si="116"/>
        <v>145-148</v>
      </c>
      <c r="AR258" s="156" t="str">
        <f t="shared" si="117"/>
        <v/>
      </c>
      <c r="AS258" s="163">
        <f t="shared" si="118"/>
        <v>0</v>
      </c>
      <c r="AT258" s="50">
        <f t="shared" si="119"/>
        <v>0</v>
      </c>
      <c r="AU258" s="170" t="str">
        <f t="shared" si="120"/>
        <v>145-151</v>
      </c>
      <c r="AV258" s="156" t="str">
        <f t="shared" si="121"/>
        <v/>
      </c>
    </row>
    <row r="259" spans="1:48" ht="13.5" customHeight="1" x14ac:dyDescent="0.15">
      <c r="A259"/>
      <c r="B259" s="63">
        <v>146</v>
      </c>
      <c r="C259" s="71" t="str">
        <f t="shared" si="98"/>
        <v/>
      </c>
      <c r="D259" s="118" t="str">
        <f t="shared" si="122"/>
        <v/>
      </c>
      <c r="E259" s="141" t="str">
        <f t="shared" si="123"/>
        <v/>
      </c>
      <c r="F259" s="142" t="str">
        <f t="shared" si="99"/>
        <v/>
      </c>
      <c r="G259" s="142" t="str">
        <f t="shared" si="100"/>
        <v/>
      </c>
      <c r="H259" s="143"/>
      <c r="I259" s="143"/>
      <c r="J259" s="144">
        <f t="shared" si="101"/>
        <v>0</v>
      </c>
      <c r="K259" s="138">
        <f t="shared" si="102"/>
        <v>0</v>
      </c>
      <c r="L259" s="139">
        <f t="shared" si="103"/>
        <v>0</v>
      </c>
      <c r="M259" s="139">
        <f t="shared" si="104"/>
        <v>0</v>
      </c>
      <c r="N259" s="140"/>
      <c r="O259" s="99"/>
      <c r="AE259" s="61"/>
      <c r="AG259" s="163">
        <f t="shared" si="106"/>
        <v>0</v>
      </c>
      <c r="AH259" s="50">
        <f t="shared" si="107"/>
        <v>0</v>
      </c>
      <c r="AI259" s="2" t="str">
        <f t="shared" si="108"/>
        <v>146-147</v>
      </c>
      <c r="AJ259" s="156" t="str">
        <f t="shared" si="109"/>
        <v/>
      </c>
      <c r="AK259" s="163">
        <f t="shared" si="110"/>
        <v>0</v>
      </c>
      <c r="AL259" s="50">
        <f t="shared" si="111"/>
        <v>0</v>
      </c>
      <c r="AM259" s="2" t="str">
        <f t="shared" si="112"/>
        <v>146-148</v>
      </c>
      <c r="AN259" s="156" t="str">
        <f t="shared" si="113"/>
        <v/>
      </c>
      <c r="AO259" s="163">
        <f t="shared" si="114"/>
        <v>0</v>
      </c>
      <c r="AP259" s="50">
        <f t="shared" si="115"/>
        <v>0</v>
      </c>
      <c r="AQ259" s="170" t="str">
        <f t="shared" si="116"/>
        <v>146-149</v>
      </c>
      <c r="AR259" s="156" t="str">
        <f t="shared" si="117"/>
        <v/>
      </c>
      <c r="AS259" s="163">
        <f t="shared" si="118"/>
        <v>0</v>
      </c>
      <c r="AT259" s="50">
        <f t="shared" si="119"/>
        <v>0</v>
      </c>
      <c r="AU259" s="170" t="str">
        <f t="shared" si="120"/>
        <v>146-152</v>
      </c>
      <c r="AV259" s="156" t="str">
        <f t="shared" si="121"/>
        <v/>
      </c>
    </row>
    <row r="260" spans="1:48" ht="13.5" customHeight="1" x14ac:dyDescent="0.15">
      <c r="A260"/>
      <c r="B260" s="63">
        <v>147</v>
      </c>
      <c r="C260" s="71" t="str">
        <f t="shared" si="98"/>
        <v/>
      </c>
      <c r="D260" s="118" t="str">
        <f t="shared" si="122"/>
        <v/>
      </c>
      <c r="E260" s="141" t="str">
        <f t="shared" si="123"/>
        <v/>
      </c>
      <c r="F260" s="142" t="str">
        <f t="shared" si="99"/>
        <v/>
      </c>
      <c r="G260" s="142" t="str">
        <f t="shared" si="100"/>
        <v/>
      </c>
      <c r="H260" s="143"/>
      <c r="I260" s="143"/>
      <c r="J260" s="144">
        <f t="shared" si="101"/>
        <v>0</v>
      </c>
      <c r="K260" s="138">
        <f t="shared" si="102"/>
        <v>0</v>
      </c>
      <c r="L260" s="139">
        <f t="shared" si="103"/>
        <v>0</v>
      </c>
      <c r="M260" s="139">
        <f t="shared" si="104"/>
        <v>0</v>
      </c>
      <c r="N260" s="140"/>
      <c r="O260" s="99"/>
      <c r="AE260" s="61"/>
      <c r="AG260" s="163">
        <f t="shared" si="106"/>
        <v>0</v>
      </c>
      <c r="AH260" s="50">
        <f t="shared" si="107"/>
        <v>0</v>
      </c>
      <c r="AI260" s="2" t="str">
        <f t="shared" si="108"/>
        <v>147-148</v>
      </c>
      <c r="AJ260" s="156" t="str">
        <f t="shared" si="109"/>
        <v/>
      </c>
      <c r="AK260" s="163">
        <f t="shared" si="110"/>
        <v>0</v>
      </c>
      <c r="AL260" s="50">
        <f t="shared" si="111"/>
        <v>0</v>
      </c>
      <c r="AM260" s="2" t="str">
        <f t="shared" si="112"/>
        <v>147-149</v>
      </c>
      <c r="AN260" s="156" t="str">
        <f t="shared" si="113"/>
        <v/>
      </c>
      <c r="AO260" s="163">
        <f t="shared" si="114"/>
        <v>0</v>
      </c>
      <c r="AP260" s="50">
        <f t="shared" si="115"/>
        <v>0</v>
      </c>
      <c r="AQ260" s="170" t="str">
        <f t="shared" si="116"/>
        <v>147-150</v>
      </c>
      <c r="AR260" s="156" t="str">
        <f t="shared" si="117"/>
        <v/>
      </c>
      <c r="AS260" s="163">
        <f t="shared" si="118"/>
        <v>0</v>
      </c>
      <c r="AT260" s="50">
        <f t="shared" si="119"/>
        <v>0</v>
      </c>
      <c r="AU260" s="170" t="str">
        <f t="shared" si="120"/>
        <v>147-153</v>
      </c>
      <c r="AV260" s="156" t="str">
        <f t="shared" si="121"/>
        <v/>
      </c>
    </row>
    <row r="261" spans="1:48" ht="13.5" customHeight="1" x14ac:dyDescent="0.15">
      <c r="A261"/>
      <c r="B261" s="63">
        <v>148</v>
      </c>
      <c r="C261" s="71" t="str">
        <f t="shared" si="98"/>
        <v/>
      </c>
      <c r="D261" s="118" t="str">
        <f t="shared" si="122"/>
        <v/>
      </c>
      <c r="E261" s="141" t="str">
        <f t="shared" si="123"/>
        <v/>
      </c>
      <c r="F261" s="142" t="str">
        <f t="shared" si="99"/>
        <v/>
      </c>
      <c r="G261" s="142" t="str">
        <f t="shared" si="100"/>
        <v/>
      </c>
      <c r="H261" s="143"/>
      <c r="I261" s="143"/>
      <c r="J261" s="144">
        <f t="shared" si="101"/>
        <v>0</v>
      </c>
      <c r="K261" s="138">
        <f t="shared" si="102"/>
        <v>0</v>
      </c>
      <c r="L261" s="139">
        <f t="shared" si="103"/>
        <v>0</v>
      </c>
      <c r="M261" s="139"/>
      <c r="N261" s="140"/>
      <c r="O261" s="99"/>
      <c r="AE261" s="61"/>
      <c r="AG261" s="163">
        <f t="shared" si="106"/>
        <v>0</v>
      </c>
      <c r="AH261" s="50">
        <f t="shared" si="107"/>
        <v>0</v>
      </c>
      <c r="AI261" s="2" t="str">
        <f t="shared" si="108"/>
        <v>148-149</v>
      </c>
      <c r="AJ261" s="156" t="str">
        <f t="shared" si="109"/>
        <v/>
      </c>
      <c r="AK261" s="163">
        <f t="shared" si="110"/>
        <v>0</v>
      </c>
      <c r="AL261" s="50">
        <f t="shared" si="111"/>
        <v>0</v>
      </c>
      <c r="AM261" s="2" t="str">
        <f t="shared" si="112"/>
        <v>148-150</v>
      </c>
      <c r="AN261" s="156" t="str">
        <f t="shared" si="113"/>
        <v/>
      </c>
      <c r="AO261" s="163">
        <f t="shared" si="114"/>
        <v>0</v>
      </c>
      <c r="AP261" s="50">
        <f t="shared" si="115"/>
        <v>0</v>
      </c>
      <c r="AQ261" s="170" t="str">
        <f t="shared" si="116"/>
        <v>148-151</v>
      </c>
      <c r="AR261" s="156" t="str">
        <f t="shared" si="117"/>
        <v/>
      </c>
      <c r="AS261" s="163">
        <f t="shared" si="118"/>
        <v>0</v>
      </c>
      <c r="AT261" s="50">
        <f t="shared" si="119"/>
        <v>0</v>
      </c>
      <c r="AU261" s="170" t="str">
        <f t="shared" si="120"/>
        <v>148-154</v>
      </c>
      <c r="AV261" s="156" t="str">
        <f t="shared" si="121"/>
        <v/>
      </c>
    </row>
    <row r="262" spans="1:48" ht="13.5" customHeight="1" x14ac:dyDescent="0.15">
      <c r="A262"/>
      <c r="B262" s="63">
        <v>149</v>
      </c>
      <c r="C262" s="71" t="str">
        <f t="shared" si="98"/>
        <v/>
      </c>
      <c r="D262" s="118" t="str">
        <f t="shared" si="122"/>
        <v/>
      </c>
      <c r="E262" s="141" t="str">
        <f t="shared" si="123"/>
        <v/>
      </c>
      <c r="F262" s="142" t="str">
        <f t="shared" si="99"/>
        <v/>
      </c>
      <c r="G262" s="142" t="str">
        <f t="shared" si="100"/>
        <v/>
      </c>
      <c r="H262" s="143"/>
      <c r="I262" s="143"/>
      <c r="J262" s="144">
        <f t="shared" si="101"/>
        <v>0</v>
      </c>
      <c r="K262" s="138">
        <f t="shared" si="102"/>
        <v>0</v>
      </c>
      <c r="L262" s="139"/>
      <c r="M262" s="139"/>
      <c r="N262" s="140"/>
      <c r="O262" s="99"/>
      <c r="AE262" s="61"/>
      <c r="AG262" s="163">
        <f t="shared" si="106"/>
        <v>0</v>
      </c>
      <c r="AH262" s="50">
        <f t="shared" si="107"/>
        <v>0</v>
      </c>
      <c r="AI262" s="2" t="str">
        <f t="shared" si="108"/>
        <v>149-150</v>
      </c>
      <c r="AJ262" s="156" t="str">
        <f t="shared" si="109"/>
        <v/>
      </c>
      <c r="AK262" s="163">
        <f t="shared" si="110"/>
        <v>0</v>
      </c>
      <c r="AL262" s="50">
        <f t="shared" si="111"/>
        <v>0</v>
      </c>
      <c r="AM262" s="2" t="str">
        <f t="shared" si="112"/>
        <v>149-151</v>
      </c>
      <c r="AN262" s="156" t="str">
        <f t="shared" si="113"/>
        <v/>
      </c>
      <c r="AO262" s="163">
        <f t="shared" si="114"/>
        <v>0</v>
      </c>
      <c r="AP262" s="50">
        <f t="shared" si="115"/>
        <v>0</v>
      </c>
      <c r="AQ262" s="170" t="str">
        <f t="shared" si="116"/>
        <v>149-152</v>
      </c>
      <c r="AR262" s="156" t="str">
        <f t="shared" si="117"/>
        <v/>
      </c>
      <c r="AS262" s="163">
        <f t="shared" si="118"/>
        <v>0</v>
      </c>
      <c r="AT262" s="50">
        <f t="shared" si="119"/>
        <v>0</v>
      </c>
      <c r="AU262" s="170" t="str">
        <f t="shared" si="120"/>
        <v>149-155</v>
      </c>
      <c r="AV262" s="156" t="str">
        <f t="shared" si="121"/>
        <v/>
      </c>
    </row>
    <row r="263" spans="1:48" ht="13.5" customHeight="1" x14ac:dyDescent="0.15">
      <c r="A263"/>
      <c r="B263" s="63">
        <v>150</v>
      </c>
      <c r="C263" s="71" t="str">
        <f t="shared" si="98"/>
        <v/>
      </c>
      <c r="D263" s="118" t="str">
        <f t="shared" si="122"/>
        <v/>
      </c>
      <c r="E263" s="141" t="str">
        <f t="shared" si="123"/>
        <v/>
      </c>
      <c r="F263" s="142" t="str">
        <f t="shared" si="99"/>
        <v/>
      </c>
      <c r="G263" s="142" t="str">
        <f t="shared" si="100"/>
        <v/>
      </c>
      <c r="H263" s="143"/>
      <c r="I263" s="143"/>
      <c r="J263" s="144">
        <f t="shared" si="101"/>
        <v>0</v>
      </c>
      <c r="K263" s="138"/>
      <c r="L263" s="139"/>
      <c r="M263" s="139"/>
      <c r="N263" s="140"/>
      <c r="O263" s="99"/>
      <c r="AE263" s="61"/>
      <c r="AF263" s="13"/>
      <c r="AG263" s="163">
        <f t="shared" si="106"/>
        <v>0</v>
      </c>
      <c r="AH263" s="50">
        <f t="shared" si="107"/>
        <v>0</v>
      </c>
      <c r="AI263" s="2" t="str">
        <f t="shared" si="108"/>
        <v>150-151</v>
      </c>
      <c r="AJ263" s="156" t="str">
        <f t="shared" si="109"/>
        <v/>
      </c>
      <c r="AK263" s="163">
        <f t="shared" si="110"/>
        <v>0</v>
      </c>
      <c r="AL263" s="50">
        <f t="shared" si="111"/>
        <v>0</v>
      </c>
      <c r="AM263" s="2" t="str">
        <f t="shared" si="112"/>
        <v>150-152</v>
      </c>
      <c r="AN263" s="156" t="str">
        <f t="shared" si="113"/>
        <v/>
      </c>
      <c r="AO263" s="163">
        <f t="shared" si="114"/>
        <v>0</v>
      </c>
      <c r="AP263" s="50">
        <f t="shared" si="115"/>
        <v>0</v>
      </c>
      <c r="AQ263" s="170" t="str">
        <f t="shared" si="116"/>
        <v>150-153</v>
      </c>
      <c r="AR263" s="156" t="str">
        <f t="shared" si="117"/>
        <v/>
      </c>
      <c r="AS263" s="163">
        <f t="shared" si="118"/>
        <v>0</v>
      </c>
      <c r="AT263" s="50">
        <f t="shared" si="119"/>
        <v>0</v>
      </c>
      <c r="AU263" s="170" t="str">
        <f t="shared" si="120"/>
        <v>150-156</v>
      </c>
      <c r="AV263" s="156" t="str">
        <f t="shared" si="121"/>
        <v/>
      </c>
    </row>
    <row r="264" spans="1:48" x14ac:dyDescent="0.15">
      <c r="A264"/>
      <c r="N264" s="13"/>
      <c r="O264" s="57"/>
    </row>
    <row r="265" spans="1:48" x14ac:dyDescent="0.15">
      <c r="A265"/>
    </row>
    <row r="266" spans="1:48" x14ac:dyDescent="0.15">
      <c r="A266"/>
    </row>
    <row r="267" spans="1:48" x14ac:dyDescent="0.15">
      <c r="A267"/>
    </row>
    <row r="268" spans="1:48" x14ac:dyDescent="0.15">
      <c r="A268"/>
    </row>
    <row r="269" spans="1:48" x14ac:dyDescent="0.15">
      <c r="A269"/>
    </row>
    <row r="270" spans="1:48" x14ac:dyDescent="0.15">
      <c r="A270"/>
    </row>
    <row r="271" spans="1:48" x14ac:dyDescent="0.15">
      <c r="A271"/>
    </row>
    <row r="272" spans="1:48" x14ac:dyDescent="0.15">
      <c r="A272"/>
    </row>
    <row r="273" spans="1:1" x14ac:dyDescent="0.15">
      <c r="A273"/>
    </row>
    <row r="274" spans="1:1" x14ac:dyDescent="0.15">
      <c r="A274"/>
    </row>
    <row r="275" spans="1:1" x14ac:dyDescent="0.15">
      <c r="A275"/>
    </row>
    <row r="276" spans="1:1" x14ac:dyDescent="0.15">
      <c r="A276"/>
    </row>
    <row r="277" spans="1:1" x14ac:dyDescent="0.15">
      <c r="A277"/>
    </row>
    <row r="278" spans="1:1" x14ac:dyDescent="0.15">
      <c r="A278"/>
    </row>
    <row r="279" spans="1:1" x14ac:dyDescent="0.15">
      <c r="A279"/>
    </row>
    <row r="280" spans="1:1" x14ac:dyDescent="0.15">
      <c r="A280"/>
    </row>
    <row r="281" spans="1:1" x14ac:dyDescent="0.15">
      <c r="A281"/>
    </row>
    <row r="282" spans="1:1" x14ac:dyDescent="0.15">
      <c r="A282"/>
    </row>
    <row r="283" spans="1:1" x14ac:dyDescent="0.15">
      <c r="A283"/>
    </row>
    <row r="284" spans="1:1" x14ac:dyDescent="0.15">
      <c r="A284"/>
    </row>
    <row r="285" spans="1:1" x14ac:dyDescent="0.15">
      <c r="A285"/>
    </row>
    <row r="286" spans="1:1" x14ac:dyDescent="0.15">
      <c r="A286"/>
    </row>
    <row r="287" spans="1:1" x14ac:dyDescent="0.15">
      <c r="A287"/>
    </row>
    <row r="288" spans="1:1" x14ac:dyDescent="0.15">
      <c r="A288"/>
    </row>
    <row r="289" spans="1:1" x14ac:dyDescent="0.15">
      <c r="A289"/>
    </row>
    <row r="290" spans="1:1" x14ac:dyDescent="0.15">
      <c r="A290"/>
    </row>
    <row r="291" spans="1:1" x14ac:dyDescent="0.15">
      <c r="A291"/>
    </row>
    <row r="292" spans="1:1" x14ac:dyDescent="0.15">
      <c r="A292"/>
    </row>
    <row r="293" spans="1:1" x14ac:dyDescent="0.15">
      <c r="A293"/>
    </row>
    <row r="294" spans="1:1" x14ac:dyDescent="0.15">
      <c r="A294"/>
    </row>
    <row r="295" spans="1:1" x14ac:dyDescent="0.15">
      <c r="A295"/>
    </row>
    <row r="296" spans="1:1" x14ac:dyDescent="0.15">
      <c r="A296"/>
    </row>
    <row r="297" spans="1:1" x14ac:dyDescent="0.15">
      <c r="A297"/>
    </row>
    <row r="298" spans="1:1" x14ac:dyDescent="0.15">
      <c r="A298"/>
    </row>
    <row r="299" spans="1:1" x14ac:dyDescent="0.15">
      <c r="A299"/>
    </row>
    <row r="300" spans="1:1" x14ac:dyDescent="0.15">
      <c r="A300"/>
    </row>
    <row r="301" spans="1:1" x14ac:dyDescent="0.15">
      <c r="A301"/>
    </row>
    <row r="302" spans="1:1" x14ac:dyDescent="0.15">
      <c r="A302"/>
    </row>
    <row r="303" spans="1:1" x14ac:dyDescent="0.15">
      <c r="A303"/>
    </row>
    <row r="304" spans="1:1" x14ac:dyDescent="0.15">
      <c r="A304"/>
    </row>
    <row r="305" spans="1:1" x14ac:dyDescent="0.15">
      <c r="A305"/>
    </row>
    <row r="306" spans="1:1" x14ac:dyDescent="0.15">
      <c r="A306"/>
    </row>
    <row r="307" spans="1:1" x14ac:dyDescent="0.15">
      <c r="A307"/>
    </row>
    <row r="308" spans="1:1" x14ac:dyDescent="0.15">
      <c r="A308"/>
    </row>
    <row r="309" spans="1:1" x14ac:dyDescent="0.15">
      <c r="A309"/>
    </row>
    <row r="310" spans="1:1" x14ac:dyDescent="0.15">
      <c r="A310"/>
    </row>
    <row r="311" spans="1:1" x14ac:dyDescent="0.15">
      <c r="A311"/>
    </row>
    <row r="312" spans="1:1" x14ac:dyDescent="0.15">
      <c r="A312"/>
    </row>
    <row r="313" spans="1:1" x14ac:dyDescent="0.15">
      <c r="A313"/>
    </row>
    <row r="314" spans="1:1" x14ac:dyDescent="0.15">
      <c r="A314"/>
    </row>
    <row r="315" spans="1:1" x14ac:dyDescent="0.15">
      <c r="A315"/>
    </row>
    <row r="316" spans="1:1" x14ac:dyDescent="0.15">
      <c r="A316"/>
    </row>
    <row r="317" spans="1:1" x14ac:dyDescent="0.15">
      <c r="A317"/>
    </row>
    <row r="318" spans="1:1" x14ac:dyDescent="0.15">
      <c r="A318"/>
    </row>
    <row r="319" spans="1:1" x14ac:dyDescent="0.15">
      <c r="A319"/>
    </row>
    <row r="320" spans="1:1" x14ac:dyDescent="0.15">
      <c r="A320"/>
    </row>
    <row r="321" spans="1:1" x14ac:dyDescent="0.15">
      <c r="A321"/>
    </row>
    <row r="322" spans="1:1" x14ac:dyDescent="0.15">
      <c r="A322"/>
    </row>
    <row r="323" spans="1:1" x14ac:dyDescent="0.15">
      <c r="A323"/>
    </row>
    <row r="324" spans="1:1" x14ac:dyDescent="0.15">
      <c r="A324"/>
    </row>
    <row r="325" spans="1:1" x14ac:dyDescent="0.15">
      <c r="A325"/>
    </row>
    <row r="326" spans="1:1" x14ac:dyDescent="0.15">
      <c r="A326"/>
    </row>
    <row r="327" spans="1:1" x14ac:dyDescent="0.15">
      <c r="A327"/>
    </row>
    <row r="328" spans="1:1" x14ac:dyDescent="0.15">
      <c r="A328"/>
    </row>
    <row r="329" spans="1:1" x14ac:dyDescent="0.15">
      <c r="A329"/>
    </row>
    <row r="330" spans="1:1" x14ac:dyDescent="0.15">
      <c r="A330"/>
    </row>
    <row r="331" spans="1:1" x14ac:dyDescent="0.15">
      <c r="A331"/>
    </row>
    <row r="332" spans="1:1" x14ac:dyDescent="0.15">
      <c r="A332"/>
    </row>
    <row r="333" spans="1:1" x14ac:dyDescent="0.15">
      <c r="A333"/>
    </row>
    <row r="334" spans="1:1" x14ac:dyDescent="0.15">
      <c r="A334"/>
    </row>
    <row r="335" spans="1:1" x14ac:dyDescent="0.15">
      <c r="A335"/>
    </row>
    <row r="336" spans="1:1" x14ac:dyDescent="0.15">
      <c r="A336"/>
    </row>
    <row r="337" spans="1:1" x14ac:dyDescent="0.15">
      <c r="A337"/>
    </row>
    <row r="338" spans="1:1" x14ac:dyDescent="0.15">
      <c r="A338"/>
    </row>
    <row r="339" spans="1:1" x14ac:dyDescent="0.15">
      <c r="A339"/>
    </row>
    <row r="340" spans="1:1" x14ac:dyDescent="0.15">
      <c r="A340"/>
    </row>
    <row r="341" spans="1:1" x14ac:dyDescent="0.15">
      <c r="A341"/>
    </row>
    <row r="342" spans="1:1" x14ac:dyDescent="0.15">
      <c r="A342"/>
    </row>
    <row r="343" spans="1:1" x14ac:dyDescent="0.15">
      <c r="A343"/>
    </row>
    <row r="344" spans="1:1" x14ac:dyDescent="0.15">
      <c r="A344"/>
    </row>
    <row r="345" spans="1:1" x14ac:dyDescent="0.15">
      <c r="A345"/>
    </row>
    <row r="346" spans="1:1" x14ac:dyDescent="0.15">
      <c r="A346"/>
    </row>
    <row r="347" spans="1:1" x14ac:dyDescent="0.15">
      <c r="A347"/>
    </row>
    <row r="348" spans="1:1" x14ac:dyDescent="0.15">
      <c r="A348"/>
    </row>
    <row r="349" spans="1:1" x14ac:dyDescent="0.15">
      <c r="A349"/>
    </row>
    <row r="350" spans="1:1" x14ac:dyDescent="0.15">
      <c r="A350"/>
    </row>
    <row r="351" spans="1:1" x14ac:dyDescent="0.15">
      <c r="A351"/>
    </row>
    <row r="352" spans="1:1" x14ac:dyDescent="0.15">
      <c r="A352"/>
    </row>
    <row r="353" spans="1:1" x14ac:dyDescent="0.15">
      <c r="A353"/>
    </row>
    <row r="354" spans="1:1" x14ac:dyDescent="0.15">
      <c r="A354"/>
    </row>
    <row r="355" spans="1:1" x14ac:dyDescent="0.15">
      <c r="A355"/>
    </row>
    <row r="356" spans="1:1" x14ac:dyDescent="0.15">
      <c r="A356"/>
    </row>
    <row r="357" spans="1:1" x14ac:dyDescent="0.15">
      <c r="A357"/>
    </row>
    <row r="358" spans="1:1" x14ac:dyDescent="0.15">
      <c r="A358"/>
    </row>
    <row r="359" spans="1:1" x14ac:dyDescent="0.15">
      <c r="A359"/>
    </row>
    <row r="360" spans="1:1" x14ac:dyDescent="0.15">
      <c r="A360"/>
    </row>
    <row r="361" spans="1:1" x14ac:dyDescent="0.15">
      <c r="A361"/>
    </row>
    <row r="362" spans="1:1" x14ac:dyDescent="0.15">
      <c r="A362"/>
    </row>
    <row r="363" spans="1:1" x14ac:dyDescent="0.15">
      <c r="A363"/>
    </row>
    <row r="364" spans="1:1" x14ac:dyDescent="0.15">
      <c r="A364"/>
    </row>
    <row r="365" spans="1:1" x14ac:dyDescent="0.15">
      <c r="A365"/>
    </row>
    <row r="366" spans="1:1" x14ac:dyDescent="0.15">
      <c r="A366"/>
    </row>
    <row r="367" spans="1:1" x14ac:dyDescent="0.15">
      <c r="A367"/>
    </row>
    <row r="368" spans="1:1" x14ac:dyDescent="0.15">
      <c r="A368"/>
    </row>
    <row r="369" spans="1:49" x14ac:dyDescent="0.15">
      <c r="A369"/>
    </row>
    <row r="370" spans="1:49" x14ac:dyDescent="0.15">
      <c r="A370"/>
    </row>
    <row r="371" spans="1:49" x14ac:dyDescent="0.15">
      <c r="A371"/>
      <c r="AW371" s="13"/>
    </row>
    <row r="372" spans="1:49" x14ac:dyDescent="0.15">
      <c r="A372"/>
      <c r="AF372" s="13"/>
      <c r="AG372" s="155"/>
      <c r="AH372" s="155"/>
      <c r="AI372" s="150"/>
      <c r="AJ372" s="150"/>
      <c r="AK372" s="155"/>
      <c r="AL372" s="155"/>
      <c r="AM372" s="150"/>
      <c r="AN372" s="150"/>
      <c r="AO372" s="155"/>
      <c r="AP372" s="155"/>
      <c r="AQ372" s="150"/>
      <c r="AR372" s="150"/>
      <c r="AS372" s="155"/>
      <c r="AT372" s="155"/>
      <c r="AU372" s="150"/>
      <c r="AV372" s="150"/>
      <c r="AW372" s="13"/>
    </row>
  </sheetData>
  <sheetProtection password="CCE3" sheet="1"/>
  <mergeCells count="78">
    <mergeCell ref="B1:D3"/>
    <mergeCell ref="H16:J16"/>
    <mergeCell ref="C11:E11"/>
    <mergeCell ref="B5:C5"/>
    <mergeCell ref="D5:J5"/>
    <mergeCell ref="B6:C6"/>
    <mergeCell ref="D6:J6"/>
    <mergeCell ref="H11:J11"/>
    <mergeCell ref="C13:E13"/>
    <mergeCell ref="H13:J13"/>
    <mergeCell ref="AA107:AE107"/>
    <mergeCell ref="G20:J30"/>
    <mergeCell ref="C32:C33"/>
    <mergeCell ref="C66:E66"/>
    <mergeCell ref="C67:E67"/>
    <mergeCell ref="K107:N107"/>
    <mergeCell ref="B21:C21"/>
    <mergeCell ref="B22:C22"/>
    <mergeCell ref="B26:C26"/>
    <mergeCell ref="F32:H32"/>
    <mergeCell ref="J107:J112"/>
    <mergeCell ref="G60:H60"/>
    <mergeCell ref="N108:N112"/>
    <mergeCell ref="I107:I112"/>
    <mergeCell ref="K108:K112"/>
    <mergeCell ref="L108:L112"/>
    <mergeCell ref="M108:M112"/>
    <mergeCell ref="F49:H49"/>
    <mergeCell ref="C17:E17"/>
    <mergeCell ref="C12:E12"/>
    <mergeCell ref="H12:J12"/>
    <mergeCell ref="B106:C106"/>
    <mergeCell ref="E107:E112"/>
    <mergeCell ref="F47:H47"/>
    <mergeCell ref="F48:H48"/>
    <mergeCell ref="F107:F112"/>
    <mergeCell ref="B108:B112"/>
    <mergeCell ref="C108:C112"/>
    <mergeCell ref="D108:D112"/>
    <mergeCell ref="B107:D107"/>
    <mergeCell ref="G107:G112"/>
    <mergeCell ref="H107:H112"/>
    <mergeCell ref="B32:B33"/>
    <mergeCell ref="J35:J36"/>
    <mergeCell ref="G14:G15"/>
    <mergeCell ref="C16:E16"/>
    <mergeCell ref="F33:H33"/>
    <mergeCell ref="F34:H34"/>
    <mergeCell ref="H14:J15"/>
    <mergeCell ref="B31:C31"/>
    <mergeCell ref="I35:I36"/>
    <mergeCell ref="H18:J18"/>
    <mergeCell ref="C18:E18"/>
    <mergeCell ref="F35:H36"/>
    <mergeCell ref="B14:B15"/>
    <mergeCell ref="C14:E15"/>
    <mergeCell ref="H17:J17"/>
    <mergeCell ref="F14:F15"/>
    <mergeCell ref="E35:E36"/>
    <mergeCell ref="E41:E42"/>
    <mergeCell ref="F40:H40"/>
    <mergeCell ref="E38:E39"/>
    <mergeCell ref="F37:H37"/>
    <mergeCell ref="J43:J44"/>
    <mergeCell ref="C63:E63"/>
    <mergeCell ref="E43:E44"/>
    <mergeCell ref="F38:H39"/>
    <mergeCell ref="AD97:AF97"/>
    <mergeCell ref="F51:H51"/>
    <mergeCell ref="F45:H45"/>
    <mergeCell ref="F50:H50"/>
    <mergeCell ref="F41:I42"/>
    <mergeCell ref="F43:I44"/>
    <mergeCell ref="B56:E59"/>
    <mergeCell ref="F46:H46"/>
    <mergeCell ref="J41:J42"/>
    <mergeCell ref="I38:I39"/>
    <mergeCell ref="J38:J39"/>
  </mergeCells>
  <phoneticPr fontId="2"/>
  <conditionalFormatting sqref="AG113:AV263">
    <cfRule type="expression" dxfId="51" priority="2" stopIfTrue="1">
      <formula>MAX($AA$113:$AA$133)&lt;$B113</formula>
    </cfRule>
  </conditionalFormatting>
  <conditionalFormatting sqref="B113:N263">
    <cfRule type="expression" dxfId="50" priority="1" stopIfTrue="1">
      <formula>MAX($AA$113:$AA$134)+14&lt;$B113</formula>
    </cfRule>
  </conditionalFormatting>
  <conditionalFormatting sqref="F66:I67">
    <cfRule type="expression" dxfId="49" priority="3" stopIfTrue="1">
      <formula>AND(ISNUMBER(F66),MAX($F66:$I66)=F66,$I$60="")</formula>
    </cfRule>
    <cfRule type="expression" dxfId="48" priority="4" stopIfTrue="1">
      <formula>AND(ISNUMBER(F66),MAX($F66:$I66)=F66,$I$60=0)</formula>
    </cfRule>
    <cfRule type="expression" dxfId="47" priority="5" stopIfTrue="1">
      <formula>AND(ISNUMBER(F66),MAX($F66:$I66)=F66,$I$60=1)</formula>
    </cfRule>
    <cfRule type="expression" dxfId="46" priority="6" stopIfTrue="1">
      <formula>AND(ISNUMBER(F66),MAX($F66:$I66)=F66,$I$60=2)</formula>
    </cfRule>
    <cfRule type="expression" dxfId="45" priority="7" stopIfTrue="1">
      <formula>AND(ISNUMBER(F66),MAX($F66:$I66)=F66,$I$60=3)</formula>
    </cfRule>
    <cfRule type="expression" dxfId="44" priority="8" stopIfTrue="1">
      <formula>AND(ISNUMBER(F66),MAX($F66:$I66)=F66,$I$60=4)</formula>
    </cfRule>
    <cfRule type="expression" dxfId="43" priority="9" stopIfTrue="1">
      <formula>AND(ISNUMBER(F66),MAX($F66:$I66)=F66,$I$60=5)</formula>
    </cfRule>
    <cfRule type="expression" dxfId="42" priority="10" stopIfTrue="1">
      <formula>AND(ISNUMBER(F66),MAX($F66:$I66)=F66,$I$60=6)</formula>
    </cfRule>
    <cfRule type="expression" dxfId="41" priority="11" stopIfTrue="1">
      <formula>AND(ISNUMBER(F66),MAX($F66:$I66)=F66,$I$60=7)</formula>
    </cfRule>
    <cfRule type="expression" dxfId="40" priority="12" stopIfTrue="1">
      <formula>AND(ISNUMBER(F66),MAX($F66:$I66)=F66,$I$60=8)</formula>
    </cfRule>
  </conditionalFormatting>
  <conditionalFormatting sqref="F64:I67 D113:N253">
    <cfRule type="expression" dxfId="39" priority="1936" stopIfTrue="1">
      <formula>$I$60=7</formula>
    </cfRule>
  </conditionalFormatting>
  <conditionalFormatting sqref="F64:I67 D113:N263">
    <cfRule type="expression" dxfId="38" priority="13" stopIfTrue="1">
      <formula>$I$60=""</formula>
    </cfRule>
    <cfRule type="expression" dxfId="37" priority="14" stopIfTrue="1">
      <formula>$I$60=0</formula>
    </cfRule>
    <cfRule type="expression" dxfId="36" priority="15" stopIfTrue="1">
      <formula>$I$60=1</formula>
    </cfRule>
    <cfRule type="expression" dxfId="35" priority="16" stopIfTrue="1">
      <formula>$I$60=2</formula>
    </cfRule>
    <cfRule type="expression" dxfId="34" priority="17" stopIfTrue="1">
      <formula>$I$60=3</formula>
    </cfRule>
    <cfRule type="expression" dxfId="33" priority="18" stopIfTrue="1">
      <formula>$I$60=4</formula>
    </cfRule>
    <cfRule type="expression" dxfId="32" priority="19" stopIfTrue="1">
      <formula>$I$60=5</formula>
    </cfRule>
    <cfRule type="expression" dxfId="31" priority="21" stopIfTrue="1">
      <formula>$I$60=6</formula>
    </cfRule>
    <cfRule type="expression" dxfId="30" priority="2001" stopIfTrue="1">
      <formula>$I$60=8</formula>
    </cfRule>
  </conditionalFormatting>
  <dataValidations disablePrompts="1" count="1">
    <dataValidation type="list" allowBlank="1" showInputMessage="1" showErrorMessage="1" sqref="J3">
      <formula1>"１,２"</formula1>
    </dataValidation>
  </dataValidations>
  <printOptions horizontalCentered="1"/>
  <pageMargins left="0" right="0" top="0.59055118110236227" bottom="0.39370078740157483" header="0.51181102362204722" footer="0.51181102362204722"/>
  <pageSetup paperSize="9" scale="84" orientation="portrait" r:id="rId1"/>
  <headerFooter alignWithMargins="0"/>
  <rowBreaks count="1" manualBreakCount="1">
    <brk id="8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2"/>
  <sheetViews>
    <sheetView zoomScaleNormal="100" workbookViewId="0">
      <selection activeCell="G47" sqref="G47"/>
    </sheetView>
  </sheetViews>
  <sheetFormatPr defaultRowHeight="13.5" x14ac:dyDescent="0.15"/>
  <cols>
    <col min="1" max="1" width="2.5" customWidth="1"/>
    <col min="2" max="2" width="14.125" customWidth="1"/>
    <col min="3" max="3" width="22.125" customWidth="1"/>
    <col min="4" max="13" width="12.625" customWidth="1"/>
    <col min="14" max="14" width="10.5" customWidth="1"/>
    <col min="15" max="15" width="5" customWidth="1"/>
    <col min="16" max="16" width="10.625" customWidth="1"/>
  </cols>
  <sheetData>
    <row r="1" spans="1:12" x14ac:dyDescent="0.15">
      <c r="B1" s="543" t="s">
        <v>233</v>
      </c>
      <c r="C1" s="384"/>
      <c r="D1" s="384"/>
    </row>
    <row r="2" spans="1:12" ht="13.5" customHeight="1" thickBot="1" x14ac:dyDescent="0.2">
      <c r="B2" s="384"/>
      <c r="C2" s="384"/>
      <c r="D2" s="384"/>
      <c r="G2" s="23"/>
      <c r="H2" s="23"/>
      <c r="I2" s="23"/>
    </row>
    <row r="3" spans="1:12" ht="13.5" customHeight="1" thickTop="1" thickBot="1" x14ac:dyDescent="0.2">
      <c r="B3" s="384"/>
      <c r="C3" s="384"/>
      <c r="D3" s="384"/>
      <c r="F3" s="208"/>
      <c r="G3" s="206" t="s">
        <v>89</v>
      </c>
      <c r="I3" s="23"/>
    </row>
    <row r="4" spans="1:12" ht="13.5" customHeight="1" thickTop="1" thickBot="1" x14ac:dyDescent="0.2">
      <c r="B4" s="23"/>
      <c r="C4" s="23"/>
      <c r="D4" s="23"/>
      <c r="E4" s="23"/>
      <c r="F4" s="24"/>
      <c r="G4" s="23"/>
      <c r="H4" s="23"/>
      <c r="I4" s="23"/>
    </row>
    <row r="5" spans="1:12" ht="13.5" customHeight="1" thickTop="1" thickBot="1" x14ac:dyDescent="0.2">
      <c r="A5" s="26"/>
      <c r="B5" s="541" t="s">
        <v>181</v>
      </c>
      <c r="C5" s="596"/>
      <c r="D5" s="447"/>
      <c r="E5" s="448"/>
      <c r="F5" s="448"/>
      <c r="G5" s="448"/>
      <c r="H5" s="448"/>
      <c r="I5" s="448"/>
      <c r="J5" s="449"/>
    </row>
    <row r="6" spans="1:12" ht="27" customHeight="1" thickTop="1" thickBot="1" x14ac:dyDescent="0.2">
      <c r="A6" s="26"/>
      <c r="B6" s="445" t="s">
        <v>237</v>
      </c>
      <c r="C6" s="596"/>
      <c r="D6" s="450"/>
      <c r="E6" s="451"/>
      <c r="F6" s="451"/>
      <c r="G6" s="451"/>
      <c r="H6" s="451"/>
      <c r="I6" s="451"/>
      <c r="J6" s="452"/>
      <c r="K6" s="13"/>
    </row>
    <row r="7" spans="1:12" ht="13.5" customHeight="1" thickTop="1" x14ac:dyDescent="0.15">
      <c r="B7" s="290" t="s">
        <v>226</v>
      </c>
      <c r="C7" s="290"/>
      <c r="D7" s="290"/>
      <c r="E7" s="290"/>
      <c r="F7" s="290"/>
      <c r="G7" s="290"/>
      <c r="H7" s="290"/>
      <c r="I7" s="290"/>
      <c r="J7" s="290"/>
    </row>
    <row r="8" spans="1:12" ht="13.5" customHeight="1" x14ac:dyDescent="0.15">
      <c r="B8" s="280"/>
      <c r="C8" s="280"/>
      <c r="D8" s="280"/>
      <c r="E8" s="280"/>
      <c r="F8" s="280"/>
      <c r="G8" s="280"/>
      <c r="H8" s="280"/>
      <c r="I8" s="280"/>
      <c r="J8" s="280"/>
    </row>
    <row r="9" spans="1:12" ht="13.5" customHeight="1" x14ac:dyDescent="0.15">
      <c r="B9" s="34"/>
      <c r="C9" s="34"/>
      <c r="D9" s="35"/>
      <c r="E9" s="36"/>
    </row>
    <row r="10" spans="1:12" ht="13.5" customHeight="1" x14ac:dyDescent="0.15">
      <c r="B10" s="31" t="s">
        <v>144</v>
      </c>
      <c r="F10" s="17"/>
    </row>
    <row r="11" spans="1:12" ht="13.5" customHeight="1" x14ac:dyDescent="0.15">
      <c r="B11" s="11" t="s">
        <v>2</v>
      </c>
      <c r="C11" s="593" t="s">
        <v>111</v>
      </c>
      <c r="D11" s="594"/>
      <c r="E11" s="595"/>
      <c r="F11" s="617" t="s">
        <v>0</v>
      </c>
      <c r="G11" s="617"/>
      <c r="H11" s="617" t="s">
        <v>1</v>
      </c>
      <c r="I11" s="617"/>
    </row>
    <row r="12" spans="1:12" ht="13.5" customHeight="1" thickBot="1" x14ac:dyDescent="0.2">
      <c r="B12" s="226" t="s">
        <v>94</v>
      </c>
      <c r="C12" s="468" t="s">
        <v>125</v>
      </c>
      <c r="D12" s="469"/>
      <c r="E12" s="558"/>
      <c r="F12" s="610">
        <v>37.5</v>
      </c>
      <c r="G12" s="610"/>
      <c r="H12" s="610"/>
      <c r="I12" s="610"/>
    </row>
    <row r="13" spans="1:12" ht="27" customHeight="1" thickTop="1" thickBot="1" x14ac:dyDescent="0.2">
      <c r="B13" s="226" t="s">
        <v>177</v>
      </c>
      <c r="C13" s="478" t="s">
        <v>223</v>
      </c>
      <c r="D13" s="479"/>
      <c r="E13" s="608"/>
      <c r="F13" s="611"/>
      <c r="G13" s="611"/>
      <c r="H13" s="611"/>
      <c r="I13" s="611"/>
      <c r="K13" s="13"/>
      <c r="L13" s="44"/>
    </row>
    <row r="14" spans="1:12" ht="27" customHeight="1" thickTop="1" thickBot="1" x14ac:dyDescent="0.2">
      <c r="B14" s="226" t="s">
        <v>95</v>
      </c>
      <c r="C14" s="478" t="s">
        <v>203</v>
      </c>
      <c r="D14" s="479"/>
      <c r="E14" s="608"/>
      <c r="F14" s="622"/>
      <c r="G14" s="622"/>
      <c r="H14" s="611"/>
      <c r="I14" s="611"/>
      <c r="K14" s="13"/>
      <c r="L14" s="44"/>
    </row>
    <row r="15" spans="1:12" ht="27" customHeight="1" thickTop="1" x14ac:dyDescent="0.15">
      <c r="B15" s="226" t="s">
        <v>96</v>
      </c>
      <c r="C15" s="468" t="s">
        <v>15</v>
      </c>
      <c r="D15" s="469"/>
      <c r="E15" s="558"/>
      <c r="F15" s="630">
        <v>0.12</v>
      </c>
      <c r="G15" s="630"/>
      <c r="H15" s="630">
        <v>0.6</v>
      </c>
      <c r="I15" s="630"/>
    </row>
    <row r="16" spans="1:12" ht="13.5" customHeight="1" x14ac:dyDescent="0.15">
      <c r="B16" s="609" t="s">
        <v>97</v>
      </c>
      <c r="C16" s="602" t="s">
        <v>98</v>
      </c>
      <c r="D16" s="603"/>
      <c r="E16" s="3" t="s">
        <v>5</v>
      </c>
      <c r="F16" s="617">
        <v>2</v>
      </c>
      <c r="G16" s="617"/>
      <c r="H16" s="617">
        <v>1</v>
      </c>
      <c r="I16" s="617"/>
      <c r="L16" s="43"/>
    </row>
    <row r="17" spans="2:12" ht="13.5" customHeight="1" x14ac:dyDescent="0.15">
      <c r="B17" s="597"/>
      <c r="C17" s="604"/>
      <c r="D17" s="605"/>
      <c r="E17" s="3" t="s">
        <v>6</v>
      </c>
      <c r="F17" s="617">
        <v>3</v>
      </c>
      <c r="G17" s="617"/>
      <c r="H17" s="617"/>
      <c r="I17" s="617"/>
      <c r="L17" s="43"/>
    </row>
    <row r="18" spans="2:12" ht="13.5" customHeight="1" x14ac:dyDescent="0.15">
      <c r="B18" s="597"/>
      <c r="C18" s="604"/>
      <c r="D18" s="605"/>
      <c r="E18" s="4" t="s">
        <v>7</v>
      </c>
      <c r="F18" s="617">
        <v>4</v>
      </c>
      <c r="G18" s="617"/>
      <c r="H18" s="617"/>
      <c r="I18" s="617"/>
      <c r="L18" s="43"/>
    </row>
    <row r="19" spans="2:12" ht="13.5" customHeight="1" thickBot="1" x14ac:dyDescent="0.2">
      <c r="B19" s="598"/>
      <c r="C19" s="606"/>
      <c r="D19" s="607"/>
      <c r="E19" s="4" t="s">
        <v>92</v>
      </c>
      <c r="F19" s="610">
        <v>5</v>
      </c>
      <c r="G19" s="610"/>
      <c r="H19" s="610"/>
      <c r="I19" s="610"/>
      <c r="L19" s="43"/>
    </row>
    <row r="20" spans="2:12" ht="27" customHeight="1" thickTop="1" thickBot="1" x14ac:dyDescent="0.2">
      <c r="B20" s="597" t="s">
        <v>229</v>
      </c>
      <c r="C20" s="597" t="s">
        <v>230</v>
      </c>
      <c r="D20" s="597"/>
      <c r="E20" s="205" t="s">
        <v>110</v>
      </c>
      <c r="F20" s="622"/>
      <c r="G20" s="622"/>
      <c r="H20" s="611"/>
      <c r="I20" s="611"/>
      <c r="L20" s="43"/>
    </row>
    <row r="21" spans="2:12" ht="40.5" customHeight="1" thickTop="1" x14ac:dyDescent="0.15">
      <c r="B21" s="598"/>
      <c r="C21" s="598"/>
      <c r="D21" s="598"/>
      <c r="E21" s="47" t="s">
        <v>209</v>
      </c>
      <c r="F21" s="620">
        <f>RUa/1/10</f>
        <v>0</v>
      </c>
      <c r="G21" s="621"/>
      <c r="H21" s="620">
        <f>RUaa/1/10</f>
        <v>0</v>
      </c>
      <c r="I21" s="621"/>
      <c r="J21" s="249"/>
      <c r="L21" s="43"/>
    </row>
    <row r="22" spans="2:12" ht="13.5" customHeight="1" x14ac:dyDescent="0.15">
      <c r="B22" s="609" t="s">
        <v>99</v>
      </c>
      <c r="C22" s="599" t="s">
        <v>100</v>
      </c>
      <c r="D22" s="387"/>
      <c r="E22" s="600"/>
      <c r="F22" s="619" t="s">
        <v>213</v>
      </c>
      <c r="G22" s="619"/>
      <c r="H22" s="619"/>
      <c r="I22" s="619"/>
    </row>
    <row r="23" spans="2:12" ht="13.5" customHeight="1" thickBot="1" x14ac:dyDescent="0.2">
      <c r="B23" s="598"/>
      <c r="C23" s="473"/>
      <c r="D23" s="389"/>
      <c r="E23" s="601"/>
      <c r="F23" s="617" t="s">
        <v>214</v>
      </c>
      <c r="G23" s="610"/>
      <c r="H23" s="617"/>
      <c r="I23" s="610"/>
    </row>
    <row r="24" spans="2:12" ht="27" customHeight="1" thickTop="1" x14ac:dyDescent="0.15">
      <c r="B24" s="609" t="s">
        <v>102</v>
      </c>
      <c r="C24" s="599" t="s">
        <v>103</v>
      </c>
      <c r="D24" s="387"/>
      <c r="E24" s="600"/>
      <c r="F24" s="205" t="s">
        <v>188</v>
      </c>
      <c r="G24" s="615"/>
      <c r="H24" s="217" t="s">
        <v>187</v>
      </c>
      <c r="I24" s="615"/>
    </row>
    <row r="25" spans="2:12" ht="13.5" customHeight="1" thickBot="1" x14ac:dyDescent="0.2">
      <c r="B25" s="598"/>
      <c r="C25" s="473"/>
      <c r="D25" s="389"/>
      <c r="E25" s="601"/>
      <c r="F25" s="218" t="s">
        <v>189</v>
      </c>
      <c r="G25" s="616"/>
      <c r="H25" s="41" t="s">
        <v>189</v>
      </c>
      <c r="I25" s="616"/>
    </row>
    <row r="26" spans="2:12" ht="13.5" customHeight="1" thickTop="1" thickBot="1" x14ac:dyDescent="0.2">
      <c r="B26" s="226" t="s">
        <v>212</v>
      </c>
      <c r="C26" s="279" t="s">
        <v>124</v>
      </c>
      <c r="D26" s="246"/>
      <c r="E26" s="281"/>
      <c r="F26" s="623"/>
      <c r="G26" s="624"/>
      <c r="H26" s="624"/>
      <c r="I26" s="625"/>
    </row>
    <row r="27" spans="2:12" ht="14.25" thickTop="1" x14ac:dyDescent="0.15">
      <c r="B27" s="247"/>
    </row>
    <row r="28" spans="2:12" ht="13.5" customHeight="1" thickBot="1" x14ac:dyDescent="0.2">
      <c r="B28" s="31" t="s">
        <v>208</v>
      </c>
      <c r="G28" s="453" t="s">
        <v>251</v>
      </c>
      <c r="H28" s="618"/>
      <c r="I28" s="618"/>
      <c r="J28" s="618"/>
      <c r="K28" s="618"/>
    </row>
    <row r="29" spans="2:12" ht="13.5" customHeight="1" thickTop="1" thickBot="1" x14ac:dyDescent="0.2">
      <c r="B29" s="544" t="s">
        <v>104</v>
      </c>
      <c r="C29" s="586"/>
      <c r="D29" s="212"/>
      <c r="E29" s="28" t="s">
        <v>64</v>
      </c>
      <c r="G29" s="618"/>
      <c r="H29" s="618"/>
      <c r="I29" s="618"/>
      <c r="J29" s="618"/>
      <c r="K29" s="618"/>
    </row>
    <row r="30" spans="2:12" ht="13.5" customHeight="1" thickTop="1" thickBot="1" x14ac:dyDescent="0.2">
      <c r="B30" s="546" t="s">
        <v>105</v>
      </c>
      <c r="C30" s="587"/>
      <c r="D30" s="212"/>
      <c r="E30" s="28" t="s">
        <v>64</v>
      </c>
      <c r="G30" s="618"/>
      <c r="H30" s="618"/>
      <c r="I30" s="618"/>
      <c r="J30" s="618"/>
      <c r="K30" s="618"/>
    </row>
    <row r="31" spans="2:12" ht="13.5" customHeight="1" thickTop="1" x14ac:dyDescent="0.15">
      <c r="C31" s="38" t="s">
        <v>78</v>
      </c>
      <c r="D31" s="13">
        <f>IF(D34&lt;&gt;0,"使用しない",IF(D29="",0,LN(2)/D29))</f>
        <v>0</v>
      </c>
      <c r="G31" s="618"/>
      <c r="H31" s="618"/>
      <c r="I31" s="618"/>
      <c r="J31" s="618"/>
      <c r="K31" s="618"/>
    </row>
    <row r="32" spans="2:12" ht="13.5" customHeight="1" x14ac:dyDescent="0.15">
      <c r="C32" s="38" t="s">
        <v>80</v>
      </c>
      <c r="D32" s="13">
        <f>IF(D34&lt;&gt;0,"使用しない",IF(D31&lt;&gt;0,IF(D30="","加水分解半減期を入力してください",LN(2)/D30),IF(D30="",0,LN(2)/D30)))</f>
        <v>0</v>
      </c>
      <c r="G32" s="618"/>
      <c r="H32" s="618"/>
      <c r="I32" s="618"/>
      <c r="J32" s="618"/>
      <c r="K32" s="618"/>
    </row>
    <row r="33" spans="2:14" ht="13.5" customHeight="1" thickBot="1" x14ac:dyDescent="0.2">
      <c r="B33" t="s">
        <v>249</v>
      </c>
      <c r="G33" s="618"/>
      <c r="H33" s="618"/>
      <c r="I33" s="618"/>
      <c r="J33" s="618"/>
      <c r="K33" s="618"/>
    </row>
    <row r="34" spans="2:14" ht="13.5" customHeight="1" thickTop="1" thickBot="1" x14ac:dyDescent="0.2">
      <c r="B34" s="546" t="s">
        <v>106</v>
      </c>
      <c r="C34" s="587"/>
      <c r="D34" s="212"/>
      <c r="E34" s="28" t="s">
        <v>64</v>
      </c>
      <c r="G34" s="618"/>
      <c r="H34" s="618"/>
      <c r="I34" s="618"/>
      <c r="J34" s="618"/>
      <c r="K34" s="618"/>
    </row>
    <row r="35" spans="2:14" ht="13.5" customHeight="1" thickTop="1" x14ac:dyDescent="0.15">
      <c r="C35" s="39" t="s">
        <v>107</v>
      </c>
      <c r="D35" s="40">
        <f>IF(AND(D31&lt;&gt;0,NOT(D31="使用しない")),"使用しない",IF(AND(D32&lt;&gt;0,NOT(D32="使用しない")),0,IF(D34="",0,LN(2)/D34)))</f>
        <v>0</v>
      </c>
      <c r="G35" s="618"/>
      <c r="H35" s="618"/>
      <c r="I35" s="618"/>
      <c r="J35" s="618"/>
      <c r="K35" s="618"/>
    </row>
    <row r="36" spans="2:14" ht="13.5" customHeight="1" x14ac:dyDescent="0.15">
      <c r="G36" s="618"/>
      <c r="H36" s="618"/>
      <c r="I36" s="618"/>
      <c r="J36" s="618"/>
      <c r="K36" s="618"/>
    </row>
    <row r="37" spans="2:14" ht="13.5" customHeight="1" x14ac:dyDescent="0.15">
      <c r="C37" s="38" t="s">
        <v>224</v>
      </c>
      <c r="D37" s="36">
        <f>IF(OR(D35="使用しない",D35=0),D31+D32,D35)</f>
        <v>0</v>
      </c>
      <c r="G37" s="618"/>
      <c r="H37" s="618"/>
      <c r="I37" s="618"/>
      <c r="J37" s="618"/>
      <c r="K37" s="618"/>
    </row>
    <row r="38" spans="2:14" ht="13.5" customHeight="1" x14ac:dyDescent="0.15">
      <c r="B38" s="265"/>
      <c r="H38" s="224"/>
      <c r="I38" s="247"/>
      <c r="J38" s="247"/>
      <c r="K38" s="247"/>
      <c r="L38" s="247"/>
      <c r="M38" s="247"/>
      <c r="N38" s="263"/>
    </row>
    <row r="39" spans="2:14" ht="13.5" customHeight="1" x14ac:dyDescent="0.15">
      <c r="B39" s="248" t="s">
        <v>59</v>
      </c>
    </row>
    <row r="40" spans="2:14" ht="13.5" customHeight="1" x14ac:dyDescent="0.15">
      <c r="B40" s="293" t="s">
        <v>176</v>
      </c>
      <c r="C40" s="593" t="s">
        <v>111</v>
      </c>
      <c r="D40" s="595"/>
      <c r="E40" s="2" t="s">
        <v>62</v>
      </c>
      <c r="F40" s="2" t="s">
        <v>63</v>
      </c>
    </row>
    <row r="41" spans="2:14" ht="13.5" customHeight="1" x14ac:dyDescent="0.15">
      <c r="B41" s="47" t="s">
        <v>179</v>
      </c>
      <c r="C41" s="468" t="s">
        <v>117</v>
      </c>
      <c r="D41" s="558"/>
      <c r="E41" s="225">
        <v>3000</v>
      </c>
      <c r="F41" s="50" t="s">
        <v>85</v>
      </c>
      <c r="L41" s="42"/>
    </row>
    <row r="42" spans="2:14" ht="13.5" customHeight="1" thickBot="1" x14ac:dyDescent="0.2">
      <c r="B42" s="47" t="s">
        <v>202</v>
      </c>
      <c r="C42" s="468" t="s">
        <v>101</v>
      </c>
      <c r="D42" s="558"/>
      <c r="E42" s="225">
        <v>1</v>
      </c>
      <c r="F42" s="50" t="s">
        <v>86</v>
      </c>
      <c r="L42" s="42"/>
    </row>
    <row r="43" spans="2:14" ht="13.5" customHeight="1" thickTop="1" thickBot="1" x14ac:dyDescent="0.2">
      <c r="B43" s="47" t="s">
        <v>180</v>
      </c>
      <c r="C43" s="478" t="s">
        <v>118</v>
      </c>
      <c r="D43" s="480"/>
      <c r="E43" s="225">
        <v>1.2</v>
      </c>
      <c r="F43" s="50" t="s">
        <v>178</v>
      </c>
      <c r="H43" s="441" t="s">
        <v>184</v>
      </c>
      <c r="I43" s="592"/>
      <c r="J43" s="342"/>
      <c r="L43" s="42"/>
    </row>
    <row r="44" spans="2:14" ht="13.5" customHeight="1" thickTop="1" x14ac:dyDescent="0.15">
      <c r="B44" s="13"/>
      <c r="C44" s="268"/>
      <c r="D44" s="41"/>
      <c r="E44" s="41"/>
      <c r="F44" s="13"/>
      <c r="G44" s="282"/>
      <c r="H44" s="222" t="s">
        <v>204</v>
      </c>
      <c r="I44" s="1"/>
      <c r="J44" s="1"/>
      <c r="L44" s="41"/>
      <c r="M44" s="42"/>
      <c r="N44" s="13"/>
    </row>
    <row r="45" spans="2:14" ht="13.5" customHeight="1" thickBot="1" x14ac:dyDescent="0.2">
      <c r="B45" s="219" t="s">
        <v>220</v>
      </c>
      <c r="C45" s="269"/>
      <c r="D45" s="269"/>
      <c r="E45" s="13"/>
      <c r="F45" s="13"/>
      <c r="G45" s="13"/>
      <c r="H45" s="25"/>
      <c r="I45" s="13"/>
      <c r="J45" s="13"/>
      <c r="K45" s="13"/>
      <c r="L45" s="41"/>
      <c r="M45" s="42"/>
      <c r="N45" s="13"/>
    </row>
    <row r="46" spans="2:14" ht="13.5" customHeight="1" thickTop="1" x14ac:dyDescent="0.15">
      <c r="B46" s="295"/>
      <c r="C46" s="297"/>
      <c r="D46" s="393" t="s">
        <v>0</v>
      </c>
      <c r="E46" s="394"/>
      <c r="F46" s="394"/>
      <c r="G46" s="395"/>
      <c r="H46" s="394" t="s">
        <v>1</v>
      </c>
      <c r="I46" s="394"/>
      <c r="J46" s="394"/>
      <c r="K46" s="395"/>
      <c r="L46" s="41"/>
    </row>
    <row r="47" spans="2:14" ht="13.5" customHeight="1" thickBot="1" x14ac:dyDescent="0.2">
      <c r="B47" s="382" t="s">
        <v>238</v>
      </c>
      <c r="C47" s="358"/>
      <c r="D47" s="91">
        <v>2</v>
      </c>
      <c r="E47" s="177">
        <v>3</v>
      </c>
      <c r="F47" s="177">
        <v>4</v>
      </c>
      <c r="G47" s="93">
        <v>7</v>
      </c>
      <c r="H47" s="91">
        <v>2</v>
      </c>
      <c r="I47" s="177">
        <v>3</v>
      </c>
      <c r="J47" s="177">
        <v>4</v>
      </c>
      <c r="K47" s="93">
        <v>7</v>
      </c>
      <c r="L47" s="41"/>
    </row>
    <row r="48" spans="2:14" ht="13.5" customHeight="1" thickTop="1" x14ac:dyDescent="0.15">
      <c r="B48" s="612" t="s">
        <v>50</v>
      </c>
      <c r="C48" s="483"/>
      <c r="D48" s="227">
        <f>Au</f>
        <v>37.5</v>
      </c>
      <c r="E48" s="228">
        <f t="shared" ref="E48:K48" si="0">Au</f>
        <v>37.5</v>
      </c>
      <c r="F48" s="228">
        <f t="shared" si="0"/>
        <v>37.5</v>
      </c>
      <c r="G48" s="229">
        <f t="shared" si="0"/>
        <v>37.5</v>
      </c>
      <c r="H48" s="230">
        <f t="shared" si="0"/>
        <v>37.5</v>
      </c>
      <c r="I48" s="228">
        <f t="shared" si="0"/>
        <v>37.5</v>
      </c>
      <c r="J48" s="228">
        <f t="shared" si="0"/>
        <v>37.5</v>
      </c>
      <c r="K48" s="229">
        <f t="shared" si="0"/>
        <v>37.5</v>
      </c>
      <c r="L48" s="41"/>
      <c r="M48" s="42"/>
      <c r="N48" s="13"/>
    </row>
    <row r="49" spans="1:14" ht="13.5" customHeight="1" x14ac:dyDescent="0.15">
      <c r="B49" s="613" t="s">
        <v>51</v>
      </c>
      <c r="C49" s="614"/>
      <c r="D49" s="231">
        <f>RU</f>
        <v>0</v>
      </c>
      <c r="E49" s="232">
        <f>RU</f>
        <v>0</v>
      </c>
      <c r="F49" s="232">
        <f>RU</f>
        <v>0</v>
      </c>
      <c r="G49" s="233">
        <f>RU</f>
        <v>0</v>
      </c>
      <c r="H49" s="234">
        <f>RUUa</f>
        <v>0</v>
      </c>
      <c r="I49" s="232">
        <f>RUUa</f>
        <v>0</v>
      </c>
      <c r="J49" s="232">
        <f>RUUa</f>
        <v>0</v>
      </c>
      <c r="K49" s="233">
        <f>RUUa</f>
        <v>0</v>
      </c>
      <c r="L49" s="41"/>
      <c r="M49" s="42"/>
      <c r="N49" s="13"/>
    </row>
    <row r="50" spans="1:14" ht="13.5" customHeight="1" x14ac:dyDescent="0.15">
      <c r="B50" s="613" t="s">
        <v>8</v>
      </c>
      <c r="C50" s="614"/>
      <c r="D50" s="231">
        <f>DDr</f>
        <v>0</v>
      </c>
      <c r="E50" s="232">
        <f>DDr</f>
        <v>0</v>
      </c>
      <c r="F50" s="232">
        <f>DDr</f>
        <v>0</v>
      </c>
      <c r="G50" s="233">
        <f>DDr</f>
        <v>0</v>
      </c>
      <c r="H50" s="234">
        <f>DDra</f>
        <v>0</v>
      </c>
      <c r="I50" s="232">
        <f>DDra</f>
        <v>0</v>
      </c>
      <c r="J50" s="232">
        <f>DDra</f>
        <v>0</v>
      </c>
      <c r="K50" s="233">
        <f>DDra</f>
        <v>0</v>
      </c>
      <c r="L50" s="41"/>
      <c r="M50" s="42"/>
      <c r="N50" s="13"/>
    </row>
    <row r="51" spans="1:14" ht="13.5" customHeight="1" x14ac:dyDescent="0.15">
      <c r="B51" s="613" t="s">
        <v>10</v>
      </c>
      <c r="C51" s="614"/>
      <c r="D51" s="231">
        <f>Zr</f>
        <v>0.12</v>
      </c>
      <c r="E51" s="232">
        <f>Zr</f>
        <v>0.12</v>
      </c>
      <c r="F51" s="232">
        <f>Zr</f>
        <v>0.12</v>
      </c>
      <c r="G51" s="233">
        <f>Zr</f>
        <v>0.12</v>
      </c>
      <c r="H51" s="234">
        <f>Zra</f>
        <v>0.6</v>
      </c>
      <c r="I51" s="232">
        <f>Zra</f>
        <v>0.6</v>
      </c>
      <c r="J51" s="232">
        <f>Zra</f>
        <v>0.6</v>
      </c>
      <c r="K51" s="233">
        <f>Zra</f>
        <v>0.6</v>
      </c>
      <c r="L51" s="41"/>
      <c r="M51" s="42"/>
      <c r="N51" s="13"/>
    </row>
    <row r="52" spans="1:14" ht="13.5" customHeight="1" x14ac:dyDescent="0.15">
      <c r="B52" s="613" t="s">
        <v>52</v>
      </c>
      <c r="C52" s="614"/>
      <c r="D52" s="235">
        <v>2</v>
      </c>
      <c r="E52" s="236">
        <v>3</v>
      </c>
      <c r="F52" s="236">
        <v>4</v>
      </c>
      <c r="G52" s="244">
        <v>5</v>
      </c>
      <c r="H52" s="237">
        <v>1</v>
      </c>
      <c r="I52" s="238">
        <v>1</v>
      </c>
      <c r="J52" s="238">
        <v>1</v>
      </c>
      <c r="K52" s="239">
        <v>1</v>
      </c>
      <c r="L52" s="41"/>
      <c r="M52" s="42"/>
      <c r="N52" s="13"/>
    </row>
    <row r="53" spans="1:14" ht="13.5" customHeight="1" thickBot="1" x14ac:dyDescent="0.2">
      <c r="B53" s="626" t="s">
        <v>53</v>
      </c>
      <c r="C53" s="627"/>
      <c r="D53" s="240">
        <f>ffu</f>
        <v>0</v>
      </c>
      <c r="E53" s="241">
        <f>ffu</f>
        <v>0</v>
      </c>
      <c r="F53" s="241">
        <f>ffu</f>
        <v>0</v>
      </c>
      <c r="G53" s="242">
        <f>ffu</f>
        <v>0</v>
      </c>
      <c r="H53" s="243">
        <f>ffua</f>
        <v>0</v>
      </c>
      <c r="I53" s="241">
        <f>ffua</f>
        <v>0</v>
      </c>
      <c r="J53" s="241">
        <f>ffua</f>
        <v>0</v>
      </c>
      <c r="K53" s="242">
        <f>ffua</f>
        <v>0</v>
      </c>
      <c r="L53" s="41"/>
      <c r="M53" s="42"/>
      <c r="N53" s="13"/>
    </row>
    <row r="54" spans="1:14" ht="13.5" customHeight="1" thickTop="1" x14ac:dyDescent="0.15">
      <c r="B54" s="298" t="s">
        <v>26</v>
      </c>
      <c r="C54" s="299" t="s">
        <v>241</v>
      </c>
      <c r="D54" s="189">
        <f>SANP*(RU/100)*Au*ffu</f>
        <v>0</v>
      </c>
      <c r="E54" s="73">
        <f>SANP*(RU/100)*Au*ffu</f>
        <v>0</v>
      </c>
      <c r="F54" s="73">
        <f>SANP*(RU/100)*Au*ffu</f>
        <v>0</v>
      </c>
      <c r="G54" s="181">
        <f>SANP*(RU/100)*Au*ffu</f>
        <v>0</v>
      </c>
      <c r="H54" s="185">
        <f>SANP*(RUUa/100)*Au*ffua</f>
        <v>0</v>
      </c>
      <c r="I54" s="73">
        <f>SANP*(RUUa/100)*Au*ffua</f>
        <v>0</v>
      </c>
      <c r="J54" s="73">
        <f>SANP*(RUUa/100)*Au*ffua</f>
        <v>0</v>
      </c>
      <c r="K54" s="181">
        <f>SANP*(RUUa/100)*Au*ffua</f>
        <v>0</v>
      </c>
      <c r="L54" s="41"/>
      <c r="M54" s="42"/>
      <c r="N54" s="13"/>
    </row>
    <row r="55" spans="1:14" ht="13.5" customHeight="1" x14ac:dyDescent="0.15">
      <c r="B55" s="296" t="s">
        <v>27</v>
      </c>
      <c r="C55" s="294" t="s">
        <v>242</v>
      </c>
      <c r="D55" s="190">
        <f>SANP*(DDr/100)*Zr*D52</f>
        <v>0</v>
      </c>
      <c r="E55" s="74">
        <f>SANP*(DDr/100)*Zr*E52</f>
        <v>0</v>
      </c>
      <c r="F55" s="74">
        <f>SANP*(DDr/100)*Zr*F52</f>
        <v>0</v>
      </c>
      <c r="G55" s="182">
        <f>SANP*(DDr/100)*Zr*G52</f>
        <v>0</v>
      </c>
      <c r="H55" s="186">
        <f>$F$13*(DDra/100)*Zra*H52</f>
        <v>0</v>
      </c>
      <c r="I55" s="74">
        <f>$F$13*(DDra/100)*Zra*I52</f>
        <v>0</v>
      </c>
      <c r="J55" s="74">
        <f>$F$13*(DDra/100)*Zra*J52</f>
        <v>0</v>
      </c>
      <c r="K55" s="182">
        <f>$F$13*(DDra/100)*Zra*K52</f>
        <v>0</v>
      </c>
      <c r="L55" s="41"/>
      <c r="M55" s="42"/>
      <c r="N55" s="13"/>
    </row>
    <row r="56" spans="1:14" ht="27" x14ac:dyDescent="0.15">
      <c r="B56" s="301" t="s">
        <v>108</v>
      </c>
      <c r="C56" s="300" t="s">
        <v>243</v>
      </c>
      <c r="D56" s="191">
        <f>D54*(KKoc*(OOCSE/100)*PPse*VVse)/(KKoc*(OOCSE/100)*PPse*VVse+3.7*86400*2)</f>
        <v>0</v>
      </c>
      <c r="E56" s="75">
        <f>E54*(KKoc*(OOCSE/100)*PPse*VVse)/(KKoc*(OOCSE/100)*PPse*VVse+3.7*86400*3)</f>
        <v>0</v>
      </c>
      <c r="F56" s="75">
        <f>F54*(KKoc*(OOCSE/100)*PPse*VVse)/(KKoc*(OOCSE/100)*PPse*VVse+3.7*86400*4)</f>
        <v>0</v>
      </c>
      <c r="G56" s="192">
        <f>G54*(KKoc*(OOCSE/100)*PPse*VVse)/(KKoc*(OOCSE/100)*PPse*VVse+3.7*86400*7)</f>
        <v>0</v>
      </c>
      <c r="H56" s="187">
        <f>H54*(KKoc*(OOCSE/100)*PPse*VVse)/(KKoc*(OOCSE/100)*PPse*VVse+3.7*86400*2)</f>
        <v>0</v>
      </c>
      <c r="I56" s="76">
        <f>I54*(KKoc*(OOCSE/100)*PPse*VVse)/(KKoc*(OOCSE/100)*PPse*VVse+3.7*86400*3)</f>
        <v>0</v>
      </c>
      <c r="J56" s="76">
        <f>J54*(KKoc*(OOCSE/100)*PPse*VVse)/(KKoc*(OOCSE/100)*PPse*VVse+3.7*86400*4)</f>
        <v>0</v>
      </c>
      <c r="K56" s="183">
        <f>K54*(KKoc*(OOCSE/100)*PPse*VVse)/(KKoc*(OOCSE/100)*PPse*VVse+3.7*86400*7)</f>
        <v>0</v>
      </c>
      <c r="L56" s="41"/>
      <c r="M56" s="42"/>
      <c r="N56" s="13"/>
    </row>
    <row r="57" spans="1:14" ht="27" x14ac:dyDescent="0.15">
      <c r="B57" s="301" t="s">
        <v>109</v>
      </c>
      <c r="C57" s="300" t="s">
        <v>244</v>
      </c>
      <c r="D57" s="191">
        <f>D55*(KKoc*(OOCSE/100)*PPse*VVse)/(KKoc*(OOCSE/100)*PPse*VVse+1*86400*2)</f>
        <v>0</v>
      </c>
      <c r="E57" s="75">
        <f>E55*(KKoc*(OOCSE/100)*PPse*VVse)/(KKoc*(OOCSE/100)*PPse*VVse+1*86400*3)</f>
        <v>0</v>
      </c>
      <c r="F57" s="75">
        <f>F55*(KKoc*(OOCSE/100)*PPse*VVse)/(KKoc*(OOCSE/100)*PPse*VVse+1*86400*4)</f>
        <v>0</v>
      </c>
      <c r="G57" s="192">
        <f>G55*(KKoc*(OOCSE/100)*PPse*VVse)/(KKoc*(OOCSE/100)*PPse*VVse+1*86400*7)</f>
        <v>0</v>
      </c>
      <c r="H57" s="187">
        <f>H55*(KKoc*(OOCSE/100)*PPse*VVse)/(KKoc*(OOCSE/100)*PPse*VVse+1*86400*2)</f>
        <v>0</v>
      </c>
      <c r="I57" s="76">
        <f>I55*(KKoc*(OOCSE/100)*PPse*VVse)/(KKoc*(OOCSE/100)*PPse*VVse+1*86400*3)</f>
        <v>0</v>
      </c>
      <c r="J57" s="76">
        <f>J55*(KKoc*(OOCSE/100)*PPse*VVse)/(KKoc*(OOCSE/100)*PPse*VVse+1*86400*4)</f>
        <v>0</v>
      </c>
      <c r="K57" s="183">
        <f>K55*(KKoc*(OOCSE/100)*PPse*VVse)/(KKoc*(OOCSE/100)*PPse*VVse+1*86400*7)</f>
        <v>0</v>
      </c>
      <c r="L57" s="41"/>
      <c r="M57" s="42"/>
      <c r="N57" s="13"/>
    </row>
    <row r="58" spans="1:14" ht="13.5" customHeight="1" x14ac:dyDescent="0.15">
      <c r="B58" s="296" t="s">
        <v>57</v>
      </c>
      <c r="C58" s="294" t="s">
        <v>245</v>
      </c>
      <c r="D58" s="302">
        <f>(D54-D56)/(11*86400*2)*1000</f>
        <v>0</v>
      </c>
      <c r="E58" s="303">
        <f>(E54-E56)/(11*86400*3)*1000</f>
        <v>0</v>
      </c>
      <c r="F58" s="303">
        <f>(F54-F56)/(11*86400*4)*1000</f>
        <v>0</v>
      </c>
      <c r="G58" s="304">
        <f>(G54-G56)/(11*86400*4+3*86400*3)*1000</f>
        <v>0</v>
      </c>
      <c r="H58" s="305">
        <f>(H54-H56)/(11*86400*2)*1000</f>
        <v>0</v>
      </c>
      <c r="I58" s="306">
        <f>(I54-I56)/(11*86400*3)*1000</f>
        <v>0</v>
      </c>
      <c r="J58" s="303">
        <f>(J54-J56)/(11*86400*4)*1000</f>
        <v>0</v>
      </c>
      <c r="K58" s="304">
        <f>(K54-K56)/(11*86400*4+3*86400*3)*1000</f>
        <v>0</v>
      </c>
      <c r="L58" s="41"/>
      <c r="M58" s="42"/>
      <c r="N58" s="13"/>
    </row>
    <row r="59" spans="1:14" ht="13.5" customHeight="1" thickBot="1" x14ac:dyDescent="0.2">
      <c r="B59" s="322" t="s">
        <v>58</v>
      </c>
      <c r="C59" s="323" t="s">
        <v>246</v>
      </c>
      <c r="D59" s="190">
        <f>(D55-D57)/(3*86400*2)*1000</f>
        <v>0</v>
      </c>
      <c r="E59" s="74">
        <f>(E55-E57)/(3*86400*3)*1000</f>
        <v>0</v>
      </c>
      <c r="F59" s="74">
        <f>(F55-F57)/(3*86400*4)*1000</f>
        <v>0</v>
      </c>
      <c r="G59" s="182">
        <f>(G55-G57)/(3*86400*7)*1000</f>
        <v>0</v>
      </c>
      <c r="H59" s="324">
        <f>(H55-H57)/(3*86400*2)*1000</f>
        <v>0</v>
      </c>
      <c r="I59" s="325">
        <f>(I55-I57)/(3*86400*3)*1000</f>
        <v>0</v>
      </c>
      <c r="J59" s="74">
        <f>(J55-J57)/(3*86400*4)*1000</f>
        <v>0</v>
      </c>
      <c r="K59" s="182">
        <f>(K55-K57)/(3*86400*7)*1000</f>
        <v>0</v>
      </c>
      <c r="L59" s="41"/>
      <c r="M59" s="42"/>
      <c r="N59" s="13"/>
    </row>
    <row r="60" spans="1:14" ht="13.5" customHeight="1" thickTop="1" x14ac:dyDescent="0.15">
      <c r="B60" s="582" t="s">
        <v>30</v>
      </c>
      <c r="C60" s="584"/>
      <c r="D60" s="329">
        <f t="shared" ref="D60:K60" si="1">IF(D58&gt;D59,D58,D59)</f>
        <v>0</v>
      </c>
      <c r="E60" s="335">
        <f t="shared" si="1"/>
        <v>0</v>
      </c>
      <c r="F60" s="335">
        <f t="shared" si="1"/>
        <v>0</v>
      </c>
      <c r="G60" s="336">
        <f t="shared" si="1"/>
        <v>0</v>
      </c>
      <c r="H60" s="329">
        <f t="shared" si="1"/>
        <v>0</v>
      </c>
      <c r="I60" s="335">
        <f t="shared" si="1"/>
        <v>0</v>
      </c>
      <c r="J60" s="335">
        <f t="shared" si="1"/>
        <v>0</v>
      </c>
      <c r="K60" s="336">
        <f t="shared" si="1"/>
        <v>0</v>
      </c>
      <c r="L60" s="41"/>
      <c r="M60" s="42"/>
      <c r="N60" s="13"/>
    </row>
    <row r="61" spans="1:14" ht="13.5" customHeight="1" thickBot="1" x14ac:dyDescent="0.2">
      <c r="B61" s="628" t="s">
        <v>240</v>
      </c>
      <c r="C61" s="629"/>
      <c r="D61" s="332" t="str">
        <f t="shared" ref="D61:K61" si="2">IF(Kkkk=0,"　",D60*EXP(-0.17*Kkkk))</f>
        <v>　</v>
      </c>
      <c r="E61" s="337" t="str">
        <f t="shared" si="2"/>
        <v>　</v>
      </c>
      <c r="F61" s="337" t="str">
        <f t="shared" si="2"/>
        <v>　</v>
      </c>
      <c r="G61" s="338" t="str">
        <f t="shared" si="2"/>
        <v>　</v>
      </c>
      <c r="H61" s="332" t="str">
        <f t="shared" si="2"/>
        <v>　</v>
      </c>
      <c r="I61" s="337" t="str">
        <f t="shared" si="2"/>
        <v>　</v>
      </c>
      <c r="J61" s="337" t="str">
        <f t="shared" si="2"/>
        <v>　</v>
      </c>
      <c r="K61" s="338" t="str">
        <f t="shared" si="2"/>
        <v>　</v>
      </c>
      <c r="L61" s="41"/>
      <c r="M61" s="42"/>
      <c r="N61" s="13"/>
    </row>
    <row r="62" spans="1:14" ht="13.5" customHeight="1" thickTop="1" x14ac:dyDescent="0.15">
      <c r="B62" s="13" t="s">
        <v>239</v>
      </c>
      <c r="M62" s="42"/>
      <c r="N62" s="13"/>
    </row>
    <row r="63" spans="1:14" ht="13.5" customHeight="1" x14ac:dyDescent="0.15"/>
    <row r="64" spans="1:14" ht="13.5" customHeight="1" x14ac:dyDescent="0.15">
      <c r="A64" s="1"/>
      <c r="B64" s="1"/>
      <c r="M64" s="1"/>
    </row>
    <row r="65" spans="1:16" ht="13.5" customHeight="1" x14ac:dyDescent="0.15">
      <c r="M65" s="37"/>
      <c r="N65" s="37"/>
      <c r="O65" s="37"/>
      <c r="P65" s="37"/>
    </row>
    <row r="66" spans="1:16" ht="13.5" customHeight="1" x14ac:dyDescent="0.15"/>
    <row r="67" spans="1:16" ht="13.5" customHeight="1" x14ac:dyDescent="0.15"/>
    <row r="68" spans="1:16" s="1" customFormat="1" ht="13.5" customHeight="1" x14ac:dyDescent="0.15">
      <c r="A68"/>
      <c r="B68"/>
      <c r="M68"/>
    </row>
    <row r="69" spans="1:16" ht="13.5" customHeight="1" x14ac:dyDescent="0.15"/>
    <row r="70" spans="1:16" ht="13.5" customHeight="1" x14ac:dyDescent="0.15"/>
    <row r="71" spans="1:16" ht="13.5" customHeight="1" x14ac:dyDescent="0.15">
      <c r="M71" s="245"/>
    </row>
    <row r="72" spans="1:16" ht="13.5" customHeight="1" x14ac:dyDescent="0.15">
      <c r="M72" s="245"/>
    </row>
    <row r="73" spans="1:16" ht="13.5" customHeight="1" x14ac:dyDescent="0.15"/>
    <row r="74" spans="1:16" ht="13.5" customHeight="1" x14ac:dyDescent="0.15"/>
    <row r="75" spans="1:16" ht="13.5" customHeight="1" x14ac:dyDescent="0.15"/>
    <row r="76" spans="1:16" ht="13.5" customHeight="1" x14ac:dyDescent="0.15"/>
    <row r="77" spans="1:16" ht="13.5" customHeight="1" x14ac:dyDescent="0.15">
      <c r="M77" s="13"/>
    </row>
    <row r="78" spans="1:16" ht="13.5" customHeight="1" x14ac:dyDescent="0.15">
      <c r="M78" s="13"/>
    </row>
    <row r="79" spans="1:16" ht="13.5" customHeight="1" x14ac:dyDescent="0.15">
      <c r="M79" s="13"/>
    </row>
    <row r="80" spans="1:16" ht="13.5" customHeight="1" x14ac:dyDescent="0.15">
      <c r="B80" s="13"/>
      <c r="M80" s="13"/>
    </row>
    <row r="81" spans="2:13" ht="13.5" customHeight="1" x14ac:dyDescent="0.15">
      <c r="B81" s="13"/>
      <c r="M81" s="13"/>
    </row>
    <row r="82" spans="2:13" x14ac:dyDescent="0.15">
      <c r="M82" s="13"/>
    </row>
  </sheetData>
  <sheetProtection password="CCE3" sheet="1"/>
  <mergeCells count="60">
    <mergeCell ref="H15:I15"/>
    <mergeCell ref="B47:C47"/>
    <mergeCell ref="B1:D3"/>
    <mergeCell ref="B61:C61"/>
    <mergeCell ref="H14:I14"/>
    <mergeCell ref="C14:E14"/>
    <mergeCell ref="F11:G11"/>
    <mergeCell ref="F17:G17"/>
    <mergeCell ref="F18:G18"/>
    <mergeCell ref="H16:I19"/>
    <mergeCell ref="B6:C6"/>
    <mergeCell ref="C12:E12"/>
    <mergeCell ref="H21:I21"/>
    <mergeCell ref="B16:B19"/>
    <mergeCell ref="B20:B21"/>
    <mergeCell ref="H11:I11"/>
    <mergeCell ref="F15:G15"/>
    <mergeCell ref="B24:B25"/>
    <mergeCell ref="B30:C30"/>
    <mergeCell ref="F14:G14"/>
    <mergeCell ref="D46:G46"/>
    <mergeCell ref="G24:G25"/>
    <mergeCell ref="H46:K46"/>
    <mergeCell ref="F26:I26"/>
    <mergeCell ref="C41:D41"/>
    <mergeCell ref="C42:D42"/>
    <mergeCell ref="C43:D43"/>
    <mergeCell ref="B34:C34"/>
    <mergeCell ref="H43:I43"/>
    <mergeCell ref="F19:G19"/>
    <mergeCell ref="F16:G16"/>
    <mergeCell ref="G28:K37"/>
    <mergeCell ref="F22:I22"/>
    <mergeCell ref="F21:G21"/>
    <mergeCell ref="H20:I20"/>
    <mergeCell ref="F20:G20"/>
    <mergeCell ref="F23:I23"/>
    <mergeCell ref="B60:C60"/>
    <mergeCell ref="B48:C48"/>
    <mergeCell ref="B49:C49"/>
    <mergeCell ref="B50:C50"/>
    <mergeCell ref="B51:C51"/>
    <mergeCell ref="B52:C52"/>
    <mergeCell ref="B53:C53"/>
    <mergeCell ref="C11:E11"/>
    <mergeCell ref="C40:D40"/>
    <mergeCell ref="B5:C5"/>
    <mergeCell ref="D6:J6"/>
    <mergeCell ref="D5:J5"/>
    <mergeCell ref="C20:D21"/>
    <mergeCell ref="C22:E23"/>
    <mergeCell ref="C24:E25"/>
    <mergeCell ref="C16:D19"/>
    <mergeCell ref="C15:E15"/>
    <mergeCell ref="C13:E13"/>
    <mergeCell ref="B29:C29"/>
    <mergeCell ref="B22:B23"/>
    <mergeCell ref="F12:I12"/>
    <mergeCell ref="F13:I13"/>
    <mergeCell ref="I24:I25"/>
  </mergeCells>
  <phoneticPr fontId="2"/>
  <conditionalFormatting sqref="D60:G61">
    <cfRule type="expression" dxfId="29" priority="2052" stopIfTrue="1">
      <formula>AND(ISNUMBER(D60),MAX($D60:$G60)=D60,$J$43="")</formula>
    </cfRule>
    <cfRule type="expression" dxfId="28" priority="2053" stopIfTrue="1">
      <formula>AND(ISNUMBER(D60),MAX($D60:$G60)=D60,$J$43=0)</formula>
    </cfRule>
    <cfRule type="expression" dxfId="27" priority="2054" stopIfTrue="1">
      <formula>AND(ISNUMBER(D60),MAX($D60:$G60)=D60,$J$43=1)</formula>
    </cfRule>
    <cfRule type="expression" dxfId="26" priority="2055" stopIfTrue="1">
      <formula>AND(ISNUMBER(D60),MAX($D60:$G60)=D60,$J$43=2)</formula>
    </cfRule>
    <cfRule type="expression" dxfId="25" priority="2056" stopIfTrue="1">
      <formula>AND(ISNUMBER(D60),MAX($D60:$G60)=D60,$J$43=3)</formula>
    </cfRule>
    <cfRule type="expression" dxfId="24" priority="2057" stopIfTrue="1">
      <formula>AND(ISNUMBER(D60),MAX($D60:$G60)=D60,$J$43=4)</formula>
    </cfRule>
    <cfRule type="expression" dxfId="23" priority="2058" stopIfTrue="1">
      <formula>AND(ISNUMBER(D60),MAX($D60:$G60)=D60,$J$43=5)</formula>
    </cfRule>
    <cfRule type="expression" dxfId="22" priority="2059" stopIfTrue="1">
      <formula>AND(ISNUMBER(D60),MAX($D60:$G60)=D60,$J$43=6)</formula>
    </cfRule>
    <cfRule type="expression" dxfId="21" priority="2060" stopIfTrue="1">
      <formula>AND(ISNUMBER(D60),MAX($D60:$G60)=D60,$J$43=7)</formula>
    </cfRule>
    <cfRule type="expression" dxfId="20" priority="2061" stopIfTrue="1">
      <formula>AND(ISNUMBER(D60),MAX($D60:$G60)=D60,$J$43=8)</formula>
    </cfRule>
  </conditionalFormatting>
  <conditionalFormatting sqref="H60:K61">
    <cfRule type="expression" dxfId="19" priority="2072" stopIfTrue="1">
      <formula>AND(ISNUMBER(H60),MAX($H60:$K60)=H60,$J$43="")</formula>
    </cfRule>
    <cfRule type="expression" dxfId="18" priority="2073" stopIfTrue="1">
      <formula>AND(ISNUMBER(H60),MAX($H60:$K60)=H60,$J$43=0)</formula>
    </cfRule>
    <cfRule type="expression" dxfId="17" priority="2074" stopIfTrue="1">
      <formula>AND(ISNUMBER(H60),MAX($H60:$K60)=H60,$J$43=1)</formula>
    </cfRule>
    <cfRule type="expression" dxfId="16" priority="2075" stopIfTrue="1">
      <formula>AND(ISNUMBER(H60),MAX($H60:$K60)=H60,$J$43=2)</formula>
    </cfRule>
    <cfRule type="expression" dxfId="15" priority="2076" stopIfTrue="1">
      <formula>AND(ISNUMBER(H60),MAX($H60:$K60)=H60,$J$43=3)</formula>
    </cfRule>
    <cfRule type="expression" dxfId="14" priority="2077" stopIfTrue="1">
      <formula>AND(ISNUMBER(H60),MAX($H60:$K60)=H60,$J$43=4)</formula>
    </cfRule>
    <cfRule type="expression" dxfId="13" priority="2078" stopIfTrue="1">
      <formula>AND(ISNUMBER(H60),MAX($H60:$K60)=H60,$J$43=5)</formula>
    </cfRule>
    <cfRule type="expression" dxfId="12" priority="2079" stopIfTrue="1">
      <formula>AND(ISNUMBER(H60),MAX($H60:$K60)=H60,$J$43=6)</formula>
    </cfRule>
    <cfRule type="expression" dxfId="11" priority="2080" stopIfTrue="1">
      <formula>AND(ISNUMBER(H60),MAX($H60:$K60)=H60,$J$43=7)</formula>
    </cfRule>
    <cfRule type="expression" dxfId="10" priority="2081" stopIfTrue="1">
      <formula>AND(ISNUMBER(H60),MAX($H60:$K60)=H60,$J$43=8)</formula>
    </cfRule>
  </conditionalFormatting>
  <conditionalFormatting sqref="D54:K61">
    <cfRule type="expression" dxfId="9" priority="2092" stopIfTrue="1">
      <formula>$J$43=""</formula>
    </cfRule>
    <cfRule type="expression" dxfId="8" priority="2093" stopIfTrue="1">
      <formula>$J$43=0</formula>
    </cfRule>
    <cfRule type="expression" dxfId="7" priority="2094" stopIfTrue="1">
      <formula>$J$43=1</formula>
    </cfRule>
    <cfRule type="expression" dxfId="6" priority="2095" stopIfTrue="1">
      <formula>$J$43=2</formula>
    </cfRule>
    <cfRule type="expression" dxfId="5" priority="2096" stopIfTrue="1">
      <formula>$J$43=3</formula>
    </cfRule>
    <cfRule type="expression" dxfId="4" priority="2097" stopIfTrue="1">
      <formula>$J$43=4</formula>
    </cfRule>
    <cfRule type="expression" dxfId="3" priority="2098" stopIfTrue="1">
      <formula>$J$43=5</formula>
    </cfRule>
    <cfRule type="expression" dxfId="2" priority="2099" stopIfTrue="1">
      <formula>$J$43=6</formula>
    </cfRule>
    <cfRule type="expression" dxfId="1" priority="2100" stopIfTrue="1">
      <formula>$J$43=7</formula>
    </cfRule>
    <cfRule type="expression" dxfId="0" priority="2101" stopIfTrue="1">
      <formula>$J$43=8</formula>
    </cfRule>
  </conditionalFormatting>
  <printOptions horizontalCentered="1"/>
  <pageMargins left="0" right="0" top="0.74803149606299213" bottom="0" header="0.31496062992125984" footer="0"/>
  <pageSetup paperSize="9" scale="75"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59</vt:i4>
      </vt:variant>
    </vt:vector>
  </HeadingPairs>
  <TitlesOfParts>
    <vt:vector size="64" baseType="lpstr">
      <vt:lpstr>第１段階(水田）</vt:lpstr>
      <vt:lpstr>第１段階(非水田）</vt:lpstr>
      <vt:lpstr>第２段階（水田、地上防除）</vt:lpstr>
      <vt:lpstr>第２段階（水田、航空防除）</vt:lpstr>
      <vt:lpstr>第2段階(非水田）</vt:lpstr>
      <vt:lpstr>'第２段階（水田、航空防除）'!Ap</vt:lpstr>
      <vt:lpstr>'第２段階（水田、地上防除）'!Ap</vt:lpstr>
      <vt:lpstr>'第2段階(非水田）'!Au</vt:lpstr>
      <vt:lpstr>'第2段階(非水田）'!DDr</vt:lpstr>
      <vt:lpstr>'第2段階(非水田）'!DDra</vt:lpstr>
      <vt:lpstr>'第２段階（水田、航空防除）'!dr</vt:lpstr>
      <vt:lpstr>'第２段階（水田、地上防除）'!dr</vt:lpstr>
      <vt:lpstr>dr</vt:lpstr>
      <vt:lpstr>ds</vt:lpstr>
      <vt:lpstr>'第２段階（水田、航空防除）'!dt</vt:lpstr>
      <vt:lpstr>'第２段階（水田、地上防除）'!dt</vt:lpstr>
      <vt:lpstr>'第２段階（水田、航空防除）'!dth</vt:lpstr>
      <vt:lpstr>'第２段階（水田、地上防除）'!dth</vt:lpstr>
      <vt:lpstr>'第２段階（水田、航空防除）'!dtp</vt:lpstr>
      <vt:lpstr>'第２段階（水田、地上防除）'!dtp</vt:lpstr>
      <vt:lpstr>'第２段階（水田、航空防除）'!ffp</vt:lpstr>
      <vt:lpstr>'第２段階（水田、地上防除）'!ffp</vt:lpstr>
      <vt:lpstr>'第2段階(非水田）'!ffu</vt:lpstr>
      <vt:lpstr>'第2段階(非水田）'!ffua</vt:lpstr>
      <vt:lpstr>fp</vt:lpstr>
      <vt:lpstr>fpp</vt:lpstr>
      <vt:lpstr>fu</vt:lpstr>
      <vt:lpstr>fua</vt:lpstr>
      <vt:lpstr>'第２段階（水田、航空防除）'!I</vt:lpstr>
      <vt:lpstr>'第２段階（水田、地上防除）'!I</vt:lpstr>
      <vt:lpstr>'第２段階（水田、航空防除）'!k</vt:lpstr>
      <vt:lpstr>'第２段階（水田、地上防除）'!k</vt:lpstr>
      <vt:lpstr>'第2段階(非水田）'!Kkkk</vt:lpstr>
      <vt:lpstr>'第2段階(非水田）'!KKoc</vt:lpstr>
      <vt:lpstr>'第２段階（水田、航空防除）'!Klevee</vt:lpstr>
      <vt:lpstr>'第２段階（水田、地上防除）'!Klevee</vt:lpstr>
      <vt:lpstr>'第２段階（水田、航空防除）'!Koc</vt:lpstr>
      <vt:lpstr>'第２段階（水田、地上防除）'!Koc</vt:lpstr>
      <vt:lpstr>'第２段階（水田、航空防除）'!Oclevee</vt:lpstr>
      <vt:lpstr>'第２段階（水田、地上防除）'!Oclevee</vt:lpstr>
      <vt:lpstr>'第２段階（水田、航空防除）'!Ocse</vt:lpstr>
      <vt:lpstr>'第２段階（水田、地上防除）'!Ocse</vt:lpstr>
      <vt:lpstr>'第2段階(非水田）'!OOCSE</vt:lpstr>
      <vt:lpstr>'第２段階（水田、航空防除）'!Plevee</vt:lpstr>
      <vt:lpstr>'第２段階（水田、地上防除）'!Plevee</vt:lpstr>
      <vt:lpstr>'第2段階(非水田）'!PPse</vt:lpstr>
      <vt:lpstr>'第１段階(水田）'!Print_Area</vt:lpstr>
      <vt:lpstr>'第１段階(非水田）'!Print_Area</vt:lpstr>
      <vt:lpstr>'第2段階(非水田）'!Print_Area</vt:lpstr>
      <vt:lpstr>'第２段階（水田、航空防除）'!Pse</vt:lpstr>
      <vt:lpstr>'第２段階（水田、地上防除）'!Pse</vt:lpstr>
      <vt:lpstr>'第2段階(非水田）'!RU</vt:lpstr>
      <vt:lpstr>'第2段階(非水田）'!RUa</vt:lpstr>
      <vt:lpstr>RUaa</vt:lpstr>
      <vt:lpstr>RUUa</vt:lpstr>
      <vt:lpstr>'第２段階（水田、航空防除）'!rws</vt:lpstr>
      <vt:lpstr>'第２段階（水田、地上防除）'!rws</vt:lpstr>
      <vt:lpstr>'第2段階(非水田）'!SANP</vt:lpstr>
      <vt:lpstr>'第２段階（水田、航空防除）'!Vse</vt:lpstr>
      <vt:lpstr>'第２段階（水田、地上防除）'!Vse</vt:lpstr>
      <vt:lpstr>'第2段階(非水田）'!VVse</vt:lpstr>
      <vt:lpstr>'第2段階(非水田）'!Zr</vt:lpstr>
      <vt:lpstr>'第2段階(非水田）'!Zra</vt:lpstr>
      <vt:lpstr>'第2段階(非水田）'!っっｐ</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秋山 嘉大</dc:creator>
  <cp:lastModifiedBy>佐々木 延明</cp:lastModifiedBy>
  <cp:lastPrinted>2019-12-10T07:12:48Z</cp:lastPrinted>
  <dcterms:created xsi:type="dcterms:W3CDTF">1997-01-08T22:48:59Z</dcterms:created>
  <dcterms:modified xsi:type="dcterms:W3CDTF">2021-07-28T02:29:40Z</dcterms:modified>
</cp:coreProperties>
</file>