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44大分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市町村分担金内訳!$A$6:$DU$10</definedName>
    <definedName name="_xlnm._FilterDatabase" localSheetId="4" hidden="1">組合分担金内訳!$A$6:$BE$24</definedName>
    <definedName name="_xlnm._FilterDatabase" localSheetId="3" hidden="1">'廃棄物事業経費（歳出）'!$A$6:$CI$28</definedName>
    <definedName name="_xlnm._FilterDatabase" localSheetId="2" hidden="1">'廃棄物事業経費（歳入）'!$A$6:$AE$28</definedName>
    <definedName name="_xlnm._FilterDatabase" localSheetId="0" hidden="1">'廃棄物事業経費（市町村）'!$A$6:$DJ$24</definedName>
    <definedName name="_xlnm._FilterDatabase" localSheetId="1" hidden="1">'廃棄物事業経費（組合）'!$A$6:$DJ$10</definedName>
    <definedName name="_xlnm.Print_Area" localSheetId="6">経費集計!$A$1:$M$33</definedName>
    <definedName name="_xlnm.Print_Area" localSheetId="5">市町村分担金内訳!$2:$11</definedName>
    <definedName name="_xlnm.Print_Area" localSheetId="4">組合分担金内訳!$2:$25</definedName>
    <definedName name="_xlnm.Print_Area" localSheetId="3">'廃棄物事業経費（歳出）'!$2:$29</definedName>
    <definedName name="_xlnm.Print_Area" localSheetId="2">'廃棄物事業経費（歳入）'!$2:$29</definedName>
    <definedName name="_xlnm.Print_Area" localSheetId="0">'廃棄物事業経費（市町村）'!$2:$25</definedName>
    <definedName name="_xlnm.Print_Area" localSheetId="1">'廃棄物事業経費（組合）'!$2:$11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D8" i="6"/>
  <c r="D9" i="6"/>
  <c r="D10" i="6"/>
  <c r="D11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I17" i="5"/>
  <c r="I23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G8" i="5"/>
  <c r="I8" i="5" s="1"/>
  <c r="G9" i="5"/>
  <c r="I9" i="5" s="1"/>
  <c r="G10" i="5"/>
  <c r="I10" i="5" s="1"/>
  <c r="G11" i="5"/>
  <c r="I11" i="5" s="1"/>
  <c r="G12" i="5"/>
  <c r="I12" i="5" s="1"/>
  <c r="G13" i="5"/>
  <c r="I13" i="5" s="1"/>
  <c r="G14" i="5"/>
  <c r="I14" i="5" s="1"/>
  <c r="G15" i="5"/>
  <c r="I15" i="5" s="1"/>
  <c r="G16" i="5"/>
  <c r="I16" i="5" s="1"/>
  <c r="G17" i="5"/>
  <c r="G18" i="5"/>
  <c r="I18" i="5" s="1"/>
  <c r="G19" i="5"/>
  <c r="I19" i="5" s="1"/>
  <c r="G20" i="5"/>
  <c r="I20" i="5" s="1"/>
  <c r="G21" i="5"/>
  <c r="I21" i="5" s="1"/>
  <c r="G22" i="5"/>
  <c r="I22" i="5" s="1"/>
  <c r="G23" i="5"/>
  <c r="G24" i="5"/>
  <c r="I24" i="5" s="1"/>
  <c r="G25" i="5"/>
  <c r="I25" i="5" s="1"/>
  <c r="F23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D24" i="5"/>
  <c r="F24" i="5" s="1"/>
  <c r="D25" i="5"/>
  <c r="F25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A9" i="4"/>
  <c r="CA15" i="4"/>
  <c r="CA27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V19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Q11" i="4"/>
  <c r="BQ17" i="4"/>
  <c r="BQ23" i="4"/>
  <c r="BQ29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I9" i="4"/>
  <c r="BI15" i="4"/>
  <c r="BI21" i="4"/>
  <c r="BI27" i="4"/>
  <c r="BG13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CA21" i="4" s="1"/>
  <c r="AY22" i="4"/>
  <c r="AY23" i="4"/>
  <c r="AY24" i="4"/>
  <c r="AY25" i="4"/>
  <c r="AY26" i="4"/>
  <c r="AY27" i="4"/>
  <c r="AY28" i="4"/>
  <c r="AY29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O8" i="4"/>
  <c r="BQ8" i="4" s="1"/>
  <c r="AO9" i="4"/>
  <c r="AO10" i="4"/>
  <c r="AN10" i="4" s="1"/>
  <c r="BG10" i="4" s="1"/>
  <c r="AO11" i="4"/>
  <c r="AO12" i="4"/>
  <c r="AO13" i="4"/>
  <c r="AN13" i="4" s="1"/>
  <c r="AO14" i="4"/>
  <c r="BQ14" i="4" s="1"/>
  <c r="AO15" i="4"/>
  <c r="AO16" i="4"/>
  <c r="AN16" i="4" s="1"/>
  <c r="BG16" i="4" s="1"/>
  <c r="AO17" i="4"/>
  <c r="AO18" i="4"/>
  <c r="AO19" i="4"/>
  <c r="AN19" i="4" s="1"/>
  <c r="AO20" i="4"/>
  <c r="BQ20" i="4" s="1"/>
  <c r="AO21" i="4"/>
  <c r="AO22" i="4"/>
  <c r="AN22" i="4" s="1"/>
  <c r="BG22" i="4" s="1"/>
  <c r="AO23" i="4"/>
  <c r="AO24" i="4"/>
  <c r="AO25" i="4"/>
  <c r="AN25" i="4" s="1"/>
  <c r="BG25" i="4" s="1"/>
  <c r="AO26" i="4"/>
  <c r="BQ26" i="4" s="1"/>
  <c r="AO27" i="4"/>
  <c r="AO28" i="4"/>
  <c r="AN28" i="4" s="1"/>
  <c r="BG28" i="4" s="1"/>
  <c r="AO29" i="4"/>
  <c r="AN9" i="4"/>
  <c r="AN12" i="4"/>
  <c r="AN15" i="4"/>
  <c r="AN18" i="4"/>
  <c r="AN21" i="4"/>
  <c r="AN24" i="4"/>
  <c r="AN27" i="4"/>
  <c r="AG8" i="4"/>
  <c r="AF8" i="4" s="1"/>
  <c r="AG9" i="4"/>
  <c r="AF9" i="4" s="1"/>
  <c r="AG10" i="4"/>
  <c r="AG11" i="4"/>
  <c r="AF11" i="4" s="1"/>
  <c r="AG12" i="4"/>
  <c r="BI12" i="4" s="1"/>
  <c r="AG13" i="4"/>
  <c r="AG14" i="4"/>
  <c r="AF14" i="4" s="1"/>
  <c r="AG15" i="4"/>
  <c r="AF15" i="4" s="1"/>
  <c r="AG16" i="4"/>
  <c r="AG17" i="4"/>
  <c r="AF17" i="4" s="1"/>
  <c r="AG18" i="4"/>
  <c r="BI18" i="4" s="1"/>
  <c r="AG19" i="4"/>
  <c r="AG20" i="4"/>
  <c r="AF20" i="4" s="1"/>
  <c r="AG21" i="4"/>
  <c r="AF21" i="4" s="1"/>
  <c r="AG22" i="4"/>
  <c r="AG23" i="4"/>
  <c r="AF23" i="4" s="1"/>
  <c r="AG24" i="4"/>
  <c r="BI24" i="4" s="1"/>
  <c r="AG25" i="4"/>
  <c r="AG26" i="4"/>
  <c r="AF26" i="4" s="1"/>
  <c r="AG27" i="4"/>
  <c r="AF27" i="4" s="1"/>
  <c r="AG28" i="4"/>
  <c r="AG29" i="4"/>
  <c r="AF29" i="4" s="1"/>
  <c r="AF10" i="4"/>
  <c r="AF13" i="4"/>
  <c r="AF16" i="4"/>
  <c r="AF19" i="4"/>
  <c r="BG19" i="4" s="1"/>
  <c r="AF22" i="4"/>
  <c r="AF25" i="4"/>
  <c r="AF28" i="4"/>
  <c r="W8" i="4"/>
  <c r="CA8" i="4" s="1"/>
  <c r="W9" i="4"/>
  <c r="W10" i="4"/>
  <c r="CA10" i="4" s="1"/>
  <c r="W11" i="4"/>
  <c r="CA11" i="4" s="1"/>
  <c r="W12" i="4"/>
  <c r="CA12" i="4" s="1"/>
  <c r="W13" i="4"/>
  <c r="CA13" i="4" s="1"/>
  <c r="W14" i="4"/>
  <c r="CA14" i="4" s="1"/>
  <c r="W15" i="4"/>
  <c r="W16" i="4"/>
  <c r="CA16" i="4" s="1"/>
  <c r="W17" i="4"/>
  <c r="CA17" i="4" s="1"/>
  <c r="W18" i="4"/>
  <c r="CA18" i="4" s="1"/>
  <c r="W19" i="4"/>
  <c r="CA19" i="4" s="1"/>
  <c r="W20" i="4"/>
  <c r="CA20" i="4" s="1"/>
  <c r="W21" i="4"/>
  <c r="W22" i="4"/>
  <c r="CA22" i="4" s="1"/>
  <c r="W23" i="4"/>
  <c r="CA23" i="4" s="1"/>
  <c r="W24" i="4"/>
  <c r="CA24" i="4" s="1"/>
  <c r="W25" i="4"/>
  <c r="CA25" i="4" s="1"/>
  <c r="W26" i="4"/>
  <c r="CA26" i="4" s="1"/>
  <c r="W27" i="4"/>
  <c r="W28" i="4"/>
  <c r="CA28" i="4" s="1"/>
  <c r="W29" i="4"/>
  <c r="CA29" i="4" s="1"/>
  <c r="R8" i="4"/>
  <c r="BV8" i="4" s="1"/>
  <c r="R9" i="4"/>
  <c r="BV9" i="4" s="1"/>
  <c r="R10" i="4"/>
  <c r="BV10" i="4" s="1"/>
  <c r="R11" i="4"/>
  <c r="R12" i="4"/>
  <c r="BV12" i="4" s="1"/>
  <c r="R13" i="4"/>
  <c r="BV13" i="4" s="1"/>
  <c r="R14" i="4"/>
  <c r="BV14" i="4" s="1"/>
  <c r="R15" i="4"/>
  <c r="BV15" i="4" s="1"/>
  <c r="R16" i="4"/>
  <c r="BV16" i="4" s="1"/>
  <c r="R17" i="4"/>
  <c r="R18" i="4"/>
  <c r="BV18" i="4" s="1"/>
  <c r="R19" i="4"/>
  <c r="R20" i="4"/>
  <c r="BV20" i="4" s="1"/>
  <c r="R21" i="4"/>
  <c r="BV21" i="4" s="1"/>
  <c r="R22" i="4"/>
  <c r="BV22" i="4" s="1"/>
  <c r="R23" i="4"/>
  <c r="R24" i="4"/>
  <c r="BV24" i="4" s="1"/>
  <c r="R25" i="4"/>
  <c r="BV25" i="4" s="1"/>
  <c r="R26" i="4"/>
  <c r="BV26" i="4" s="1"/>
  <c r="R27" i="4"/>
  <c r="BV27" i="4" s="1"/>
  <c r="R28" i="4"/>
  <c r="BV28" i="4" s="1"/>
  <c r="R29" i="4"/>
  <c r="M8" i="4"/>
  <c r="M9" i="4"/>
  <c r="M10" i="4"/>
  <c r="BQ10" i="4" s="1"/>
  <c r="M11" i="4"/>
  <c r="M12" i="4"/>
  <c r="BQ12" i="4" s="1"/>
  <c r="M13" i="4"/>
  <c r="M14" i="4"/>
  <c r="M15" i="4"/>
  <c r="M16" i="4"/>
  <c r="BQ16" i="4" s="1"/>
  <c r="M17" i="4"/>
  <c r="M18" i="4"/>
  <c r="BQ18" i="4" s="1"/>
  <c r="M19" i="4"/>
  <c r="M20" i="4"/>
  <c r="M21" i="4"/>
  <c r="M22" i="4"/>
  <c r="BQ22" i="4" s="1"/>
  <c r="M23" i="4"/>
  <c r="M24" i="4"/>
  <c r="BQ24" i="4" s="1"/>
  <c r="M25" i="4"/>
  <c r="M26" i="4"/>
  <c r="M27" i="4"/>
  <c r="M28" i="4"/>
  <c r="BQ28" i="4" s="1"/>
  <c r="M29" i="4"/>
  <c r="L8" i="4"/>
  <c r="L14" i="4"/>
  <c r="L17" i="4"/>
  <c r="L20" i="4"/>
  <c r="L23" i="4"/>
  <c r="L26" i="4"/>
  <c r="E8" i="4"/>
  <c r="BI8" i="4" s="1"/>
  <c r="E9" i="4"/>
  <c r="E10" i="4"/>
  <c r="BI10" i="4" s="1"/>
  <c r="E11" i="4"/>
  <c r="BI11" i="4" s="1"/>
  <c r="E12" i="4"/>
  <c r="E13" i="4"/>
  <c r="E14" i="4"/>
  <c r="BI14" i="4" s="1"/>
  <c r="E15" i="4"/>
  <c r="E16" i="4"/>
  <c r="BI16" i="4" s="1"/>
  <c r="E17" i="4"/>
  <c r="BI17" i="4" s="1"/>
  <c r="E18" i="4"/>
  <c r="E19" i="4"/>
  <c r="E20" i="4"/>
  <c r="BI20" i="4" s="1"/>
  <c r="E21" i="4"/>
  <c r="E22" i="4"/>
  <c r="BI22" i="4" s="1"/>
  <c r="E23" i="4"/>
  <c r="BI23" i="4" s="1"/>
  <c r="E24" i="4"/>
  <c r="E25" i="4"/>
  <c r="E26" i="4"/>
  <c r="BI26" i="4" s="1"/>
  <c r="E27" i="4"/>
  <c r="E28" i="4"/>
  <c r="BI28" i="4" s="1"/>
  <c r="E29" i="4"/>
  <c r="BI29" i="4" s="1"/>
  <c r="D9" i="4"/>
  <c r="D12" i="4"/>
  <c r="D15" i="4"/>
  <c r="D18" i="4"/>
  <c r="D21" i="4"/>
  <c r="D24" i="4"/>
  <c r="D27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0" i="3"/>
  <c r="W13" i="3"/>
  <c r="W16" i="3"/>
  <c r="W19" i="3"/>
  <c r="W22" i="3"/>
  <c r="W25" i="3"/>
  <c r="W28" i="3"/>
  <c r="N8" i="3"/>
  <c r="W8" i="3" s="1"/>
  <c r="N9" i="3"/>
  <c r="M9" i="3" s="1"/>
  <c r="N10" i="3"/>
  <c r="N11" i="3"/>
  <c r="M11" i="3" s="1"/>
  <c r="N12" i="3"/>
  <c r="M12" i="3" s="1"/>
  <c r="N13" i="3"/>
  <c r="N14" i="3"/>
  <c r="W14" i="3" s="1"/>
  <c r="N15" i="3"/>
  <c r="M15" i="3" s="1"/>
  <c r="N16" i="3"/>
  <c r="N17" i="3"/>
  <c r="M17" i="3" s="1"/>
  <c r="N18" i="3"/>
  <c r="M18" i="3" s="1"/>
  <c r="N19" i="3"/>
  <c r="N20" i="3"/>
  <c r="W20" i="3" s="1"/>
  <c r="N21" i="3"/>
  <c r="M21" i="3" s="1"/>
  <c r="N22" i="3"/>
  <c r="N23" i="3"/>
  <c r="M23" i="3" s="1"/>
  <c r="N24" i="3"/>
  <c r="M24" i="3" s="1"/>
  <c r="N25" i="3"/>
  <c r="N26" i="3"/>
  <c r="W26" i="3" s="1"/>
  <c r="N27" i="3"/>
  <c r="M27" i="3" s="1"/>
  <c r="N28" i="3"/>
  <c r="N29" i="3"/>
  <c r="M29" i="3" s="1"/>
  <c r="M10" i="3"/>
  <c r="M13" i="3"/>
  <c r="M16" i="3"/>
  <c r="M19" i="3"/>
  <c r="M22" i="3"/>
  <c r="M25" i="3"/>
  <c r="M28" i="3"/>
  <c r="E8" i="3"/>
  <c r="E9" i="3"/>
  <c r="E10" i="3"/>
  <c r="D10" i="3" s="1"/>
  <c r="V10" i="3" s="1"/>
  <c r="E11" i="3"/>
  <c r="W11" i="3" s="1"/>
  <c r="E12" i="3"/>
  <c r="D12" i="3" s="1"/>
  <c r="E13" i="3"/>
  <c r="D13" i="3" s="1"/>
  <c r="V13" i="3" s="1"/>
  <c r="E14" i="3"/>
  <c r="E15" i="3"/>
  <c r="E16" i="3"/>
  <c r="D16" i="3" s="1"/>
  <c r="V16" i="3" s="1"/>
  <c r="E17" i="3"/>
  <c r="W17" i="3" s="1"/>
  <c r="E18" i="3"/>
  <c r="D18" i="3" s="1"/>
  <c r="E19" i="3"/>
  <c r="D19" i="3" s="1"/>
  <c r="E20" i="3"/>
  <c r="E21" i="3"/>
  <c r="E22" i="3"/>
  <c r="D22" i="3" s="1"/>
  <c r="V22" i="3" s="1"/>
  <c r="E23" i="3"/>
  <c r="W23" i="3" s="1"/>
  <c r="E24" i="3"/>
  <c r="D24" i="3" s="1"/>
  <c r="E25" i="3"/>
  <c r="D25" i="3" s="1"/>
  <c r="V25" i="3" s="1"/>
  <c r="E26" i="3"/>
  <c r="E27" i="3"/>
  <c r="E28" i="3"/>
  <c r="D28" i="3" s="1"/>
  <c r="V28" i="3" s="1"/>
  <c r="E29" i="3"/>
  <c r="W29" i="3" s="1"/>
  <c r="D8" i="3"/>
  <c r="D11" i="3"/>
  <c r="V11" i="3" s="1"/>
  <c r="D14" i="3"/>
  <c r="D17" i="3"/>
  <c r="V17" i="3" s="1"/>
  <c r="D20" i="3"/>
  <c r="D23" i="3"/>
  <c r="V23" i="3" s="1"/>
  <c r="D26" i="3"/>
  <c r="D29" i="3"/>
  <c r="V29" i="3" s="1"/>
  <c r="DI8" i="2"/>
  <c r="DI9" i="2"/>
  <c r="DI10" i="2"/>
  <c r="DI11" i="2"/>
  <c r="DH8" i="2"/>
  <c r="DH9" i="2"/>
  <c r="DH10" i="2"/>
  <c r="DH11" i="2"/>
  <c r="DF8" i="2"/>
  <c r="DF9" i="2"/>
  <c r="DF10" i="2"/>
  <c r="DF11" i="2"/>
  <c r="DE8" i="2"/>
  <c r="DE9" i="2"/>
  <c r="DE10" i="2"/>
  <c r="DE11" i="2"/>
  <c r="DD8" i="2"/>
  <c r="DD9" i="2"/>
  <c r="DD10" i="2"/>
  <c r="DD11" i="2"/>
  <c r="DC8" i="2"/>
  <c r="DC9" i="2"/>
  <c r="DC10" i="2"/>
  <c r="DC11" i="2"/>
  <c r="DA8" i="2"/>
  <c r="DA9" i="2"/>
  <c r="DA10" i="2"/>
  <c r="DA11" i="2"/>
  <c r="CZ8" i="2"/>
  <c r="CZ9" i="2"/>
  <c r="CZ10" i="2"/>
  <c r="CZ11" i="2"/>
  <c r="CY8" i="2"/>
  <c r="CY9" i="2"/>
  <c r="CY10" i="2"/>
  <c r="CY11" i="2"/>
  <c r="CX8" i="2"/>
  <c r="CX9" i="2"/>
  <c r="CX10" i="2"/>
  <c r="CX11" i="2"/>
  <c r="CW10" i="2"/>
  <c r="CV8" i="2"/>
  <c r="CV9" i="2"/>
  <c r="CV10" i="2"/>
  <c r="CV11" i="2"/>
  <c r="CU8" i="2"/>
  <c r="CU9" i="2"/>
  <c r="CU10" i="2"/>
  <c r="CU11" i="2"/>
  <c r="CT8" i="2"/>
  <c r="CT9" i="2"/>
  <c r="CT10" i="2"/>
  <c r="CT11" i="2"/>
  <c r="CS8" i="2"/>
  <c r="CS9" i="2"/>
  <c r="CS10" i="2"/>
  <c r="CS11" i="2"/>
  <c r="CO8" i="2"/>
  <c r="CO9" i="2"/>
  <c r="CO10" i="2"/>
  <c r="CO11" i="2"/>
  <c r="CN8" i="2"/>
  <c r="CN9" i="2"/>
  <c r="CN10" i="2"/>
  <c r="CN11" i="2"/>
  <c r="CM8" i="2"/>
  <c r="CM9" i="2"/>
  <c r="CM10" i="2"/>
  <c r="CM11" i="2"/>
  <c r="CL8" i="2"/>
  <c r="CL9" i="2"/>
  <c r="CL10" i="2"/>
  <c r="CL11" i="2"/>
  <c r="CK8" i="2"/>
  <c r="CK9" i="2"/>
  <c r="CK10" i="2"/>
  <c r="CK11" i="2"/>
  <c r="CJ10" i="2"/>
  <c r="BZ8" i="2"/>
  <c r="DB8" i="2" s="1"/>
  <c r="BZ9" i="2"/>
  <c r="BZ10" i="2"/>
  <c r="DB10" i="2" s="1"/>
  <c r="BZ11" i="2"/>
  <c r="BU8" i="2"/>
  <c r="BU9" i="2"/>
  <c r="BU10" i="2"/>
  <c r="BU11" i="2"/>
  <c r="BP8" i="2"/>
  <c r="BO8" i="2" s="1"/>
  <c r="CH8" i="2" s="1"/>
  <c r="BP9" i="2"/>
  <c r="CR9" i="2" s="1"/>
  <c r="BP10" i="2"/>
  <c r="BP11" i="2"/>
  <c r="BH8" i="2"/>
  <c r="BH9" i="2"/>
  <c r="CJ9" i="2" s="1"/>
  <c r="BH10" i="2"/>
  <c r="BG10" i="2" s="1"/>
  <c r="CI10" i="2" s="1"/>
  <c r="BH11" i="2"/>
  <c r="BG11" i="2" s="1"/>
  <c r="CI11" i="2" s="1"/>
  <c r="BG8" i="2"/>
  <c r="AX8" i="2"/>
  <c r="AX9" i="2"/>
  <c r="DB9" i="2" s="1"/>
  <c r="AX10" i="2"/>
  <c r="AX11" i="2"/>
  <c r="AM11" i="2" s="1"/>
  <c r="BF11" i="2" s="1"/>
  <c r="AS8" i="2"/>
  <c r="CW8" i="2" s="1"/>
  <c r="AS9" i="2"/>
  <c r="AS10" i="2"/>
  <c r="AS11" i="2"/>
  <c r="CW11" i="2" s="1"/>
  <c r="AN8" i="2"/>
  <c r="AN9" i="2"/>
  <c r="AM9" i="2" s="1"/>
  <c r="BF9" i="2" s="1"/>
  <c r="AN10" i="2"/>
  <c r="AM10" i="2" s="1"/>
  <c r="BF10" i="2" s="1"/>
  <c r="AN11" i="2"/>
  <c r="AF8" i="2"/>
  <c r="AF9" i="2"/>
  <c r="AE9" i="2" s="1"/>
  <c r="AF10" i="2"/>
  <c r="AF11" i="2"/>
  <c r="AE11" i="2" s="1"/>
  <c r="AE10" i="2"/>
  <c r="AD8" i="2"/>
  <c r="AD9" i="2"/>
  <c r="AD10" i="2"/>
  <c r="AD11" i="2"/>
  <c r="AC8" i="2"/>
  <c r="AC9" i="2"/>
  <c r="AC10" i="2"/>
  <c r="AC11" i="2"/>
  <c r="AB8" i="2"/>
  <c r="AB9" i="2"/>
  <c r="AB10" i="2"/>
  <c r="AB11" i="2"/>
  <c r="AA8" i="2"/>
  <c r="AA9" i="2"/>
  <c r="AA10" i="2"/>
  <c r="AA11" i="2"/>
  <c r="Z8" i="2"/>
  <c r="Z9" i="2"/>
  <c r="Z10" i="2"/>
  <c r="Z11" i="2"/>
  <c r="Y8" i="2"/>
  <c r="Y9" i="2"/>
  <c r="Y10" i="2"/>
  <c r="Y11" i="2"/>
  <c r="X8" i="2"/>
  <c r="X9" i="2"/>
  <c r="X10" i="2"/>
  <c r="X11" i="2"/>
  <c r="W8" i="2"/>
  <c r="N8" i="2"/>
  <c r="N9" i="2"/>
  <c r="M9" i="2" s="1"/>
  <c r="V9" i="2" s="1"/>
  <c r="N10" i="2"/>
  <c r="M10" i="2" s="1"/>
  <c r="N11" i="2"/>
  <c r="M8" i="2"/>
  <c r="E8" i="2"/>
  <c r="D8" i="2" s="1"/>
  <c r="E9" i="2"/>
  <c r="D9" i="2" s="1"/>
  <c r="E10" i="2"/>
  <c r="E11" i="2"/>
  <c r="D11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B11" i="1"/>
  <c r="DB17" i="1"/>
  <c r="DB18" i="1"/>
  <c r="DB19" i="1"/>
  <c r="DB24" i="1"/>
  <c r="DB25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W11" i="1"/>
  <c r="CW13" i="1"/>
  <c r="CW14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R9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J9" i="1"/>
  <c r="CH9" i="1"/>
  <c r="DJ9" i="1" s="1"/>
  <c r="BZ8" i="1"/>
  <c r="DB8" i="1" s="1"/>
  <c r="BZ9" i="1"/>
  <c r="DB9" i="1" s="1"/>
  <c r="BZ10" i="1"/>
  <c r="BZ11" i="1"/>
  <c r="BZ12" i="1"/>
  <c r="DB12" i="1" s="1"/>
  <c r="BZ13" i="1"/>
  <c r="DB13" i="1" s="1"/>
  <c r="BZ14" i="1"/>
  <c r="DB14" i="1" s="1"/>
  <c r="BZ15" i="1"/>
  <c r="DB15" i="1" s="1"/>
  <c r="BZ16" i="1"/>
  <c r="BZ17" i="1"/>
  <c r="BZ18" i="1"/>
  <c r="BZ19" i="1"/>
  <c r="BZ20" i="1"/>
  <c r="DB20" i="1" s="1"/>
  <c r="BZ21" i="1"/>
  <c r="DB21" i="1" s="1"/>
  <c r="BZ22" i="1"/>
  <c r="BZ23" i="1"/>
  <c r="DB23" i="1" s="1"/>
  <c r="BZ24" i="1"/>
  <c r="BZ25" i="1"/>
  <c r="BU8" i="1"/>
  <c r="CW8" i="1" s="1"/>
  <c r="BU9" i="1"/>
  <c r="CW9" i="1" s="1"/>
  <c r="BU10" i="1"/>
  <c r="BU11" i="1"/>
  <c r="BU12" i="1"/>
  <c r="CW12" i="1" s="1"/>
  <c r="BU13" i="1"/>
  <c r="BU14" i="1"/>
  <c r="BU15" i="1"/>
  <c r="CW15" i="1" s="1"/>
  <c r="BU16" i="1"/>
  <c r="BU17" i="1"/>
  <c r="CW17" i="1" s="1"/>
  <c r="BU18" i="1"/>
  <c r="CW18" i="1" s="1"/>
  <c r="BU19" i="1"/>
  <c r="CW19" i="1" s="1"/>
  <c r="BU20" i="1"/>
  <c r="CW20" i="1" s="1"/>
  <c r="BU21" i="1"/>
  <c r="CW21" i="1" s="1"/>
  <c r="BU22" i="1"/>
  <c r="CW22" i="1" s="1"/>
  <c r="BU23" i="1"/>
  <c r="CW23" i="1" s="1"/>
  <c r="BU24" i="1"/>
  <c r="CW24" i="1" s="1"/>
  <c r="BU25" i="1"/>
  <c r="CW25" i="1" s="1"/>
  <c r="BP8" i="1"/>
  <c r="CR8" i="1" s="1"/>
  <c r="BP9" i="1"/>
  <c r="BP10" i="1"/>
  <c r="CR10" i="1" s="1"/>
  <c r="BP11" i="1"/>
  <c r="CR11" i="1" s="1"/>
  <c r="BP12" i="1"/>
  <c r="CR12" i="1" s="1"/>
  <c r="BP13" i="1"/>
  <c r="CR13" i="1" s="1"/>
  <c r="BP14" i="1"/>
  <c r="CR14" i="1" s="1"/>
  <c r="BP15" i="1"/>
  <c r="CR15" i="1" s="1"/>
  <c r="BP16" i="1"/>
  <c r="CR16" i="1" s="1"/>
  <c r="BP17" i="1"/>
  <c r="CR17" i="1" s="1"/>
  <c r="BP18" i="1"/>
  <c r="CR18" i="1" s="1"/>
  <c r="BP19" i="1"/>
  <c r="CR19" i="1" s="1"/>
  <c r="BP20" i="1"/>
  <c r="CR20" i="1" s="1"/>
  <c r="BP21" i="1"/>
  <c r="CR21" i="1" s="1"/>
  <c r="BP22" i="1"/>
  <c r="CR22" i="1" s="1"/>
  <c r="BP23" i="1"/>
  <c r="CR23" i="1" s="1"/>
  <c r="BP24" i="1"/>
  <c r="CR24" i="1" s="1"/>
  <c r="BP25" i="1"/>
  <c r="CR25" i="1" s="1"/>
  <c r="BO8" i="1"/>
  <c r="CQ8" i="1" s="1"/>
  <c r="BO9" i="1"/>
  <c r="CQ9" i="1" s="1"/>
  <c r="BO10" i="1"/>
  <c r="CQ10" i="1" s="1"/>
  <c r="BO11" i="1"/>
  <c r="CQ11" i="1" s="1"/>
  <c r="BO12" i="1"/>
  <c r="CQ12" i="1" s="1"/>
  <c r="BO13" i="1"/>
  <c r="CQ13" i="1" s="1"/>
  <c r="BO14" i="1"/>
  <c r="CH14" i="1" s="1"/>
  <c r="BO15" i="1"/>
  <c r="CQ15" i="1" s="1"/>
  <c r="BO16" i="1"/>
  <c r="CQ16" i="1" s="1"/>
  <c r="BO17" i="1"/>
  <c r="CQ17" i="1" s="1"/>
  <c r="BO18" i="1"/>
  <c r="CQ18" i="1" s="1"/>
  <c r="BO19" i="1"/>
  <c r="CQ19" i="1" s="1"/>
  <c r="BO20" i="1"/>
  <c r="CQ20" i="1" s="1"/>
  <c r="BO21" i="1"/>
  <c r="CH21" i="1" s="1"/>
  <c r="DJ21" i="1" s="1"/>
  <c r="BO22" i="1"/>
  <c r="CQ22" i="1" s="1"/>
  <c r="BO23" i="1"/>
  <c r="CQ23" i="1" s="1"/>
  <c r="BO24" i="1"/>
  <c r="CQ24" i="1" s="1"/>
  <c r="BO25" i="1"/>
  <c r="CQ25" i="1" s="1"/>
  <c r="BH8" i="1"/>
  <c r="CJ8" i="1" s="1"/>
  <c r="BH9" i="1"/>
  <c r="BH10" i="1"/>
  <c r="CJ10" i="1" s="1"/>
  <c r="BH11" i="1"/>
  <c r="CJ11" i="1" s="1"/>
  <c r="BH12" i="1"/>
  <c r="CJ12" i="1" s="1"/>
  <c r="BH13" i="1"/>
  <c r="CJ13" i="1" s="1"/>
  <c r="BH14" i="1"/>
  <c r="CJ14" i="1" s="1"/>
  <c r="BH15" i="1"/>
  <c r="CJ15" i="1" s="1"/>
  <c r="BH16" i="1"/>
  <c r="CJ16" i="1" s="1"/>
  <c r="BH17" i="1"/>
  <c r="CJ17" i="1" s="1"/>
  <c r="BH18" i="1"/>
  <c r="CJ18" i="1" s="1"/>
  <c r="BH19" i="1"/>
  <c r="CJ19" i="1" s="1"/>
  <c r="BH20" i="1"/>
  <c r="CJ20" i="1" s="1"/>
  <c r="BH21" i="1"/>
  <c r="CJ21" i="1" s="1"/>
  <c r="BH22" i="1"/>
  <c r="CJ22" i="1" s="1"/>
  <c r="BH23" i="1"/>
  <c r="CJ23" i="1" s="1"/>
  <c r="BH24" i="1"/>
  <c r="CJ24" i="1" s="1"/>
  <c r="BH25" i="1"/>
  <c r="CJ25" i="1" s="1"/>
  <c r="BG8" i="1"/>
  <c r="CI8" i="1" s="1"/>
  <c r="BG9" i="1"/>
  <c r="CI9" i="1" s="1"/>
  <c r="BG10" i="1"/>
  <c r="CI10" i="1" s="1"/>
  <c r="BG11" i="1"/>
  <c r="CI11" i="1" s="1"/>
  <c r="BG12" i="1"/>
  <c r="CI12" i="1" s="1"/>
  <c r="BG13" i="1"/>
  <c r="CI13" i="1" s="1"/>
  <c r="BG14" i="1"/>
  <c r="CI14" i="1" s="1"/>
  <c r="BG15" i="1"/>
  <c r="CI15" i="1" s="1"/>
  <c r="BG16" i="1"/>
  <c r="CI16" i="1" s="1"/>
  <c r="BG17" i="1"/>
  <c r="CI17" i="1" s="1"/>
  <c r="BG18" i="1"/>
  <c r="CI18" i="1" s="1"/>
  <c r="BG19" i="1"/>
  <c r="CI19" i="1" s="1"/>
  <c r="BG20" i="1"/>
  <c r="CI20" i="1" s="1"/>
  <c r="BG21" i="1"/>
  <c r="CI21" i="1" s="1"/>
  <c r="BG22" i="1"/>
  <c r="CI22" i="1" s="1"/>
  <c r="BG23" i="1"/>
  <c r="CI23" i="1" s="1"/>
  <c r="BG24" i="1"/>
  <c r="CI24" i="1" s="1"/>
  <c r="BG25" i="1"/>
  <c r="CI25" i="1" s="1"/>
  <c r="BF9" i="1"/>
  <c r="BF15" i="1"/>
  <c r="BF21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M8" i="1"/>
  <c r="BF8" i="1" s="1"/>
  <c r="AM9" i="1"/>
  <c r="AM10" i="1"/>
  <c r="BF10" i="1" s="1"/>
  <c r="AM11" i="1"/>
  <c r="BF11" i="1" s="1"/>
  <c r="AM12" i="1"/>
  <c r="BF12" i="1" s="1"/>
  <c r="AM13" i="1"/>
  <c r="BF13" i="1" s="1"/>
  <c r="AM14" i="1"/>
  <c r="BF14" i="1" s="1"/>
  <c r="AM15" i="1"/>
  <c r="AM16" i="1"/>
  <c r="BF16" i="1" s="1"/>
  <c r="AM17" i="1"/>
  <c r="BF17" i="1" s="1"/>
  <c r="AM18" i="1"/>
  <c r="BF18" i="1" s="1"/>
  <c r="AM19" i="1"/>
  <c r="BF19" i="1" s="1"/>
  <c r="AM20" i="1"/>
  <c r="BF20" i="1" s="1"/>
  <c r="AM21" i="1"/>
  <c r="AM22" i="1"/>
  <c r="BF22" i="1" s="1"/>
  <c r="AM23" i="1"/>
  <c r="BF23" i="1" s="1"/>
  <c r="AM24" i="1"/>
  <c r="BF24" i="1" s="1"/>
  <c r="AM25" i="1"/>
  <c r="BF25" i="1" s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W9" i="1"/>
  <c r="V9" i="1"/>
  <c r="V15" i="1"/>
  <c r="V21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E8" i="1"/>
  <c r="W8" i="1" s="1"/>
  <c r="E9" i="1"/>
  <c r="E10" i="1"/>
  <c r="W10" i="1" s="1"/>
  <c r="E11" i="1"/>
  <c r="W11" i="1" s="1"/>
  <c r="E12" i="1"/>
  <c r="W12" i="1" s="1"/>
  <c r="E13" i="1"/>
  <c r="W13" i="1" s="1"/>
  <c r="E14" i="1"/>
  <c r="W14" i="1" s="1"/>
  <c r="E15" i="1"/>
  <c r="W15" i="1" s="1"/>
  <c r="E16" i="1"/>
  <c r="W16" i="1" s="1"/>
  <c r="E17" i="1"/>
  <c r="W17" i="1" s="1"/>
  <c r="E18" i="1"/>
  <c r="W18" i="1" s="1"/>
  <c r="E19" i="1"/>
  <c r="W19" i="1" s="1"/>
  <c r="E20" i="1"/>
  <c r="W20" i="1" s="1"/>
  <c r="E21" i="1"/>
  <c r="W21" i="1" s="1"/>
  <c r="E22" i="1"/>
  <c r="W22" i="1" s="1"/>
  <c r="E23" i="1"/>
  <c r="W23" i="1" s="1"/>
  <c r="E24" i="1"/>
  <c r="W24" i="1" s="1"/>
  <c r="E25" i="1"/>
  <c r="W25" i="1" s="1"/>
  <c r="D8" i="1"/>
  <c r="V8" i="1" s="1"/>
  <c r="D9" i="1"/>
  <c r="D10" i="1"/>
  <c r="V10" i="1" s="1"/>
  <c r="D11" i="1"/>
  <c r="V11" i="1" s="1"/>
  <c r="D12" i="1"/>
  <c r="V12" i="1" s="1"/>
  <c r="D13" i="1"/>
  <c r="V13" i="1" s="1"/>
  <c r="D14" i="1"/>
  <c r="V14" i="1" s="1"/>
  <c r="D15" i="1"/>
  <c r="D16" i="1"/>
  <c r="V16" i="1" s="1"/>
  <c r="D17" i="1"/>
  <c r="V17" i="1" s="1"/>
  <c r="D18" i="1"/>
  <c r="V18" i="1" s="1"/>
  <c r="D19" i="1"/>
  <c r="V19" i="1" s="1"/>
  <c r="D20" i="1"/>
  <c r="V20" i="1" s="1"/>
  <c r="D21" i="1"/>
  <c r="D22" i="1"/>
  <c r="V22" i="1" s="1"/>
  <c r="D23" i="1"/>
  <c r="V23" i="1" s="1"/>
  <c r="D24" i="1"/>
  <c r="V24" i="1" s="1"/>
  <c r="D25" i="1"/>
  <c r="V25" i="1" s="1"/>
  <c r="CH15" i="1" l="1"/>
  <c r="DJ15" i="1" s="1"/>
  <c r="CQ21" i="1"/>
  <c r="W11" i="2"/>
  <c r="M11" i="2"/>
  <c r="V11" i="2" s="1"/>
  <c r="DJ14" i="1"/>
  <c r="D10" i="2"/>
  <c r="V10" i="2" s="1"/>
  <c r="W10" i="2"/>
  <c r="CR11" i="2"/>
  <c r="BO11" i="2"/>
  <c r="CW9" i="2"/>
  <c r="BO9" i="2"/>
  <c r="CH20" i="1"/>
  <c r="DJ20" i="1" s="1"/>
  <c r="CQ14" i="1"/>
  <c r="CW16" i="1"/>
  <c r="CW10" i="1"/>
  <c r="DB22" i="1"/>
  <c r="DB16" i="1"/>
  <c r="DB10" i="1"/>
  <c r="CH22" i="1"/>
  <c r="DJ22" i="1" s="1"/>
  <c r="CH16" i="1"/>
  <c r="DJ16" i="1" s="1"/>
  <c r="CH10" i="1"/>
  <c r="DJ10" i="1" s="1"/>
  <c r="CJ11" i="2"/>
  <c r="BH27" i="4"/>
  <c r="BH9" i="4"/>
  <c r="BG21" i="4"/>
  <c r="CH8" i="1"/>
  <c r="DJ8" i="1" s="1"/>
  <c r="W9" i="3"/>
  <c r="D9" i="3"/>
  <c r="V9" i="3" s="1"/>
  <c r="BH21" i="4"/>
  <c r="BG15" i="4"/>
  <c r="W15" i="3"/>
  <c r="D15" i="3"/>
  <c r="V15" i="3" s="1"/>
  <c r="CH25" i="1"/>
  <c r="DJ25" i="1" s="1"/>
  <c r="CH19" i="1"/>
  <c r="DJ19" i="1" s="1"/>
  <c r="CH13" i="1"/>
  <c r="DJ13" i="1" s="1"/>
  <c r="V8" i="2"/>
  <c r="W9" i="2"/>
  <c r="CJ8" i="2"/>
  <c r="AE8" i="2"/>
  <c r="CI8" i="2" s="1"/>
  <c r="AM8" i="2"/>
  <c r="DB11" i="2"/>
  <c r="BQ27" i="4"/>
  <c r="L27" i="4"/>
  <c r="BQ21" i="4"/>
  <c r="L21" i="4"/>
  <c r="BP21" i="4" s="1"/>
  <c r="BQ15" i="4"/>
  <c r="L15" i="4"/>
  <c r="BP15" i="4" s="1"/>
  <c r="BQ9" i="4"/>
  <c r="L9" i="4"/>
  <c r="BP9" i="4" s="1"/>
  <c r="CR10" i="2"/>
  <c r="W27" i="3"/>
  <c r="D27" i="3"/>
  <c r="V27" i="3" s="1"/>
  <c r="CH24" i="1"/>
  <c r="DJ24" i="1" s="1"/>
  <c r="CH18" i="1"/>
  <c r="DJ18" i="1" s="1"/>
  <c r="CH12" i="1"/>
  <c r="DJ12" i="1" s="1"/>
  <c r="BG9" i="2"/>
  <c r="CI9" i="2" s="1"/>
  <c r="CQ8" i="2"/>
  <c r="CR8" i="2"/>
  <c r="V19" i="3"/>
  <c r="BH15" i="4"/>
  <c r="AE9" i="4"/>
  <c r="CI9" i="4" s="1"/>
  <c r="BG27" i="4"/>
  <c r="BG9" i="4"/>
  <c r="W21" i="3"/>
  <c r="D21" i="3"/>
  <c r="V21" i="3" s="1"/>
  <c r="CH23" i="1"/>
  <c r="DJ23" i="1" s="1"/>
  <c r="CH17" i="1"/>
  <c r="DJ17" i="1" s="1"/>
  <c r="CH11" i="1"/>
  <c r="DJ11" i="1" s="1"/>
  <c r="BO10" i="2"/>
  <c r="V24" i="3"/>
  <c r="V18" i="3"/>
  <c r="V12" i="3"/>
  <c r="BI25" i="4"/>
  <c r="D25" i="4"/>
  <c r="BI19" i="4"/>
  <c r="D19" i="4"/>
  <c r="BI13" i="4"/>
  <c r="D13" i="4"/>
  <c r="L29" i="4"/>
  <c r="L11" i="4"/>
  <c r="BQ25" i="4"/>
  <c r="BQ19" i="4"/>
  <c r="BQ13" i="4"/>
  <c r="BV29" i="4"/>
  <c r="BV23" i="4"/>
  <c r="BV17" i="4"/>
  <c r="BV11" i="4"/>
  <c r="BG24" i="4"/>
  <c r="AN29" i="4"/>
  <c r="BG29" i="4" s="1"/>
  <c r="AN23" i="4"/>
  <c r="BG23" i="4" s="1"/>
  <c r="AN17" i="4"/>
  <c r="BG17" i="4" s="1"/>
  <c r="AN11" i="4"/>
  <c r="BG11" i="4" s="1"/>
  <c r="W24" i="3"/>
  <c r="W18" i="3"/>
  <c r="W12" i="3"/>
  <c r="D26" i="4"/>
  <c r="D20" i="4"/>
  <c r="D14" i="4"/>
  <c r="D8" i="4"/>
  <c r="L28" i="4"/>
  <c r="BP28" i="4" s="1"/>
  <c r="L22" i="4"/>
  <c r="BP22" i="4" s="1"/>
  <c r="L16" i="4"/>
  <c r="BP16" i="4" s="1"/>
  <c r="L10" i="4"/>
  <c r="BP10" i="4" s="1"/>
  <c r="AF24" i="4"/>
  <c r="BH24" i="4" s="1"/>
  <c r="AF18" i="4"/>
  <c r="BG18" i="4" s="1"/>
  <c r="AF12" i="4"/>
  <c r="BH12" i="4" s="1"/>
  <c r="AN26" i="4"/>
  <c r="BG26" i="4" s="1"/>
  <c r="AN20" i="4"/>
  <c r="BG20" i="4" s="1"/>
  <c r="AN14" i="4"/>
  <c r="BG14" i="4" s="1"/>
  <c r="AN8" i="4"/>
  <c r="BG8" i="4" s="1"/>
  <c r="D29" i="4"/>
  <c r="D23" i="4"/>
  <c r="D17" i="4"/>
  <c r="D11" i="4"/>
  <c r="L25" i="4"/>
  <c r="BP25" i="4" s="1"/>
  <c r="L19" i="4"/>
  <c r="BP19" i="4" s="1"/>
  <c r="L13" i="4"/>
  <c r="BP13" i="4" s="1"/>
  <c r="M26" i="3"/>
  <c r="V26" i="3" s="1"/>
  <c r="M20" i="3"/>
  <c r="V20" i="3" s="1"/>
  <c r="M14" i="3"/>
  <c r="V14" i="3" s="1"/>
  <c r="M8" i="3"/>
  <c r="V8" i="3" s="1"/>
  <c r="D28" i="4"/>
  <c r="D22" i="4"/>
  <c r="D16" i="4"/>
  <c r="D10" i="4"/>
  <c r="L24" i="4"/>
  <c r="BP24" i="4" s="1"/>
  <c r="L18" i="4"/>
  <c r="BP18" i="4" s="1"/>
  <c r="L12" i="4"/>
  <c r="BP12" i="4" s="1"/>
  <c r="C1" i="8"/>
  <c r="B1" i="8"/>
  <c r="BH19" i="4" l="1"/>
  <c r="AE19" i="4"/>
  <c r="CI19" i="4" s="1"/>
  <c r="BH18" i="4"/>
  <c r="BP23" i="4"/>
  <c r="AE22" i="4"/>
  <c r="CI22" i="4" s="1"/>
  <c r="BH22" i="4"/>
  <c r="CH9" i="2"/>
  <c r="DJ9" i="2" s="1"/>
  <c r="CQ9" i="2"/>
  <c r="AE18" i="4"/>
  <c r="CI18" i="4" s="1"/>
  <c r="AE11" i="4"/>
  <c r="CI11" i="4" s="1"/>
  <c r="BH11" i="4"/>
  <c r="BH8" i="4"/>
  <c r="AE8" i="4"/>
  <c r="CI8" i="4" s="1"/>
  <c r="AE17" i="4"/>
  <c r="CI17" i="4" s="1"/>
  <c r="BH17" i="4"/>
  <c r="BH14" i="4"/>
  <c r="AE14" i="4"/>
  <c r="CI14" i="4" s="1"/>
  <c r="BP11" i="4"/>
  <c r="BH25" i="4"/>
  <c r="AE25" i="4"/>
  <c r="CI25" i="4" s="1"/>
  <c r="BP14" i="4"/>
  <c r="BG12" i="4"/>
  <c r="AE24" i="4"/>
  <c r="CI24" i="4" s="1"/>
  <c r="AE10" i="4"/>
  <c r="CI10" i="4" s="1"/>
  <c r="BH10" i="4"/>
  <c r="AE16" i="4"/>
  <c r="CI16" i="4" s="1"/>
  <c r="BH16" i="4"/>
  <c r="AE23" i="4"/>
  <c r="CI23" i="4" s="1"/>
  <c r="BH23" i="4"/>
  <c r="BH20" i="4"/>
  <c r="AE20" i="4"/>
  <c r="CI20" i="4" s="1"/>
  <c r="BP29" i="4"/>
  <c r="BP27" i="4"/>
  <c r="AE27" i="4"/>
  <c r="CI27" i="4" s="1"/>
  <c r="BF8" i="2"/>
  <c r="DJ8" i="2" s="1"/>
  <c r="AE21" i="4"/>
  <c r="CI21" i="4" s="1"/>
  <c r="BP8" i="4"/>
  <c r="CQ11" i="2"/>
  <c r="CH11" i="2"/>
  <c r="DJ11" i="2" s="1"/>
  <c r="AE15" i="4"/>
  <c r="CI15" i="4" s="1"/>
  <c r="BH26" i="4"/>
  <c r="AE26" i="4"/>
  <c r="CI26" i="4" s="1"/>
  <c r="BH13" i="4"/>
  <c r="AE13" i="4"/>
  <c r="CI13" i="4" s="1"/>
  <c r="CH10" i="2"/>
  <c r="DJ10" i="2" s="1"/>
  <c r="CQ10" i="2"/>
  <c r="BP26" i="4"/>
  <c r="AE29" i="4"/>
  <c r="CI29" i="4" s="1"/>
  <c r="BH29" i="4"/>
  <c r="AE28" i="4"/>
  <c r="CI28" i="4" s="1"/>
  <c r="BH28" i="4"/>
  <c r="AE12" i="4"/>
  <c r="CI12" i="4" s="1"/>
  <c r="BP17" i="4"/>
  <c r="BP20" i="4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DG7" i="1" s="1"/>
  <c r="CD7" i="1"/>
  <c r="CC7" i="1"/>
  <c r="CB7" i="1"/>
  <c r="CA7" i="1"/>
  <c r="BY7" i="1"/>
  <c r="BX7" i="1"/>
  <c r="CZ7" i="1" s="1"/>
  <c r="BW7" i="1"/>
  <c r="BV7" i="1"/>
  <c r="BT7" i="1"/>
  <c r="BS7" i="1"/>
  <c r="BR7" i="1"/>
  <c r="BQ7" i="1"/>
  <c r="BN7" i="1"/>
  <c r="BM7" i="1"/>
  <c r="BL7" i="1"/>
  <c r="BK7" i="1"/>
  <c r="BJ7" i="1"/>
  <c r="BI7" i="1"/>
  <c r="CK7" i="1" s="1"/>
  <c r="BE7" i="1"/>
  <c r="DI7" i="1" s="1"/>
  <c r="BD7" i="1"/>
  <c r="BC7" i="1"/>
  <c r="BB7" i="1"/>
  <c r="BA7" i="1"/>
  <c r="AZ7" i="1"/>
  <c r="DD7" i="1" s="1"/>
  <c r="AY7" i="1"/>
  <c r="AW7" i="1"/>
  <c r="AV7" i="1"/>
  <c r="AU7" i="1"/>
  <c r="AT7" i="1"/>
  <c r="CX7" i="1" s="1"/>
  <c r="AR7" i="1"/>
  <c r="AQ7" i="1"/>
  <c r="CU7" i="1" s="1"/>
  <c r="AP7" i="1"/>
  <c r="AO7" i="1"/>
  <c r="AL7" i="1"/>
  <c r="AK7" i="1"/>
  <c r="CO7" i="1" s="1"/>
  <c r="AJ7" i="1"/>
  <c r="AI7" i="1"/>
  <c r="CM7" i="1" s="1"/>
  <c r="AH7" i="1"/>
  <c r="AG7" i="1"/>
  <c r="U7" i="1"/>
  <c r="T7" i="1"/>
  <c r="R7" i="1"/>
  <c r="Q7" i="1"/>
  <c r="P7" i="1"/>
  <c r="O7" i="1"/>
  <c r="L7" i="1"/>
  <c r="K7" i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U7" i="2" s="1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CU7" i="2" s="1"/>
  <c r="AP7" i="2"/>
  <c r="AO7" i="2"/>
  <c r="AK7" i="2"/>
  <c r="AJ7" i="2"/>
  <c r="AI7" i="2"/>
  <c r="AH7" i="2"/>
  <c r="CL7" i="2" s="1"/>
  <c r="AG7" i="2"/>
  <c r="U7" i="2"/>
  <c r="T7" i="2"/>
  <c r="S7" i="2"/>
  <c r="R7" i="2"/>
  <c r="Q7" i="2"/>
  <c r="P7" i="2"/>
  <c r="Y7" i="2" s="1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E7" i="6" s="1"/>
  <c r="H7" i="6"/>
  <c r="G7" i="6"/>
  <c r="F7" i="6"/>
  <c r="DH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O7" i="2"/>
  <c r="AD7" i="1"/>
  <c r="AC7" i="1"/>
  <c r="DF7" i="1"/>
  <c r="AB7" i="1"/>
  <c r="AC7" i="2" l="1"/>
  <c r="AS7" i="2"/>
  <c r="CW7" i="2" s="1"/>
  <c r="DE7" i="2"/>
  <c r="AD7" i="2"/>
  <c r="DF7" i="2"/>
  <c r="CS7" i="2"/>
  <c r="BH7" i="2"/>
  <c r="CJ7" i="2" s="1"/>
  <c r="CT7" i="2"/>
  <c r="DA7" i="2"/>
  <c r="DI7" i="2"/>
  <c r="DD7" i="2"/>
  <c r="BN7" i="4"/>
  <c r="BW7" i="4"/>
  <c r="CD7" i="4"/>
  <c r="AF7" i="2"/>
  <c r="BP7" i="2"/>
  <c r="Y7" i="3"/>
  <c r="AE7" i="2"/>
  <c r="CX7" i="2"/>
  <c r="CM7" i="2"/>
  <c r="BZ7" i="2"/>
  <c r="D7" i="6"/>
  <c r="N7" i="2"/>
  <c r="M7" i="2" s="1"/>
  <c r="CY7" i="2"/>
  <c r="Z7" i="2"/>
  <c r="AA7" i="2"/>
  <c r="DC7" i="2"/>
  <c r="AN7" i="1"/>
  <c r="CY7" i="1"/>
  <c r="E7" i="1"/>
  <c r="D7" i="1" s="1"/>
  <c r="V7" i="5"/>
  <c r="AD7" i="5"/>
  <c r="BJ7" i="4"/>
  <c r="AL7" i="5"/>
  <c r="BK7" i="4"/>
  <c r="CL7" i="1"/>
  <c r="BX7" i="4"/>
  <c r="BO7" i="4"/>
  <c r="CB7" i="4"/>
  <c r="AC7" i="3"/>
  <c r="N7" i="5"/>
  <c r="W7" i="4"/>
  <c r="AB7" i="3"/>
  <c r="BY7" i="4"/>
  <c r="BM7" i="4"/>
  <c r="AG7" i="4"/>
  <c r="AF7" i="4" s="1"/>
  <c r="CF7" i="4"/>
  <c r="AA7" i="3"/>
  <c r="AF7" i="1"/>
  <c r="AE7" i="1" s="1"/>
  <c r="BH7" i="1"/>
  <c r="BG7" i="1" s="1"/>
  <c r="Q7" i="5"/>
  <c r="BB7" i="5"/>
  <c r="BL7" i="4"/>
  <c r="E7" i="4"/>
  <c r="BR7" i="4"/>
  <c r="BT7" i="4"/>
  <c r="CH7" i="4"/>
  <c r="N7" i="1"/>
  <c r="H7" i="5"/>
  <c r="AT7" i="5"/>
  <c r="AT7" i="4"/>
  <c r="Z7" i="3"/>
  <c r="AX7" i="1"/>
  <c r="BE7" i="5"/>
  <c r="R7" i="4"/>
  <c r="AO7" i="4"/>
  <c r="BZ7" i="4"/>
  <c r="CC7" i="4"/>
  <c r="CV7" i="1"/>
  <c r="BS7" i="4"/>
  <c r="AB7" i="2"/>
  <c r="CT7" i="1"/>
  <c r="BU7" i="4"/>
  <c r="CE7" i="4"/>
  <c r="Y7" i="1"/>
  <c r="CS7" i="1"/>
  <c r="CG7" i="4"/>
  <c r="E7" i="2"/>
  <c r="W7" i="2" s="1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DB7" i="2" s="1"/>
  <c r="CP7" i="1"/>
  <c r="DA7" i="1"/>
  <c r="G7" i="5"/>
  <c r="D7" i="5"/>
  <c r="BP7" i="1"/>
  <c r="CR7" i="1" s="1"/>
  <c r="DC7" i="1"/>
  <c r="E7" i="5"/>
  <c r="Y7" i="5"/>
  <c r="AG7" i="5"/>
  <c r="AO7" i="5"/>
  <c r="AW7" i="5"/>
  <c r="AS7" i="1"/>
  <c r="BZ7" i="1"/>
  <c r="AF2" i="8"/>
  <c r="CR7" i="2" l="1"/>
  <c r="W7" i="1"/>
  <c r="BG7" i="2"/>
  <c r="BO7" i="2"/>
  <c r="CI7" i="2"/>
  <c r="D7" i="2"/>
  <c r="V7" i="2" s="1"/>
  <c r="AM7" i="2"/>
  <c r="BF7" i="2" s="1"/>
  <c r="CA7" i="4"/>
  <c r="BI7" i="4"/>
  <c r="CJ7" i="1"/>
  <c r="BV7" i="4"/>
  <c r="CI7" i="1"/>
  <c r="D7" i="4"/>
  <c r="BH7" i="4" s="1"/>
  <c r="DB7" i="1"/>
  <c r="CW7" i="1"/>
  <c r="AN7" i="4"/>
  <c r="BG7" i="4" s="1"/>
  <c r="M7" i="1"/>
  <c r="V7" i="1" s="1"/>
  <c r="V7" i="3"/>
  <c r="I7" i="5"/>
  <c r="AM7" i="1"/>
  <c r="BF7" i="1" s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 l="1"/>
  <c r="CH7" i="2"/>
  <c r="DJ7" i="2" s="1"/>
  <c r="AE7" i="4"/>
  <c r="CI7" i="4" s="1"/>
  <c r="CQ7" i="1"/>
  <c r="CH7" i="1"/>
  <c r="DJ7" i="1" s="1"/>
  <c r="BP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<sst xmlns="http://schemas.openxmlformats.org/spreadsheetml/2006/main" count="1857" uniqueCount="370">
  <si>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</si>
  <si>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</si>
  <si>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</si>
  <si>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</si>
  <si>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</si>
  <si>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</si>
  <si>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</si>
  <si>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</si>
  <si>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</si>
  <si>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</si>
  <si>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</si>
  <si>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</si>
  <si>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</si>
  <si>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</si>
  <si>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</si>
  <si>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</si>
  <si>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</si>
  <si>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</si>
  <si>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</si>
  <si>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</si>
  <si>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</si>
  <si>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</si>
  <si>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</si>
  <si>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</si>
  <si>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</si>
  <si>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</si>
  <si>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</si>
  <si>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</si>
  <si>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</si>
  <si>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</si>
  <si>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</si>
  <si>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</si>
  <si>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</si>
  <si>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</si>
  <si>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</si>
  <si>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</si>
  <si>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</si>
  <si>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</si>
  <si>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</si>
  <si>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</si>
  <si>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</si>
  <si>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</si>
  <si>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</si>
  <si>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</si>
  <si>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</si>
  <si>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</si>
  <si>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</si>
  <si>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</si>
  <si>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</si>
  <si>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</si>
  <si>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</si>
  <si>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</si>
  <si>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</si>
  <si>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</si>
  <si>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</si>
  <si>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</si>
  <si>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</si>
  <si>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</si>
  <si>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</si>
  <si>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</si>
  <si>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</si>
  <si>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</si>
  <si>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</si>
  <si>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</si>
  <si>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</si>
  <si>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</si>
  <si>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</si>
  <si>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</si>
  <si>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</si>
  <si>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</si>
  <si>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</si>
  <si>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</si>
  <si>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</si>
  <si>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</si>
  <si>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</si>
  <si>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</si>
  <si>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</si>
  <si>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</si>
  <si>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</si>
  <si>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</si>
  <si>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</si>
  <si>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</si>
  <si>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</si>
  <si>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</si>
  <si>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</si>
  <si>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</si>
  <si>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</si>
  <si>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</si>
  <si>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</si>
  <si>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</si>
  <si>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</si>
  <si>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</si>
  <si>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</si>
  <si>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</si>
  <si>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</si>
  <si>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</si>
  <si>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</si>
  <si>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</si>
  <si>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</si>
  <si>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</si>
  <si>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</si>
  <si>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</si>
  <si>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</si>
  <si>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</si>
  <si>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</si>
  <si>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</si>
  <si>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</si>
  <si>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</si>
  <si>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</si>
  <si>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</si>
  <si>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</si>
  <si>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</si>
  <si>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</si>
  <si>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</si>
  <si>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</si>
  <si>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</si>
  <si>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</si>
  <si>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</si>
  <si>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</si>
  <si>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</si>
  <si>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</si>
  <si>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</si>
  <si>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</si>
  <si>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</si>
  <si>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</si>
  <si>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</si>
  <si>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</si>
  <si>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</si>
  <si>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</si>
  <si>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</si>
  <si>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</si>
  <si>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</si>
  <si>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</si>
  <si>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</si>
  <si>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</si>
  <si>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</si>
  <si>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</si>
  <si>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</si>
  <si>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</si>
  <si>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</si>
  <si>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</si>
  <si>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</si>
  <si>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</si>
  <si>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</si>
  <si>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</si>
  <si>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</si>
  <si>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</si>
  <si>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</si>
  <si>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</si>
  <si>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</si>
  <si>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</si>
  <si>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</si>
  <si>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</si>
  <si>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</si>
  <si>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</si>
  <si>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</si>
  <si>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</si>
  <si>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</si>
  <si>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</si>
  <si>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</si>
  <si>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</si>
  <si>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</si>
  <si>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</si>
  <si>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</si>
  <si>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</si>
  <si>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</si>
  <si>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</si>
  <si>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</si>
  <si>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</si>
  <si>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</si>
  <si>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</si>
  <si>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</si>
  <si>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</si>
  <si>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</si>
  <si>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</si>
  <si>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</si>
  <si>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</si>
  <si>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</si>
  <si>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</si>
  <si>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</si>
  <si>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</si>
  <si>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</si>
  <si>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</si>
  <si>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</si>
  <si>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</si>
  <si>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</si>
  <si>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</si>
  <si>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</si>
  <si>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</si>
  <si>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</si>
  <si>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</si>
  <si>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</si>
  <si>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</si>
  <si>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</si>
  <si>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</si>
  <si>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</si>
  <si>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</si>
  <si>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</si>
  <si>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</si>
  <si>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</si>
  <si>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</si>
  <si>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</si>
  <si>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</si>
  <si>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</si>
  <si>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</si>
  <si>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</si>
  <si>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</si>
  <si>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</si>
  <si>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</si>
  <si>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</si>
  <si>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</si>
  <si>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</si>
  <si>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</si>
  <si>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</si>
  <si>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</si>
  <si>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</si>
  <si>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</si>
  <si>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</si>
  <si>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</si>
  <si>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</si>
  <si>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</si>
  <si>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</si>
  <si>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</si>
  <si>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</si>
  <si>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</si>
  <si>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</si>
  <si>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</si>
  <si>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</si>
  <si>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</si>
  <si>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</si>
  <si>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</si>
  <si>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</si>
  <si>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</si>
  <si>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</si>
  <si>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</si>
  <si>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</si>
  <si>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</si>
  <si>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</si>
  <si>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</si>
  <si>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</si>
  <si>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</si>
  <si>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</si>
  <si>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</si>
  <si>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</si>
  <si>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</si>
  <si>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</si>
  <si>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</si>
  <si>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</si>
  <si>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</si>
  <si>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</si>
  <si>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</si>
  <si>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</si>
  <si>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</si>
  <si>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</si>
  <si>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</si>
  <si>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</si>
  <si>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</si>
  <si>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</si>
  <si>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</si>
  <si>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</si>
  <si>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</si>
  <si>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</si>
  <si>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</si>
  <si>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</si>
  <si>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</si>
  <si>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</si>
  <si>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</si>
  <si>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</si>
  <si>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</si>
  <si>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</si>
  <si>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</si>
  <si>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</si>
  <si>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</si>
  <si>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</si>
  <si>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</si>
  <si>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</si>
  <si>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</si>
  <si>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</si>
  <si>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</si>
  <si>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</si>
  <si>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</si>
  <si>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</si>
  <si>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</si>
  <si>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</si>
  <si>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</si>
  <si>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</si>
  <si>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</si>
  <si>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</si>
  <si>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</si>
  <si>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</si>
  <si>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</si>
  <si>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</si>
  <si>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</si>
  <si>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</si>
  <si>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</si>
  <si>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</si>
  <si>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</si>
  <si>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</si>
  <si>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</si>
  <si>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</si>
  <si>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</si>
  <si>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</si>
  <si>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</si>
  <si>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</si>
  <si>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</si>
  <si>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</si>
  <si>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</si>
  <si>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</si>
  <si>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</si>
  <si>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</si>
  <si>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</si>
  <si>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</si>
  <si>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</si>
  <si>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</si>
  <si>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</si>
  <si>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</si>
  <si>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44000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</si>
  <si>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</si>
  <si>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</si>
  <si>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</si>
  <si>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</si>
  <si>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</si>
  <si>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</si>
  <si>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44201</t>
  </si>
  <si>
    <t>大分市</t>
  </si>
  <si>
    <t/>
  </si>
  <si>
    <t>44202</t>
  </si>
  <si>
    <t>別府市</t>
  </si>
  <si>
    <t>44836</t>
  </si>
  <si>
    <t>別杵速見地域広域市町村圏事務組合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</si>
  <si>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</si>
  <si>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</si>
  <si>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</si>
  <si>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</si>
  <si>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</si>
  <si>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</si>
  <si>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</si>
  <si>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</si>
  <si>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</si>
  <si>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</si>
  <si>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</si>
  <si>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</si>
  <si>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</si>
  <si>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</si>
  <si>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44862</t>
  </si>
  <si>
    <t>宇佐・高田・国東広域事務組合</t>
  </si>
  <si>
    <t>44210</t>
  </si>
  <si>
    <t>杵築市</t>
  </si>
  <si>
    <t>別杵速見地域市町村圏事務組合</t>
  </si>
  <si>
    <t>44835</t>
  </si>
  <si>
    <t>杵築速見環境浄化組合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</si>
  <si>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</si>
  <si>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</si>
  <si>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</si>
  <si>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</si>
  <si>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</si>
  <si>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</si>
  <si>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</si>
  <si>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</si>
  <si>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</si>
  <si>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</si>
  <si>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</si>
  <si>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</si>
  <si>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</si>
  <si>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</si>
  <si>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44861</t>
  </si>
  <si>
    <t>玖珠九重行政事務組合</t>
  </si>
  <si>
    <t>44462</t>
  </si>
  <si>
    <t>玖珠町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</si>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</sst>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49</v>
      </c>
      <c r="B7" s="148" t="s">
        <v>316</v>
      </c>
      <c r="C7" s="131" t="s">
        <v>33</v>
      </c>
      <c r="D7" s="133">
        <f>SUM(E7,+L7)</f>
        <v>22480547</v>
      </c>
      <c r="E7" s="133">
        <f>SUM(F7:I7,K7)</f>
        <v>7330975</v>
      </c>
      <c r="F7" s="133">
        <f>SUM(F$8:F$207)</f>
        <v>264924</v>
      </c>
      <c r="G7" s="133">
        <f>SUM(G$8:G$207)</f>
        <v>3411</v>
      </c>
      <c r="H7" s="133">
        <f>SUM(H$8:H$207)</f>
        <v>4327100</v>
      </c>
      <c r="I7" s="133">
        <f>SUM(I$8:I$207)</f>
        <v>2159521</v>
      </c>
      <c r="J7" s="136" t="s">
        <v>311</v>
      </c>
      <c r="K7" s="133">
        <f>SUM(K$8:K$207)</f>
        <v>576019</v>
      </c>
      <c r="L7" s="133">
        <f>SUM(L$8:L$207)</f>
        <v>15149572</v>
      </c>
      <c r="M7" s="133">
        <f>SUM(N7,+U7)</f>
        <v>2923361</v>
      </c>
      <c r="N7" s="133">
        <f>SUM(O7:R7,T7)</f>
        <v>418696</v>
      </c>
      <c r="O7" s="133">
        <f>SUM(O$8:O$207)</f>
        <v>421</v>
      </c>
      <c r="P7" s="133">
        <f>SUM(P$8:P$207)</f>
        <v>2179</v>
      </c>
      <c r="Q7" s="133">
        <f>SUM(Q$8:Q$207)</f>
        <v>213800</v>
      </c>
      <c r="R7" s="133">
        <f>SUM(R$8:R$207)</f>
        <v>167858</v>
      </c>
      <c r="S7" s="136" t="s">
        <v>311</v>
      </c>
      <c r="T7" s="133">
        <f>SUM(T$8:T$207)</f>
        <v>34438</v>
      </c>
      <c r="U7" s="133">
        <f>SUM(U$8:U$207)</f>
        <v>2504665</v>
      </c>
      <c r="V7" s="133">
        <f t="shared" ref="V7:AA7" si="0">+SUM(D7,M7)</f>
        <v>25403908</v>
      </c>
      <c r="W7" s="133">
        <f t="shared" si="0"/>
        <v>7749671</v>
      </c>
      <c r="X7" s="133">
        <f t="shared" si="0"/>
        <v>265345</v>
      </c>
      <c r="Y7" s="133">
        <f t="shared" si="0"/>
        <v>5590</v>
      </c>
      <c r="Z7" s="133">
        <f t="shared" si="0"/>
        <v>4540900</v>
      </c>
      <c r="AA7" s="133">
        <f t="shared" si="0"/>
        <v>2327379</v>
      </c>
      <c r="AB7" s="135" t="str">
        <f>IF(+SUM(J7,S7)=0,"-",+SUM(J7,S7))</f>
        <v>-</v>
      </c>
      <c r="AC7" s="133">
        <f>+SUM(K7,T7)</f>
        <v>610457</v>
      </c>
      <c r="AD7" s="133">
        <f>+SUM(L7,U7)</f>
        <v>17654237</v>
      </c>
      <c r="AE7" s="133">
        <f>SUM(AF7,+AK7)</f>
        <v>442845</v>
      </c>
      <c r="AF7" s="133">
        <f>SUM(AG7:AJ7)</f>
        <v>433605</v>
      </c>
      <c r="AG7" s="133">
        <f t="shared" ref="AG7:AL7" si="1">SUM(AG$8:AG$207)</f>
        <v>28710</v>
      </c>
      <c r="AH7" s="133">
        <f t="shared" si="1"/>
        <v>216264</v>
      </c>
      <c r="AI7" s="133">
        <f t="shared" si="1"/>
        <v>30143</v>
      </c>
      <c r="AJ7" s="133">
        <f t="shared" si="1"/>
        <v>158488</v>
      </c>
      <c r="AK7" s="133">
        <f t="shared" si="1"/>
        <v>9240</v>
      </c>
      <c r="AL7" s="133">
        <f t="shared" si="1"/>
        <v>4967993</v>
      </c>
      <c r="AM7" s="133">
        <f>SUM(AN7,AS7,AW7,AX7,BD7)</f>
        <v>14576074</v>
      </c>
      <c r="AN7" s="133">
        <f>SUM(AO7:AR7)</f>
        <v>2884726</v>
      </c>
      <c r="AO7" s="133">
        <f>SUM(AO$8:AO$207)</f>
        <v>1517688</v>
      </c>
      <c r="AP7" s="133">
        <f>SUM(AP$8:AP$207)</f>
        <v>765882</v>
      </c>
      <c r="AQ7" s="133">
        <f>SUM(AQ$8:AQ$207)</f>
        <v>533507</v>
      </c>
      <c r="AR7" s="133">
        <f>SUM(AR$8:AR$207)</f>
        <v>67649</v>
      </c>
      <c r="AS7" s="133">
        <f>SUM(AT7:AV7)</f>
        <v>3042208</v>
      </c>
      <c r="AT7" s="133">
        <f>SUM(AT$8:AT$207)</f>
        <v>259261</v>
      </c>
      <c r="AU7" s="133">
        <f>SUM(AU$8:AU$207)</f>
        <v>2605571</v>
      </c>
      <c r="AV7" s="133">
        <f>SUM(AV$8:AV$207)</f>
        <v>177376</v>
      </c>
      <c r="AW7" s="133">
        <f>SUM(AW$8:AW$207)</f>
        <v>34812</v>
      </c>
      <c r="AX7" s="133">
        <f>SUM(AY7:BB7)</f>
        <v>8614328</v>
      </c>
      <c r="AY7" s="133">
        <f t="shared" ref="AY7:BE7" si="2">SUM(AY$8:AY$207)</f>
        <v>3444865</v>
      </c>
      <c r="AZ7" s="133">
        <f t="shared" si="2"/>
        <v>4381000</v>
      </c>
      <c r="BA7" s="133">
        <f t="shared" si="2"/>
        <v>251152</v>
      </c>
      <c r="BB7" s="133">
        <f t="shared" si="2"/>
        <v>537311</v>
      </c>
      <c r="BC7" s="133">
        <f t="shared" si="2"/>
        <v>890104</v>
      </c>
      <c r="BD7" s="133">
        <f t="shared" si="2"/>
        <v>0</v>
      </c>
      <c r="BE7" s="133">
        <f t="shared" si="2"/>
        <v>1603531</v>
      </c>
      <c r="BF7" s="133">
        <f>SUM(AE7,+AM7,+BE7)</f>
        <v>16622450</v>
      </c>
      <c r="BG7" s="133">
        <f>SUM(BH7,+BM7)</f>
        <v>73392</v>
      </c>
      <c r="BH7" s="133">
        <f>SUM(BI7:BL7)</f>
        <v>73392</v>
      </c>
      <c r="BI7" s="133">
        <f t="shared" ref="BI7:BN7" si="3">SUM(BI$8:BI$207)</f>
        <v>0</v>
      </c>
      <c r="BJ7" s="133">
        <f t="shared" si="3"/>
        <v>73392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0</v>
      </c>
      <c r="BO7" s="133">
        <f>SUM(BP7,BU7,BY7,BZ7,CF7)</f>
        <v>2449795</v>
      </c>
      <c r="BP7" s="133">
        <f>SUM(BQ7:BT7)</f>
        <v>520884</v>
      </c>
      <c r="BQ7" s="133">
        <f>SUM(BQ$8:BQ$207)</f>
        <v>248500</v>
      </c>
      <c r="BR7" s="133">
        <f>SUM(BR$8:BR$207)</f>
        <v>125946</v>
      </c>
      <c r="BS7" s="133">
        <f>SUM(BS$8:BS$207)</f>
        <v>140521</v>
      </c>
      <c r="BT7" s="133">
        <f>SUM(BT$8:BT$207)</f>
        <v>5917</v>
      </c>
      <c r="BU7" s="133">
        <f>SUM(BV7:BX7)</f>
        <v>739338</v>
      </c>
      <c r="BV7" s="133">
        <f>SUM(BV$8:BV$207)</f>
        <v>43257</v>
      </c>
      <c r="BW7" s="133">
        <f>SUM(BW$8:BW$207)</f>
        <v>695272</v>
      </c>
      <c r="BX7" s="133">
        <f>SUM(BX$8:BX$207)</f>
        <v>809</v>
      </c>
      <c r="BY7" s="133">
        <f>SUM(BY$8:BY$207)</f>
        <v>8734</v>
      </c>
      <c r="BZ7" s="133">
        <f>SUM(CA7:CD7)</f>
        <v>1180839</v>
      </c>
      <c r="CA7" s="133">
        <f t="shared" ref="CA7:CG7" si="4">SUM(CA$8:CA$207)</f>
        <v>329871</v>
      </c>
      <c r="CB7" s="133">
        <f t="shared" si="4"/>
        <v>761278</v>
      </c>
      <c r="CC7" s="133">
        <f t="shared" si="4"/>
        <v>0</v>
      </c>
      <c r="CD7" s="133">
        <f t="shared" si="4"/>
        <v>89690</v>
      </c>
      <c r="CE7" s="133">
        <f t="shared" si="4"/>
        <v>380888</v>
      </c>
      <c r="CF7" s="133">
        <f t="shared" si="4"/>
        <v>0</v>
      </c>
      <c r="CG7" s="133">
        <f t="shared" si="4"/>
        <v>19286</v>
      </c>
      <c r="CH7" s="133">
        <f>SUM(BG7,+BO7,+CG7)</f>
        <v>2542473</v>
      </c>
      <c r="CI7" s="133">
        <f>SUM(AE7,+BG7)</f>
        <v>516237</v>
      </c>
      <c r="CJ7" s="133">
        <f>SUM(AF7,+BH7)</f>
        <v>506997</v>
      </c>
      <c r="CK7" s="133">
        <f t="shared" ref="CK7:DJ7" si="5">SUM(AG7,+BI7)</f>
        <v>28710</v>
      </c>
      <c r="CL7" s="133">
        <f t="shared" si="5"/>
        <v>289656</v>
      </c>
      <c r="CM7" s="133">
        <f t="shared" si="5"/>
        <v>30143</v>
      </c>
      <c r="CN7" s="133">
        <f t="shared" si="5"/>
        <v>158488</v>
      </c>
      <c r="CO7" s="133">
        <f t="shared" si="5"/>
        <v>9240</v>
      </c>
      <c r="CP7" s="133">
        <f t="shared" si="5"/>
        <v>4967993</v>
      </c>
      <c r="CQ7" s="133">
        <f t="shared" si="5"/>
        <v>17025869</v>
      </c>
      <c r="CR7" s="133">
        <f t="shared" si="5"/>
        <v>3405610</v>
      </c>
      <c r="CS7" s="133">
        <f t="shared" si="5"/>
        <v>1766188</v>
      </c>
      <c r="CT7" s="133">
        <f t="shared" si="5"/>
        <v>891828</v>
      </c>
      <c r="CU7" s="133">
        <f t="shared" si="5"/>
        <v>674028</v>
      </c>
      <c r="CV7" s="133">
        <f t="shared" si="5"/>
        <v>73566</v>
      </c>
      <c r="CW7" s="133">
        <f t="shared" si="5"/>
        <v>3781546</v>
      </c>
      <c r="CX7" s="133">
        <f t="shared" si="5"/>
        <v>302518</v>
      </c>
      <c r="CY7" s="133">
        <f t="shared" si="5"/>
        <v>3300843</v>
      </c>
      <c r="CZ7" s="133">
        <f t="shared" si="5"/>
        <v>178185</v>
      </c>
      <c r="DA7" s="133">
        <f t="shared" si="5"/>
        <v>43546</v>
      </c>
      <c r="DB7" s="133">
        <f t="shared" si="5"/>
        <v>9795167</v>
      </c>
      <c r="DC7" s="133">
        <f t="shared" si="5"/>
        <v>3774736</v>
      </c>
      <c r="DD7" s="133">
        <f t="shared" si="5"/>
        <v>5142278</v>
      </c>
      <c r="DE7" s="133">
        <f t="shared" si="5"/>
        <v>251152</v>
      </c>
      <c r="DF7" s="133">
        <f t="shared" si="5"/>
        <v>627001</v>
      </c>
      <c r="DG7" s="133">
        <f t="shared" si="5"/>
        <v>1270992</v>
      </c>
      <c r="DH7" s="133">
        <f t="shared" si="5"/>
        <v>0</v>
      </c>
      <c r="DI7" s="133">
        <f t="shared" si="5"/>
        <v>1622817</v>
      </c>
      <c r="DJ7" s="133">
        <f t="shared" si="5"/>
        <v>19164923</v>
      </c>
    </row>
    <row r="8" spans="1:114" ht="13.5" customHeight="1" x14ac:dyDescent="0.15">
      <c r="A8" s="114" t="s">
        <v>49</v>
      </c>
      <c r="B8" s="115" t="s">
        <v>323</v>
      </c>
      <c r="C8" s="114" t="s">
        <v>324</v>
      </c>
      <c r="D8" s="116">
        <f>SUM(E8,+L8)</f>
        <v>6531273</v>
      </c>
      <c r="E8" s="116">
        <f>SUM(F8:I8,K8)</f>
        <v>1776027</v>
      </c>
      <c r="F8" s="116">
        <v>255616</v>
      </c>
      <c r="G8" s="116">
        <v>0</v>
      </c>
      <c r="H8" s="116">
        <v>518200</v>
      </c>
      <c r="I8" s="116">
        <v>1002211</v>
      </c>
      <c r="J8" s="117" t="s">
        <v>369</v>
      </c>
      <c r="K8" s="116">
        <v>0</v>
      </c>
      <c r="L8" s="116">
        <v>4755246</v>
      </c>
      <c r="M8" s="116">
        <f>SUM(N8,+U8)</f>
        <v>482744</v>
      </c>
      <c r="N8" s="116">
        <f>SUM(O8:R8,T8)</f>
        <v>67029</v>
      </c>
      <c r="O8" s="116">
        <v>0</v>
      </c>
      <c r="P8" s="116">
        <v>0</v>
      </c>
      <c r="Q8" s="116">
        <v>61200</v>
      </c>
      <c r="R8" s="116">
        <v>5829</v>
      </c>
      <c r="S8" s="117" t="s">
        <v>369</v>
      </c>
      <c r="T8" s="116">
        <v>0</v>
      </c>
      <c r="U8" s="116">
        <v>415715</v>
      </c>
      <c r="V8" s="116">
        <f>+SUM(D8,M8)</f>
        <v>7014017</v>
      </c>
      <c r="W8" s="116">
        <f>+SUM(E8,N8)</f>
        <v>1843056</v>
      </c>
      <c r="X8" s="116">
        <f>+SUM(F8,O8)</f>
        <v>255616</v>
      </c>
      <c r="Y8" s="116">
        <f>+SUM(G8,P8)</f>
        <v>0</v>
      </c>
      <c r="Z8" s="116">
        <f>+SUM(H8,Q8)</f>
        <v>579400</v>
      </c>
      <c r="AA8" s="116">
        <f>+SUM(I8,R8)</f>
        <v>1008040</v>
      </c>
      <c r="AB8" s="117" t="str">
        <f>IF(+SUM(J8,S8)=0,"-",+SUM(J8,S8))</f>
        <v>-</v>
      </c>
      <c r="AC8" s="116">
        <f>+SUM(K8,T8)</f>
        <v>0</v>
      </c>
      <c r="AD8" s="116">
        <f>+SUM(L8,U8)</f>
        <v>5170961</v>
      </c>
      <c r="AE8" s="116">
        <f>SUM(AF8,+AK8)</f>
        <v>29832</v>
      </c>
      <c r="AF8" s="116">
        <f>SUM(AG8:AJ8)</f>
        <v>29832</v>
      </c>
      <c r="AG8" s="116">
        <v>0</v>
      </c>
      <c r="AH8" s="116">
        <v>23433</v>
      </c>
      <c r="AI8" s="116">
        <v>6399</v>
      </c>
      <c r="AJ8" s="116">
        <v>0</v>
      </c>
      <c r="AK8" s="116">
        <v>0</v>
      </c>
      <c r="AL8" s="116">
        <v>0</v>
      </c>
      <c r="AM8" s="116">
        <f>SUM(AN8,AS8,AW8,AX8,BD8)</f>
        <v>6060127</v>
      </c>
      <c r="AN8" s="116">
        <f>SUM(AO8:AR8)</f>
        <v>1638534</v>
      </c>
      <c r="AO8" s="116">
        <v>817645</v>
      </c>
      <c r="AP8" s="116">
        <v>408653</v>
      </c>
      <c r="AQ8" s="116">
        <v>366521</v>
      </c>
      <c r="AR8" s="116">
        <v>45715</v>
      </c>
      <c r="AS8" s="116">
        <f>SUM(AT8:AV8)</f>
        <v>671455</v>
      </c>
      <c r="AT8" s="116">
        <v>40270</v>
      </c>
      <c r="AU8" s="116">
        <v>536395</v>
      </c>
      <c r="AV8" s="116">
        <v>94790</v>
      </c>
      <c r="AW8" s="116">
        <v>9909</v>
      </c>
      <c r="AX8" s="116">
        <f>SUM(AY8:BB8)</f>
        <v>3740229</v>
      </c>
      <c r="AY8" s="116">
        <v>956189</v>
      </c>
      <c r="AZ8" s="116">
        <v>2680277</v>
      </c>
      <c r="BA8" s="116">
        <v>102423</v>
      </c>
      <c r="BB8" s="116">
        <v>1340</v>
      </c>
      <c r="BC8" s="116">
        <v>0</v>
      </c>
      <c r="BD8" s="116">
        <v>0</v>
      </c>
      <c r="BE8" s="116">
        <v>441314</v>
      </c>
      <c r="BF8" s="116">
        <f>SUM(AE8,+AM8,+BE8)</f>
        <v>6531273</v>
      </c>
      <c r="BG8" s="116">
        <f>SUM(BH8,+BM8)</f>
        <v>63932</v>
      </c>
      <c r="BH8" s="116">
        <f>SUM(BI8:BL8)</f>
        <v>63932</v>
      </c>
      <c r="BI8" s="116">
        <v>0</v>
      </c>
      <c r="BJ8" s="116">
        <v>63932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418812</v>
      </c>
      <c r="BP8" s="116">
        <f>SUM(BQ8:BT8)</f>
        <v>191857</v>
      </c>
      <c r="BQ8" s="116">
        <v>8163</v>
      </c>
      <c r="BR8" s="116">
        <v>111924</v>
      </c>
      <c r="BS8" s="116">
        <v>71770</v>
      </c>
      <c r="BT8" s="116">
        <v>0</v>
      </c>
      <c r="BU8" s="116">
        <f>SUM(BV8:BX8)</f>
        <v>177224</v>
      </c>
      <c r="BV8" s="116">
        <v>35337</v>
      </c>
      <c r="BW8" s="116">
        <v>141887</v>
      </c>
      <c r="BX8" s="116">
        <v>0</v>
      </c>
      <c r="BY8" s="116">
        <v>0</v>
      </c>
      <c r="BZ8" s="116">
        <f>SUM(CA8:CD8)</f>
        <v>49731</v>
      </c>
      <c r="CA8" s="116">
        <v>972</v>
      </c>
      <c r="CB8" s="116">
        <v>48759</v>
      </c>
      <c r="CC8" s="116">
        <v>0</v>
      </c>
      <c r="CD8" s="116">
        <v>0</v>
      </c>
      <c r="CE8" s="116">
        <v>0</v>
      </c>
      <c r="CF8" s="116">
        <v>0</v>
      </c>
      <c r="CG8" s="116">
        <v>0</v>
      </c>
      <c r="CH8" s="116">
        <f>SUM(BG8,+BO8,+CG8)</f>
        <v>482744</v>
      </c>
      <c r="CI8" s="116">
        <f>SUM(AE8,+BG8)</f>
        <v>93764</v>
      </c>
      <c r="CJ8" s="116">
        <f>SUM(AF8,+BH8)</f>
        <v>93764</v>
      </c>
      <c r="CK8" s="116">
        <f>SUM(AG8,+BI8)</f>
        <v>0</v>
      </c>
      <c r="CL8" s="116">
        <f>SUM(AH8,+BJ8)</f>
        <v>87365</v>
      </c>
      <c r="CM8" s="116">
        <f>SUM(AI8,+BK8)</f>
        <v>6399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6478939</v>
      </c>
      <c r="CR8" s="116">
        <f>SUM(AN8,+BP8)</f>
        <v>1830391</v>
      </c>
      <c r="CS8" s="116">
        <f>SUM(AO8,+BQ8)</f>
        <v>825808</v>
      </c>
      <c r="CT8" s="116">
        <f>SUM(AP8,+BR8)</f>
        <v>520577</v>
      </c>
      <c r="CU8" s="116">
        <f>SUM(AQ8,+BS8)</f>
        <v>438291</v>
      </c>
      <c r="CV8" s="116">
        <f>SUM(AR8,+BT8)</f>
        <v>45715</v>
      </c>
      <c r="CW8" s="116">
        <f>SUM(AS8,+BU8)</f>
        <v>848679</v>
      </c>
      <c r="CX8" s="116">
        <f>SUM(AT8,+BV8)</f>
        <v>75607</v>
      </c>
      <c r="CY8" s="116">
        <f>SUM(AU8,+BW8)</f>
        <v>678282</v>
      </c>
      <c r="CZ8" s="116">
        <f>SUM(AV8,+BX8)</f>
        <v>94790</v>
      </c>
      <c r="DA8" s="116">
        <f>SUM(AW8,+BY8)</f>
        <v>9909</v>
      </c>
      <c r="DB8" s="116">
        <f>SUM(AX8,+BZ8)</f>
        <v>3789960</v>
      </c>
      <c r="DC8" s="116">
        <f>SUM(AY8,+CA8)</f>
        <v>957161</v>
      </c>
      <c r="DD8" s="116">
        <f>SUM(AZ8,+CB8)</f>
        <v>2729036</v>
      </c>
      <c r="DE8" s="116">
        <f>SUM(BA8,+CC8)</f>
        <v>102423</v>
      </c>
      <c r="DF8" s="116">
        <f>SUM(BB8,+CD8)</f>
        <v>1340</v>
      </c>
      <c r="DG8" s="116">
        <f>SUM(BC8,+CE8)</f>
        <v>0</v>
      </c>
      <c r="DH8" s="116">
        <f>SUM(BD8,+CF8)</f>
        <v>0</v>
      </c>
      <c r="DI8" s="116">
        <f>SUM(BE8,+CG8)</f>
        <v>441314</v>
      </c>
      <c r="DJ8" s="116">
        <f>SUM(BF8,+CH8)</f>
        <v>7014017</v>
      </c>
    </row>
    <row r="9" spans="1:114" ht="13.5" customHeight="1" x14ac:dyDescent="0.15">
      <c r="A9" s="114" t="s">
        <v>49</v>
      </c>
      <c r="B9" s="115" t="s">
        <v>326</v>
      </c>
      <c r="C9" s="114" t="s">
        <v>327</v>
      </c>
      <c r="D9" s="116">
        <f>SUM(E9,+L9)</f>
        <v>1219964</v>
      </c>
      <c r="E9" s="116">
        <f>SUM(F9:I9,K9)</f>
        <v>221921</v>
      </c>
      <c r="F9" s="116">
        <v>0</v>
      </c>
      <c r="G9" s="116">
        <v>66</v>
      </c>
      <c r="H9" s="116">
        <v>0</v>
      </c>
      <c r="I9" s="116">
        <v>153826</v>
      </c>
      <c r="J9" s="117" t="s">
        <v>369</v>
      </c>
      <c r="K9" s="116">
        <v>68029</v>
      </c>
      <c r="L9" s="116">
        <v>998043</v>
      </c>
      <c r="M9" s="116">
        <f>SUM(N9,+U9)</f>
        <v>197350</v>
      </c>
      <c r="N9" s="116">
        <f>SUM(O9:R9,T9)</f>
        <v>17700</v>
      </c>
      <c r="O9" s="116">
        <v>0</v>
      </c>
      <c r="P9" s="116">
        <v>0</v>
      </c>
      <c r="Q9" s="116">
        <v>8800</v>
      </c>
      <c r="R9" s="116">
        <v>8900</v>
      </c>
      <c r="S9" s="117" t="s">
        <v>369</v>
      </c>
      <c r="T9" s="116">
        <v>0</v>
      </c>
      <c r="U9" s="116">
        <v>179650</v>
      </c>
      <c r="V9" s="116">
        <f>+SUM(D9,M9)</f>
        <v>1417314</v>
      </c>
      <c r="W9" s="116">
        <f>+SUM(E9,N9)</f>
        <v>239621</v>
      </c>
      <c r="X9" s="116">
        <f>+SUM(F9,O9)</f>
        <v>0</v>
      </c>
      <c r="Y9" s="116">
        <f>+SUM(G9,P9)</f>
        <v>66</v>
      </c>
      <c r="Z9" s="116">
        <f>+SUM(H9,Q9)</f>
        <v>8800</v>
      </c>
      <c r="AA9" s="116">
        <f>+SUM(I9,R9)</f>
        <v>162726</v>
      </c>
      <c r="AB9" s="117" t="str">
        <f>IF(+SUM(J9,S9)=0,"-",+SUM(J9,S9))</f>
        <v>-</v>
      </c>
      <c r="AC9" s="116">
        <f>+SUM(K9,T9)</f>
        <v>68029</v>
      </c>
      <c r="AD9" s="116">
        <f>+SUM(L9,U9)</f>
        <v>1177693</v>
      </c>
      <c r="AE9" s="116">
        <f>SUM(AF9,+AK9)</f>
        <v>6205</v>
      </c>
      <c r="AF9" s="116">
        <f>SUM(AG9:AJ9)</f>
        <v>6205</v>
      </c>
      <c r="AG9" s="116">
        <v>0</v>
      </c>
      <c r="AH9" s="116">
        <v>0</v>
      </c>
      <c r="AI9" s="116">
        <v>0</v>
      </c>
      <c r="AJ9" s="116">
        <v>6205</v>
      </c>
      <c r="AK9" s="116">
        <v>0</v>
      </c>
      <c r="AL9" s="116">
        <v>0</v>
      </c>
      <c r="AM9" s="116">
        <f>SUM(AN9,AS9,AW9,AX9,BD9)</f>
        <v>827615</v>
      </c>
      <c r="AN9" s="116">
        <f>SUM(AO9:AR9)</f>
        <v>374881</v>
      </c>
      <c r="AO9" s="116">
        <v>112481</v>
      </c>
      <c r="AP9" s="116">
        <v>254677</v>
      </c>
      <c r="AQ9" s="116">
        <v>0</v>
      </c>
      <c r="AR9" s="116">
        <v>7723</v>
      </c>
      <c r="AS9" s="116">
        <f>SUM(AT9:AV9)</f>
        <v>38823</v>
      </c>
      <c r="AT9" s="116">
        <v>35768</v>
      </c>
      <c r="AU9" s="116">
        <v>0</v>
      </c>
      <c r="AV9" s="116">
        <v>3055</v>
      </c>
      <c r="AW9" s="116">
        <v>0</v>
      </c>
      <c r="AX9" s="116">
        <f>SUM(AY9:BB9)</f>
        <v>413911</v>
      </c>
      <c r="AY9" s="116">
        <v>319303</v>
      </c>
      <c r="AZ9" s="116">
        <v>43296</v>
      </c>
      <c r="BA9" s="116">
        <v>0</v>
      </c>
      <c r="BB9" s="116">
        <v>51312</v>
      </c>
      <c r="BC9" s="116">
        <v>372823</v>
      </c>
      <c r="BD9" s="116">
        <v>0</v>
      </c>
      <c r="BE9" s="116">
        <v>13321</v>
      </c>
      <c r="BF9" s="116">
        <f>SUM(AE9,+AM9,+BE9)</f>
        <v>847141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197350</v>
      </c>
      <c r="BP9" s="116">
        <f>SUM(BQ9:BT9)</f>
        <v>56088</v>
      </c>
      <c r="BQ9" s="116">
        <v>28044</v>
      </c>
      <c r="BR9" s="116">
        <v>14022</v>
      </c>
      <c r="BS9" s="116">
        <v>14022</v>
      </c>
      <c r="BT9" s="116">
        <v>0</v>
      </c>
      <c r="BU9" s="116">
        <f>SUM(BV9:BX9)</f>
        <v>28254</v>
      </c>
      <c r="BV9" s="116">
        <v>2019</v>
      </c>
      <c r="BW9" s="116">
        <v>26235</v>
      </c>
      <c r="BX9" s="116">
        <v>0</v>
      </c>
      <c r="BY9" s="116">
        <v>8734</v>
      </c>
      <c r="BZ9" s="116">
        <f>SUM(CA9:CD9)</f>
        <v>104274</v>
      </c>
      <c r="CA9" s="116">
        <v>28446</v>
      </c>
      <c r="CB9" s="116">
        <v>0</v>
      </c>
      <c r="CC9" s="116">
        <v>0</v>
      </c>
      <c r="CD9" s="116">
        <v>75828</v>
      </c>
      <c r="CE9" s="116">
        <v>0</v>
      </c>
      <c r="CF9" s="116">
        <v>0</v>
      </c>
      <c r="CG9" s="116">
        <v>0</v>
      </c>
      <c r="CH9" s="116">
        <f>SUM(BG9,+BO9,+CG9)</f>
        <v>197350</v>
      </c>
      <c r="CI9" s="116">
        <f>SUM(AE9,+BG9)</f>
        <v>6205</v>
      </c>
      <c r="CJ9" s="116">
        <f>SUM(AF9,+BH9)</f>
        <v>6205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6205</v>
      </c>
      <c r="CO9" s="116">
        <f>SUM(AK9,+BM9)</f>
        <v>0</v>
      </c>
      <c r="CP9" s="116">
        <f>SUM(AL9,+BN9)</f>
        <v>0</v>
      </c>
      <c r="CQ9" s="116">
        <f>SUM(AM9,+BO9)</f>
        <v>1024965</v>
      </c>
      <c r="CR9" s="116">
        <f>SUM(AN9,+BP9)</f>
        <v>430969</v>
      </c>
      <c r="CS9" s="116">
        <f>SUM(AO9,+BQ9)</f>
        <v>140525</v>
      </c>
      <c r="CT9" s="116">
        <f>SUM(AP9,+BR9)</f>
        <v>268699</v>
      </c>
      <c r="CU9" s="116">
        <f>SUM(AQ9,+BS9)</f>
        <v>14022</v>
      </c>
      <c r="CV9" s="116">
        <f>SUM(AR9,+BT9)</f>
        <v>7723</v>
      </c>
      <c r="CW9" s="116">
        <f>SUM(AS9,+BU9)</f>
        <v>67077</v>
      </c>
      <c r="CX9" s="116">
        <f>SUM(AT9,+BV9)</f>
        <v>37787</v>
      </c>
      <c r="CY9" s="116">
        <f>SUM(AU9,+BW9)</f>
        <v>26235</v>
      </c>
      <c r="CZ9" s="116">
        <f>SUM(AV9,+BX9)</f>
        <v>3055</v>
      </c>
      <c r="DA9" s="116">
        <f>SUM(AW9,+BY9)</f>
        <v>8734</v>
      </c>
      <c r="DB9" s="116">
        <f>SUM(AX9,+BZ9)</f>
        <v>518185</v>
      </c>
      <c r="DC9" s="116">
        <f>SUM(AY9,+CA9)</f>
        <v>347749</v>
      </c>
      <c r="DD9" s="116">
        <f>SUM(AZ9,+CB9)</f>
        <v>43296</v>
      </c>
      <c r="DE9" s="116">
        <f>SUM(BA9,+CC9)</f>
        <v>0</v>
      </c>
      <c r="DF9" s="116">
        <f>SUM(BB9,+CD9)</f>
        <v>127140</v>
      </c>
      <c r="DG9" s="116">
        <f>SUM(BC9,+CE9)</f>
        <v>372823</v>
      </c>
      <c r="DH9" s="116">
        <f>SUM(BD9,+CF9)</f>
        <v>0</v>
      </c>
      <c r="DI9" s="116">
        <f>SUM(BE9,+CG9)</f>
        <v>13321</v>
      </c>
      <c r="DJ9" s="116">
        <f>SUM(BF9,+CH9)</f>
        <v>1044491</v>
      </c>
    </row>
    <row r="10" spans="1:114" ht="13.5" customHeight="1" x14ac:dyDescent="0.15">
      <c r="A10" s="114" t="s">
        <v>49</v>
      </c>
      <c r="B10" s="115" t="s">
        <v>330</v>
      </c>
      <c r="C10" s="114" t="s">
        <v>331</v>
      </c>
      <c r="D10" s="116">
        <f>SUM(E10,+L10)</f>
        <v>1128905</v>
      </c>
      <c r="E10" s="116">
        <f>SUM(F10:I10,K10)</f>
        <v>337614</v>
      </c>
      <c r="F10" s="116">
        <v>0</v>
      </c>
      <c r="G10" s="116">
        <v>1000</v>
      </c>
      <c r="H10" s="116">
        <v>11400</v>
      </c>
      <c r="I10" s="116">
        <v>245454</v>
      </c>
      <c r="J10" s="117" t="s">
        <v>369</v>
      </c>
      <c r="K10" s="116">
        <v>79760</v>
      </c>
      <c r="L10" s="116">
        <v>791291</v>
      </c>
      <c r="M10" s="116">
        <f>SUM(N10,+U10)</f>
        <v>439471</v>
      </c>
      <c r="N10" s="116">
        <f>SUM(O10:R10,T10)</f>
        <v>122961</v>
      </c>
      <c r="O10" s="116">
        <v>0</v>
      </c>
      <c r="P10" s="116">
        <v>0</v>
      </c>
      <c r="Q10" s="116">
        <v>122200</v>
      </c>
      <c r="R10" s="116">
        <v>760</v>
      </c>
      <c r="S10" s="117" t="s">
        <v>369</v>
      </c>
      <c r="T10" s="116">
        <v>1</v>
      </c>
      <c r="U10" s="116">
        <v>316510</v>
      </c>
      <c r="V10" s="116">
        <f>+SUM(D10,M10)</f>
        <v>1568376</v>
      </c>
      <c r="W10" s="116">
        <f>+SUM(E10,N10)</f>
        <v>460575</v>
      </c>
      <c r="X10" s="116">
        <f>+SUM(F10,O10)</f>
        <v>0</v>
      </c>
      <c r="Y10" s="116">
        <f>+SUM(G10,P10)</f>
        <v>1000</v>
      </c>
      <c r="Z10" s="116">
        <f>+SUM(H10,Q10)</f>
        <v>133600</v>
      </c>
      <c r="AA10" s="116">
        <f>+SUM(I10,R10)</f>
        <v>246214</v>
      </c>
      <c r="AB10" s="117" t="str">
        <f>IF(+SUM(J10,S10)=0,"-",+SUM(J10,S10))</f>
        <v>-</v>
      </c>
      <c r="AC10" s="116">
        <f>+SUM(K10,T10)</f>
        <v>79761</v>
      </c>
      <c r="AD10" s="116">
        <f>+SUM(L10,U10)</f>
        <v>1107801</v>
      </c>
      <c r="AE10" s="116">
        <f>SUM(AF10,+AK10)</f>
        <v>3851</v>
      </c>
      <c r="AF10" s="116">
        <f>SUM(AG10:AJ10)</f>
        <v>3851</v>
      </c>
      <c r="AG10" s="116">
        <v>0</v>
      </c>
      <c r="AH10" s="116">
        <v>3851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1100870</v>
      </c>
      <c r="AN10" s="116">
        <f>SUM(AO10:AR10)</f>
        <v>59237</v>
      </c>
      <c r="AO10" s="116">
        <v>59237</v>
      </c>
      <c r="AP10" s="116">
        <v>0</v>
      </c>
      <c r="AQ10" s="116">
        <v>0</v>
      </c>
      <c r="AR10" s="116">
        <v>0</v>
      </c>
      <c r="AS10" s="116">
        <f>SUM(AT10:AV10)</f>
        <v>236389</v>
      </c>
      <c r="AT10" s="116">
        <v>0</v>
      </c>
      <c r="AU10" s="116">
        <v>226746</v>
      </c>
      <c r="AV10" s="116">
        <v>9643</v>
      </c>
      <c r="AW10" s="116">
        <v>0</v>
      </c>
      <c r="AX10" s="116">
        <f>SUM(AY10:BB10)</f>
        <v>805244</v>
      </c>
      <c r="AY10" s="116">
        <v>306020</v>
      </c>
      <c r="AZ10" s="116">
        <v>316037</v>
      </c>
      <c r="BA10" s="116">
        <v>8118</v>
      </c>
      <c r="BB10" s="116">
        <v>175069</v>
      </c>
      <c r="BC10" s="116">
        <v>0</v>
      </c>
      <c r="BD10" s="116">
        <v>0</v>
      </c>
      <c r="BE10" s="116">
        <v>24184</v>
      </c>
      <c r="BF10" s="116">
        <f>SUM(AE10,+AM10,+BE10)</f>
        <v>1128905</v>
      </c>
      <c r="BG10" s="116">
        <f>SUM(BH10,+BM10)</f>
        <v>3851</v>
      </c>
      <c r="BH10" s="116">
        <f>SUM(BI10:BL10)</f>
        <v>3851</v>
      </c>
      <c r="BI10" s="116">
        <v>0</v>
      </c>
      <c r="BJ10" s="116">
        <v>3851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433128</v>
      </c>
      <c r="BP10" s="116">
        <f>SUM(BQ10:BT10)</f>
        <v>45446</v>
      </c>
      <c r="BQ10" s="116">
        <v>45446</v>
      </c>
      <c r="BR10" s="116">
        <v>0</v>
      </c>
      <c r="BS10" s="116">
        <v>0</v>
      </c>
      <c r="BT10" s="116">
        <v>0</v>
      </c>
      <c r="BU10" s="116">
        <f>SUM(BV10:BX10)</f>
        <v>185719</v>
      </c>
      <c r="BV10" s="116">
        <v>1356</v>
      </c>
      <c r="BW10" s="116">
        <v>184363</v>
      </c>
      <c r="BX10" s="116">
        <v>0</v>
      </c>
      <c r="BY10" s="116">
        <v>0</v>
      </c>
      <c r="BZ10" s="116">
        <f>SUM(CA10:CD10)</f>
        <v>201963</v>
      </c>
      <c r="CA10" s="116">
        <v>8184</v>
      </c>
      <c r="CB10" s="116">
        <v>183326</v>
      </c>
      <c r="CC10" s="116">
        <v>0</v>
      </c>
      <c r="CD10" s="116">
        <v>10453</v>
      </c>
      <c r="CE10" s="116">
        <v>0</v>
      </c>
      <c r="CF10" s="116">
        <v>0</v>
      </c>
      <c r="CG10" s="116">
        <v>2492</v>
      </c>
      <c r="CH10" s="116">
        <f>SUM(BG10,+BO10,+CG10)</f>
        <v>439471</v>
      </c>
      <c r="CI10" s="116">
        <f>SUM(AE10,+BG10)</f>
        <v>7702</v>
      </c>
      <c r="CJ10" s="116">
        <f>SUM(AF10,+BH10)</f>
        <v>7702</v>
      </c>
      <c r="CK10" s="116">
        <f>SUM(AG10,+BI10)</f>
        <v>0</v>
      </c>
      <c r="CL10" s="116">
        <f>SUM(AH10,+BJ10)</f>
        <v>7702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1533998</v>
      </c>
      <c r="CR10" s="116">
        <f>SUM(AN10,+BP10)</f>
        <v>104683</v>
      </c>
      <c r="CS10" s="116">
        <f>SUM(AO10,+BQ10)</f>
        <v>104683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422108</v>
      </c>
      <c r="CX10" s="116">
        <f>SUM(AT10,+BV10)</f>
        <v>1356</v>
      </c>
      <c r="CY10" s="116">
        <f>SUM(AU10,+BW10)</f>
        <v>411109</v>
      </c>
      <c r="CZ10" s="116">
        <f>SUM(AV10,+BX10)</f>
        <v>9643</v>
      </c>
      <c r="DA10" s="116">
        <f>SUM(AW10,+BY10)</f>
        <v>0</v>
      </c>
      <c r="DB10" s="116">
        <f>SUM(AX10,+BZ10)</f>
        <v>1007207</v>
      </c>
      <c r="DC10" s="116">
        <f>SUM(AY10,+CA10)</f>
        <v>314204</v>
      </c>
      <c r="DD10" s="116">
        <f>SUM(AZ10,+CB10)</f>
        <v>499363</v>
      </c>
      <c r="DE10" s="116">
        <f>SUM(BA10,+CC10)</f>
        <v>8118</v>
      </c>
      <c r="DF10" s="116">
        <f>SUM(BB10,+CD10)</f>
        <v>185522</v>
      </c>
      <c r="DG10" s="116">
        <f>SUM(BC10,+CE10)</f>
        <v>0</v>
      </c>
      <c r="DH10" s="116">
        <f>SUM(BD10,+CF10)</f>
        <v>0</v>
      </c>
      <c r="DI10" s="116">
        <f>SUM(BE10,+CG10)</f>
        <v>26676</v>
      </c>
      <c r="DJ10" s="116">
        <f>SUM(BF10,+CH10)</f>
        <v>1568376</v>
      </c>
    </row>
    <row r="11" spans="1:114" ht="13.5" customHeight="1" x14ac:dyDescent="0.15">
      <c r="A11" s="114" t="s">
        <v>49</v>
      </c>
      <c r="B11" s="115" t="s">
        <v>332</v>
      </c>
      <c r="C11" s="114" t="s">
        <v>333</v>
      </c>
      <c r="D11" s="116">
        <f>SUM(E11,+L11)</f>
        <v>1767972</v>
      </c>
      <c r="E11" s="116">
        <f>SUM(F11:I11,K11)</f>
        <v>867301</v>
      </c>
      <c r="F11" s="116">
        <v>2613</v>
      </c>
      <c r="G11" s="116">
        <v>1000</v>
      </c>
      <c r="H11" s="116">
        <v>664600</v>
      </c>
      <c r="I11" s="116">
        <v>120870</v>
      </c>
      <c r="J11" s="117" t="s">
        <v>369</v>
      </c>
      <c r="K11" s="116">
        <v>78218</v>
      </c>
      <c r="L11" s="116">
        <v>900671</v>
      </c>
      <c r="M11" s="116">
        <f>SUM(N11,+U11)</f>
        <v>325595</v>
      </c>
      <c r="N11" s="116">
        <f>SUM(O11:R11,T11)</f>
        <v>45852</v>
      </c>
      <c r="O11" s="116">
        <v>0</v>
      </c>
      <c r="P11" s="116">
        <v>0</v>
      </c>
      <c r="Q11" s="116">
        <v>0</v>
      </c>
      <c r="R11" s="116">
        <v>45040</v>
      </c>
      <c r="S11" s="117" t="s">
        <v>369</v>
      </c>
      <c r="T11" s="116">
        <v>812</v>
      </c>
      <c r="U11" s="116">
        <v>279743</v>
      </c>
      <c r="V11" s="116">
        <f>+SUM(D11,M11)</f>
        <v>2093567</v>
      </c>
      <c r="W11" s="116">
        <f>+SUM(E11,N11)</f>
        <v>913153</v>
      </c>
      <c r="X11" s="116">
        <f>+SUM(F11,O11)</f>
        <v>2613</v>
      </c>
      <c r="Y11" s="116">
        <f>+SUM(G11,P11)</f>
        <v>1000</v>
      </c>
      <c r="Z11" s="116">
        <f>+SUM(H11,Q11)</f>
        <v>664600</v>
      </c>
      <c r="AA11" s="116">
        <f>+SUM(I11,R11)</f>
        <v>165910</v>
      </c>
      <c r="AB11" s="117" t="str">
        <f>IF(+SUM(J11,S11)=0,"-",+SUM(J11,S11))</f>
        <v>-</v>
      </c>
      <c r="AC11" s="116">
        <f>+SUM(K11,T11)</f>
        <v>79030</v>
      </c>
      <c r="AD11" s="116">
        <f>+SUM(L11,U11)</f>
        <v>1180414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975033</v>
      </c>
      <c r="AN11" s="116">
        <f>SUM(AO11:AR11)</f>
        <v>112949</v>
      </c>
      <c r="AO11" s="116">
        <v>112949</v>
      </c>
      <c r="AP11" s="116">
        <v>0</v>
      </c>
      <c r="AQ11" s="116">
        <v>0</v>
      </c>
      <c r="AR11" s="116">
        <v>0</v>
      </c>
      <c r="AS11" s="116">
        <f>SUM(AT11:AV11)</f>
        <v>96497</v>
      </c>
      <c r="AT11" s="116">
        <v>908</v>
      </c>
      <c r="AU11" s="116">
        <v>94053</v>
      </c>
      <c r="AV11" s="116">
        <v>1536</v>
      </c>
      <c r="AW11" s="116">
        <v>0</v>
      </c>
      <c r="AX11" s="116">
        <f>SUM(AY11:BB11)</f>
        <v>765587</v>
      </c>
      <c r="AY11" s="116">
        <v>420659</v>
      </c>
      <c r="AZ11" s="116">
        <v>334391</v>
      </c>
      <c r="BA11" s="116">
        <v>4257</v>
      </c>
      <c r="BB11" s="116">
        <v>6280</v>
      </c>
      <c r="BC11" s="116">
        <v>0</v>
      </c>
      <c r="BD11" s="116">
        <v>0</v>
      </c>
      <c r="BE11" s="116">
        <v>792939</v>
      </c>
      <c r="BF11" s="116">
        <f>SUM(AE11,+AM11,+BE11)</f>
        <v>1767972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321161</v>
      </c>
      <c r="BP11" s="116">
        <f>SUM(BQ11:BT11)</f>
        <v>38809</v>
      </c>
      <c r="BQ11" s="116">
        <v>38809</v>
      </c>
      <c r="BR11" s="116">
        <v>0</v>
      </c>
      <c r="BS11" s="116">
        <v>0</v>
      </c>
      <c r="BT11" s="116">
        <v>0</v>
      </c>
      <c r="BU11" s="116">
        <f>SUM(BV11:BX11)</f>
        <v>34180</v>
      </c>
      <c r="BV11" s="116">
        <v>382</v>
      </c>
      <c r="BW11" s="116">
        <v>33798</v>
      </c>
      <c r="BX11" s="116">
        <v>0</v>
      </c>
      <c r="BY11" s="116">
        <v>0</v>
      </c>
      <c r="BZ11" s="116">
        <f>SUM(CA11:CD11)</f>
        <v>248172</v>
      </c>
      <c r="CA11" s="116">
        <v>193936</v>
      </c>
      <c r="CB11" s="116">
        <v>54236</v>
      </c>
      <c r="CC11" s="116">
        <v>0</v>
      </c>
      <c r="CD11" s="116">
        <v>0</v>
      </c>
      <c r="CE11" s="116">
        <v>0</v>
      </c>
      <c r="CF11" s="116">
        <v>0</v>
      </c>
      <c r="CG11" s="116">
        <v>4434</v>
      </c>
      <c r="CH11" s="116">
        <f>SUM(BG11,+BO11,+CG11)</f>
        <v>325595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1296194</v>
      </c>
      <c r="CR11" s="116">
        <f>SUM(AN11,+BP11)</f>
        <v>151758</v>
      </c>
      <c r="CS11" s="116">
        <f>SUM(AO11,+BQ11)</f>
        <v>151758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130677</v>
      </c>
      <c r="CX11" s="116">
        <f>SUM(AT11,+BV11)</f>
        <v>1290</v>
      </c>
      <c r="CY11" s="116">
        <f>SUM(AU11,+BW11)</f>
        <v>127851</v>
      </c>
      <c r="CZ11" s="116">
        <f>SUM(AV11,+BX11)</f>
        <v>1536</v>
      </c>
      <c r="DA11" s="116">
        <f>SUM(AW11,+BY11)</f>
        <v>0</v>
      </c>
      <c r="DB11" s="116">
        <f>SUM(AX11,+BZ11)</f>
        <v>1013759</v>
      </c>
      <c r="DC11" s="116">
        <f>SUM(AY11,+CA11)</f>
        <v>614595</v>
      </c>
      <c r="DD11" s="116">
        <f>SUM(AZ11,+CB11)</f>
        <v>388627</v>
      </c>
      <c r="DE11" s="116">
        <f>SUM(BA11,+CC11)</f>
        <v>4257</v>
      </c>
      <c r="DF11" s="116">
        <f>SUM(BB11,+CD11)</f>
        <v>6280</v>
      </c>
      <c r="DG11" s="116">
        <f>SUM(BC11,+CE11)</f>
        <v>0</v>
      </c>
      <c r="DH11" s="116">
        <f>SUM(BD11,+CF11)</f>
        <v>0</v>
      </c>
      <c r="DI11" s="116">
        <f>SUM(BE11,+CG11)</f>
        <v>797373</v>
      </c>
      <c r="DJ11" s="116">
        <f>SUM(BF11,+CH11)</f>
        <v>2093567</v>
      </c>
    </row>
    <row r="12" spans="1:114" ht="13.5" customHeight="1" x14ac:dyDescent="0.15">
      <c r="A12" s="114" t="s">
        <v>49</v>
      </c>
      <c r="B12" s="115" t="s">
        <v>334</v>
      </c>
      <c r="C12" s="114" t="s">
        <v>335</v>
      </c>
      <c r="D12" s="116">
        <f>SUM(E12,+L12)</f>
        <v>1719049</v>
      </c>
      <c r="E12" s="116">
        <f>SUM(F12:I12,K12)</f>
        <v>609987</v>
      </c>
      <c r="F12" s="116">
        <v>0</v>
      </c>
      <c r="G12" s="116">
        <v>210</v>
      </c>
      <c r="H12" s="116">
        <v>406400</v>
      </c>
      <c r="I12" s="116">
        <v>152913</v>
      </c>
      <c r="J12" s="117" t="s">
        <v>369</v>
      </c>
      <c r="K12" s="116">
        <v>50464</v>
      </c>
      <c r="L12" s="116">
        <v>1109062</v>
      </c>
      <c r="M12" s="116">
        <f>SUM(N12,+U12)</f>
        <v>103579</v>
      </c>
      <c r="N12" s="116">
        <f>SUM(O12:R12,T12)</f>
        <v>21600</v>
      </c>
      <c r="O12" s="116">
        <v>0</v>
      </c>
      <c r="P12" s="116">
        <v>0</v>
      </c>
      <c r="Q12" s="116">
        <v>21600</v>
      </c>
      <c r="R12" s="116">
        <v>0</v>
      </c>
      <c r="S12" s="117" t="s">
        <v>369</v>
      </c>
      <c r="T12" s="116">
        <v>0</v>
      </c>
      <c r="U12" s="116">
        <v>81979</v>
      </c>
      <c r="V12" s="116">
        <f>+SUM(D12,M12)</f>
        <v>1822628</v>
      </c>
      <c r="W12" s="116">
        <f>+SUM(E12,N12)</f>
        <v>631587</v>
      </c>
      <c r="X12" s="116">
        <f>+SUM(F12,O12)</f>
        <v>0</v>
      </c>
      <c r="Y12" s="116">
        <f>+SUM(G12,P12)</f>
        <v>210</v>
      </c>
      <c r="Z12" s="116">
        <f>+SUM(H12,Q12)</f>
        <v>428000</v>
      </c>
      <c r="AA12" s="116">
        <f>+SUM(I12,R12)</f>
        <v>152913</v>
      </c>
      <c r="AB12" s="117" t="str">
        <f>IF(+SUM(J12,S12)=0,"-",+SUM(J12,S12))</f>
        <v>-</v>
      </c>
      <c r="AC12" s="116">
        <f>+SUM(K12,T12)</f>
        <v>50464</v>
      </c>
      <c r="AD12" s="116">
        <f>+SUM(L12,U12)</f>
        <v>1191041</v>
      </c>
      <c r="AE12" s="116">
        <f>SUM(AF12,+AK12)</f>
        <v>1518</v>
      </c>
      <c r="AF12" s="116">
        <f>SUM(AG12:AJ12)</f>
        <v>1518</v>
      </c>
      <c r="AG12" s="116">
        <v>0</v>
      </c>
      <c r="AH12" s="116">
        <v>0</v>
      </c>
      <c r="AI12" s="116">
        <v>1518</v>
      </c>
      <c r="AJ12" s="116">
        <v>0</v>
      </c>
      <c r="AK12" s="116">
        <v>0</v>
      </c>
      <c r="AL12" s="116">
        <v>0</v>
      </c>
      <c r="AM12" s="116">
        <f>SUM(AN12,AS12,AW12,AX12,BD12)</f>
        <v>1662258</v>
      </c>
      <c r="AN12" s="116">
        <f>SUM(AO12:AR12)</f>
        <v>169511</v>
      </c>
      <c r="AO12" s="116">
        <v>120659</v>
      </c>
      <c r="AP12" s="116">
        <v>36051</v>
      </c>
      <c r="AQ12" s="116">
        <v>12801</v>
      </c>
      <c r="AR12" s="116">
        <v>0</v>
      </c>
      <c r="AS12" s="116">
        <f>SUM(AT12:AV12)</f>
        <v>959746</v>
      </c>
      <c r="AT12" s="116">
        <v>10792</v>
      </c>
      <c r="AU12" s="116">
        <v>916773</v>
      </c>
      <c r="AV12" s="116">
        <v>32181</v>
      </c>
      <c r="AW12" s="116">
        <v>14828</v>
      </c>
      <c r="AX12" s="116">
        <f>SUM(AY12:BB12)</f>
        <v>518173</v>
      </c>
      <c r="AY12" s="116">
        <v>213278</v>
      </c>
      <c r="AZ12" s="116">
        <v>282269</v>
      </c>
      <c r="BA12" s="116">
        <v>22546</v>
      </c>
      <c r="BB12" s="116">
        <v>80</v>
      </c>
      <c r="BC12" s="116">
        <v>0</v>
      </c>
      <c r="BD12" s="116">
        <v>0</v>
      </c>
      <c r="BE12" s="116">
        <v>55273</v>
      </c>
      <c r="BF12" s="116">
        <f>SUM(AE12,+AM12,+BE12)</f>
        <v>1719049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103579</v>
      </c>
      <c r="BP12" s="116">
        <f>SUM(BQ12:BT12)</f>
        <v>2092</v>
      </c>
      <c r="BQ12" s="116">
        <v>2092</v>
      </c>
      <c r="BR12" s="116">
        <v>0</v>
      </c>
      <c r="BS12" s="116">
        <v>0</v>
      </c>
      <c r="BT12" s="116">
        <v>0</v>
      </c>
      <c r="BU12" s="116">
        <f>SUM(BV12:BX12)</f>
        <v>80037</v>
      </c>
      <c r="BV12" s="116">
        <v>4163</v>
      </c>
      <c r="BW12" s="116">
        <v>75874</v>
      </c>
      <c r="BX12" s="116">
        <v>0</v>
      </c>
      <c r="BY12" s="116">
        <v>0</v>
      </c>
      <c r="BZ12" s="116">
        <f>SUM(CA12:CD12)</f>
        <v>21450</v>
      </c>
      <c r="CA12" s="116">
        <v>0</v>
      </c>
      <c r="CB12" s="116">
        <v>21450</v>
      </c>
      <c r="CC12" s="116">
        <v>0</v>
      </c>
      <c r="CD12" s="116">
        <v>0</v>
      </c>
      <c r="CE12" s="116">
        <v>0</v>
      </c>
      <c r="CF12" s="116">
        <v>0</v>
      </c>
      <c r="CG12" s="116">
        <v>0</v>
      </c>
      <c r="CH12" s="116">
        <f>SUM(BG12,+BO12,+CG12)</f>
        <v>103579</v>
      </c>
      <c r="CI12" s="116">
        <f>SUM(AE12,+BG12)</f>
        <v>1518</v>
      </c>
      <c r="CJ12" s="116">
        <f>SUM(AF12,+BH12)</f>
        <v>1518</v>
      </c>
      <c r="CK12" s="116">
        <f>SUM(AG12,+BI12)</f>
        <v>0</v>
      </c>
      <c r="CL12" s="116">
        <f>SUM(AH12,+BJ12)</f>
        <v>0</v>
      </c>
      <c r="CM12" s="116">
        <f>SUM(AI12,+BK12)</f>
        <v>1518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1765837</v>
      </c>
      <c r="CR12" s="116">
        <f>SUM(AN12,+BP12)</f>
        <v>171603</v>
      </c>
      <c r="CS12" s="116">
        <f>SUM(AO12,+BQ12)</f>
        <v>122751</v>
      </c>
      <c r="CT12" s="116">
        <f>SUM(AP12,+BR12)</f>
        <v>36051</v>
      </c>
      <c r="CU12" s="116">
        <f>SUM(AQ12,+BS12)</f>
        <v>12801</v>
      </c>
      <c r="CV12" s="116">
        <f>SUM(AR12,+BT12)</f>
        <v>0</v>
      </c>
      <c r="CW12" s="116">
        <f>SUM(AS12,+BU12)</f>
        <v>1039783</v>
      </c>
      <c r="CX12" s="116">
        <f>SUM(AT12,+BV12)</f>
        <v>14955</v>
      </c>
      <c r="CY12" s="116">
        <f>SUM(AU12,+BW12)</f>
        <v>992647</v>
      </c>
      <c r="CZ12" s="116">
        <f>SUM(AV12,+BX12)</f>
        <v>32181</v>
      </c>
      <c r="DA12" s="116">
        <f>SUM(AW12,+BY12)</f>
        <v>14828</v>
      </c>
      <c r="DB12" s="116">
        <f>SUM(AX12,+BZ12)</f>
        <v>539623</v>
      </c>
      <c r="DC12" s="116">
        <f>SUM(AY12,+CA12)</f>
        <v>213278</v>
      </c>
      <c r="DD12" s="116">
        <f>SUM(AZ12,+CB12)</f>
        <v>303719</v>
      </c>
      <c r="DE12" s="116">
        <f>SUM(BA12,+CC12)</f>
        <v>22546</v>
      </c>
      <c r="DF12" s="116">
        <f>SUM(BB12,+CD12)</f>
        <v>80</v>
      </c>
      <c r="DG12" s="116">
        <f>SUM(BC12,+CE12)</f>
        <v>0</v>
      </c>
      <c r="DH12" s="116">
        <f>SUM(BD12,+CF12)</f>
        <v>0</v>
      </c>
      <c r="DI12" s="116">
        <f>SUM(BE12,+CG12)</f>
        <v>55273</v>
      </c>
      <c r="DJ12" s="116">
        <f>SUM(BF12,+CH12)</f>
        <v>1822628</v>
      </c>
    </row>
    <row r="13" spans="1:114" ht="13.5" customHeight="1" x14ac:dyDescent="0.15">
      <c r="A13" s="114" t="s">
        <v>49</v>
      </c>
      <c r="B13" s="115" t="s">
        <v>336</v>
      </c>
      <c r="C13" s="114" t="s">
        <v>337</v>
      </c>
      <c r="D13" s="116">
        <f>SUM(E13,+L13)</f>
        <v>591584</v>
      </c>
      <c r="E13" s="116">
        <f>SUM(F13:I13,K13)</f>
        <v>91095</v>
      </c>
      <c r="F13" s="116">
        <v>0</v>
      </c>
      <c r="G13" s="116">
        <v>0</v>
      </c>
      <c r="H13" s="116">
        <v>21900</v>
      </c>
      <c r="I13" s="116">
        <v>38545</v>
      </c>
      <c r="J13" s="117" t="s">
        <v>369</v>
      </c>
      <c r="K13" s="116">
        <v>30650</v>
      </c>
      <c r="L13" s="116">
        <v>500489</v>
      </c>
      <c r="M13" s="116">
        <f>SUM(N13,+U13)</f>
        <v>67939</v>
      </c>
      <c r="N13" s="116">
        <f>SUM(O13:R13,T13)</f>
        <v>43</v>
      </c>
      <c r="O13" s="116">
        <v>0</v>
      </c>
      <c r="P13" s="116">
        <v>0</v>
      </c>
      <c r="Q13" s="116">
        <v>0</v>
      </c>
      <c r="R13" s="116">
        <v>43</v>
      </c>
      <c r="S13" s="117" t="s">
        <v>369</v>
      </c>
      <c r="T13" s="116">
        <v>0</v>
      </c>
      <c r="U13" s="116">
        <v>67896</v>
      </c>
      <c r="V13" s="116">
        <f>+SUM(D13,M13)</f>
        <v>659523</v>
      </c>
      <c r="W13" s="116">
        <f>+SUM(E13,N13)</f>
        <v>91138</v>
      </c>
      <c r="X13" s="116">
        <f>+SUM(F13,O13)</f>
        <v>0</v>
      </c>
      <c r="Y13" s="116">
        <f>+SUM(G13,P13)</f>
        <v>0</v>
      </c>
      <c r="Z13" s="116">
        <f>+SUM(H13,Q13)</f>
        <v>21900</v>
      </c>
      <c r="AA13" s="116">
        <f>+SUM(I13,R13)</f>
        <v>38588</v>
      </c>
      <c r="AB13" s="117" t="str">
        <f>IF(+SUM(J13,S13)=0,"-",+SUM(J13,S13))</f>
        <v>-</v>
      </c>
      <c r="AC13" s="116">
        <f>+SUM(K13,T13)</f>
        <v>30650</v>
      </c>
      <c r="AD13" s="116">
        <f>+SUM(L13,U13)</f>
        <v>568385</v>
      </c>
      <c r="AE13" s="116">
        <f>SUM(AF13,+AK13)</f>
        <v>38774</v>
      </c>
      <c r="AF13" s="116">
        <f>SUM(AG13:AJ13)</f>
        <v>38774</v>
      </c>
      <c r="AG13" s="116">
        <v>0</v>
      </c>
      <c r="AH13" s="116">
        <v>30280</v>
      </c>
      <c r="AI13" s="116">
        <v>8494</v>
      </c>
      <c r="AJ13" s="116">
        <v>0</v>
      </c>
      <c r="AK13" s="116">
        <v>0</v>
      </c>
      <c r="AL13" s="116">
        <v>0</v>
      </c>
      <c r="AM13" s="116">
        <f>SUM(AN13,AS13,AW13,AX13,BD13)</f>
        <v>536924</v>
      </c>
      <c r="AN13" s="116">
        <f>SUM(AO13:AR13)</f>
        <v>95605</v>
      </c>
      <c r="AO13" s="116">
        <v>63974</v>
      </c>
      <c r="AP13" s="116">
        <v>8200</v>
      </c>
      <c r="AQ13" s="116">
        <v>23431</v>
      </c>
      <c r="AR13" s="116">
        <v>0</v>
      </c>
      <c r="AS13" s="116">
        <f>SUM(AT13:AV13)</f>
        <v>141988</v>
      </c>
      <c r="AT13" s="116">
        <v>3854</v>
      </c>
      <c r="AU13" s="116">
        <v>128492</v>
      </c>
      <c r="AV13" s="116">
        <v>9642</v>
      </c>
      <c r="AW13" s="116">
        <v>10075</v>
      </c>
      <c r="AX13" s="116">
        <f>SUM(AY13:BB13)</f>
        <v>289256</v>
      </c>
      <c r="AY13" s="116">
        <v>173027</v>
      </c>
      <c r="AZ13" s="116">
        <v>79075</v>
      </c>
      <c r="BA13" s="116">
        <v>13108</v>
      </c>
      <c r="BB13" s="116">
        <v>24046</v>
      </c>
      <c r="BC13" s="116">
        <v>0</v>
      </c>
      <c r="BD13" s="116">
        <v>0</v>
      </c>
      <c r="BE13" s="116">
        <v>15886</v>
      </c>
      <c r="BF13" s="116">
        <f>SUM(AE13,+AM13,+BE13)</f>
        <v>591584</v>
      </c>
      <c r="BG13" s="116">
        <f>SUM(BH13,+BM13)</f>
        <v>4454</v>
      </c>
      <c r="BH13" s="116">
        <f>SUM(BI13:BL13)</f>
        <v>4454</v>
      </c>
      <c r="BI13" s="116">
        <v>0</v>
      </c>
      <c r="BJ13" s="116">
        <v>4454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62881</v>
      </c>
      <c r="BP13" s="116">
        <f>SUM(BQ13:BT13)</f>
        <v>21388</v>
      </c>
      <c r="BQ13" s="116">
        <v>7051</v>
      </c>
      <c r="BR13" s="116">
        <v>0</v>
      </c>
      <c r="BS13" s="116">
        <v>14337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41493</v>
      </c>
      <c r="CA13" s="116">
        <v>0</v>
      </c>
      <c r="CB13" s="116">
        <v>41493</v>
      </c>
      <c r="CC13" s="116">
        <v>0</v>
      </c>
      <c r="CD13" s="116">
        <v>0</v>
      </c>
      <c r="CE13" s="116">
        <v>0</v>
      </c>
      <c r="CF13" s="116">
        <v>0</v>
      </c>
      <c r="CG13" s="116">
        <v>604</v>
      </c>
      <c r="CH13" s="116">
        <f>SUM(BG13,+BO13,+CG13)</f>
        <v>67939</v>
      </c>
      <c r="CI13" s="116">
        <f>SUM(AE13,+BG13)</f>
        <v>43228</v>
      </c>
      <c r="CJ13" s="116">
        <f>SUM(AF13,+BH13)</f>
        <v>43228</v>
      </c>
      <c r="CK13" s="116">
        <f>SUM(AG13,+BI13)</f>
        <v>0</v>
      </c>
      <c r="CL13" s="116">
        <f>SUM(AH13,+BJ13)</f>
        <v>34734</v>
      </c>
      <c r="CM13" s="116">
        <f>SUM(AI13,+BK13)</f>
        <v>8494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599805</v>
      </c>
      <c r="CR13" s="116">
        <f>SUM(AN13,+BP13)</f>
        <v>116993</v>
      </c>
      <c r="CS13" s="116">
        <f>SUM(AO13,+BQ13)</f>
        <v>71025</v>
      </c>
      <c r="CT13" s="116">
        <f>SUM(AP13,+BR13)</f>
        <v>8200</v>
      </c>
      <c r="CU13" s="116">
        <f>SUM(AQ13,+BS13)</f>
        <v>37768</v>
      </c>
      <c r="CV13" s="116">
        <f>SUM(AR13,+BT13)</f>
        <v>0</v>
      </c>
      <c r="CW13" s="116">
        <f>SUM(AS13,+BU13)</f>
        <v>141988</v>
      </c>
      <c r="CX13" s="116">
        <f>SUM(AT13,+BV13)</f>
        <v>3854</v>
      </c>
      <c r="CY13" s="116">
        <f>SUM(AU13,+BW13)</f>
        <v>128492</v>
      </c>
      <c r="CZ13" s="116">
        <f>SUM(AV13,+BX13)</f>
        <v>9642</v>
      </c>
      <c r="DA13" s="116">
        <f>SUM(AW13,+BY13)</f>
        <v>10075</v>
      </c>
      <c r="DB13" s="116">
        <f>SUM(AX13,+BZ13)</f>
        <v>330749</v>
      </c>
      <c r="DC13" s="116">
        <f>SUM(AY13,+CA13)</f>
        <v>173027</v>
      </c>
      <c r="DD13" s="116">
        <f>SUM(AZ13,+CB13)</f>
        <v>120568</v>
      </c>
      <c r="DE13" s="116">
        <f>SUM(BA13,+CC13)</f>
        <v>13108</v>
      </c>
      <c r="DF13" s="116">
        <f>SUM(BB13,+CD13)</f>
        <v>24046</v>
      </c>
      <c r="DG13" s="116">
        <f>SUM(BC13,+CE13)</f>
        <v>0</v>
      </c>
      <c r="DH13" s="116">
        <f>SUM(BD13,+CF13)</f>
        <v>0</v>
      </c>
      <c r="DI13" s="116">
        <f>SUM(BE13,+CG13)</f>
        <v>16490</v>
      </c>
      <c r="DJ13" s="116">
        <f>SUM(BF13,+CH13)</f>
        <v>659523</v>
      </c>
    </row>
    <row r="14" spans="1:114" ht="13.5" customHeight="1" x14ac:dyDescent="0.15">
      <c r="A14" s="114" t="s">
        <v>49</v>
      </c>
      <c r="B14" s="115" t="s">
        <v>338</v>
      </c>
      <c r="C14" s="114" t="s">
        <v>339</v>
      </c>
      <c r="D14" s="116">
        <f>SUM(E14,+L14)</f>
        <v>321058</v>
      </c>
      <c r="E14" s="116">
        <f>SUM(F14:I14,K14)</f>
        <v>59474</v>
      </c>
      <c r="F14" s="116">
        <v>6695</v>
      </c>
      <c r="G14" s="116">
        <v>0</v>
      </c>
      <c r="H14" s="116">
        <v>30500</v>
      </c>
      <c r="I14" s="116">
        <v>16825</v>
      </c>
      <c r="J14" s="117" t="s">
        <v>369</v>
      </c>
      <c r="K14" s="116">
        <v>5454</v>
      </c>
      <c r="L14" s="116">
        <v>261584</v>
      </c>
      <c r="M14" s="116">
        <f>SUM(N14,+U14)</f>
        <v>82306</v>
      </c>
      <c r="N14" s="116">
        <f>SUM(O14:R14,T14)</f>
        <v>5051</v>
      </c>
      <c r="O14" s="116">
        <v>421</v>
      </c>
      <c r="P14" s="116">
        <v>2179</v>
      </c>
      <c r="Q14" s="116">
        <v>0</v>
      </c>
      <c r="R14" s="116">
        <v>2451</v>
      </c>
      <c r="S14" s="117" t="s">
        <v>369</v>
      </c>
      <c r="T14" s="116">
        <v>0</v>
      </c>
      <c r="U14" s="116">
        <v>77255</v>
      </c>
      <c r="V14" s="116">
        <f>+SUM(D14,M14)</f>
        <v>403364</v>
      </c>
      <c r="W14" s="116">
        <f>+SUM(E14,N14)</f>
        <v>64525</v>
      </c>
      <c r="X14" s="116">
        <f>+SUM(F14,O14)</f>
        <v>7116</v>
      </c>
      <c r="Y14" s="116">
        <f>+SUM(G14,P14)</f>
        <v>2179</v>
      </c>
      <c r="Z14" s="116">
        <f>+SUM(H14,Q14)</f>
        <v>30500</v>
      </c>
      <c r="AA14" s="116">
        <f>+SUM(I14,R14)</f>
        <v>19276</v>
      </c>
      <c r="AB14" s="117" t="str">
        <f>IF(+SUM(J14,S14)=0,"-",+SUM(J14,S14))</f>
        <v>-</v>
      </c>
      <c r="AC14" s="116">
        <f>+SUM(K14,T14)</f>
        <v>5454</v>
      </c>
      <c r="AD14" s="116">
        <f>+SUM(L14,U14)</f>
        <v>338839</v>
      </c>
      <c r="AE14" s="116">
        <f>SUM(AF14,+AK14)</f>
        <v>21886</v>
      </c>
      <c r="AF14" s="116">
        <f>SUM(AG14:AJ14)</f>
        <v>12646</v>
      </c>
      <c r="AG14" s="116">
        <v>0</v>
      </c>
      <c r="AH14" s="116">
        <v>0</v>
      </c>
      <c r="AI14" s="116">
        <v>12646</v>
      </c>
      <c r="AJ14" s="116">
        <v>0</v>
      </c>
      <c r="AK14" s="116">
        <v>9240</v>
      </c>
      <c r="AL14" s="116">
        <v>0</v>
      </c>
      <c r="AM14" s="116">
        <f>SUM(AN14,AS14,AW14,AX14,BD14)</f>
        <v>266531</v>
      </c>
      <c r="AN14" s="116">
        <f>SUM(AO14:AR14)</f>
        <v>51019</v>
      </c>
      <c r="AO14" s="116">
        <v>51019</v>
      </c>
      <c r="AP14" s="116">
        <v>0</v>
      </c>
      <c r="AQ14" s="116">
        <v>0</v>
      </c>
      <c r="AR14" s="116">
        <v>0</v>
      </c>
      <c r="AS14" s="116">
        <f>SUM(AT14:AV14)</f>
        <v>13426</v>
      </c>
      <c r="AT14" s="116">
        <v>12929</v>
      </c>
      <c r="AU14" s="116">
        <v>0</v>
      </c>
      <c r="AV14" s="116">
        <v>497</v>
      </c>
      <c r="AW14" s="116">
        <v>0</v>
      </c>
      <c r="AX14" s="116">
        <f>SUM(AY14:BB14)</f>
        <v>202086</v>
      </c>
      <c r="AY14" s="116">
        <v>98050</v>
      </c>
      <c r="AZ14" s="116">
        <v>13199</v>
      </c>
      <c r="BA14" s="116">
        <v>17678</v>
      </c>
      <c r="BB14" s="116">
        <v>73159</v>
      </c>
      <c r="BC14" s="116">
        <v>0</v>
      </c>
      <c r="BD14" s="116">
        <v>0</v>
      </c>
      <c r="BE14" s="116">
        <v>32641</v>
      </c>
      <c r="BF14" s="116">
        <f>SUM(AE14,+AM14,+BE14)</f>
        <v>321058</v>
      </c>
      <c r="BG14" s="116">
        <f>SUM(BH14,+BM14)</f>
        <v>1155</v>
      </c>
      <c r="BH14" s="116">
        <f>SUM(BI14:BL14)</f>
        <v>1155</v>
      </c>
      <c r="BI14" s="116">
        <v>0</v>
      </c>
      <c r="BJ14" s="116">
        <v>1155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74116</v>
      </c>
      <c r="BP14" s="116">
        <f>SUM(BQ14:BT14)</f>
        <v>17991</v>
      </c>
      <c r="BQ14" s="116">
        <v>17991</v>
      </c>
      <c r="BR14" s="116">
        <v>0</v>
      </c>
      <c r="BS14" s="116">
        <v>0</v>
      </c>
      <c r="BT14" s="116">
        <v>0</v>
      </c>
      <c r="BU14" s="116">
        <f>SUM(BV14:BX14)</f>
        <v>40230</v>
      </c>
      <c r="BV14" s="116">
        <v>0</v>
      </c>
      <c r="BW14" s="116">
        <v>40230</v>
      </c>
      <c r="BX14" s="116">
        <v>0</v>
      </c>
      <c r="BY14" s="116">
        <v>0</v>
      </c>
      <c r="BZ14" s="116">
        <f>SUM(CA14:CD14)</f>
        <v>15895</v>
      </c>
      <c r="CA14" s="116">
        <v>3520</v>
      </c>
      <c r="CB14" s="116">
        <v>12375</v>
      </c>
      <c r="CC14" s="116">
        <v>0</v>
      </c>
      <c r="CD14" s="116">
        <v>0</v>
      </c>
      <c r="CE14" s="116">
        <v>0</v>
      </c>
      <c r="CF14" s="116">
        <v>0</v>
      </c>
      <c r="CG14" s="116">
        <v>7035</v>
      </c>
      <c r="CH14" s="116">
        <f>SUM(BG14,+BO14,+CG14)</f>
        <v>82306</v>
      </c>
      <c r="CI14" s="116">
        <f>SUM(AE14,+BG14)</f>
        <v>23041</v>
      </c>
      <c r="CJ14" s="116">
        <f>SUM(AF14,+BH14)</f>
        <v>13801</v>
      </c>
      <c r="CK14" s="116">
        <f>SUM(AG14,+BI14)</f>
        <v>0</v>
      </c>
      <c r="CL14" s="116">
        <f>SUM(AH14,+BJ14)</f>
        <v>1155</v>
      </c>
      <c r="CM14" s="116">
        <f>SUM(AI14,+BK14)</f>
        <v>12646</v>
      </c>
      <c r="CN14" s="116">
        <f>SUM(AJ14,+BL14)</f>
        <v>0</v>
      </c>
      <c r="CO14" s="116">
        <f>SUM(AK14,+BM14)</f>
        <v>9240</v>
      </c>
      <c r="CP14" s="116">
        <f>SUM(AL14,+BN14)</f>
        <v>0</v>
      </c>
      <c r="CQ14" s="116">
        <f>SUM(AM14,+BO14)</f>
        <v>340647</v>
      </c>
      <c r="CR14" s="116">
        <f>SUM(AN14,+BP14)</f>
        <v>69010</v>
      </c>
      <c r="CS14" s="116">
        <f>SUM(AO14,+BQ14)</f>
        <v>69010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53656</v>
      </c>
      <c r="CX14" s="116">
        <f>SUM(AT14,+BV14)</f>
        <v>12929</v>
      </c>
      <c r="CY14" s="116">
        <f>SUM(AU14,+BW14)</f>
        <v>40230</v>
      </c>
      <c r="CZ14" s="116">
        <f>SUM(AV14,+BX14)</f>
        <v>497</v>
      </c>
      <c r="DA14" s="116">
        <f>SUM(AW14,+BY14)</f>
        <v>0</v>
      </c>
      <c r="DB14" s="116">
        <f>SUM(AX14,+BZ14)</f>
        <v>217981</v>
      </c>
      <c r="DC14" s="116">
        <f>SUM(AY14,+CA14)</f>
        <v>101570</v>
      </c>
      <c r="DD14" s="116">
        <f>SUM(AZ14,+CB14)</f>
        <v>25574</v>
      </c>
      <c r="DE14" s="116">
        <f>SUM(BA14,+CC14)</f>
        <v>17678</v>
      </c>
      <c r="DF14" s="116">
        <f>SUM(BB14,+CD14)</f>
        <v>73159</v>
      </c>
      <c r="DG14" s="116">
        <f>SUM(BC14,+CE14)</f>
        <v>0</v>
      </c>
      <c r="DH14" s="116">
        <f>SUM(BD14,+CF14)</f>
        <v>0</v>
      </c>
      <c r="DI14" s="116">
        <f>SUM(BE14,+CG14)</f>
        <v>39676</v>
      </c>
      <c r="DJ14" s="116">
        <f>SUM(BF14,+CH14)</f>
        <v>403364</v>
      </c>
    </row>
    <row r="15" spans="1:114" ht="13.5" customHeight="1" x14ac:dyDescent="0.15">
      <c r="A15" s="114" t="s">
        <v>49</v>
      </c>
      <c r="B15" s="115" t="s">
        <v>340</v>
      </c>
      <c r="C15" s="114" t="s">
        <v>341</v>
      </c>
      <c r="D15" s="116">
        <f>SUM(E15,+L15)</f>
        <v>279505</v>
      </c>
      <c r="E15" s="116">
        <f>SUM(F15:I15,K15)</f>
        <v>71852</v>
      </c>
      <c r="F15" s="116">
        <v>0</v>
      </c>
      <c r="G15" s="116">
        <v>0</v>
      </c>
      <c r="H15" s="116">
        <v>0</v>
      </c>
      <c r="I15" s="116">
        <v>43251</v>
      </c>
      <c r="J15" s="117" t="s">
        <v>369</v>
      </c>
      <c r="K15" s="116">
        <v>28601</v>
      </c>
      <c r="L15" s="116">
        <v>207653</v>
      </c>
      <c r="M15" s="116">
        <f>SUM(N15,+U15)</f>
        <v>62612</v>
      </c>
      <c r="N15" s="116">
        <f>SUM(O15:R15,T15)</f>
        <v>10000</v>
      </c>
      <c r="O15" s="116">
        <v>0</v>
      </c>
      <c r="P15" s="116">
        <v>0</v>
      </c>
      <c r="Q15" s="116">
        <v>0</v>
      </c>
      <c r="R15" s="116">
        <v>0</v>
      </c>
      <c r="S15" s="117" t="s">
        <v>369</v>
      </c>
      <c r="T15" s="116">
        <v>10000</v>
      </c>
      <c r="U15" s="116">
        <v>52612</v>
      </c>
      <c r="V15" s="116">
        <f>+SUM(D15,M15)</f>
        <v>342117</v>
      </c>
      <c r="W15" s="116">
        <f>+SUM(E15,N15)</f>
        <v>81852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43251</v>
      </c>
      <c r="AB15" s="117" t="str">
        <f>IF(+SUM(J15,S15)=0,"-",+SUM(J15,S15))</f>
        <v>-</v>
      </c>
      <c r="AC15" s="116">
        <f>+SUM(K15,T15)</f>
        <v>38601</v>
      </c>
      <c r="AD15" s="116">
        <f>+SUM(L15,U15)</f>
        <v>260265</v>
      </c>
      <c r="AE15" s="116">
        <f>SUM(AF15,+AK15)</f>
        <v>39600</v>
      </c>
      <c r="AF15" s="116">
        <f>SUM(AG15:AJ15)</f>
        <v>39600</v>
      </c>
      <c r="AG15" s="116">
        <v>0</v>
      </c>
      <c r="AH15" s="116">
        <v>39600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226019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16112</v>
      </c>
      <c r="AT15" s="116">
        <v>0</v>
      </c>
      <c r="AU15" s="116">
        <v>16112</v>
      </c>
      <c r="AV15" s="116">
        <v>0</v>
      </c>
      <c r="AW15" s="116">
        <v>0</v>
      </c>
      <c r="AX15" s="116">
        <f>SUM(AY15:BB15)</f>
        <v>209907</v>
      </c>
      <c r="AY15" s="116">
        <v>131082</v>
      </c>
      <c r="AZ15" s="116">
        <v>77758</v>
      </c>
      <c r="BA15" s="116">
        <v>0</v>
      </c>
      <c r="BB15" s="116">
        <v>1067</v>
      </c>
      <c r="BC15" s="116">
        <v>0</v>
      </c>
      <c r="BD15" s="116">
        <v>0</v>
      </c>
      <c r="BE15" s="116">
        <v>13886</v>
      </c>
      <c r="BF15" s="116">
        <f>SUM(AE15,+AM15,+BE15)</f>
        <v>279505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62612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38748</v>
      </c>
      <c r="BV15" s="116">
        <v>0</v>
      </c>
      <c r="BW15" s="116">
        <v>38748</v>
      </c>
      <c r="BX15" s="116">
        <v>0</v>
      </c>
      <c r="BY15" s="116">
        <v>0</v>
      </c>
      <c r="BZ15" s="116">
        <f>SUM(CA15:CD15)</f>
        <v>23864</v>
      </c>
      <c r="CA15" s="116">
        <v>0</v>
      </c>
      <c r="CB15" s="116">
        <v>23864</v>
      </c>
      <c r="CC15" s="116">
        <v>0</v>
      </c>
      <c r="CD15" s="116">
        <v>0</v>
      </c>
      <c r="CE15" s="116">
        <v>0</v>
      </c>
      <c r="CF15" s="116">
        <v>0</v>
      </c>
      <c r="CG15" s="116">
        <v>0</v>
      </c>
      <c r="CH15" s="116">
        <f>SUM(BG15,+BO15,+CG15)</f>
        <v>62612</v>
      </c>
      <c r="CI15" s="116">
        <f>SUM(AE15,+BG15)</f>
        <v>39600</v>
      </c>
      <c r="CJ15" s="116">
        <f>SUM(AF15,+BH15)</f>
        <v>39600</v>
      </c>
      <c r="CK15" s="116">
        <f>SUM(AG15,+BI15)</f>
        <v>0</v>
      </c>
      <c r="CL15" s="116">
        <f>SUM(AH15,+BJ15)</f>
        <v>39600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288631</v>
      </c>
      <c r="CR15" s="116">
        <f>SUM(AN15,+BP15)</f>
        <v>0</v>
      </c>
      <c r="CS15" s="116">
        <f>SUM(AO15,+BQ15)</f>
        <v>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54860</v>
      </c>
      <c r="CX15" s="116">
        <f>SUM(AT15,+BV15)</f>
        <v>0</v>
      </c>
      <c r="CY15" s="116">
        <f>SUM(AU15,+BW15)</f>
        <v>54860</v>
      </c>
      <c r="CZ15" s="116">
        <f>SUM(AV15,+BX15)</f>
        <v>0</v>
      </c>
      <c r="DA15" s="116">
        <f>SUM(AW15,+BY15)</f>
        <v>0</v>
      </c>
      <c r="DB15" s="116">
        <f>SUM(AX15,+BZ15)</f>
        <v>233771</v>
      </c>
      <c r="DC15" s="116">
        <f>SUM(AY15,+CA15)</f>
        <v>131082</v>
      </c>
      <c r="DD15" s="116">
        <f>SUM(AZ15,+CB15)</f>
        <v>101622</v>
      </c>
      <c r="DE15" s="116">
        <f>SUM(BA15,+CC15)</f>
        <v>0</v>
      </c>
      <c r="DF15" s="116">
        <f>SUM(BB15,+CD15)</f>
        <v>1067</v>
      </c>
      <c r="DG15" s="116">
        <f>SUM(BC15,+CE15)</f>
        <v>0</v>
      </c>
      <c r="DH15" s="116">
        <f>SUM(BD15,+CF15)</f>
        <v>0</v>
      </c>
      <c r="DI15" s="116">
        <f>SUM(BE15,+CG15)</f>
        <v>13886</v>
      </c>
      <c r="DJ15" s="116">
        <f>SUM(BF15,+CH15)</f>
        <v>342117</v>
      </c>
    </row>
    <row r="16" spans="1:114" ht="13.5" customHeight="1" x14ac:dyDescent="0.15">
      <c r="A16" s="114" t="s">
        <v>49</v>
      </c>
      <c r="B16" s="115" t="s">
        <v>342</v>
      </c>
      <c r="C16" s="114" t="s">
        <v>343</v>
      </c>
      <c r="D16" s="116">
        <f>SUM(E16,+L16)</f>
        <v>1350576</v>
      </c>
      <c r="E16" s="116">
        <f>SUM(F16:I16,K16)</f>
        <v>1230124</v>
      </c>
      <c r="F16" s="116">
        <v>0</v>
      </c>
      <c r="G16" s="116">
        <v>483</v>
      </c>
      <c r="H16" s="116">
        <v>1188300</v>
      </c>
      <c r="I16" s="116">
        <v>36430</v>
      </c>
      <c r="J16" s="117" t="s">
        <v>369</v>
      </c>
      <c r="K16" s="116">
        <v>4911</v>
      </c>
      <c r="L16" s="116">
        <v>120452</v>
      </c>
      <c r="M16" s="116">
        <f>SUM(N16,+U16)</f>
        <v>58484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369</v>
      </c>
      <c r="T16" s="116">
        <v>0</v>
      </c>
      <c r="U16" s="116">
        <v>58484</v>
      </c>
      <c r="V16" s="116">
        <f>+SUM(D16,M16)</f>
        <v>1409060</v>
      </c>
      <c r="W16" s="116">
        <f>+SUM(E16,N16)</f>
        <v>1230124</v>
      </c>
      <c r="X16" s="116">
        <f>+SUM(F16,O16)</f>
        <v>0</v>
      </c>
      <c r="Y16" s="116">
        <f>+SUM(G16,P16)</f>
        <v>483</v>
      </c>
      <c r="Z16" s="116">
        <f>+SUM(H16,Q16)</f>
        <v>1188300</v>
      </c>
      <c r="AA16" s="116">
        <f>+SUM(I16,R16)</f>
        <v>36430</v>
      </c>
      <c r="AB16" s="117" t="str">
        <f>IF(+SUM(J16,S16)=0,"-",+SUM(J16,S16))</f>
        <v>-</v>
      </c>
      <c r="AC16" s="116">
        <f>+SUM(K16,T16)</f>
        <v>4911</v>
      </c>
      <c r="AD16" s="116">
        <f>+SUM(L16,U16)</f>
        <v>178936</v>
      </c>
      <c r="AE16" s="116">
        <f>SUM(AF16,+AK16)</f>
        <v>1086</v>
      </c>
      <c r="AF16" s="116">
        <f>SUM(AG16:AJ16)</f>
        <v>1086</v>
      </c>
      <c r="AG16" s="116">
        <v>0</v>
      </c>
      <c r="AH16" s="116">
        <v>0</v>
      </c>
      <c r="AI16" s="116">
        <v>1086</v>
      </c>
      <c r="AJ16" s="116">
        <v>0</v>
      </c>
      <c r="AK16" s="116">
        <v>0</v>
      </c>
      <c r="AL16" s="116">
        <v>1086409</v>
      </c>
      <c r="AM16" s="116">
        <f>SUM(AN16,AS16,AW16,AX16,BD16)</f>
        <v>252681</v>
      </c>
      <c r="AN16" s="116">
        <f>SUM(AO16:AR16)</f>
        <v>22669</v>
      </c>
      <c r="AO16" s="116">
        <v>22669</v>
      </c>
      <c r="AP16" s="116">
        <v>0</v>
      </c>
      <c r="AQ16" s="116">
        <v>0</v>
      </c>
      <c r="AR16" s="116">
        <v>0</v>
      </c>
      <c r="AS16" s="116">
        <f>SUM(AT16:AV16)</f>
        <v>49408</v>
      </c>
      <c r="AT16" s="116">
        <v>0</v>
      </c>
      <c r="AU16" s="116">
        <v>48909</v>
      </c>
      <c r="AV16" s="116">
        <v>499</v>
      </c>
      <c r="AW16" s="116">
        <v>0</v>
      </c>
      <c r="AX16" s="116">
        <f>SUM(AY16:BB16)</f>
        <v>180604</v>
      </c>
      <c r="AY16" s="116">
        <v>57703</v>
      </c>
      <c r="AZ16" s="116">
        <v>71905</v>
      </c>
      <c r="BA16" s="116">
        <v>16201</v>
      </c>
      <c r="BB16" s="116">
        <v>34795</v>
      </c>
      <c r="BC16" s="116">
        <v>5715</v>
      </c>
      <c r="BD16" s="116">
        <v>0</v>
      </c>
      <c r="BE16" s="116">
        <v>4685</v>
      </c>
      <c r="BF16" s="116">
        <f>SUM(AE16,+AM16,+BE16)</f>
        <v>258452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58484</v>
      </c>
      <c r="BP16" s="116">
        <f>SUM(BQ16:BT16)</f>
        <v>4462</v>
      </c>
      <c r="BQ16" s="116">
        <v>4462</v>
      </c>
      <c r="BR16" s="116">
        <v>0</v>
      </c>
      <c r="BS16" s="116">
        <v>0</v>
      </c>
      <c r="BT16" s="116">
        <v>0</v>
      </c>
      <c r="BU16" s="116">
        <f>SUM(BV16:BX16)</f>
        <v>570</v>
      </c>
      <c r="BV16" s="116">
        <v>0</v>
      </c>
      <c r="BW16" s="116">
        <v>570</v>
      </c>
      <c r="BX16" s="116">
        <v>0</v>
      </c>
      <c r="BY16" s="116">
        <v>0</v>
      </c>
      <c r="BZ16" s="116">
        <f>SUM(CA16:CD16)</f>
        <v>53452</v>
      </c>
      <c r="CA16" s="116">
        <v>0</v>
      </c>
      <c r="CB16" s="116">
        <v>53452</v>
      </c>
      <c r="CC16" s="116">
        <v>0</v>
      </c>
      <c r="CD16" s="116">
        <v>0</v>
      </c>
      <c r="CE16" s="116">
        <v>0</v>
      </c>
      <c r="CF16" s="116">
        <v>0</v>
      </c>
      <c r="CG16" s="116">
        <v>0</v>
      </c>
      <c r="CH16" s="116">
        <f>SUM(BG16,+BO16,+CG16)</f>
        <v>58484</v>
      </c>
      <c r="CI16" s="116">
        <f>SUM(AE16,+BG16)</f>
        <v>1086</v>
      </c>
      <c r="CJ16" s="116">
        <f>SUM(AF16,+BH16)</f>
        <v>1086</v>
      </c>
      <c r="CK16" s="116">
        <f>SUM(AG16,+BI16)</f>
        <v>0</v>
      </c>
      <c r="CL16" s="116">
        <f>SUM(AH16,+BJ16)</f>
        <v>0</v>
      </c>
      <c r="CM16" s="116">
        <f>SUM(AI16,+BK16)</f>
        <v>1086</v>
      </c>
      <c r="CN16" s="116">
        <f>SUM(AJ16,+BL16)</f>
        <v>0</v>
      </c>
      <c r="CO16" s="116">
        <f>SUM(AK16,+BM16)</f>
        <v>0</v>
      </c>
      <c r="CP16" s="116">
        <f>SUM(AL16,+BN16)</f>
        <v>1086409</v>
      </c>
      <c r="CQ16" s="116">
        <f>SUM(AM16,+BO16)</f>
        <v>311165</v>
      </c>
      <c r="CR16" s="116">
        <f>SUM(AN16,+BP16)</f>
        <v>27131</v>
      </c>
      <c r="CS16" s="116">
        <f>SUM(AO16,+BQ16)</f>
        <v>27131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49978</v>
      </c>
      <c r="CX16" s="116">
        <f>SUM(AT16,+BV16)</f>
        <v>0</v>
      </c>
      <c r="CY16" s="116">
        <f>SUM(AU16,+BW16)</f>
        <v>49479</v>
      </c>
      <c r="CZ16" s="116">
        <f>SUM(AV16,+BX16)</f>
        <v>499</v>
      </c>
      <c r="DA16" s="116">
        <f>SUM(AW16,+BY16)</f>
        <v>0</v>
      </c>
      <c r="DB16" s="116">
        <f>SUM(AX16,+BZ16)</f>
        <v>234056</v>
      </c>
      <c r="DC16" s="116">
        <f>SUM(AY16,+CA16)</f>
        <v>57703</v>
      </c>
      <c r="DD16" s="116">
        <f>SUM(AZ16,+CB16)</f>
        <v>125357</v>
      </c>
      <c r="DE16" s="116">
        <f>SUM(BA16,+CC16)</f>
        <v>16201</v>
      </c>
      <c r="DF16" s="116">
        <f>SUM(BB16,+CD16)</f>
        <v>34795</v>
      </c>
      <c r="DG16" s="116">
        <f>SUM(BC16,+CE16)</f>
        <v>5715</v>
      </c>
      <c r="DH16" s="116">
        <f>SUM(BD16,+CF16)</f>
        <v>0</v>
      </c>
      <c r="DI16" s="116">
        <f>SUM(BE16,+CG16)</f>
        <v>4685</v>
      </c>
      <c r="DJ16" s="116">
        <f>SUM(BF16,+CH16)</f>
        <v>316936</v>
      </c>
    </row>
    <row r="17" spans="1:114" ht="13.5" customHeight="1" x14ac:dyDescent="0.15">
      <c r="A17" s="114" t="s">
        <v>49</v>
      </c>
      <c r="B17" s="115" t="s">
        <v>346</v>
      </c>
      <c r="C17" s="114" t="s">
        <v>347</v>
      </c>
      <c r="D17" s="116">
        <f>SUM(E17,+L17)</f>
        <v>264398</v>
      </c>
      <c r="E17" s="116">
        <f>SUM(F17:I17,K17)</f>
        <v>34794</v>
      </c>
      <c r="F17" s="116">
        <v>0</v>
      </c>
      <c r="G17" s="116">
        <v>402</v>
      </c>
      <c r="H17" s="116">
        <v>0</v>
      </c>
      <c r="I17" s="116">
        <v>0</v>
      </c>
      <c r="J17" s="117" t="s">
        <v>369</v>
      </c>
      <c r="K17" s="116">
        <v>34392</v>
      </c>
      <c r="L17" s="116">
        <v>229604</v>
      </c>
      <c r="M17" s="116">
        <f>SUM(N17,+U17)</f>
        <v>136645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369</v>
      </c>
      <c r="T17" s="116">
        <v>0</v>
      </c>
      <c r="U17" s="116">
        <v>136645</v>
      </c>
      <c r="V17" s="116">
        <f>+SUM(D17,M17)</f>
        <v>401043</v>
      </c>
      <c r="W17" s="116">
        <f>+SUM(E17,N17)</f>
        <v>34794</v>
      </c>
      <c r="X17" s="116">
        <f>+SUM(F17,O17)</f>
        <v>0</v>
      </c>
      <c r="Y17" s="116">
        <f>+SUM(G17,P17)</f>
        <v>402</v>
      </c>
      <c r="Z17" s="116">
        <f>+SUM(H17,Q17)</f>
        <v>0</v>
      </c>
      <c r="AA17" s="116">
        <f>+SUM(I17,R17)</f>
        <v>0</v>
      </c>
      <c r="AB17" s="117" t="str">
        <f>IF(+SUM(J17,S17)=0,"-",+SUM(J17,S17))</f>
        <v>-</v>
      </c>
      <c r="AC17" s="116">
        <f>+SUM(K17,T17)</f>
        <v>34392</v>
      </c>
      <c r="AD17" s="116">
        <f>+SUM(L17,U17)</f>
        <v>366249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167547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167547</v>
      </c>
      <c r="AY17" s="116">
        <v>152897</v>
      </c>
      <c r="AZ17" s="116">
        <v>12102</v>
      </c>
      <c r="BA17" s="116">
        <v>2548</v>
      </c>
      <c r="BB17" s="116">
        <v>0</v>
      </c>
      <c r="BC17" s="116">
        <v>96851</v>
      </c>
      <c r="BD17" s="116">
        <v>0</v>
      </c>
      <c r="BE17" s="116">
        <v>0</v>
      </c>
      <c r="BF17" s="116">
        <f>SUM(AE17,+AM17,+BE17)</f>
        <v>167547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136645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167547</v>
      </c>
      <c r="CR17" s="116">
        <f>SUM(AN17,+BP17)</f>
        <v>0</v>
      </c>
      <c r="CS17" s="116">
        <f>SUM(AO17,+BQ17)</f>
        <v>0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167547</v>
      </c>
      <c r="DC17" s="116">
        <f>SUM(AY17,+CA17)</f>
        <v>152897</v>
      </c>
      <c r="DD17" s="116">
        <f>SUM(AZ17,+CB17)</f>
        <v>12102</v>
      </c>
      <c r="DE17" s="116">
        <f>SUM(BA17,+CC17)</f>
        <v>2548</v>
      </c>
      <c r="DF17" s="116">
        <f>SUM(BB17,+CD17)</f>
        <v>0</v>
      </c>
      <c r="DG17" s="116">
        <f>SUM(BC17,+CE17)</f>
        <v>233496</v>
      </c>
      <c r="DH17" s="116">
        <f>SUM(BD17,+CF17)</f>
        <v>0</v>
      </c>
      <c r="DI17" s="116">
        <f>SUM(BE17,+CG17)</f>
        <v>0</v>
      </c>
      <c r="DJ17" s="116">
        <f>SUM(BF17,+CH17)</f>
        <v>167547</v>
      </c>
    </row>
    <row r="18" spans="1:114" ht="13.5" customHeight="1" x14ac:dyDescent="0.15">
      <c r="A18" s="114" t="s">
        <v>49</v>
      </c>
      <c r="B18" s="115" t="s">
        <v>351</v>
      </c>
      <c r="C18" s="114" t="s">
        <v>352</v>
      </c>
      <c r="D18" s="116">
        <f>SUM(E18,+L18)</f>
        <v>3602468</v>
      </c>
      <c r="E18" s="116">
        <f>SUM(F18:I18,K18)</f>
        <v>196485</v>
      </c>
      <c r="F18" s="116">
        <v>0</v>
      </c>
      <c r="G18" s="116">
        <v>0</v>
      </c>
      <c r="H18" s="116">
        <v>0</v>
      </c>
      <c r="I18" s="116">
        <v>186459</v>
      </c>
      <c r="J18" s="117" t="s">
        <v>369</v>
      </c>
      <c r="K18" s="116">
        <v>10026</v>
      </c>
      <c r="L18" s="116">
        <v>3405983</v>
      </c>
      <c r="M18" s="116">
        <f>SUM(N18,+U18)</f>
        <v>274761</v>
      </c>
      <c r="N18" s="116">
        <f>SUM(O18:R18,T18)</f>
        <v>96658</v>
      </c>
      <c r="O18" s="116">
        <v>0</v>
      </c>
      <c r="P18" s="116">
        <v>0</v>
      </c>
      <c r="Q18" s="116">
        <v>0</v>
      </c>
      <c r="R18" s="116">
        <v>96610</v>
      </c>
      <c r="S18" s="117" t="s">
        <v>369</v>
      </c>
      <c r="T18" s="116">
        <v>48</v>
      </c>
      <c r="U18" s="116">
        <v>178103</v>
      </c>
      <c r="V18" s="116">
        <f>+SUM(D18,M18)</f>
        <v>3877229</v>
      </c>
      <c r="W18" s="116">
        <f>+SUM(E18,N18)</f>
        <v>293143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283069</v>
      </c>
      <c r="AB18" s="117" t="str">
        <f>IF(+SUM(J18,S18)=0,"-",+SUM(J18,S18))</f>
        <v>-</v>
      </c>
      <c r="AC18" s="116">
        <f>+SUM(K18,T18)</f>
        <v>10074</v>
      </c>
      <c r="AD18" s="116">
        <f>+SUM(L18,U18)</f>
        <v>3584086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2592751</v>
      </c>
      <c r="AM18" s="116">
        <f>SUM(AN18,AS18,AW18,AX18,BD18)</f>
        <v>790162</v>
      </c>
      <c r="AN18" s="116">
        <f>SUM(AO18:AR18)</f>
        <v>99556</v>
      </c>
      <c r="AO18" s="116">
        <v>99556</v>
      </c>
      <c r="AP18" s="116">
        <v>0</v>
      </c>
      <c r="AQ18" s="116">
        <v>0</v>
      </c>
      <c r="AR18" s="116">
        <v>0</v>
      </c>
      <c r="AS18" s="116">
        <f>SUM(AT18:AV18)</f>
        <v>273328</v>
      </c>
      <c r="AT18" s="116">
        <v>1962</v>
      </c>
      <c r="AU18" s="116">
        <v>266980</v>
      </c>
      <c r="AV18" s="116">
        <v>4386</v>
      </c>
      <c r="AW18" s="116">
        <v>0</v>
      </c>
      <c r="AX18" s="116">
        <f>SUM(AY18:BB18)</f>
        <v>417278</v>
      </c>
      <c r="AY18" s="116">
        <v>188166</v>
      </c>
      <c r="AZ18" s="116">
        <v>214734</v>
      </c>
      <c r="BA18" s="116">
        <v>0</v>
      </c>
      <c r="BB18" s="116">
        <v>14378</v>
      </c>
      <c r="BC18" s="116">
        <v>13639</v>
      </c>
      <c r="BD18" s="116">
        <v>0</v>
      </c>
      <c r="BE18" s="116">
        <v>205916</v>
      </c>
      <c r="BF18" s="116">
        <f>SUM(AE18,+AM18,+BE18)</f>
        <v>996078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270072</v>
      </c>
      <c r="BP18" s="116">
        <f>SUM(BQ18:BT18)</f>
        <v>77583</v>
      </c>
      <c r="BQ18" s="116">
        <v>77583</v>
      </c>
      <c r="BR18" s="116">
        <v>0</v>
      </c>
      <c r="BS18" s="116">
        <v>0</v>
      </c>
      <c r="BT18" s="116">
        <v>0</v>
      </c>
      <c r="BU18" s="116">
        <f>SUM(BV18:BX18)</f>
        <v>92998</v>
      </c>
      <c r="BV18" s="116">
        <v>0</v>
      </c>
      <c r="BW18" s="116">
        <v>92998</v>
      </c>
      <c r="BX18" s="116">
        <v>0</v>
      </c>
      <c r="BY18" s="116">
        <v>0</v>
      </c>
      <c r="BZ18" s="116">
        <f>SUM(CA18:CD18)</f>
        <v>99491</v>
      </c>
      <c r="CA18" s="116">
        <v>91213</v>
      </c>
      <c r="CB18" s="116">
        <v>7682</v>
      </c>
      <c r="CC18" s="116">
        <v>0</v>
      </c>
      <c r="CD18" s="116">
        <v>596</v>
      </c>
      <c r="CE18" s="116">
        <v>0</v>
      </c>
      <c r="CF18" s="116">
        <v>0</v>
      </c>
      <c r="CG18" s="116">
        <v>4689</v>
      </c>
      <c r="CH18" s="116">
        <f>SUM(BG18,+BO18,+CG18)</f>
        <v>274761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2592751</v>
      </c>
      <c r="CQ18" s="116">
        <f>SUM(AM18,+BO18)</f>
        <v>1060234</v>
      </c>
      <c r="CR18" s="116">
        <f>SUM(AN18,+BP18)</f>
        <v>177139</v>
      </c>
      <c r="CS18" s="116">
        <f>SUM(AO18,+BQ18)</f>
        <v>177139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366326</v>
      </c>
      <c r="CX18" s="116">
        <f>SUM(AT18,+BV18)</f>
        <v>1962</v>
      </c>
      <c r="CY18" s="116">
        <f>SUM(AU18,+BW18)</f>
        <v>359978</v>
      </c>
      <c r="CZ18" s="116">
        <f>SUM(AV18,+BX18)</f>
        <v>4386</v>
      </c>
      <c r="DA18" s="116">
        <f>SUM(AW18,+BY18)</f>
        <v>0</v>
      </c>
      <c r="DB18" s="116">
        <f>SUM(AX18,+BZ18)</f>
        <v>516769</v>
      </c>
      <c r="DC18" s="116">
        <f>SUM(AY18,+CA18)</f>
        <v>279379</v>
      </c>
      <c r="DD18" s="116">
        <f>SUM(AZ18,+CB18)</f>
        <v>222416</v>
      </c>
      <c r="DE18" s="116">
        <f>SUM(BA18,+CC18)</f>
        <v>0</v>
      </c>
      <c r="DF18" s="116">
        <f>SUM(BB18,+CD18)</f>
        <v>14974</v>
      </c>
      <c r="DG18" s="116">
        <f>SUM(BC18,+CE18)</f>
        <v>13639</v>
      </c>
      <c r="DH18" s="116">
        <f>SUM(BD18,+CF18)</f>
        <v>0</v>
      </c>
      <c r="DI18" s="116">
        <f>SUM(BE18,+CG18)</f>
        <v>210605</v>
      </c>
      <c r="DJ18" s="116">
        <f>SUM(BF18,+CH18)</f>
        <v>1270839</v>
      </c>
    </row>
    <row r="19" spans="1:114" ht="13.5" customHeight="1" x14ac:dyDescent="0.15">
      <c r="A19" s="114" t="s">
        <v>49</v>
      </c>
      <c r="B19" s="115" t="s">
        <v>353</v>
      </c>
      <c r="C19" s="114" t="s">
        <v>354</v>
      </c>
      <c r="D19" s="116">
        <f>SUM(E19,+L19)</f>
        <v>760477</v>
      </c>
      <c r="E19" s="116">
        <f>SUM(F19:I19,K19)</f>
        <v>161542</v>
      </c>
      <c r="F19" s="116">
        <v>0</v>
      </c>
      <c r="G19" s="116">
        <v>0</v>
      </c>
      <c r="H19" s="116">
        <v>0</v>
      </c>
      <c r="I19" s="116">
        <v>55674</v>
      </c>
      <c r="J19" s="117" t="s">
        <v>369</v>
      </c>
      <c r="K19" s="116">
        <v>105868</v>
      </c>
      <c r="L19" s="116">
        <v>598935</v>
      </c>
      <c r="M19" s="116">
        <f>SUM(N19,+U19)</f>
        <v>282564</v>
      </c>
      <c r="N19" s="116">
        <f>SUM(O19:R19,T19)</f>
        <v>23586</v>
      </c>
      <c r="O19" s="116">
        <v>0</v>
      </c>
      <c r="P19" s="116">
        <v>0</v>
      </c>
      <c r="Q19" s="116">
        <v>0</v>
      </c>
      <c r="R19" s="116">
        <v>13</v>
      </c>
      <c r="S19" s="117" t="s">
        <v>369</v>
      </c>
      <c r="T19" s="116">
        <v>23573</v>
      </c>
      <c r="U19" s="116">
        <v>258978</v>
      </c>
      <c r="V19" s="116">
        <f>+SUM(D19,M19)</f>
        <v>1043041</v>
      </c>
      <c r="W19" s="116">
        <f>+SUM(E19,N19)</f>
        <v>185128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55687</v>
      </c>
      <c r="AB19" s="117" t="str">
        <f>IF(+SUM(J19,S19)=0,"-",+SUM(J19,S19))</f>
        <v>-</v>
      </c>
      <c r="AC19" s="116">
        <f>+SUM(K19,T19)</f>
        <v>129441</v>
      </c>
      <c r="AD19" s="116">
        <f>+SUM(L19,U19)</f>
        <v>857913</v>
      </c>
      <c r="AE19" s="116">
        <f>SUM(AF19,+AK19)</f>
        <v>12239</v>
      </c>
      <c r="AF19" s="116">
        <f>SUM(AG19:AJ19)</f>
        <v>12239</v>
      </c>
      <c r="AG19" s="116">
        <v>0</v>
      </c>
      <c r="AH19" s="116">
        <v>0</v>
      </c>
      <c r="AI19" s="116">
        <v>0</v>
      </c>
      <c r="AJ19" s="116">
        <v>12239</v>
      </c>
      <c r="AK19" s="116">
        <v>0</v>
      </c>
      <c r="AL19" s="116">
        <v>0</v>
      </c>
      <c r="AM19" s="116">
        <f>SUM(AN19,AS19,AW19,AX19,BD19)</f>
        <v>748238</v>
      </c>
      <c r="AN19" s="116">
        <f>SUM(AO19:AR19)</f>
        <v>126209</v>
      </c>
      <c r="AO19" s="116">
        <v>22272</v>
      </c>
      <c r="AP19" s="116">
        <v>0</v>
      </c>
      <c r="AQ19" s="116">
        <v>103937</v>
      </c>
      <c r="AR19" s="116">
        <v>0</v>
      </c>
      <c r="AS19" s="116">
        <f>SUM(AT19:AV19)</f>
        <v>255016</v>
      </c>
      <c r="AT19" s="116">
        <v>629</v>
      </c>
      <c r="AU19" s="116">
        <v>254387</v>
      </c>
      <c r="AV19" s="116">
        <v>0</v>
      </c>
      <c r="AW19" s="116">
        <v>0</v>
      </c>
      <c r="AX19" s="116">
        <f>SUM(AY19:BB19)</f>
        <v>367013</v>
      </c>
      <c r="AY19" s="116">
        <v>182293</v>
      </c>
      <c r="AZ19" s="116">
        <v>10379</v>
      </c>
      <c r="BA19" s="116">
        <v>42082</v>
      </c>
      <c r="BB19" s="116">
        <v>132259</v>
      </c>
      <c r="BC19" s="116">
        <v>0</v>
      </c>
      <c r="BD19" s="116">
        <v>0</v>
      </c>
      <c r="BE19" s="116">
        <v>0</v>
      </c>
      <c r="BF19" s="116">
        <f>SUM(AE19,+AM19,+BE19)</f>
        <v>760477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282564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659</v>
      </c>
      <c r="BV19" s="116">
        <v>0</v>
      </c>
      <c r="BW19" s="116">
        <v>659</v>
      </c>
      <c r="BX19" s="116">
        <v>0</v>
      </c>
      <c r="BY19" s="116">
        <v>0</v>
      </c>
      <c r="BZ19" s="116">
        <f>SUM(CA19:CD19)</f>
        <v>281905</v>
      </c>
      <c r="CA19" s="116">
        <v>0</v>
      </c>
      <c r="CB19" s="116">
        <v>279742</v>
      </c>
      <c r="CC19" s="116">
        <v>0</v>
      </c>
      <c r="CD19" s="116">
        <v>2163</v>
      </c>
      <c r="CE19" s="116">
        <v>0</v>
      </c>
      <c r="CF19" s="116">
        <v>0</v>
      </c>
      <c r="CG19" s="116">
        <v>0</v>
      </c>
      <c r="CH19" s="116">
        <f>SUM(BG19,+BO19,+CG19)</f>
        <v>282564</v>
      </c>
      <c r="CI19" s="116">
        <f>SUM(AE19,+BG19)</f>
        <v>12239</v>
      </c>
      <c r="CJ19" s="116">
        <f>SUM(AF19,+BH19)</f>
        <v>12239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12239</v>
      </c>
      <c r="CO19" s="116">
        <f>SUM(AK19,+BM19)</f>
        <v>0</v>
      </c>
      <c r="CP19" s="116">
        <f>SUM(AL19,+BN19)</f>
        <v>0</v>
      </c>
      <c r="CQ19" s="116">
        <f>SUM(AM19,+BO19)</f>
        <v>1030802</v>
      </c>
      <c r="CR19" s="116">
        <f>SUM(AN19,+BP19)</f>
        <v>126209</v>
      </c>
      <c r="CS19" s="116">
        <f>SUM(AO19,+BQ19)</f>
        <v>22272</v>
      </c>
      <c r="CT19" s="116">
        <f>SUM(AP19,+BR19)</f>
        <v>0</v>
      </c>
      <c r="CU19" s="116">
        <f>SUM(AQ19,+BS19)</f>
        <v>103937</v>
      </c>
      <c r="CV19" s="116">
        <f>SUM(AR19,+BT19)</f>
        <v>0</v>
      </c>
      <c r="CW19" s="116">
        <f>SUM(AS19,+BU19)</f>
        <v>255675</v>
      </c>
      <c r="CX19" s="116">
        <f>SUM(AT19,+BV19)</f>
        <v>629</v>
      </c>
      <c r="CY19" s="116">
        <f>SUM(AU19,+BW19)</f>
        <v>255046</v>
      </c>
      <c r="CZ19" s="116">
        <f>SUM(AV19,+BX19)</f>
        <v>0</v>
      </c>
      <c r="DA19" s="116">
        <f>SUM(AW19,+BY19)</f>
        <v>0</v>
      </c>
      <c r="DB19" s="116">
        <f>SUM(AX19,+BZ19)</f>
        <v>648918</v>
      </c>
      <c r="DC19" s="116">
        <f>SUM(AY19,+CA19)</f>
        <v>182293</v>
      </c>
      <c r="DD19" s="116">
        <f>SUM(AZ19,+CB19)</f>
        <v>290121</v>
      </c>
      <c r="DE19" s="116">
        <f>SUM(BA19,+CC19)</f>
        <v>42082</v>
      </c>
      <c r="DF19" s="116">
        <f>SUM(BB19,+CD19)</f>
        <v>134422</v>
      </c>
      <c r="DG19" s="116">
        <f>SUM(BC19,+CE19)</f>
        <v>0</v>
      </c>
      <c r="DH19" s="116">
        <f>SUM(BD19,+CF19)</f>
        <v>0</v>
      </c>
      <c r="DI19" s="116">
        <f>SUM(BE19,+CG19)</f>
        <v>0</v>
      </c>
      <c r="DJ19" s="116">
        <f>SUM(BF19,+CH19)</f>
        <v>1043041</v>
      </c>
    </row>
    <row r="20" spans="1:114" ht="13.5" customHeight="1" x14ac:dyDescent="0.15">
      <c r="A20" s="114" t="s">
        <v>49</v>
      </c>
      <c r="B20" s="115" t="s">
        <v>355</v>
      </c>
      <c r="C20" s="114" t="s">
        <v>356</v>
      </c>
      <c r="D20" s="116">
        <f>SUM(E20,+L20)</f>
        <v>461002</v>
      </c>
      <c r="E20" s="116">
        <f>SUM(F20:I20,K20)</f>
        <v>137857</v>
      </c>
      <c r="F20" s="116">
        <v>0</v>
      </c>
      <c r="G20" s="116">
        <v>250</v>
      </c>
      <c r="H20" s="116">
        <v>55600</v>
      </c>
      <c r="I20" s="116">
        <v>20918</v>
      </c>
      <c r="J20" s="117" t="s">
        <v>369</v>
      </c>
      <c r="K20" s="116">
        <v>61089</v>
      </c>
      <c r="L20" s="116">
        <v>323145</v>
      </c>
      <c r="M20" s="116">
        <f>SUM(N20,+U20)</f>
        <v>112916</v>
      </c>
      <c r="N20" s="116">
        <f>SUM(O20:R20,T20)</f>
        <v>5812</v>
      </c>
      <c r="O20" s="116">
        <v>0</v>
      </c>
      <c r="P20" s="116">
        <v>0</v>
      </c>
      <c r="Q20" s="116">
        <v>0</v>
      </c>
      <c r="R20" s="116">
        <v>5808</v>
      </c>
      <c r="S20" s="117" t="s">
        <v>369</v>
      </c>
      <c r="T20" s="116">
        <v>4</v>
      </c>
      <c r="U20" s="116">
        <v>107104</v>
      </c>
      <c r="V20" s="116">
        <f>+SUM(D20,M20)</f>
        <v>573918</v>
      </c>
      <c r="W20" s="116">
        <f>+SUM(E20,N20)</f>
        <v>143669</v>
      </c>
      <c r="X20" s="116">
        <f>+SUM(F20,O20)</f>
        <v>0</v>
      </c>
      <c r="Y20" s="116">
        <f>+SUM(G20,P20)</f>
        <v>250</v>
      </c>
      <c r="Z20" s="116">
        <f>+SUM(H20,Q20)</f>
        <v>55600</v>
      </c>
      <c r="AA20" s="116">
        <f>+SUM(I20,R20)</f>
        <v>26726</v>
      </c>
      <c r="AB20" s="117" t="str">
        <f>IF(+SUM(J20,S20)=0,"-",+SUM(J20,S20))</f>
        <v>-</v>
      </c>
      <c r="AC20" s="116">
        <f>+SUM(K20,T20)</f>
        <v>61093</v>
      </c>
      <c r="AD20" s="116">
        <f>+SUM(L20,U20)</f>
        <v>430249</v>
      </c>
      <c r="AE20" s="116">
        <f>SUM(AF20,+AK20)</f>
        <v>147810</v>
      </c>
      <c r="AF20" s="116">
        <f>SUM(AG20:AJ20)</f>
        <v>147810</v>
      </c>
      <c r="AG20" s="116">
        <v>28710</v>
      </c>
      <c r="AH20" s="116">
        <v>119100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312399</v>
      </c>
      <c r="AN20" s="116">
        <f>SUM(AO20:AR20)</f>
        <v>7159</v>
      </c>
      <c r="AO20" s="116">
        <v>7159</v>
      </c>
      <c r="AP20" s="116">
        <v>0</v>
      </c>
      <c r="AQ20" s="116">
        <v>0</v>
      </c>
      <c r="AR20" s="116">
        <v>0</v>
      </c>
      <c r="AS20" s="116">
        <f>SUM(AT20:AV20)</f>
        <v>17866</v>
      </c>
      <c r="AT20" s="116">
        <v>17866</v>
      </c>
      <c r="AU20" s="116">
        <v>0</v>
      </c>
      <c r="AV20" s="116">
        <v>0</v>
      </c>
      <c r="AW20" s="116">
        <v>0</v>
      </c>
      <c r="AX20" s="116">
        <f>SUM(AY20:BB20)</f>
        <v>287374</v>
      </c>
      <c r="AY20" s="116">
        <v>141473</v>
      </c>
      <c r="AZ20" s="116">
        <v>136192</v>
      </c>
      <c r="BA20" s="116">
        <v>7806</v>
      </c>
      <c r="BB20" s="116">
        <v>1903</v>
      </c>
      <c r="BC20" s="116">
        <v>0</v>
      </c>
      <c r="BD20" s="116">
        <v>0</v>
      </c>
      <c r="BE20" s="116">
        <v>793</v>
      </c>
      <c r="BF20" s="116">
        <f>SUM(AE20,+AM20,+BE20)</f>
        <v>461002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112884</v>
      </c>
      <c r="BP20" s="116">
        <f>SUM(BQ20:BT20)</f>
        <v>59251</v>
      </c>
      <c r="BQ20" s="116">
        <v>18859</v>
      </c>
      <c r="BR20" s="116">
        <v>0</v>
      </c>
      <c r="BS20" s="116">
        <v>40392</v>
      </c>
      <c r="BT20" s="116">
        <v>0</v>
      </c>
      <c r="BU20" s="116">
        <f>SUM(BV20:BX20)</f>
        <v>29821</v>
      </c>
      <c r="BV20" s="116">
        <v>0</v>
      </c>
      <c r="BW20" s="116">
        <v>29821</v>
      </c>
      <c r="BX20" s="116">
        <v>0</v>
      </c>
      <c r="BY20" s="116">
        <v>0</v>
      </c>
      <c r="BZ20" s="116">
        <f>SUM(CA20:CD20)</f>
        <v>23812</v>
      </c>
      <c r="CA20" s="116">
        <v>3600</v>
      </c>
      <c r="CB20" s="116">
        <v>19746</v>
      </c>
      <c r="CC20" s="116">
        <v>0</v>
      </c>
      <c r="CD20" s="116">
        <v>466</v>
      </c>
      <c r="CE20" s="116">
        <v>0</v>
      </c>
      <c r="CF20" s="116">
        <v>0</v>
      </c>
      <c r="CG20" s="116">
        <v>32</v>
      </c>
      <c r="CH20" s="116">
        <f>SUM(BG20,+BO20,+CG20)</f>
        <v>112916</v>
      </c>
      <c r="CI20" s="116">
        <f>SUM(AE20,+BG20)</f>
        <v>147810</v>
      </c>
      <c r="CJ20" s="116">
        <f>SUM(AF20,+BH20)</f>
        <v>147810</v>
      </c>
      <c r="CK20" s="116">
        <f>SUM(AG20,+BI20)</f>
        <v>28710</v>
      </c>
      <c r="CL20" s="116">
        <f>SUM(AH20,+BJ20)</f>
        <v>119100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425283</v>
      </c>
      <c r="CR20" s="116">
        <f>SUM(AN20,+BP20)</f>
        <v>66410</v>
      </c>
      <c r="CS20" s="116">
        <f>SUM(AO20,+BQ20)</f>
        <v>26018</v>
      </c>
      <c r="CT20" s="116">
        <f>SUM(AP20,+BR20)</f>
        <v>0</v>
      </c>
      <c r="CU20" s="116">
        <f>SUM(AQ20,+BS20)</f>
        <v>40392</v>
      </c>
      <c r="CV20" s="116">
        <f>SUM(AR20,+BT20)</f>
        <v>0</v>
      </c>
      <c r="CW20" s="116">
        <f>SUM(AS20,+BU20)</f>
        <v>47687</v>
      </c>
      <c r="CX20" s="116">
        <f>SUM(AT20,+BV20)</f>
        <v>17866</v>
      </c>
      <c r="CY20" s="116">
        <f>SUM(AU20,+BW20)</f>
        <v>29821</v>
      </c>
      <c r="CZ20" s="116">
        <f>SUM(AV20,+BX20)</f>
        <v>0</v>
      </c>
      <c r="DA20" s="116">
        <f>SUM(AW20,+BY20)</f>
        <v>0</v>
      </c>
      <c r="DB20" s="116">
        <f>SUM(AX20,+BZ20)</f>
        <v>311186</v>
      </c>
      <c r="DC20" s="116">
        <f>SUM(AY20,+CA20)</f>
        <v>145073</v>
      </c>
      <c r="DD20" s="116">
        <f>SUM(AZ20,+CB20)</f>
        <v>155938</v>
      </c>
      <c r="DE20" s="116">
        <f>SUM(BA20,+CC20)</f>
        <v>7806</v>
      </c>
      <c r="DF20" s="116">
        <f>SUM(BB20,+CD20)</f>
        <v>2369</v>
      </c>
      <c r="DG20" s="116">
        <f>SUM(BC20,+CE20)</f>
        <v>0</v>
      </c>
      <c r="DH20" s="116">
        <f>SUM(BD20,+CF20)</f>
        <v>0</v>
      </c>
      <c r="DI20" s="116">
        <f>SUM(BE20,+CG20)</f>
        <v>825</v>
      </c>
      <c r="DJ20" s="116">
        <f>SUM(BF20,+CH20)</f>
        <v>573918</v>
      </c>
    </row>
    <row r="21" spans="1:114" ht="13.5" customHeight="1" x14ac:dyDescent="0.15">
      <c r="A21" s="114" t="s">
        <v>49</v>
      </c>
      <c r="B21" s="115" t="s">
        <v>357</v>
      </c>
      <c r="C21" s="114" t="s">
        <v>358</v>
      </c>
      <c r="D21" s="116">
        <f>SUM(E21,+L21)</f>
        <v>1796324</v>
      </c>
      <c r="E21" s="116">
        <f>SUM(F21:I21,K21)</f>
        <v>1496975</v>
      </c>
      <c r="F21" s="116">
        <v>0</v>
      </c>
      <c r="G21" s="116">
        <v>0</v>
      </c>
      <c r="H21" s="116">
        <v>1430200</v>
      </c>
      <c r="I21" s="116">
        <v>52235</v>
      </c>
      <c r="J21" s="117" t="s">
        <v>369</v>
      </c>
      <c r="K21" s="116">
        <v>14540</v>
      </c>
      <c r="L21" s="116">
        <v>299349</v>
      </c>
      <c r="M21" s="116">
        <f>SUM(N21,+U21)</f>
        <v>45089</v>
      </c>
      <c r="N21" s="116">
        <f>SUM(O21:R21,T21)</f>
        <v>2404</v>
      </c>
      <c r="O21" s="116">
        <v>0</v>
      </c>
      <c r="P21" s="116">
        <v>0</v>
      </c>
      <c r="Q21" s="116">
        <v>0</v>
      </c>
      <c r="R21" s="116">
        <v>2404</v>
      </c>
      <c r="S21" s="117" t="s">
        <v>369</v>
      </c>
      <c r="T21" s="116">
        <v>0</v>
      </c>
      <c r="U21" s="116">
        <v>42685</v>
      </c>
      <c r="V21" s="116">
        <f>+SUM(D21,M21)</f>
        <v>1841413</v>
      </c>
      <c r="W21" s="116">
        <f>+SUM(E21,N21)</f>
        <v>1499379</v>
      </c>
      <c r="X21" s="116">
        <f>+SUM(F21,O21)</f>
        <v>0</v>
      </c>
      <c r="Y21" s="116">
        <f>+SUM(G21,P21)</f>
        <v>0</v>
      </c>
      <c r="Z21" s="116">
        <f>+SUM(H21,Q21)</f>
        <v>1430200</v>
      </c>
      <c r="AA21" s="116">
        <f>+SUM(I21,R21)</f>
        <v>54639</v>
      </c>
      <c r="AB21" s="117" t="str">
        <f>IF(+SUM(J21,S21)=0,"-",+SUM(J21,S21))</f>
        <v>-</v>
      </c>
      <c r="AC21" s="116">
        <f>+SUM(K21,T21)</f>
        <v>14540</v>
      </c>
      <c r="AD21" s="116">
        <f>+SUM(L21,U21)</f>
        <v>342034</v>
      </c>
      <c r="AE21" s="116">
        <f>SUM(AF21,+AK21)</f>
        <v>140044</v>
      </c>
      <c r="AF21" s="116">
        <f>SUM(AG21:AJ21)</f>
        <v>140044</v>
      </c>
      <c r="AG21" s="116">
        <v>0</v>
      </c>
      <c r="AH21" s="116">
        <v>0</v>
      </c>
      <c r="AI21" s="116">
        <v>0</v>
      </c>
      <c r="AJ21" s="116">
        <v>140044</v>
      </c>
      <c r="AK21" s="116">
        <v>0</v>
      </c>
      <c r="AL21" s="116">
        <v>1288833</v>
      </c>
      <c r="AM21" s="116">
        <f>SUM(AN21,AS21,AW21,AX21,BD21)</f>
        <v>357974</v>
      </c>
      <c r="AN21" s="116">
        <f>SUM(AO21:AR21)</f>
        <v>17289</v>
      </c>
      <c r="AO21" s="116">
        <v>6653</v>
      </c>
      <c r="AP21" s="116">
        <v>0</v>
      </c>
      <c r="AQ21" s="116">
        <v>10636</v>
      </c>
      <c r="AR21" s="116">
        <v>0</v>
      </c>
      <c r="AS21" s="116">
        <f>SUM(AT21:AV21)</f>
        <v>206897</v>
      </c>
      <c r="AT21" s="116">
        <v>79332</v>
      </c>
      <c r="AU21" s="116">
        <v>115182</v>
      </c>
      <c r="AV21" s="116">
        <v>12383</v>
      </c>
      <c r="AW21" s="116">
        <v>0</v>
      </c>
      <c r="AX21" s="116">
        <f>SUM(AY21:BB21)</f>
        <v>133788</v>
      </c>
      <c r="AY21" s="116">
        <v>0</v>
      </c>
      <c r="AZ21" s="116">
        <v>107218</v>
      </c>
      <c r="BA21" s="116">
        <v>7527</v>
      </c>
      <c r="BB21" s="116">
        <v>19043</v>
      </c>
      <c r="BC21" s="116">
        <v>6780</v>
      </c>
      <c r="BD21" s="116">
        <v>0</v>
      </c>
      <c r="BE21" s="116">
        <v>2693</v>
      </c>
      <c r="BF21" s="116">
        <f>SUM(AE21,+AM21,+BE21)</f>
        <v>500711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45089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30089</v>
      </c>
      <c r="BV21" s="116">
        <v>0</v>
      </c>
      <c r="BW21" s="116">
        <v>30089</v>
      </c>
      <c r="BX21" s="116">
        <v>0</v>
      </c>
      <c r="BY21" s="116">
        <v>0</v>
      </c>
      <c r="BZ21" s="116">
        <f>SUM(CA21:CD21)</f>
        <v>15000</v>
      </c>
      <c r="CA21" s="116">
        <v>0</v>
      </c>
      <c r="CB21" s="116">
        <v>15000</v>
      </c>
      <c r="CC21" s="116">
        <v>0</v>
      </c>
      <c r="CD21" s="116">
        <v>0</v>
      </c>
      <c r="CE21" s="116">
        <v>0</v>
      </c>
      <c r="CF21" s="116">
        <v>0</v>
      </c>
      <c r="CG21" s="116">
        <v>0</v>
      </c>
      <c r="CH21" s="116">
        <f>SUM(BG21,+BO21,+CG21)</f>
        <v>45089</v>
      </c>
      <c r="CI21" s="116">
        <f>SUM(AE21,+BG21)</f>
        <v>140044</v>
      </c>
      <c r="CJ21" s="116">
        <f>SUM(AF21,+BH21)</f>
        <v>140044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140044</v>
      </c>
      <c r="CO21" s="116">
        <f>SUM(AK21,+BM21)</f>
        <v>0</v>
      </c>
      <c r="CP21" s="116">
        <f>SUM(AL21,+BN21)</f>
        <v>1288833</v>
      </c>
      <c r="CQ21" s="116">
        <f>SUM(AM21,+BO21)</f>
        <v>403063</v>
      </c>
      <c r="CR21" s="116">
        <f>SUM(AN21,+BP21)</f>
        <v>17289</v>
      </c>
      <c r="CS21" s="116">
        <f>SUM(AO21,+BQ21)</f>
        <v>6653</v>
      </c>
      <c r="CT21" s="116">
        <f>SUM(AP21,+BR21)</f>
        <v>0</v>
      </c>
      <c r="CU21" s="116">
        <f>SUM(AQ21,+BS21)</f>
        <v>10636</v>
      </c>
      <c r="CV21" s="116">
        <f>SUM(AR21,+BT21)</f>
        <v>0</v>
      </c>
      <c r="CW21" s="116">
        <f>SUM(AS21,+BU21)</f>
        <v>236986</v>
      </c>
      <c r="CX21" s="116">
        <f>SUM(AT21,+BV21)</f>
        <v>79332</v>
      </c>
      <c r="CY21" s="116">
        <f>SUM(AU21,+BW21)</f>
        <v>145271</v>
      </c>
      <c r="CZ21" s="116">
        <f>SUM(AV21,+BX21)</f>
        <v>12383</v>
      </c>
      <c r="DA21" s="116">
        <f>SUM(AW21,+BY21)</f>
        <v>0</v>
      </c>
      <c r="DB21" s="116">
        <f>SUM(AX21,+BZ21)</f>
        <v>148788</v>
      </c>
      <c r="DC21" s="116">
        <f>SUM(AY21,+CA21)</f>
        <v>0</v>
      </c>
      <c r="DD21" s="116">
        <f>SUM(AZ21,+CB21)</f>
        <v>122218</v>
      </c>
      <c r="DE21" s="116">
        <f>SUM(BA21,+CC21)</f>
        <v>7527</v>
      </c>
      <c r="DF21" s="116">
        <f>SUM(BB21,+CD21)</f>
        <v>19043</v>
      </c>
      <c r="DG21" s="116">
        <f>SUM(BC21,+CE21)</f>
        <v>6780</v>
      </c>
      <c r="DH21" s="116">
        <f>SUM(BD21,+CF21)</f>
        <v>0</v>
      </c>
      <c r="DI21" s="116">
        <f>SUM(BE21,+CG21)</f>
        <v>2693</v>
      </c>
      <c r="DJ21" s="116">
        <f>SUM(BF21,+CH21)</f>
        <v>545800</v>
      </c>
    </row>
    <row r="22" spans="1:114" ht="13.5" customHeight="1" x14ac:dyDescent="0.15">
      <c r="A22" s="114" t="s">
        <v>49</v>
      </c>
      <c r="B22" s="115" t="s">
        <v>359</v>
      </c>
      <c r="C22" s="114" t="s">
        <v>360</v>
      </c>
      <c r="D22" s="116">
        <f>SUM(E22,+L22)</f>
        <v>49595</v>
      </c>
      <c r="E22" s="116">
        <f>SUM(F22:I22,K22)</f>
        <v>5457</v>
      </c>
      <c r="F22" s="116">
        <v>0</v>
      </c>
      <c r="G22" s="116">
        <v>0</v>
      </c>
      <c r="H22" s="116">
        <v>0</v>
      </c>
      <c r="I22" s="116">
        <v>5126</v>
      </c>
      <c r="J22" s="117" t="s">
        <v>369</v>
      </c>
      <c r="K22" s="116">
        <v>331</v>
      </c>
      <c r="L22" s="116">
        <v>44138</v>
      </c>
      <c r="M22" s="116">
        <f>SUM(N22,+U22)</f>
        <v>7063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369</v>
      </c>
      <c r="T22" s="116">
        <v>0</v>
      </c>
      <c r="U22" s="116">
        <v>7063</v>
      </c>
      <c r="V22" s="116">
        <f>+SUM(D22,M22)</f>
        <v>56658</v>
      </c>
      <c r="W22" s="116">
        <f>+SUM(E22,N22)</f>
        <v>5457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5126</v>
      </c>
      <c r="AB22" s="117" t="str">
        <f>IF(+SUM(J22,S22)=0,"-",+SUM(J22,S22))</f>
        <v>-</v>
      </c>
      <c r="AC22" s="116">
        <f>+SUM(K22,T22)</f>
        <v>331</v>
      </c>
      <c r="AD22" s="116">
        <f>+SUM(L22,U22)</f>
        <v>51201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49595</v>
      </c>
      <c r="AN22" s="116">
        <f>SUM(AO22:AR22)</f>
        <v>29851</v>
      </c>
      <c r="AO22" s="116">
        <v>0</v>
      </c>
      <c r="AP22" s="116">
        <v>0</v>
      </c>
      <c r="AQ22" s="116">
        <v>15640</v>
      </c>
      <c r="AR22" s="116">
        <v>14211</v>
      </c>
      <c r="AS22" s="116">
        <f>SUM(AT22:AV22)</f>
        <v>10306</v>
      </c>
      <c r="AT22" s="116">
        <v>0</v>
      </c>
      <c r="AU22" s="116">
        <v>1542</v>
      </c>
      <c r="AV22" s="116">
        <v>8764</v>
      </c>
      <c r="AW22" s="116">
        <v>0</v>
      </c>
      <c r="AX22" s="116">
        <f>SUM(AY22:BB22)</f>
        <v>9438</v>
      </c>
      <c r="AY22" s="116">
        <v>0</v>
      </c>
      <c r="AZ22" s="116">
        <v>0</v>
      </c>
      <c r="BA22" s="116">
        <v>6858</v>
      </c>
      <c r="BB22" s="116">
        <v>2580</v>
      </c>
      <c r="BC22" s="116">
        <v>0</v>
      </c>
      <c r="BD22" s="116">
        <v>0</v>
      </c>
      <c r="BE22" s="116">
        <v>0</v>
      </c>
      <c r="BF22" s="116">
        <f>SUM(AE22,+AM22,+BE22)</f>
        <v>49595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7063</v>
      </c>
      <c r="BP22" s="116">
        <f>SUM(BQ22:BT22)</f>
        <v>5917</v>
      </c>
      <c r="BQ22" s="116">
        <v>0</v>
      </c>
      <c r="BR22" s="116">
        <v>0</v>
      </c>
      <c r="BS22" s="116">
        <v>0</v>
      </c>
      <c r="BT22" s="116">
        <v>5917</v>
      </c>
      <c r="BU22" s="116">
        <f>SUM(BV22:BX22)</f>
        <v>809</v>
      </c>
      <c r="BV22" s="116">
        <v>0</v>
      </c>
      <c r="BW22" s="116">
        <v>0</v>
      </c>
      <c r="BX22" s="116">
        <v>809</v>
      </c>
      <c r="BY22" s="116">
        <v>0</v>
      </c>
      <c r="BZ22" s="116">
        <f>SUM(CA22:CD22)</f>
        <v>337</v>
      </c>
      <c r="CA22" s="116">
        <v>0</v>
      </c>
      <c r="CB22" s="116">
        <v>153</v>
      </c>
      <c r="CC22" s="116">
        <v>0</v>
      </c>
      <c r="CD22" s="116">
        <v>184</v>
      </c>
      <c r="CE22" s="116">
        <v>0</v>
      </c>
      <c r="CF22" s="116">
        <v>0</v>
      </c>
      <c r="CG22" s="116">
        <v>0</v>
      </c>
      <c r="CH22" s="116">
        <f>SUM(BG22,+BO22,+CG22)</f>
        <v>7063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56658</v>
      </c>
      <c r="CR22" s="116">
        <f>SUM(AN22,+BP22)</f>
        <v>35768</v>
      </c>
      <c r="CS22" s="116">
        <f>SUM(AO22,+BQ22)</f>
        <v>0</v>
      </c>
      <c r="CT22" s="116">
        <f>SUM(AP22,+BR22)</f>
        <v>0</v>
      </c>
      <c r="CU22" s="116">
        <f>SUM(AQ22,+BS22)</f>
        <v>15640</v>
      </c>
      <c r="CV22" s="116">
        <f>SUM(AR22,+BT22)</f>
        <v>20128</v>
      </c>
      <c r="CW22" s="116">
        <f>SUM(AS22,+BU22)</f>
        <v>11115</v>
      </c>
      <c r="CX22" s="116">
        <f>SUM(AT22,+BV22)</f>
        <v>0</v>
      </c>
      <c r="CY22" s="116">
        <f>SUM(AU22,+BW22)</f>
        <v>1542</v>
      </c>
      <c r="CZ22" s="116">
        <f>SUM(AV22,+BX22)</f>
        <v>9573</v>
      </c>
      <c r="DA22" s="116">
        <f>SUM(AW22,+BY22)</f>
        <v>0</v>
      </c>
      <c r="DB22" s="116">
        <f>SUM(AX22,+BZ22)</f>
        <v>9775</v>
      </c>
      <c r="DC22" s="116">
        <f>SUM(AY22,+CA22)</f>
        <v>0</v>
      </c>
      <c r="DD22" s="116">
        <f>SUM(AZ22,+CB22)</f>
        <v>153</v>
      </c>
      <c r="DE22" s="116">
        <f>SUM(BA22,+CC22)</f>
        <v>6858</v>
      </c>
      <c r="DF22" s="116">
        <f>SUM(BB22,+CD22)</f>
        <v>2764</v>
      </c>
      <c r="DG22" s="116">
        <f>SUM(BC22,+CE22)</f>
        <v>0</v>
      </c>
      <c r="DH22" s="116">
        <f>SUM(BD22,+CF22)</f>
        <v>0</v>
      </c>
      <c r="DI22" s="116">
        <f>SUM(BE22,+CG22)</f>
        <v>0</v>
      </c>
      <c r="DJ22" s="116">
        <f>SUM(BF22,+CH22)</f>
        <v>56658</v>
      </c>
    </row>
    <row r="23" spans="1:114" ht="13.5" customHeight="1" x14ac:dyDescent="0.15">
      <c r="A23" s="114" t="s">
        <v>49</v>
      </c>
      <c r="B23" s="115" t="s">
        <v>361</v>
      </c>
      <c r="C23" s="114" t="s">
        <v>362</v>
      </c>
      <c r="D23" s="116">
        <f>SUM(E23,+L23)</f>
        <v>211940</v>
      </c>
      <c r="E23" s="116">
        <f>SUM(F23:I23,K23)</f>
        <v>32470</v>
      </c>
      <c r="F23" s="116">
        <v>0</v>
      </c>
      <c r="G23" s="116">
        <v>0</v>
      </c>
      <c r="H23" s="116">
        <v>0</v>
      </c>
      <c r="I23" s="116">
        <v>28784</v>
      </c>
      <c r="J23" s="117" t="s">
        <v>369</v>
      </c>
      <c r="K23" s="116">
        <v>3686</v>
      </c>
      <c r="L23" s="116">
        <v>179470</v>
      </c>
      <c r="M23" s="116">
        <f>SUM(N23,+U23)</f>
        <v>95422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369</v>
      </c>
      <c r="T23" s="116">
        <v>0</v>
      </c>
      <c r="U23" s="116">
        <v>95422</v>
      </c>
      <c r="V23" s="116">
        <f>+SUM(D23,M23)</f>
        <v>307362</v>
      </c>
      <c r="W23" s="116">
        <f>+SUM(E23,N23)</f>
        <v>32470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28784</v>
      </c>
      <c r="AB23" s="117" t="str">
        <f>IF(+SUM(J23,S23)=0,"-",+SUM(J23,S23))</f>
        <v>-</v>
      </c>
      <c r="AC23" s="116">
        <f>+SUM(K23,T23)</f>
        <v>3686</v>
      </c>
      <c r="AD23" s="116">
        <f>+SUM(L23,U23)</f>
        <v>274892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128308</v>
      </c>
      <c r="AN23" s="116">
        <f>SUM(AO23:AR23)</f>
        <v>21415</v>
      </c>
      <c r="AO23" s="116">
        <v>21415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106893</v>
      </c>
      <c r="AY23" s="116">
        <v>104725</v>
      </c>
      <c r="AZ23" s="116">
        <v>2168</v>
      </c>
      <c r="BA23" s="116">
        <v>0</v>
      </c>
      <c r="BB23" s="116">
        <v>0</v>
      </c>
      <c r="BC23" s="116">
        <v>83632</v>
      </c>
      <c r="BD23" s="116">
        <v>0</v>
      </c>
      <c r="BE23" s="116">
        <v>0</v>
      </c>
      <c r="BF23" s="116">
        <f>SUM(AE23,+AM23,+BE23)</f>
        <v>128308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95422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128308</v>
      </c>
      <c r="CR23" s="116">
        <f>SUM(AN23,+BP23)</f>
        <v>21415</v>
      </c>
      <c r="CS23" s="116">
        <f>SUM(AO23,+BQ23)</f>
        <v>21415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0</v>
      </c>
      <c r="CX23" s="116">
        <f>SUM(AT23,+BV23)</f>
        <v>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106893</v>
      </c>
      <c r="DC23" s="116">
        <f>SUM(AY23,+CA23)</f>
        <v>104725</v>
      </c>
      <c r="DD23" s="116">
        <f>SUM(AZ23,+CB23)</f>
        <v>2168</v>
      </c>
      <c r="DE23" s="116">
        <f>SUM(BA23,+CC23)</f>
        <v>0</v>
      </c>
      <c r="DF23" s="116">
        <f>SUM(BB23,+CD23)</f>
        <v>0</v>
      </c>
      <c r="DG23" s="116">
        <f>SUM(BC23,+CE23)</f>
        <v>179054</v>
      </c>
      <c r="DH23" s="116">
        <f>SUM(BD23,+CF23)</f>
        <v>0</v>
      </c>
      <c r="DI23" s="116">
        <f>SUM(BE23,+CG23)</f>
        <v>0</v>
      </c>
      <c r="DJ23" s="116">
        <f>SUM(BF23,+CH23)</f>
        <v>128308</v>
      </c>
    </row>
    <row r="24" spans="1:114" ht="13.5" customHeight="1" x14ac:dyDescent="0.15">
      <c r="A24" s="114" t="s">
        <v>49</v>
      </c>
      <c r="B24" s="115" t="s">
        <v>363</v>
      </c>
      <c r="C24" s="114" t="s">
        <v>364</v>
      </c>
      <c r="D24" s="116">
        <f>SUM(E24,+L24)</f>
        <v>180622</v>
      </c>
      <c r="E24" s="116">
        <f>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7" t="s">
        <v>369</v>
      </c>
      <c r="K24" s="116">
        <v>0</v>
      </c>
      <c r="L24" s="116">
        <v>180622</v>
      </c>
      <c r="M24" s="116">
        <f>SUM(N24,+U24)</f>
        <v>63844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369</v>
      </c>
      <c r="T24" s="116">
        <v>0</v>
      </c>
      <c r="U24" s="116">
        <v>63844</v>
      </c>
      <c r="V24" s="116">
        <f>+SUM(D24,M24)</f>
        <v>244466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244466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58842</v>
      </c>
      <c r="AN24" s="116">
        <f>SUM(AO24:AR24)</f>
        <v>58842</v>
      </c>
      <c r="AO24" s="116">
        <v>0</v>
      </c>
      <c r="AP24" s="116">
        <v>58301</v>
      </c>
      <c r="AQ24" s="116">
        <v>541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0</v>
      </c>
      <c r="AY24" s="116">
        <v>0</v>
      </c>
      <c r="AZ24" s="116">
        <v>0</v>
      </c>
      <c r="BA24" s="116">
        <v>0</v>
      </c>
      <c r="BB24" s="116">
        <v>0</v>
      </c>
      <c r="BC24" s="116">
        <v>121780</v>
      </c>
      <c r="BD24" s="116">
        <v>0</v>
      </c>
      <c r="BE24" s="116">
        <v>0</v>
      </c>
      <c r="BF24" s="116">
        <f>SUM(AE24,+AM24,+BE24)</f>
        <v>58842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63844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58842</v>
      </c>
      <c r="CR24" s="116">
        <f>SUM(AN24,+BP24)</f>
        <v>58842</v>
      </c>
      <c r="CS24" s="116">
        <f>SUM(AO24,+BQ24)</f>
        <v>0</v>
      </c>
      <c r="CT24" s="116">
        <f>SUM(AP24,+BR24)</f>
        <v>58301</v>
      </c>
      <c r="CU24" s="116">
        <f>SUM(AQ24,+BS24)</f>
        <v>541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0</v>
      </c>
      <c r="DC24" s="116">
        <f>SUM(AY24,+CA24)</f>
        <v>0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185624</v>
      </c>
      <c r="DH24" s="116">
        <f>SUM(BD24,+CF24)</f>
        <v>0</v>
      </c>
      <c r="DI24" s="116">
        <f>SUM(BE24,+CG24)</f>
        <v>0</v>
      </c>
      <c r="DJ24" s="116">
        <f>SUM(BF24,+CH24)</f>
        <v>58842</v>
      </c>
    </row>
    <row r="25" spans="1:114" ht="13.5" customHeight="1" x14ac:dyDescent="0.15">
      <c r="A25" s="114" t="s">
        <v>49</v>
      </c>
      <c r="B25" s="115" t="s">
        <v>367</v>
      </c>
      <c r="C25" s="114" t="s">
        <v>368</v>
      </c>
      <c r="D25" s="116">
        <f>SUM(E25,+L25)</f>
        <v>243835</v>
      </c>
      <c r="E25" s="116">
        <f>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7" t="s">
        <v>369</v>
      </c>
      <c r="K25" s="116">
        <v>0</v>
      </c>
      <c r="L25" s="116">
        <v>243835</v>
      </c>
      <c r="M25" s="116">
        <f>SUM(N25,+U25)</f>
        <v>84977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369</v>
      </c>
      <c r="T25" s="116">
        <v>0</v>
      </c>
      <c r="U25" s="116">
        <v>84977</v>
      </c>
      <c r="V25" s="116">
        <f>+SUM(D25,M25)</f>
        <v>328812</v>
      </c>
      <c r="W25" s="116">
        <f>+SUM(E25,N25)</f>
        <v>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328812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54951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54951</v>
      </c>
      <c r="AT25" s="116">
        <v>54951</v>
      </c>
      <c r="AU25" s="116">
        <v>0</v>
      </c>
      <c r="AV25" s="116">
        <v>0</v>
      </c>
      <c r="AW25" s="116">
        <v>0</v>
      </c>
      <c r="AX25" s="116">
        <f>SUM(AY25:BB25)</f>
        <v>0</v>
      </c>
      <c r="AY25" s="116">
        <v>0</v>
      </c>
      <c r="AZ25" s="116">
        <v>0</v>
      </c>
      <c r="BA25" s="116">
        <v>0</v>
      </c>
      <c r="BB25" s="116">
        <v>0</v>
      </c>
      <c r="BC25" s="116">
        <v>188884</v>
      </c>
      <c r="BD25" s="116">
        <v>0</v>
      </c>
      <c r="BE25" s="116">
        <v>0</v>
      </c>
      <c r="BF25" s="116">
        <f>SUM(AE25,+AM25,+BE25)</f>
        <v>54951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84977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54951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54951</v>
      </c>
      <c r="CX25" s="116">
        <f>SUM(AT25,+BV25)</f>
        <v>54951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0</v>
      </c>
      <c r="DC25" s="116">
        <f>SUM(AY25,+CA25)</f>
        <v>0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273861</v>
      </c>
      <c r="DH25" s="116">
        <f>SUM(BD25,+CF25)</f>
        <v>0</v>
      </c>
      <c r="DI25" s="116">
        <f>SUM(BE25,+CG25)</f>
        <v>0</v>
      </c>
      <c r="DJ25" s="116">
        <f>SUM(BF25,+CH25)</f>
        <v>54951</v>
      </c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7"/>
      <c r="K26" s="116"/>
      <c r="L26" s="116"/>
      <c r="M26" s="116"/>
      <c r="N26" s="116"/>
      <c r="O26" s="116"/>
      <c r="P26" s="116"/>
      <c r="Q26" s="116"/>
      <c r="R26" s="116"/>
      <c r="S26" s="117"/>
      <c r="T26" s="116"/>
      <c r="U26" s="116"/>
      <c r="V26" s="116"/>
      <c r="W26" s="116"/>
      <c r="X26" s="116"/>
      <c r="Y26" s="116"/>
      <c r="Z26" s="116"/>
      <c r="AA26" s="116"/>
      <c r="AB26" s="117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7"/>
      <c r="K27" s="116"/>
      <c r="L27" s="116"/>
      <c r="M27" s="116"/>
      <c r="N27" s="116"/>
      <c r="O27" s="116"/>
      <c r="P27" s="116"/>
      <c r="Q27" s="116"/>
      <c r="R27" s="116"/>
      <c r="S27" s="117"/>
      <c r="T27" s="116"/>
      <c r="U27" s="116"/>
      <c r="V27" s="116"/>
      <c r="W27" s="116"/>
      <c r="X27" s="116"/>
      <c r="Y27" s="116"/>
      <c r="Z27" s="116"/>
      <c r="AA27" s="116"/>
      <c r="AB27" s="117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7"/>
      <c r="K28" s="116"/>
      <c r="L28" s="116"/>
      <c r="M28" s="116"/>
      <c r="N28" s="116"/>
      <c r="O28" s="116"/>
      <c r="P28" s="116"/>
      <c r="Q28" s="116"/>
      <c r="R28" s="116"/>
      <c r="S28" s="117"/>
      <c r="T28" s="116"/>
      <c r="U28" s="116"/>
      <c r="V28" s="116"/>
      <c r="W28" s="116"/>
      <c r="X28" s="116"/>
      <c r="Y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5">
    <sortCondition ref="A8:A25"/>
    <sortCondition ref="B8:B25"/>
    <sortCondition ref="C8:C25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4" man="1"/>
    <brk id="30" min="1" max="24" man="1"/>
    <brk id="38" min="1" max="24" man="1"/>
    <brk id="66" min="1" max="24" man="1"/>
    <brk id="94" min="1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大分県</v>
      </c>
      <c r="B7" s="132" t="str">
        <f>'廃棄物事業経費（市町村）'!B7</f>
        <v>44000</v>
      </c>
      <c r="C7" s="131" t="s">
        <v>33</v>
      </c>
      <c r="D7" s="133">
        <f>SUM(E7,+L7)</f>
        <v>2694288</v>
      </c>
      <c r="E7" s="133">
        <f>SUM(F7:I7)+K7</f>
        <v>2694288</v>
      </c>
      <c r="F7" s="133">
        <f t="shared" ref="F7:L7" si="0">SUM(F$8:F$57)</f>
        <v>2416831</v>
      </c>
      <c r="G7" s="133">
        <f t="shared" si="0"/>
        <v>0</v>
      </c>
      <c r="H7" s="133">
        <f t="shared" si="0"/>
        <v>0</v>
      </c>
      <c r="I7" s="133">
        <f t="shared" si="0"/>
        <v>254444</v>
      </c>
      <c r="J7" s="133">
        <f t="shared" si="0"/>
        <v>5858097</v>
      </c>
      <c r="K7" s="133">
        <f t="shared" si="0"/>
        <v>23013</v>
      </c>
      <c r="L7" s="133">
        <f t="shared" si="0"/>
        <v>0</v>
      </c>
      <c r="M7" s="133">
        <f>SUM(N7,+U7)</f>
        <v>4637</v>
      </c>
      <c r="N7" s="133">
        <f>SUM(O7:R7,T7)</f>
        <v>4549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3499</v>
      </c>
      <c r="S7" s="133">
        <f t="shared" si="1"/>
        <v>380888</v>
      </c>
      <c r="T7" s="133">
        <f t="shared" si="1"/>
        <v>1050</v>
      </c>
      <c r="U7" s="133">
        <f t="shared" si="1"/>
        <v>88</v>
      </c>
      <c r="V7" s="133">
        <f t="shared" ref="V7:AD7" si="2">+SUM(D7,M7)</f>
        <v>2698925</v>
      </c>
      <c r="W7" s="133">
        <f t="shared" si="2"/>
        <v>2698837</v>
      </c>
      <c r="X7" s="133">
        <f t="shared" si="2"/>
        <v>2416831</v>
      </c>
      <c r="Y7" s="133">
        <f t="shared" si="2"/>
        <v>0</v>
      </c>
      <c r="Z7" s="133">
        <f t="shared" si="2"/>
        <v>0</v>
      </c>
      <c r="AA7" s="133">
        <f t="shared" si="2"/>
        <v>257943</v>
      </c>
      <c r="AB7" s="133">
        <f t="shared" si="2"/>
        <v>6238985</v>
      </c>
      <c r="AC7" s="133">
        <f t="shared" si="2"/>
        <v>24063</v>
      </c>
      <c r="AD7" s="133">
        <f t="shared" si="2"/>
        <v>88</v>
      </c>
      <c r="AE7" s="133">
        <f>SUM(AF7,+AK7)</f>
        <v>7384824</v>
      </c>
      <c r="AF7" s="133">
        <f>SUM(AG7:AJ7)</f>
        <v>7384824</v>
      </c>
      <c r="AG7" s="133">
        <f>SUM(AG$8:AG$57)</f>
        <v>692904</v>
      </c>
      <c r="AH7" s="133">
        <f>SUM(AH$8:AH$57)</f>
        <v>6683549</v>
      </c>
      <c r="AI7" s="133">
        <f>SUM(AI$8:AI$57)</f>
        <v>0</v>
      </c>
      <c r="AJ7" s="133">
        <f>SUM(AJ$8:AJ$57)</f>
        <v>8371</v>
      </c>
      <c r="AK7" s="133">
        <f>SUM(AK$8:AK$57)</f>
        <v>0</v>
      </c>
      <c r="AL7" s="136" t="s">
        <v>311</v>
      </c>
      <c r="AM7" s="133">
        <f>SUM(AN7,AS7,AW7,AX7,BD7)</f>
        <v>1143688</v>
      </c>
      <c r="AN7" s="133">
        <f>SUM(AO7:AR7)</f>
        <v>4882</v>
      </c>
      <c r="AO7" s="133">
        <f>SUM(AO$8:AO$57)</f>
        <v>3512</v>
      </c>
      <c r="AP7" s="133">
        <f>SUM(AP$8:AP$57)</f>
        <v>0</v>
      </c>
      <c r="AQ7" s="133">
        <f>SUM(AQ$8:AQ$57)</f>
        <v>1370</v>
      </c>
      <c r="AR7" s="133">
        <f>SUM(AR$8:AR$57)</f>
        <v>0</v>
      </c>
      <c r="AS7" s="133">
        <f>SUM(AT7:AV7)</f>
        <v>11020</v>
      </c>
      <c r="AT7" s="133">
        <f>SUM(AT$8:AT$57)</f>
        <v>0</v>
      </c>
      <c r="AU7" s="133">
        <f>SUM(AU$8:AU$57)</f>
        <v>5186</v>
      </c>
      <c r="AV7" s="133">
        <f>SUM(AV$8:AV$57)</f>
        <v>5834</v>
      </c>
      <c r="AW7" s="133">
        <f>SUM(AW$8:AW$57)</f>
        <v>24764</v>
      </c>
      <c r="AX7" s="133">
        <f>SUM(AY7:BB7)</f>
        <v>1103022</v>
      </c>
      <c r="AY7" s="133">
        <f>SUM(AY$8:AY$57)</f>
        <v>0</v>
      </c>
      <c r="AZ7" s="133">
        <f>SUM(AZ$8:AZ$57)</f>
        <v>965861</v>
      </c>
      <c r="BA7" s="133">
        <f>SUM(BA$8:BA$57)</f>
        <v>13208</v>
      </c>
      <c r="BB7" s="133">
        <f>SUM(BB$8:BB$57)</f>
        <v>123953</v>
      </c>
      <c r="BC7" s="136" t="s">
        <v>312</v>
      </c>
      <c r="BD7" s="133">
        <f>SUM(BD$8:BD$57)</f>
        <v>0</v>
      </c>
      <c r="BE7" s="133">
        <f>SUM(BE$8:BE$57)</f>
        <v>23873</v>
      </c>
      <c r="BF7" s="133">
        <f>SUM(AE7,+AM7,+BE7)</f>
        <v>8552385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376718</v>
      </c>
      <c r="BP7" s="133">
        <f>SUM(BQ7:BT7)</f>
        <v>21900</v>
      </c>
      <c r="BQ7" s="133">
        <f>SUM(BQ$8:BQ$57)</f>
        <v>21900</v>
      </c>
      <c r="BR7" s="133">
        <f>SUM(BR$8:BR$57)</f>
        <v>0</v>
      </c>
      <c r="BS7" s="133">
        <f>SUM(BS$8:BS$57)</f>
        <v>0</v>
      </c>
      <c r="BT7" s="133">
        <f>SUM(BT$8:BT$57)</f>
        <v>0</v>
      </c>
      <c r="BU7" s="133">
        <f>SUM(BV7:BX7)</f>
        <v>54731</v>
      </c>
      <c r="BV7" s="133">
        <f>SUM(BV$8:BV$57)</f>
        <v>0</v>
      </c>
      <c r="BW7" s="133">
        <f>SUM(BW$8:BW$57)</f>
        <v>54731</v>
      </c>
      <c r="BX7" s="133">
        <f>SUM(BX$8:BX$57)</f>
        <v>0</v>
      </c>
      <c r="BY7" s="133">
        <f>SUM(BY$8:BY$57)</f>
        <v>0</v>
      </c>
      <c r="BZ7" s="133">
        <f>SUM(CA7:CD7)</f>
        <v>300087</v>
      </c>
      <c r="CA7" s="133">
        <f>SUM(CA$8:CA$57)</f>
        <v>0</v>
      </c>
      <c r="CB7" s="133">
        <f>SUM(CB$8:CB$57)</f>
        <v>295751</v>
      </c>
      <c r="CC7" s="133">
        <f>SUM(CC$8:CC$57)</f>
        <v>0</v>
      </c>
      <c r="CD7" s="133">
        <f>SUM(CD$8:CD$57)</f>
        <v>4336</v>
      </c>
      <c r="CE7" s="136" t="s">
        <v>311</v>
      </c>
      <c r="CF7" s="133">
        <f>SUM(CF$8:CF$57)</f>
        <v>0</v>
      </c>
      <c r="CG7" s="133">
        <f>SUM(CG$8:CG$57)</f>
        <v>8807</v>
      </c>
      <c r="CH7" s="133">
        <f>SUM(BG7,+BO7,+CG7)</f>
        <v>385525</v>
      </c>
      <c r="CI7" s="133">
        <f t="shared" ref="CI7:CO7" si="3">SUM(AE7,+BG7)</f>
        <v>7384824</v>
      </c>
      <c r="CJ7" s="133">
        <f>SUM(AF7,+BH7)</f>
        <v>7384824</v>
      </c>
      <c r="CK7" s="133">
        <f t="shared" si="3"/>
        <v>692904</v>
      </c>
      <c r="CL7" s="133">
        <f t="shared" si="3"/>
        <v>6683549</v>
      </c>
      <c r="CM7" s="133">
        <f t="shared" si="3"/>
        <v>0</v>
      </c>
      <c r="CN7" s="133">
        <f t="shared" si="3"/>
        <v>8371</v>
      </c>
      <c r="CO7" s="133">
        <f t="shared" si="3"/>
        <v>0</v>
      </c>
      <c r="CP7" s="136" t="s">
        <v>311</v>
      </c>
      <c r="CQ7" s="133">
        <f t="shared" ref="CQ7:DF7" si="4">SUM(AM7,+BO7)</f>
        <v>1520406</v>
      </c>
      <c r="CR7" s="133">
        <f t="shared" si="4"/>
        <v>26782</v>
      </c>
      <c r="CS7" s="133">
        <f t="shared" si="4"/>
        <v>25412</v>
      </c>
      <c r="CT7" s="133">
        <f t="shared" si="4"/>
        <v>0</v>
      </c>
      <c r="CU7" s="133">
        <f t="shared" si="4"/>
        <v>1370</v>
      </c>
      <c r="CV7" s="133">
        <f t="shared" si="4"/>
        <v>0</v>
      </c>
      <c r="CW7" s="133">
        <f t="shared" si="4"/>
        <v>65751</v>
      </c>
      <c r="CX7" s="133">
        <f t="shared" si="4"/>
        <v>0</v>
      </c>
      <c r="CY7" s="133">
        <f t="shared" si="4"/>
        <v>59917</v>
      </c>
      <c r="CZ7" s="133">
        <f t="shared" si="4"/>
        <v>5834</v>
      </c>
      <c r="DA7" s="133">
        <f t="shared" si="4"/>
        <v>24764</v>
      </c>
      <c r="DB7" s="133">
        <f t="shared" si="4"/>
        <v>1403109</v>
      </c>
      <c r="DC7" s="133">
        <f t="shared" si="4"/>
        <v>0</v>
      </c>
      <c r="DD7" s="133">
        <f t="shared" si="4"/>
        <v>1261612</v>
      </c>
      <c r="DE7" s="133">
        <f t="shared" si="4"/>
        <v>13208</v>
      </c>
      <c r="DF7" s="133">
        <f t="shared" si="4"/>
        <v>128289</v>
      </c>
      <c r="DG7" s="136" t="s">
        <v>311</v>
      </c>
      <c r="DH7" s="133">
        <f>SUM(BD7,+CF7)</f>
        <v>0</v>
      </c>
      <c r="DI7" s="133">
        <f>SUM(BE7,+CG7)</f>
        <v>32680</v>
      </c>
      <c r="DJ7" s="133">
        <f>SUM(BF7,+CH7)</f>
        <v>8937910</v>
      </c>
    </row>
    <row r="8" spans="1:114" ht="13.5" customHeight="1" x14ac:dyDescent="0.15">
      <c r="A8" s="114" t="s">
        <v>49</v>
      </c>
      <c r="B8" s="115" t="s">
        <v>349</v>
      </c>
      <c r="C8" s="114" t="s">
        <v>350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3708</v>
      </c>
      <c r="N8" s="116">
        <f>SUM(O8:R8,T8)</f>
        <v>3620</v>
      </c>
      <c r="O8" s="116">
        <v>0</v>
      </c>
      <c r="P8" s="116">
        <v>0</v>
      </c>
      <c r="Q8" s="116">
        <v>0</v>
      </c>
      <c r="R8" s="116">
        <v>3499</v>
      </c>
      <c r="S8" s="116">
        <v>232067</v>
      </c>
      <c r="T8" s="116">
        <v>121</v>
      </c>
      <c r="U8" s="116">
        <v>88</v>
      </c>
      <c r="V8" s="116">
        <f>+SUM(D8,M8)</f>
        <v>3708</v>
      </c>
      <c r="W8" s="116">
        <f>+SUM(E8,N8)</f>
        <v>3620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3499</v>
      </c>
      <c r="AB8" s="116">
        <f>+SUM(J8,S8)</f>
        <v>232067</v>
      </c>
      <c r="AC8" s="116">
        <f>+SUM(K8,T8)</f>
        <v>121</v>
      </c>
      <c r="AD8" s="116">
        <f>+SUM(L8,U8)</f>
        <v>88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369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369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369</v>
      </c>
      <c r="BO8" s="116">
        <f>SUM(BP8,BU8,BY8,BZ8,CF8)</f>
        <v>228966</v>
      </c>
      <c r="BP8" s="116">
        <f>SUM(BQ8:BT8)</f>
        <v>21900</v>
      </c>
      <c r="BQ8" s="116">
        <v>21900</v>
      </c>
      <c r="BR8" s="116">
        <v>0</v>
      </c>
      <c r="BS8" s="116">
        <v>0</v>
      </c>
      <c r="BT8" s="116">
        <v>0</v>
      </c>
      <c r="BU8" s="116">
        <f>SUM(BV8:BX8)</f>
        <v>53895</v>
      </c>
      <c r="BV8" s="116">
        <v>0</v>
      </c>
      <c r="BW8" s="116">
        <v>53895</v>
      </c>
      <c r="BX8" s="116">
        <v>0</v>
      </c>
      <c r="BY8" s="116">
        <v>0</v>
      </c>
      <c r="BZ8" s="116">
        <f>SUM(CA8:CD8)</f>
        <v>153171</v>
      </c>
      <c r="CA8" s="116">
        <v>0</v>
      </c>
      <c r="CB8" s="116">
        <v>150551</v>
      </c>
      <c r="CC8" s="116">
        <v>0</v>
      </c>
      <c r="CD8" s="116">
        <v>2620</v>
      </c>
      <c r="CE8" s="117" t="s">
        <v>369</v>
      </c>
      <c r="CF8" s="116">
        <v>0</v>
      </c>
      <c r="CG8" s="116">
        <v>6809</v>
      </c>
      <c r="CH8" s="116">
        <f>SUM(BG8,+BO8,+CG8)</f>
        <v>235775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369</v>
      </c>
      <c r="CQ8" s="116">
        <f>SUM(AM8,+BO8)</f>
        <v>228966</v>
      </c>
      <c r="CR8" s="116">
        <f>SUM(AN8,+BP8)</f>
        <v>21900</v>
      </c>
      <c r="CS8" s="116">
        <f>SUM(AO8,+BQ8)</f>
        <v>21900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53895</v>
      </c>
      <c r="CX8" s="116">
        <f>SUM(AT8,+BV8)</f>
        <v>0</v>
      </c>
      <c r="CY8" s="116">
        <f>SUM(AU8,+BW8)</f>
        <v>53895</v>
      </c>
      <c r="CZ8" s="116">
        <f>SUM(AV8,+BX8)</f>
        <v>0</v>
      </c>
      <c r="DA8" s="116">
        <f>SUM(AW8,+BY8)</f>
        <v>0</v>
      </c>
      <c r="DB8" s="116">
        <f>SUM(AX8,+BZ8)</f>
        <v>153171</v>
      </c>
      <c r="DC8" s="116">
        <f>SUM(AY8,+CA8)</f>
        <v>0</v>
      </c>
      <c r="DD8" s="116">
        <f>SUM(AZ8,+CB8)</f>
        <v>150551</v>
      </c>
      <c r="DE8" s="116">
        <f>SUM(BA8,+CC8)</f>
        <v>0</v>
      </c>
      <c r="DF8" s="116">
        <f>SUM(BB8,+CD8)</f>
        <v>2620</v>
      </c>
      <c r="DG8" s="117" t="s">
        <v>369</v>
      </c>
      <c r="DH8" s="116">
        <f>SUM(BD8,+CF8)</f>
        <v>0</v>
      </c>
      <c r="DI8" s="116">
        <f>SUM(BE8,+CG8)</f>
        <v>6809</v>
      </c>
      <c r="DJ8" s="116">
        <f>SUM(BF8,+CH8)</f>
        <v>235775</v>
      </c>
    </row>
    <row r="9" spans="1:114" ht="13.5" customHeight="1" x14ac:dyDescent="0.15">
      <c r="A9" s="114" t="s">
        <v>49</v>
      </c>
      <c r="B9" s="115" t="s">
        <v>328</v>
      </c>
      <c r="C9" s="114" t="s">
        <v>329</v>
      </c>
      <c r="D9" s="116">
        <f>SUM(E9,+L9)</f>
        <v>242270</v>
      </c>
      <c r="E9" s="116">
        <f>SUM(F9:I9)+K9</f>
        <v>242270</v>
      </c>
      <c r="F9" s="116">
        <v>0</v>
      </c>
      <c r="G9" s="116">
        <v>0</v>
      </c>
      <c r="H9" s="116">
        <v>0</v>
      </c>
      <c r="I9" s="116">
        <v>242270</v>
      </c>
      <c r="J9" s="116">
        <v>553306</v>
      </c>
      <c r="K9" s="116">
        <v>0</v>
      </c>
      <c r="L9" s="116">
        <v>0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242270</v>
      </c>
      <c r="W9" s="116">
        <f>+SUM(E9,N9)</f>
        <v>242270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242270</v>
      </c>
      <c r="AB9" s="116">
        <f>+SUM(J9,S9)</f>
        <v>553306</v>
      </c>
      <c r="AC9" s="116">
        <f>+SUM(K9,T9)</f>
        <v>0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369</v>
      </c>
      <c r="AM9" s="116">
        <f>SUM(AN9,AS9,AW9,AX9,BD9)</f>
        <v>771730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771730</v>
      </c>
      <c r="AY9" s="116">
        <v>0</v>
      </c>
      <c r="AZ9" s="116">
        <v>647777</v>
      </c>
      <c r="BA9" s="116">
        <v>0</v>
      </c>
      <c r="BB9" s="116">
        <v>123953</v>
      </c>
      <c r="BC9" s="117" t="s">
        <v>369</v>
      </c>
      <c r="BD9" s="116">
        <v>0</v>
      </c>
      <c r="BE9" s="116">
        <v>23846</v>
      </c>
      <c r="BF9" s="116">
        <f>SUM(AE9,+AM9,+BE9)</f>
        <v>795576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369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369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369</v>
      </c>
      <c r="CQ9" s="116">
        <f>SUM(AM9,+BO9)</f>
        <v>771730</v>
      </c>
      <c r="CR9" s="116">
        <f>SUM(AN9,+BP9)</f>
        <v>0</v>
      </c>
      <c r="CS9" s="116">
        <f>SUM(AO9,+BQ9)</f>
        <v>0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0</v>
      </c>
      <c r="CX9" s="116">
        <f>SUM(AT9,+BV9)</f>
        <v>0</v>
      </c>
      <c r="CY9" s="116">
        <f>SUM(AU9,+BW9)</f>
        <v>0</v>
      </c>
      <c r="CZ9" s="116">
        <f>SUM(AV9,+BX9)</f>
        <v>0</v>
      </c>
      <c r="DA9" s="116">
        <f>SUM(AW9,+BY9)</f>
        <v>0</v>
      </c>
      <c r="DB9" s="116">
        <f>SUM(AX9,+BZ9)</f>
        <v>771730</v>
      </c>
      <c r="DC9" s="116">
        <f>SUM(AY9,+CA9)</f>
        <v>0</v>
      </c>
      <c r="DD9" s="116">
        <f>SUM(AZ9,+CB9)</f>
        <v>647777</v>
      </c>
      <c r="DE9" s="116">
        <f>SUM(BA9,+CC9)</f>
        <v>0</v>
      </c>
      <c r="DF9" s="116">
        <f>SUM(BB9,+CD9)</f>
        <v>123953</v>
      </c>
      <c r="DG9" s="117" t="s">
        <v>369</v>
      </c>
      <c r="DH9" s="116">
        <f>SUM(BD9,+CF9)</f>
        <v>0</v>
      </c>
      <c r="DI9" s="116">
        <f>SUM(BE9,+CG9)</f>
        <v>23846</v>
      </c>
      <c r="DJ9" s="116">
        <f>SUM(BF9,+CH9)</f>
        <v>795576</v>
      </c>
    </row>
    <row r="10" spans="1:114" ht="13.5" customHeight="1" x14ac:dyDescent="0.15">
      <c r="A10" s="114" t="s">
        <v>49</v>
      </c>
      <c r="B10" s="115" t="s">
        <v>365</v>
      </c>
      <c r="C10" s="114" t="s">
        <v>366</v>
      </c>
      <c r="D10" s="116">
        <f>SUM(E10,+L10)</f>
        <v>35187</v>
      </c>
      <c r="E10" s="116">
        <f>SUM(F10:I10)+K10</f>
        <v>35187</v>
      </c>
      <c r="F10" s="116">
        <v>0</v>
      </c>
      <c r="G10" s="116">
        <v>0</v>
      </c>
      <c r="H10" s="116">
        <v>0</v>
      </c>
      <c r="I10" s="116">
        <v>12174</v>
      </c>
      <c r="J10" s="116">
        <v>310664</v>
      </c>
      <c r="K10" s="116">
        <v>23013</v>
      </c>
      <c r="L10" s="116">
        <v>0</v>
      </c>
      <c r="M10" s="116">
        <f>SUM(N10,+U10)</f>
        <v>929</v>
      </c>
      <c r="N10" s="116">
        <f>SUM(O10:R10,T10)</f>
        <v>929</v>
      </c>
      <c r="O10" s="116">
        <v>0</v>
      </c>
      <c r="P10" s="116">
        <v>0</v>
      </c>
      <c r="Q10" s="116">
        <v>0</v>
      </c>
      <c r="R10" s="116">
        <v>0</v>
      </c>
      <c r="S10" s="116">
        <v>148821</v>
      </c>
      <c r="T10" s="116">
        <v>929</v>
      </c>
      <c r="U10" s="116">
        <v>0</v>
      </c>
      <c r="V10" s="116">
        <f>+SUM(D10,M10)</f>
        <v>36116</v>
      </c>
      <c r="W10" s="116">
        <f>+SUM(E10,N10)</f>
        <v>36116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12174</v>
      </c>
      <c r="AB10" s="116">
        <f>+SUM(J10,S10)</f>
        <v>459485</v>
      </c>
      <c r="AC10" s="116">
        <f>+SUM(K10,T10)</f>
        <v>23942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369</v>
      </c>
      <c r="AM10" s="116">
        <f>SUM(AN10,AS10,AW10,AX10,BD10)</f>
        <v>345824</v>
      </c>
      <c r="AN10" s="116">
        <f>SUM(AO10:AR10)</f>
        <v>3512</v>
      </c>
      <c r="AO10" s="116">
        <v>3512</v>
      </c>
      <c r="AP10" s="116">
        <v>0</v>
      </c>
      <c r="AQ10" s="116">
        <v>0</v>
      </c>
      <c r="AR10" s="116">
        <v>0</v>
      </c>
      <c r="AS10" s="116">
        <f>SUM(AT10:AV10)</f>
        <v>11020</v>
      </c>
      <c r="AT10" s="116">
        <v>0</v>
      </c>
      <c r="AU10" s="116">
        <v>5186</v>
      </c>
      <c r="AV10" s="116">
        <v>5834</v>
      </c>
      <c r="AW10" s="116">
        <v>0</v>
      </c>
      <c r="AX10" s="116">
        <f>SUM(AY10:BB10)</f>
        <v>331292</v>
      </c>
      <c r="AY10" s="116">
        <v>0</v>
      </c>
      <c r="AZ10" s="116">
        <v>318084</v>
      </c>
      <c r="BA10" s="116">
        <v>13208</v>
      </c>
      <c r="BB10" s="116">
        <v>0</v>
      </c>
      <c r="BC10" s="117" t="s">
        <v>369</v>
      </c>
      <c r="BD10" s="116">
        <v>0</v>
      </c>
      <c r="BE10" s="116">
        <v>27</v>
      </c>
      <c r="BF10" s="116">
        <f>SUM(AE10,+AM10,+BE10)</f>
        <v>345851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369</v>
      </c>
      <c r="BO10" s="116">
        <f>SUM(BP10,BU10,BY10,BZ10,CF10)</f>
        <v>147752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836</v>
      </c>
      <c r="BV10" s="116">
        <v>0</v>
      </c>
      <c r="BW10" s="116">
        <v>836</v>
      </c>
      <c r="BX10" s="116">
        <v>0</v>
      </c>
      <c r="BY10" s="116">
        <v>0</v>
      </c>
      <c r="BZ10" s="116">
        <f>SUM(CA10:CD10)</f>
        <v>146916</v>
      </c>
      <c r="CA10" s="116">
        <v>0</v>
      </c>
      <c r="CB10" s="116">
        <v>145200</v>
      </c>
      <c r="CC10" s="116">
        <v>0</v>
      </c>
      <c r="CD10" s="116">
        <v>1716</v>
      </c>
      <c r="CE10" s="117" t="s">
        <v>369</v>
      </c>
      <c r="CF10" s="116">
        <v>0</v>
      </c>
      <c r="CG10" s="116">
        <v>1998</v>
      </c>
      <c r="CH10" s="116">
        <f>SUM(BG10,+BO10,+CG10)</f>
        <v>149750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369</v>
      </c>
      <c r="CQ10" s="116">
        <f>SUM(AM10,+BO10)</f>
        <v>493576</v>
      </c>
      <c r="CR10" s="116">
        <f>SUM(AN10,+BP10)</f>
        <v>3512</v>
      </c>
      <c r="CS10" s="116">
        <f>SUM(AO10,+BQ10)</f>
        <v>3512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11856</v>
      </c>
      <c r="CX10" s="116">
        <f>SUM(AT10,+BV10)</f>
        <v>0</v>
      </c>
      <c r="CY10" s="116">
        <f>SUM(AU10,+BW10)</f>
        <v>6022</v>
      </c>
      <c r="CZ10" s="116">
        <f>SUM(AV10,+BX10)</f>
        <v>5834</v>
      </c>
      <c r="DA10" s="116">
        <f>SUM(AW10,+BY10)</f>
        <v>0</v>
      </c>
      <c r="DB10" s="116">
        <f>SUM(AX10,+BZ10)</f>
        <v>478208</v>
      </c>
      <c r="DC10" s="116">
        <f>SUM(AY10,+CA10)</f>
        <v>0</v>
      </c>
      <c r="DD10" s="116">
        <f>SUM(AZ10,+CB10)</f>
        <v>463284</v>
      </c>
      <c r="DE10" s="116">
        <f>SUM(BA10,+CC10)</f>
        <v>13208</v>
      </c>
      <c r="DF10" s="116">
        <f>SUM(BB10,+CD10)</f>
        <v>1716</v>
      </c>
      <c r="DG10" s="117" t="s">
        <v>369</v>
      </c>
      <c r="DH10" s="116">
        <f>SUM(BD10,+CF10)</f>
        <v>0</v>
      </c>
      <c r="DI10" s="116">
        <f>SUM(BE10,+CG10)</f>
        <v>2025</v>
      </c>
      <c r="DJ10" s="116">
        <f>SUM(BF10,+CH10)</f>
        <v>495601</v>
      </c>
    </row>
    <row r="11" spans="1:114" ht="13.5" customHeight="1" x14ac:dyDescent="0.15">
      <c r="A11" s="114" t="s">
        <v>49</v>
      </c>
      <c r="B11" s="115" t="s">
        <v>344</v>
      </c>
      <c r="C11" s="114" t="s">
        <v>345</v>
      </c>
      <c r="D11" s="116">
        <f>SUM(E11,+L11)</f>
        <v>2416831</v>
      </c>
      <c r="E11" s="116">
        <f>SUM(F11:I11)+K11</f>
        <v>2416831</v>
      </c>
      <c r="F11" s="116">
        <v>2416831</v>
      </c>
      <c r="G11" s="116">
        <v>0</v>
      </c>
      <c r="H11" s="116">
        <v>0</v>
      </c>
      <c r="I11" s="116">
        <v>0</v>
      </c>
      <c r="J11" s="116">
        <v>4994127</v>
      </c>
      <c r="K11" s="116">
        <v>0</v>
      </c>
      <c r="L11" s="116">
        <v>0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2416831</v>
      </c>
      <c r="W11" s="116">
        <f>+SUM(E11,N11)</f>
        <v>2416831</v>
      </c>
      <c r="X11" s="116">
        <f>+SUM(F11,O11)</f>
        <v>2416831</v>
      </c>
      <c r="Y11" s="116">
        <f>+SUM(G11,P11)</f>
        <v>0</v>
      </c>
      <c r="Z11" s="116">
        <f>+SUM(H11,Q11)</f>
        <v>0</v>
      </c>
      <c r="AA11" s="116">
        <f>+SUM(I11,R11)</f>
        <v>0</v>
      </c>
      <c r="AB11" s="116">
        <f>+SUM(J11,S11)</f>
        <v>4994127</v>
      </c>
      <c r="AC11" s="116">
        <f>+SUM(K11,T11)</f>
        <v>0</v>
      </c>
      <c r="AD11" s="116">
        <f>+SUM(L11,U11)</f>
        <v>0</v>
      </c>
      <c r="AE11" s="116">
        <f>SUM(AF11,+AK11)</f>
        <v>7384824</v>
      </c>
      <c r="AF11" s="116">
        <f>SUM(AG11:AJ11)</f>
        <v>7384824</v>
      </c>
      <c r="AG11" s="116">
        <v>692904</v>
      </c>
      <c r="AH11" s="116">
        <v>6683549</v>
      </c>
      <c r="AI11" s="116">
        <v>0</v>
      </c>
      <c r="AJ11" s="116">
        <v>8371</v>
      </c>
      <c r="AK11" s="116">
        <v>0</v>
      </c>
      <c r="AL11" s="117" t="s">
        <v>369</v>
      </c>
      <c r="AM11" s="116">
        <f>SUM(AN11,AS11,AW11,AX11,BD11)</f>
        <v>26134</v>
      </c>
      <c r="AN11" s="116">
        <f>SUM(AO11:AR11)</f>
        <v>1370</v>
      </c>
      <c r="AO11" s="116">
        <v>0</v>
      </c>
      <c r="AP11" s="116">
        <v>0</v>
      </c>
      <c r="AQ11" s="116">
        <v>1370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24764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369</v>
      </c>
      <c r="BD11" s="116">
        <v>0</v>
      </c>
      <c r="BE11" s="116">
        <v>0</v>
      </c>
      <c r="BF11" s="116">
        <f>SUM(AE11,+AM11,+BE11)</f>
        <v>7410958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369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369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7384824</v>
      </c>
      <c r="CJ11" s="116">
        <f>SUM(AF11,+BH11)</f>
        <v>7384824</v>
      </c>
      <c r="CK11" s="116">
        <f>SUM(AG11,+BI11)</f>
        <v>692904</v>
      </c>
      <c r="CL11" s="116">
        <f>SUM(AH11,+BJ11)</f>
        <v>6683549</v>
      </c>
      <c r="CM11" s="116">
        <f>SUM(AI11,+BK11)</f>
        <v>0</v>
      </c>
      <c r="CN11" s="116">
        <f>SUM(AJ11,+BL11)</f>
        <v>8371</v>
      </c>
      <c r="CO11" s="116">
        <f>SUM(AK11,+BM11)</f>
        <v>0</v>
      </c>
      <c r="CP11" s="117" t="s">
        <v>369</v>
      </c>
      <c r="CQ11" s="116">
        <f>SUM(AM11,+BO11)</f>
        <v>26134</v>
      </c>
      <c r="CR11" s="116">
        <f>SUM(AN11,+BP11)</f>
        <v>1370</v>
      </c>
      <c r="CS11" s="116">
        <f>SUM(AO11,+BQ11)</f>
        <v>0</v>
      </c>
      <c r="CT11" s="116">
        <f>SUM(AP11,+BR11)</f>
        <v>0</v>
      </c>
      <c r="CU11" s="116">
        <f>SUM(AQ11,+BS11)</f>
        <v>1370</v>
      </c>
      <c r="CV11" s="116">
        <f>SUM(AR11,+BT11)</f>
        <v>0</v>
      </c>
      <c r="CW11" s="116">
        <f>SUM(AS11,+BU11)</f>
        <v>0</v>
      </c>
      <c r="CX11" s="116">
        <f>SUM(AT11,+BV11)</f>
        <v>0</v>
      </c>
      <c r="CY11" s="116">
        <f>SUM(AU11,+BW11)</f>
        <v>0</v>
      </c>
      <c r="CZ11" s="116">
        <f>SUM(AV11,+BX11)</f>
        <v>0</v>
      </c>
      <c r="DA11" s="116">
        <f>SUM(AW11,+BY11)</f>
        <v>24764</v>
      </c>
      <c r="DB11" s="116">
        <f>SUM(AX11,+BZ11)</f>
        <v>0</v>
      </c>
      <c r="DC11" s="116">
        <f>SUM(AY11,+CA11)</f>
        <v>0</v>
      </c>
      <c r="DD11" s="116">
        <f>SUM(AZ11,+CB11)</f>
        <v>0</v>
      </c>
      <c r="DE11" s="116">
        <f>SUM(BA11,+CC11)</f>
        <v>0</v>
      </c>
      <c r="DF11" s="116">
        <f>SUM(BB11,+CD11)</f>
        <v>0</v>
      </c>
      <c r="DG11" s="117" t="s">
        <v>369</v>
      </c>
      <c r="DH11" s="116">
        <f>SUM(BD11,+CF11)</f>
        <v>0</v>
      </c>
      <c r="DI11" s="116">
        <f>SUM(BE11,+CG11)</f>
        <v>0</v>
      </c>
      <c r="DJ11" s="116">
        <f>SUM(BF11,+CH11)</f>
        <v>7410958</v>
      </c>
    </row>
    <row r="12" spans="1:114" ht="13.5" customHeight="1" x14ac:dyDescent="0.15">
      <c r="A12" s="114"/>
      <c r="B12" s="115"/>
      <c r="C12" s="114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7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7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7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7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7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7"/>
      <c r="DH12" s="116"/>
      <c r="DI12" s="116"/>
      <c r="DJ12" s="116"/>
    </row>
    <row r="13" spans="1:114" ht="13.5" customHeight="1" x14ac:dyDescent="0.15">
      <c r="A13" s="114"/>
      <c r="B13" s="115"/>
      <c r="C13" s="114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7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7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7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7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7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7"/>
      <c r="DH13" s="116"/>
      <c r="DI13" s="116"/>
      <c r="DJ13" s="116"/>
    </row>
    <row r="14" spans="1:114" ht="13.5" customHeight="1" x14ac:dyDescent="0.15">
      <c r="A14" s="114"/>
      <c r="B14" s="115"/>
      <c r="C14" s="114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7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7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7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7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7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7"/>
      <c r="DH14" s="116"/>
      <c r="DI14" s="116"/>
      <c r="DJ14" s="116"/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1">
    <sortCondition ref="A8:A11"/>
    <sortCondition ref="B8:B11"/>
    <sortCondition ref="C8:C11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0" man="1"/>
    <brk id="30" min="1" max="10" man="1"/>
    <brk id="38" min="1" max="10" man="1"/>
    <brk id="66" min="1" max="10" man="1"/>
    <brk id="94" min="1" max="1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大分県</v>
      </c>
      <c r="B7" s="132" t="str">
        <f>'廃棄物事業経費（市町村）'!B7</f>
        <v>44000</v>
      </c>
      <c r="C7" s="131" t="s">
        <v>33</v>
      </c>
      <c r="D7" s="133">
        <f>SUM(E7,+L7)</f>
        <v>25174835</v>
      </c>
      <c r="E7" s="133">
        <f>+SUM(F7:I7,K7)</f>
        <v>10025263</v>
      </c>
      <c r="F7" s="133">
        <f t="shared" ref="F7:L7" si="0">SUM(F$8:F$257)</f>
        <v>2681755</v>
      </c>
      <c r="G7" s="133">
        <f t="shared" si="0"/>
        <v>3411</v>
      </c>
      <c r="H7" s="133">
        <f t="shared" si="0"/>
        <v>4327100</v>
      </c>
      <c r="I7" s="133">
        <f t="shared" si="0"/>
        <v>2413965</v>
      </c>
      <c r="J7" s="133">
        <f t="shared" si="0"/>
        <v>5858097</v>
      </c>
      <c r="K7" s="133">
        <f t="shared" si="0"/>
        <v>599032</v>
      </c>
      <c r="L7" s="133">
        <f t="shared" si="0"/>
        <v>15149572</v>
      </c>
      <c r="M7" s="133">
        <f>SUM(N7,+U7)</f>
        <v>2927998</v>
      </c>
      <c r="N7" s="133">
        <f>+SUM(O7:R7,T7)</f>
        <v>423245</v>
      </c>
      <c r="O7" s="133">
        <f t="shared" ref="O7:U7" si="1">SUM(O$8:O$257)</f>
        <v>421</v>
      </c>
      <c r="P7" s="133">
        <f t="shared" si="1"/>
        <v>2179</v>
      </c>
      <c r="Q7" s="133">
        <f t="shared" si="1"/>
        <v>213800</v>
      </c>
      <c r="R7" s="133">
        <f t="shared" si="1"/>
        <v>171357</v>
      </c>
      <c r="S7" s="133">
        <f t="shared" si="1"/>
        <v>380888</v>
      </c>
      <c r="T7" s="133">
        <f t="shared" si="1"/>
        <v>35488</v>
      </c>
      <c r="U7" s="133">
        <f t="shared" si="1"/>
        <v>2504753</v>
      </c>
      <c r="V7" s="133">
        <f t="shared" ref="V7:AB7" si="2">+SUM(D7,M7)</f>
        <v>28102833</v>
      </c>
      <c r="W7" s="133">
        <f t="shared" si="2"/>
        <v>10448508</v>
      </c>
      <c r="X7" s="133">
        <f t="shared" si="2"/>
        <v>2682176</v>
      </c>
      <c r="Y7" s="133">
        <f t="shared" si="2"/>
        <v>5590</v>
      </c>
      <c r="Z7" s="133">
        <f t="shared" si="2"/>
        <v>4540900</v>
      </c>
      <c r="AA7" s="133">
        <f t="shared" si="2"/>
        <v>2585322</v>
      </c>
      <c r="AB7" s="133">
        <f t="shared" si="2"/>
        <v>6238985</v>
      </c>
      <c r="AC7" s="133">
        <f>+SUM(K7,T7)</f>
        <v>634520</v>
      </c>
      <c r="AD7" s="133">
        <f>+SUM(L7,U7)</f>
        <v>17654325</v>
      </c>
    </row>
    <row r="8" spans="1:32" ht="13.5" customHeight="1" x14ac:dyDescent="0.15">
      <c r="A8" s="114" t="s">
        <v>49</v>
      </c>
      <c r="B8" s="115" t="s">
        <v>323</v>
      </c>
      <c r="C8" s="114" t="s">
        <v>324</v>
      </c>
      <c r="D8" s="116">
        <f>SUM(E8,+L8)</f>
        <v>6531273</v>
      </c>
      <c r="E8" s="116">
        <f>+SUM(F8:I8,K8)</f>
        <v>1776027</v>
      </c>
      <c r="F8" s="116">
        <v>255616</v>
      </c>
      <c r="G8" s="116">
        <v>0</v>
      </c>
      <c r="H8" s="116">
        <v>518200</v>
      </c>
      <c r="I8" s="116">
        <v>1002211</v>
      </c>
      <c r="J8" s="116"/>
      <c r="K8" s="116">
        <v>0</v>
      </c>
      <c r="L8" s="116">
        <v>4755246</v>
      </c>
      <c r="M8" s="116">
        <f>SUM(N8,+U8)</f>
        <v>482744</v>
      </c>
      <c r="N8" s="116">
        <f>+SUM(O8:R8,T8)</f>
        <v>67029</v>
      </c>
      <c r="O8" s="116">
        <v>0</v>
      </c>
      <c r="P8" s="116">
        <v>0</v>
      </c>
      <c r="Q8" s="116">
        <v>61200</v>
      </c>
      <c r="R8" s="116">
        <v>5829</v>
      </c>
      <c r="S8" s="116"/>
      <c r="T8" s="116">
        <v>0</v>
      </c>
      <c r="U8" s="116">
        <v>415715</v>
      </c>
      <c r="V8" s="116">
        <f>+SUM(D8,M8)</f>
        <v>7014017</v>
      </c>
      <c r="W8" s="116">
        <f>+SUM(E8,N8)</f>
        <v>1843056</v>
      </c>
      <c r="X8" s="116">
        <f>+SUM(F8,O8)</f>
        <v>255616</v>
      </c>
      <c r="Y8" s="116">
        <f>+SUM(G8,P8)</f>
        <v>0</v>
      </c>
      <c r="Z8" s="116">
        <f>+SUM(H8,Q8)</f>
        <v>579400</v>
      </c>
      <c r="AA8" s="116">
        <f>+SUM(I8,R8)</f>
        <v>1008040</v>
      </c>
      <c r="AB8" s="116">
        <f>+SUM(J8,S8)</f>
        <v>0</v>
      </c>
      <c r="AC8" s="116">
        <f>+SUM(K8,T8)</f>
        <v>0</v>
      </c>
      <c r="AD8" s="116">
        <f>+SUM(L8,U8)</f>
        <v>5170961</v>
      </c>
      <c r="AE8" s="206" t="s">
        <v>325</v>
      </c>
    </row>
    <row r="9" spans="1:32" ht="13.5" customHeight="1" x14ac:dyDescent="0.15">
      <c r="A9" s="114" t="s">
        <v>49</v>
      </c>
      <c r="B9" s="115" t="s">
        <v>326</v>
      </c>
      <c r="C9" s="114" t="s">
        <v>327</v>
      </c>
      <c r="D9" s="116">
        <f>SUM(E9,+L9)</f>
        <v>1219964</v>
      </c>
      <c r="E9" s="116">
        <f>+SUM(F9:I9,K9)</f>
        <v>221921</v>
      </c>
      <c r="F9" s="116">
        <v>0</v>
      </c>
      <c r="G9" s="116">
        <v>66</v>
      </c>
      <c r="H9" s="116">
        <v>0</v>
      </c>
      <c r="I9" s="116">
        <v>153826</v>
      </c>
      <c r="J9" s="116"/>
      <c r="K9" s="116">
        <v>68029</v>
      </c>
      <c r="L9" s="116">
        <v>998043</v>
      </c>
      <c r="M9" s="116">
        <f>SUM(N9,+U9)</f>
        <v>197350</v>
      </c>
      <c r="N9" s="116">
        <f>+SUM(O9:R9,T9)</f>
        <v>17700</v>
      </c>
      <c r="O9" s="116">
        <v>0</v>
      </c>
      <c r="P9" s="116">
        <v>0</v>
      </c>
      <c r="Q9" s="116">
        <v>8800</v>
      </c>
      <c r="R9" s="116">
        <v>8900</v>
      </c>
      <c r="S9" s="116"/>
      <c r="T9" s="116">
        <v>0</v>
      </c>
      <c r="U9" s="116">
        <v>179650</v>
      </c>
      <c r="V9" s="116">
        <f>+SUM(D9,M9)</f>
        <v>1417314</v>
      </c>
      <c r="W9" s="116">
        <f>+SUM(E9,N9)</f>
        <v>239621</v>
      </c>
      <c r="X9" s="116">
        <f>+SUM(F9,O9)</f>
        <v>0</v>
      </c>
      <c r="Y9" s="116">
        <f>+SUM(G9,P9)</f>
        <v>66</v>
      </c>
      <c r="Z9" s="116">
        <f>+SUM(H9,Q9)</f>
        <v>8800</v>
      </c>
      <c r="AA9" s="116">
        <f>+SUM(I9,R9)</f>
        <v>162726</v>
      </c>
      <c r="AB9" s="116">
        <f>+SUM(J9,S9)</f>
        <v>0</v>
      </c>
      <c r="AC9" s="116">
        <f>+SUM(K9,T9)</f>
        <v>68029</v>
      </c>
      <c r="AD9" s="116">
        <f>+SUM(L9,U9)</f>
        <v>1177693</v>
      </c>
      <c r="AE9" s="206" t="s">
        <v>325</v>
      </c>
    </row>
    <row r="10" spans="1:32" ht="13.5" customHeight="1" x14ac:dyDescent="0.15">
      <c r="A10" s="114" t="s">
        <v>49</v>
      </c>
      <c r="B10" s="115" t="s">
        <v>330</v>
      </c>
      <c r="C10" s="114" t="s">
        <v>331</v>
      </c>
      <c r="D10" s="116">
        <f>SUM(E10,+L10)</f>
        <v>1128905</v>
      </c>
      <c r="E10" s="116">
        <f>+SUM(F10:I10,K10)</f>
        <v>337614</v>
      </c>
      <c r="F10" s="116">
        <v>0</v>
      </c>
      <c r="G10" s="116">
        <v>1000</v>
      </c>
      <c r="H10" s="116">
        <v>11400</v>
      </c>
      <c r="I10" s="116">
        <v>245454</v>
      </c>
      <c r="J10" s="116"/>
      <c r="K10" s="116">
        <v>79760</v>
      </c>
      <c r="L10" s="116">
        <v>791291</v>
      </c>
      <c r="M10" s="116">
        <f>SUM(N10,+U10)</f>
        <v>439471</v>
      </c>
      <c r="N10" s="116">
        <f>+SUM(O10:R10,T10)</f>
        <v>122961</v>
      </c>
      <c r="O10" s="116">
        <v>0</v>
      </c>
      <c r="P10" s="116">
        <v>0</v>
      </c>
      <c r="Q10" s="116">
        <v>122200</v>
      </c>
      <c r="R10" s="116">
        <v>760</v>
      </c>
      <c r="S10" s="116"/>
      <c r="T10" s="116">
        <v>1</v>
      </c>
      <c r="U10" s="116">
        <v>316510</v>
      </c>
      <c r="V10" s="116">
        <f>+SUM(D10,M10)</f>
        <v>1568376</v>
      </c>
      <c r="W10" s="116">
        <f>+SUM(E10,N10)</f>
        <v>460575</v>
      </c>
      <c r="X10" s="116">
        <f>+SUM(F10,O10)</f>
        <v>0</v>
      </c>
      <c r="Y10" s="116">
        <f>+SUM(G10,P10)</f>
        <v>1000</v>
      </c>
      <c r="Z10" s="116">
        <f>+SUM(H10,Q10)</f>
        <v>133600</v>
      </c>
      <c r="AA10" s="116">
        <f>+SUM(I10,R10)</f>
        <v>246214</v>
      </c>
      <c r="AB10" s="116">
        <f>+SUM(J10,S10)</f>
        <v>0</v>
      </c>
      <c r="AC10" s="116">
        <f>+SUM(K10,T10)</f>
        <v>79761</v>
      </c>
      <c r="AD10" s="116">
        <f>+SUM(L10,U10)</f>
        <v>1107801</v>
      </c>
      <c r="AE10" s="206" t="s">
        <v>325</v>
      </c>
    </row>
    <row r="11" spans="1:32" ht="13.5" customHeight="1" x14ac:dyDescent="0.15">
      <c r="A11" s="114" t="s">
        <v>49</v>
      </c>
      <c r="B11" s="115" t="s">
        <v>332</v>
      </c>
      <c r="C11" s="114" t="s">
        <v>333</v>
      </c>
      <c r="D11" s="116">
        <f>SUM(E11,+L11)</f>
        <v>1767972</v>
      </c>
      <c r="E11" s="116">
        <f>+SUM(F11:I11,K11)</f>
        <v>867301</v>
      </c>
      <c r="F11" s="116">
        <v>2613</v>
      </c>
      <c r="G11" s="116">
        <v>1000</v>
      </c>
      <c r="H11" s="116">
        <v>664600</v>
      </c>
      <c r="I11" s="116">
        <v>120870</v>
      </c>
      <c r="J11" s="116"/>
      <c r="K11" s="116">
        <v>78218</v>
      </c>
      <c r="L11" s="116">
        <v>900671</v>
      </c>
      <c r="M11" s="116">
        <f>SUM(N11,+U11)</f>
        <v>325595</v>
      </c>
      <c r="N11" s="116">
        <f>+SUM(O11:R11,T11)</f>
        <v>45852</v>
      </c>
      <c r="O11" s="116">
        <v>0</v>
      </c>
      <c r="P11" s="116">
        <v>0</v>
      </c>
      <c r="Q11" s="116">
        <v>0</v>
      </c>
      <c r="R11" s="116">
        <v>45040</v>
      </c>
      <c r="S11" s="116"/>
      <c r="T11" s="116">
        <v>812</v>
      </c>
      <c r="U11" s="116">
        <v>279743</v>
      </c>
      <c r="V11" s="116">
        <f>+SUM(D11,M11)</f>
        <v>2093567</v>
      </c>
      <c r="W11" s="116">
        <f>+SUM(E11,N11)</f>
        <v>913153</v>
      </c>
      <c r="X11" s="116">
        <f>+SUM(F11,O11)</f>
        <v>2613</v>
      </c>
      <c r="Y11" s="116">
        <f>+SUM(G11,P11)</f>
        <v>1000</v>
      </c>
      <c r="Z11" s="116">
        <f>+SUM(H11,Q11)</f>
        <v>664600</v>
      </c>
      <c r="AA11" s="116">
        <f>+SUM(I11,R11)</f>
        <v>165910</v>
      </c>
      <c r="AB11" s="116">
        <f>+SUM(J11,S11)</f>
        <v>0</v>
      </c>
      <c r="AC11" s="116">
        <f>+SUM(K11,T11)</f>
        <v>79030</v>
      </c>
      <c r="AD11" s="116">
        <f>+SUM(L11,U11)</f>
        <v>1180414</v>
      </c>
      <c r="AE11" s="206" t="s">
        <v>325</v>
      </c>
    </row>
    <row r="12" spans="1:32" ht="13.5" customHeight="1" x14ac:dyDescent="0.15">
      <c r="A12" s="114" t="s">
        <v>49</v>
      </c>
      <c r="B12" s="115" t="s">
        <v>334</v>
      </c>
      <c r="C12" s="114" t="s">
        <v>335</v>
      </c>
      <c r="D12" s="116">
        <f>SUM(E12,+L12)</f>
        <v>1719049</v>
      </c>
      <c r="E12" s="116">
        <f>+SUM(F12:I12,K12)</f>
        <v>609987</v>
      </c>
      <c r="F12" s="116">
        <v>0</v>
      </c>
      <c r="G12" s="116">
        <v>210</v>
      </c>
      <c r="H12" s="116">
        <v>406400</v>
      </c>
      <c r="I12" s="116">
        <v>152913</v>
      </c>
      <c r="J12" s="116"/>
      <c r="K12" s="116">
        <v>50464</v>
      </c>
      <c r="L12" s="116">
        <v>1109062</v>
      </c>
      <c r="M12" s="116">
        <f>SUM(N12,+U12)</f>
        <v>103579</v>
      </c>
      <c r="N12" s="116">
        <f>+SUM(O12:R12,T12)</f>
        <v>21600</v>
      </c>
      <c r="O12" s="116">
        <v>0</v>
      </c>
      <c r="P12" s="116">
        <v>0</v>
      </c>
      <c r="Q12" s="116">
        <v>21600</v>
      </c>
      <c r="R12" s="116">
        <v>0</v>
      </c>
      <c r="S12" s="116"/>
      <c r="T12" s="116">
        <v>0</v>
      </c>
      <c r="U12" s="116">
        <v>81979</v>
      </c>
      <c r="V12" s="116">
        <f>+SUM(D12,M12)</f>
        <v>1822628</v>
      </c>
      <c r="W12" s="116">
        <f>+SUM(E12,N12)</f>
        <v>631587</v>
      </c>
      <c r="X12" s="116">
        <f>+SUM(F12,O12)</f>
        <v>0</v>
      </c>
      <c r="Y12" s="116">
        <f>+SUM(G12,P12)</f>
        <v>210</v>
      </c>
      <c r="Z12" s="116">
        <f>+SUM(H12,Q12)</f>
        <v>428000</v>
      </c>
      <c r="AA12" s="116">
        <f>+SUM(I12,R12)</f>
        <v>152913</v>
      </c>
      <c r="AB12" s="116">
        <f>+SUM(J12,S12)</f>
        <v>0</v>
      </c>
      <c r="AC12" s="116">
        <f>+SUM(K12,T12)</f>
        <v>50464</v>
      </c>
      <c r="AD12" s="116">
        <f>+SUM(L12,U12)</f>
        <v>1191041</v>
      </c>
      <c r="AE12" s="206" t="s">
        <v>325</v>
      </c>
    </row>
    <row r="13" spans="1:32" ht="13.5" customHeight="1" x14ac:dyDescent="0.15">
      <c r="A13" s="114" t="s">
        <v>49</v>
      </c>
      <c r="B13" s="115" t="s">
        <v>336</v>
      </c>
      <c r="C13" s="114" t="s">
        <v>337</v>
      </c>
      <c r="D13" s="116">
        <f>SUM(E13,+L13)</f>
        <v>591584</v>
      </c>
      <c r="E13" s="116">
        <f>+SUM(F13:I13,K13)</f>
        <v>91095</v>
      </c>
      <c r="F13" s="116">
        <v>0</v>
      </c>
      <c r="G13" s="116">
        <v>0</v>
      </c>
      <c r="H13" s="116">
        <v>21900</v>
      </c>
      <c r="I13" s="116">
        <v>38545</v>
      </c>
      <c r="J13" s="116"/>
      <c r="K13" s="116">
        <v>30650</v>
      </c>
      <c r="L13" s="116">
        <v>500489</v>
      </c>
      <c r="M13" s="116">
        <f>SUM(N13,+U13)</f>
        <v>67939</v>
      </c>
      <c r="N13" s="116">
        <f>+SUM(O13:R13,T13)</f>
        <v>43</v>
      </c>
      <c r="O13" s="116">
        <v>0</v>
      </c>
      <c r="P13" s="116">
        <v>0</v>
      </c>
      <c r="Q13" s="116">
        <v>0</v>
      </c>
      <c r="R13" s="116">
        <v>43</v>
      </c>
      <c r="S13" s="116"/>
      <c r="T13" s="116">
        <v>0</v>
      </c>
      <c r="U13" s="116">
        <v>67896</v>
      </c>
      <c r="V13" s="116">
        <f>+SUM(D13,M13)</f>
        <v>659523</v>
      </c>
      <c r="W13" s="116">
        <f>+SUM(E13,N13)</f>
        <v>91138</v>
      </c>
      <c r="X13" s="116">
        <f>+SUM(F13,O13)</f>
        <v>0</v>
      </c>
      <c r="Y13" s="116">
        <f>+SUM(G13,P13)</f>
        <v>0</v>
      </c>
      <c r="Z13" s="116">
        <f>+SUM(H13,Q13)</f>
        <v>21900</v>
      </c>
      <c r="AA13" s="116">
        <f>+SUM(I13,R13)</f>
        <v>38588</v>
      </c>
      <c r="AB13" s="116">
        <f>+SUM(J13,S13)</f>
        <v>0</v>
      </c>
      <c r="AC13" s="116">
        <f>+SUM(K13,T13)</f>
        <v>30650</v>
      </c>
      <c r="AD13" s="116">
        <f>+SUM(L13,U13)</f>
        <v>568385</v>
      </c>
      <c r="AE13" s="206" t="s">
        <v>325</v>
      </c>
    </row>
    <row r="14" spans="1:32" ht="13.5" customHeight="1" x14ac:dyDescent="0.15">
      <c r="A14" s="114" t="s">
        <v>49</v>
      </c>
      <c r="B14" s="115" t="s">
        <v>338</v>
      </c>
      <c r="C14" s="114" t="s">
        <v>339</v>
      </c>
      <c r="D14" s="116">
        <f>SUM(E14,+L14)</f>
        <v>321058</v>
      </c>
      <c r="E14" s="116">
        <f>+SUM(F14:I14,K14)</f>
        <v>59474</v>
      </c>
      <c r="F14" s="116">
        <v>6695</v>
      </c>
      <c r="G14" s="116">
        <v>0</v>
      </c>
      <c r="H14" s="116">
        <v>30500</v>
      </c>
      <c r="I14" s="116">
        <v>16825</v>
      </c>
      <c r="J14" s="116"/>
      <c r="K14" s="116">
        <v>5454</v>
      </c>
      <c r="L14" s="116">
        <v>261584</v>
      </c>
      <c r="M14" s="116">
        <f>SUM(N14,+U14)</f>
        <v>82306</v>
      </c>
      <c r="N14" s="116">
        <f>+SUM(O14:R14,T14)</f>
        <v>5051</v>
      </c>
      <c r="O14" s="116">
        <v>421</v>
      </c>
      <c r="P14" s="116">
        <v>2179</v>
      </c>
      <c r="Q14" s="116">
        <v>0</v>
      </c>
      <c r="R14" s="116">
        <v>2451</v>
      </c>
      <c r="S14" s="116"/>
      <c r="T14" s="116">
        <v>0</v>
      </c>
      <c r="U14" s="116">
        <v>77255</v>
      </c>
      <c r="V14" s="116">
        <f>+SUM(D14,M14)</f>
        <v>403364</v>
      </c>
      <c r="W14" s="116">
        <f>+SUM(E14,N14)</f>
        <v>64525</v>
      </c>
      <c r="X14" s="116">
        <f>+SUM(F14,O14)</f>
        <v>7116</v>
      </c>
      <c r="Y14" s="116">
        <f>+SUM(G14,P14)</f>
        <v>2179</v>
      </c>
      <c r="Z14" s="116">
        <f>+SUM(H14,Q14)</f>
        <v>30500</v>
      </c>
      <c r="AA14" s="116">
        <f>+SUM(I14,R14)</f>
        <v>19276</v>
      </c>
      <c r="AB14" s="116">
        <f>+SUM(J14,S14)</f>
        <v>0</v>
      </c>
      <c r="AC14" s="116">
        <f>+SUM(K14,T14)</f>
        <v>5454</v>
      </c>
      <c r="AD14" s="116">
        <f>+SUM(L14,U14)</f>
        <v>338839</v>
      </c>
      <c r="AE14" s="206" t="s">
        <v>325</v>
      </c>
    </row>
    <row r="15" spans="1:32" ht="13.5" customHeight="1" x14ac:dyDescent="0.15">
      <c r="A15" s="114" t="s">
        <v>49</v>
      </c>
      <c r="B15" s="115" t="s">
        <v>340</v>
      </c>
      <c r="C15" s="114" t="s">
        <v>341</v>
      </c>
      <c r="D15" s="116">
        <f>SUM(E15,+L15)</f>
        <v>279505</v>
      </c>
      <c r="E15" s="116">
        <f>+SUM(F15:I15,K15)</f>
        <v>71852</v>
      </c>
      <c r="F15" s="116">
        <v>0</v>
      </c>
      <c r="G15" s="116">
        <v>0</v>
      </c>
      <c r="H15" s="116">
        <v>0</v>
      </c>
      <c r="I15" s="116">
        <v>43251</v>
      </c>
      <c r="J15" s="116"/>
      <c r="K15" s="116">
        <v>28601</v>
      </c>
      <c r="L15" s="116">
        <v>207653</v>
      </c>
      <c r="M15" s="116">
        <f>SUM(N15,+U15)</f>
        <v>62612</v>
      </c>
      <c r="N15" s="116">
        <f>+SUM(O15:R15,T15)</f>
        <v>10000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10000</v>
      </c>
      <c r="U15" s="116">
        <v>52612</v>
      </c>
      <c r="V15" s="116">
        <f>+SUM(D15,M15)</f>
        <v>342117</v>
      </c>
      <c r="W15" s="116">
        <f>+SUM(E15,N15)</f>
        <v>81852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43251</v>
      </c>
      <c r="AB15" s="116">
        <f>+SUM(J15,S15)</f>
        <v>0</v>
      </c>
      <c r="AC15" s="116">
        <f>+SUM(K15,T15)</f>
        <v>38601</v>
      </c>
      <c r="AD15" s="116">
        <f>+SUM(L15,U15)</f>
        <v>260265</v>
      </c>
      <c r="AE15" s="206" t="s">
        <v>325</v>
      </c>
    </row>
    <row r="16" spans="1:32" ht="13.5" customHeight="1" x14ac:dyDescent="0.15">
      <c r="A16" s="114" t="s">
        <v>49</v>
      </c>
      <c r="B16" s="115" t="s">
        <v>342</v>
      </c>
      <c r="C16" s="114" t="s">
        <v>343</v>
      </c>
      <c r="D16" s="116">
        <f>SUM(E16,+L16)</f>
        <v>1350576</v>
      </c>
      <c r="E16" s="116">
        <f>+SUM(F16:I16,K16)</f>
        <v>1230124</v>
      </c>
      <c r="F16" s="116">
        <v>0</v>
      </c>
      <c r="G16" s="116">
        <v>483</v>
      </c>
      <c r="H16" s="116">
        <v>1188300</v>
      </c>
      <c r="I16" s="116">
        <v>36430</v>
      </c>
      <c r="J16" s="116"/>
      <c r="K16" s="116">
        <v>4911</v>
      </c>
      <c r="L16" s="116">
        <v>120452</v>
      </c>
      <c r="M16" s="116">
        <f>SUM(N16,+U16)</f>
        <v>58484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58484</v>
      </c>
      <c r="V16" s="116">
        <f>+SUM(D16,M16)</f>
        <v>1409060</v>
      </c>
      <c r="W16" s="116">
        <f>+SUM(E16,N16)</f>
        <v>1230124</v>
      </c>
      <c r="X16" s="116">
        <f>+SUM(F16,O16)</f>
        <v>0</v>
      </c>
      <c r="Y16" s="116">
        <f>+SUM(G16,P16)</f>
        <v>483</v>
      </c>
      <c r="Z16" s="116">
        <f>+SUM(H16,Q16)</f>
        <v>1188300</v>
      </c>
      <c r="AA16" s="116">
        <f>+SUM(I16,R16)</f>
        <v>36430</v>
      </c>
      <c r="AB16" s="116">
        <f>+SUM(J16,S16)</f>
        <v>0</v>
      </c>
      <c r="AC16" s="116">
        <f>+SUM(K16,T16)</f>
        <v>4911</v>
      </c>
      <c r="AD16" s="116">
        <f>+SUM(L16,U16)</f>
        <v>178936</v>
      </c>
      <c r="AE16" s="206" t="s">
        <v>325</v>
      </c>
    </row>
    <row r="17" spans="1:31" ht="13.5" customHeight="1" x14ac:dyDescent="0.15">
      <c r="A17" s="114" t="s">
        <v>49</v>
      </c>
      <c r="B17" s="115" t="s">
        <v>346</v>
      </c>
      <c r="C17" s="114" t="s">
        <v>347</v>
      </c>
      <c r="D17" s="116">
        <f>SUM(E17,+L17)</f>
        <v>264398</v>
      </c>
      <c r="E17" s="116">
        <f>+SUM(F17:I17,K17)</f>
        <v>34794</v>
      </c>
      <c r="F17" s="116">
        <v>0</v>
      </c>
      <c r="G17" s="116">
        <v>402</v>
      </c>
      <c r="H17" s="116">
        <v>0</v>
      </c>
      <c r="I17" s="116">
        <v>0</v>
      </c>
      <c r="J17" s="116"/>
      <c r="K17" s="116">
        <v>34392</v>
      </c>
      <c r="L17" s="116">
        <v>229604</v>
      </c>
      <c r="M17" s="116">
        <f>SUM(N17,+U17)</f>
        <v>136645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136645</v>
      </c>
      <c r="V17" s="116">
        <f>+SUM(D17,M17)</f>
        <v>401043</v>
      </c>
      <c r="W17" s="116">
        <f>+SUM(E17,N17)</f>
        <v>34794</v>
      </c>
      <c r="X17" s="116">
        <f>+SUM(F17,O17)</f>
        <v>0</v>
      </c>
      <c r="Y17" s="116">
        <f>+SUM(G17,P17)</f>
        <v>402</v>
      </c>
      <c r="Z17" s="116">
        <f>+SUM(H17,Q17)</f>
        <v>0</v>
      </c>
      <c r="AA17" s="116">
        <f>+SUM(I17,R17)</f>
        <v>0</v>
      </c>
      <c r="AB17" s="116">
        <f>+SUM(J17,S17)</f>
        <v>0</v>
      </c>
      <c r="AC17" s="116">
        <f>+SUM(K17,T17)</f>
        <v>34392</v>
      </c>
      <c r="AD17" s="116">
        <f>+SUM(L17,U17)</f>
        <v>366249</v>
      </c>
      <c r="AE17" s="206" t="s">
        <v>325</v>
      </c>
    </row>
    <row r="18" spans="1:31" ht="13.5" customHeight="1" x14ac:dyDescent="0.15">
      <c r="A18" s="114" t="s">
        <v>49</v>
      </c>
      <c r="B18" s="115" t="s">
        <v>351</v>
      </c>
      <c r="C18" s="114" t="s">
        <v>352</v>
      </c>
      <c r="D18" s="116">
        <f>SUM(E18,+L18)</f>
        <v>3602468</v>
      </c>
      <c r="E18" s="116">
        <f>+SUM(F18:I18,K18)</f>
        <v>196485</v>
      </c>
      <c r="F18" s="116">
        <v>0</v>
      </c>
      <c r="G18" s="116">
        <v>0</v>
      </c>
      <c r="H18" s="116">
        <v>0</v>
      </c>
      <c r="I18" s="116">
        <v>186459</v>
      </c>
      <c r="J18" s="116"/>
      <c r="K18" s="116">
        <v>10026</v>
      </c>
      <c r="L18" s="116">
        <v>3405983</v>
      </c>
      <c r="M18" s="116">
        <f>SUM(N18,+U18)</f>
        <v>274761</v>
      </c>
      <c r="N18" s="116">
        <f>+SUM(O18:R18,T18)</f>
        <v>96658</v>
      </c>
      <c r="O18" s="116">
        <v>0</v>
      </c>
      <c r="P18" s="116">
        <v>0</v>
      </c>
      <c r="Q18" s="116">
        <v>0</v>
      </c>
      <c r="R18" s="116">
        <v>96610</v>
      </c>
      <c r="S18" s="116"/>
      <c r="T18" s="116">
        <v>48</v>
      </c>
      <c r="U18" s="116">
        <v>178103</v>
      </c>
      <c r="V18" s="116">
        <f>+SUM(D18,M18)</f>
        <v>3877229</v>
      </c>
      <c r="W18" s="116">
        <f>+SUM(E18,N18)</f>
        <v>293143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283069</v>
      </c>
      <c r="AB18" s="116">
        <f>+SUM(J18,S18)</f>
        <v>0</v>
      </c>
      <c r="AC18" s="116">
        <f>+SUM(K18,T18)</f>
        <v>10074</v>
      </c>
      <c r="AD18" s="116">
        <f>+SUM(L18,U18)</f>
        <v>3584086</v>
      </c>
      <c r="AE18" s="206" t="s">
        <v>325</v>
      </c>
    </row>
    <row r="19" spans="1:31" ht="13.5" customHeight="1" x14ac:dyDescent="0.15">
      <c r="A19" s="114" t="s">
        <v>49</v>
      </c>
      <c r="B19" s="115" t="s">
        <v>353</v>
      </c>
      <c r="C19" s="114" t="s">
        <v>354</v>
      </c>
      <c r="D19" s="116">
        <f>SUM(E19,+L19)</f>
        <v>760477</v>
      </c>
      <c r="E19" s="116">
        <f>+SUM(F19:I19,K19)</f>
        <v>161542</v>
      </c>
      <c r="F19" s="116">
        <v>0</v>
      </c>
      <c r="G19" s="116">
        <v>0</v>
      </c>
      <c r="H19" s="116">
        <v>0</v>
      </c>
      <c r="I19" s="116">
        <v>55674</v>
      </c>
      <c r="J19" s="116"/>
      <c r="K19" s="116">
        <v>105868</v>
      </c>
      <c r="L19" s="116">
        <v>598935</v>
      </c>
      <c r="M19" s="116">
        <f>SUM(N19,+U19)</f>
        <v>282564</v>
      </c>
      <c r="N19" s="116">
        <f>+SUM(O19:R19,T19)</f>
        <v>23586</v>
      </c>
      <c r="O19" s="116">
        <v>0</v>
      </c>
      <c r="P19" s="116">
        <v>0</v>
      </c>
      <c r="Q19" s="116">
        <v>0</v>
      </c>
      <c r="R19" s="116">
        <v>13</v>
      </c>
      <c r="S19" s="116"/>
      <c r="T19" s="116">
        <v>23573</v>
      </c>
      <c r="U19" s="116">
        <v>258978</v>
      </c>
      <c r="V19" s="116">
        <f>+SUM(D19,M19)</f>
        <v>1043041</v>
      </c>
      <c r="W19" s="116">
        <f>+SUM(E19,N19)</f>
        <v>185128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55687</v>
      </c>
      <c r="AB19" s="116">
        <f>+SUM(J19,S19)</f>
        <v>0</v>
      </c>
      <c r="AC19" s="116">
        <f>+SUM(K19,T19)</f>
        <v>129441</v>
      </c>
      <c r="AD19" s="116">
        <f>+SUM(L19,U19)</f>
        <v>857913</v>
      </c>
      <c r="AE19" s="206" t="s">
        <v>325</v>
      </c>
    </row>
    <row r="20" spans="1:31" ht="13.5" customHeight="1" x14ac:dyDescent="0.15">
      <c r="A20" s="114" t="s">
        <v>49</v>
      </c>
      <c r="B20" s="115" t="s">
        <v>355</v>
      </c>
      <c r="C20" s="114" t="s">
        <v>356</v>
      </c>
      <c r="D20" s="116">
        <f>SUM(E20,+L20)</f>
        <v>461002</v>
      </c>
      <c r="E20" s="116">
        <f>+SUM(F20:I20,K20)</f>
        <v>137857</v>
      </c>
      <c r="F20" s="116">
        <v>0</v>
      </c>
      <c r="G20" s="116">
        <v>250</v>
      </c>
      <c r="H20" s="116">
        <v>55600</v>
      </c>
      <c r="I20" s="116">
        <v>20918</v>
      </c>
      <c r="J20" s="116"/>
      <c r="K20" s="116">
        <v>61089</v>
      </c>
      <c r="L20" s="116">
        <v>323145</v>
      </c>
      <c r="M20" s="116">
        <f>SUM(N20,+U20)</f>
        <v>112916</v>
      </c>
      <c r="N20" s="116">
        <f>+SUM(O20:R20,T20)</f>
        <v>5812</v>
      </c>
      <c r="O20" s="116">
        <v>0</v>
      </c>
      <c r="P20" s="116">
        <v>0</v>
      </c>
      <c r="Q20" s="116">
        <v>0</v>
      </c>
      <c r="R20" s="116">
        <v>5808</v>
      </c>
      <c r="S20" s="116"/>
      <c r="T20" s="116">
        <v>4</v>
      </c>
      <c r="U20" s="116">
        <v>107104</v>
      </c>
      <c r="V20" s="116">
        <f>+SUM(D20,M20)</f>
        <v>573918</v>
      </c>
      <c r="W20" s="116">
        <f>+SUM(E20,N20)</f>
        <v>143669</v>
      </c>
      <c r="X20" s="116">
        <f>+SUM(F20,O20)</f>
        <v>0</v>
      </c>
      <c r="Y20" s="116">
        <f>+SUM(G20,P20)</f>
        <v>250</v>
      </c>
      <c r="Z20" s="116">
        <f>+SUM(H20,Q20)</f>
        <v>55600</v>
      </c>
      <c r="AA20" s="116">
        <f>+SUM(I20,R20)</f>
        <v>26726</v>
      </c>
      <c r="AB20" s="116">
        <f>+SUM(J20,S20)</f>
        <v>0</v>
      </c>
      <c r="AC20" s="116">
        <f>+SUM(K20,T20)</f>
        <v>61093</v>
      </c>
      <c r="AD20" s="116">
        <f>+SUM(L20,U20)</f>
        <v>430249</v>
      </c>
      <c r="AE20" s="206" t="s">
        <v>325</v>
      </c>
    </row>
    <row r="21" spans="1:31" ht="13.5" customHeight="1" x14ac:dyDescent="0.15">
      <c r="A21" s="114" t="s">
        <v>49</v>
      </c>
      <c r="B21" s="115" t="s">
        <v>357</v>
      </c>
      <c r="C21" s="114" t="s">
        <v>358</v>
      </c>
      <c r="D21" s="116">
        <f>SUM(E21,+L21)</f>
        <v>1796324</v>
      </c>
      <c r="E21" s="116">
        <f>+SUM(F21:I21,K21)</f>
        <v>1496975</v>
      </c>
      <c r="F21" s="116">
        <v>0</v>
      </c>
      <c r="G21" s="116">
        <v>0</v>
      </c>
      <c r="H21" s="116">
        <v>1430200</v>
      </c>
      <c r="I21" s="116">
        <v>52235</v>
      </c>
      <c r="J21" s="116"/>
      <c r="K21" s="116">
        <v>14540</v>
      </c>
      <c r="L21" s="116">
        <v>299349</v>
      </c>
      <c r="M21" s="116">
        <f>SUM(N21,+U21)</f>
        <v>45089</v>
      </c>
      <c r="N21" s="116">
        <f>+SUM(O21:R21,T21)</f>
        <v>2404</v>
      </c>
      <c r="O21" s="116">
        <v>0</v>
      </c>
      <c r="P21" s="116">
        <v>0</v>
      </c>
      <c r="Q21" s="116">
        <v>0</v>
      </c>
      <c r="R21" s="116">
        <v>2404</v>
      </c>
      <c r="S21" s="116"/>
      <c r="T21" s="116">
        <v>0</v>
      </c>
      <c r="U21" s="116">
        <v>42685</v>
      </c>
      <c r="V21" s="116">
        <f>+SUM(D21,M21)</f>
        <v>1841413</v>
      </c>
      <c r="W21" s="116">
        <f>+SUM(E21,N21)</f>
        <v>1499379</v>
      </c>
      <c r="X21" s="116">
        <f>+SUM(F21,O21)</f>
        <v>0</v>
      </c>
      <c r="Y21" s="116">
        <f>+SUM(G21,P21)</f>
        <v>0</v>
      </c>
      <c r="Z21" s="116">
        <f>+SUM(H21,Q21)</f>
        <v>1430200</v>
      </c>
      <c r="AA21" s="116">
        <f>+SUM(I21,R21)</f>
        <v>54639</v>
      </c>
      <c r="AB21" s="116">
        <f>+SUM(J21,S21)</f>
        <v>0</v>
      </c>
      <c r="AC21" s="116">
        <f>+SUM(K21,T21)</f>
        <v>14540</v>
      </c>
      <c r="AD21" s="116">
        <f>+SUM(L21,U21)</f>
        <v>342034</v>
      </c>
      <c r="AE21" s="206" t="s">
        <v>325</v>
      </c>
    </row>
    <row r="22" spans="1:31" ht="13.5" customHeight="1" x14ac:dyDescent="0.15">
      <c r="A22" s="114" t="s">
        <v>49</v>
      </c>
      <c r="B22" s="115" t="s">
        <v>359</v>
      </c>
      <c r="C22" s="114" t="s">
        <v>360</v>
      </c>
      <c r="D22" s="116">
        <f>SUM(E22,+L22)</f>
        <v>49595</v>
      </c>
      <c r="E22" s="116">
        <f>+SUM(F22:I22,K22)</f>
        <v>5457</v>
      </c>
      <c r="F22" s="116">
        <v>0</v>
      </c>
      <c r="G22" s="116">
        <v>0</v>
      </c>
      <c r="H22" s="116">
        <v>0</v>
      </c>
      <c r="I22" s="116">
        <v>5126</v>
      </c>
      <c r="J22" s="116"/>
      <c r="K22" s="116">
        <v>331</v>
      </c>
      <c r="L22" s="116">
        <v>44138</v>
      </c>
      <c r="M22" s="116">
        <f>SUM(N22,+U22)</f>
        <v>7063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7063</v>
      </c>
      <c r="V22" s="116">
        <f>+SUM(D22,M22)</f>
        <v>56658</v>
      </c>
      <c r="W22" s="116">
        <f>+SUM(E22,N22)</f>
        <v>5457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5126</v>
      </c>
      <c r="AB22" s="116">
        <f>+SUM(J22,S22)</f>
        <v>0</v>
      </c>
      <c r="AC22" s="116">
        <f>+SUM(K22,T22)</f>
        <v>331</v>
      </c>
      <c r="AD22" s="116">
        <f>+SUM(L22,U22)</f>
        <v>51201</v>
      </c>
      <c r="AE22" s="206" t="s">
        <v>325</v>
      </c>
    </row>
    <row r="23" spans="1:31" ht="13.5" customHeight="1" x14ac:dyDescent="0.15">
      <c r="A23" s="114" t="s">
        <v>49</v>
      </c>
      <c r="B23" s="115" t="s">
        <v>361</v>
      </c>
      <c r="C23" s="114" t="s">
        <v>362</v>
      </c>
      <c r="D23" s="116">
        <f>SUM(E23,+L23)</f>
        <v>211940</v>
      </c>
      <c r="E23" s="116">
        <f>+SUM(F23:I23,K23)</f>
        <v>32470</v>
      </c>
      <c r="F23" s="116">
        <v>0</v>
      </c>
      <c r="G23" s="116">
        <v>0</v>
      </c>
      <c r="H23" s="116">
        <v>0</v>
      </c>
      <c r="I23" s="116">
        <v>28784</v>
      </c>
      <c r="J23" s="116"/>
      <c r="K23" s="116">
        <v>3686</v>
      </c>
      <c r="L23" s="116">
        <v>179470</v>
      </c>
      <c r="M23" s="116">
        <f>SUM(N23,+U23)</f>
        <v>95422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95422</v>
      </c>
      <c r="V23" s="116">
        <f>+SUM(D23,M23)</f>
        <v>307362</v>
      </c>
      <c r="W23" s="116">
        <f>+SUM(E23,N23)</f>
        <v>32470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28784</v>
      </c>
      <c r="AB23" s="116">
        <f>+SUM(J23,S23)</f>
        <v>0</v>
      </c>
      <c r="AC23" s="116">
        <f>+SUM(K23,T23)</f>
        <v>3686</v>
      </c>
      <c r="AD23" s="116">
        <f>+SUM(L23,U23)</f>
        <v>274892</v>
      </c>
      <c r="AE23" s="206" t="s">
        <v>325</v>
      </c>
    </row>
    <row r="24" spans="1:31" ht="13.5" customHeight="1" x14ac:dyDescent="0.15">
      <c r="A24" s="114" t="s">
        <v>49</v>
      </c>
      <c r="B24" s="115" t="s">
        <v>363</v>
      </c>
      <c r="C24" s="114" t="s">
        <v>364</v>
      </c>
      <c r="D24" s="116">
        <f>SUM(E24,+L24)</f>
        <v>180622</v>
      </c>
      <c r="E24" s="116">
        <f>+SUM(F24:I24,K24)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>
        <v>0</v>
      </c>
      <c r="L24" s="116">
        <v>180622</v>
      </c>
      <c r="M24" s="116">
        <f>SUM(N24,+U24)</f>
        <v>63844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63844</v>
      </c>
      <c r="V24" s="116">
        <f>+SUM(D24,M24)</f>
        <v>244466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6">
        <f>+SUM(J24,S24)</f>
        <v>0</v>
      </c>
      <c r="AC24" s="116">
        <f>+SUM(K24,T24)</f>
        <v>0</v>
      </c>
      <c r="AD24" s="116">
        <f>+SUM(L24,U24)</f>
        <v>244466</v>
      </c>
      <c r="AE24" s="206" t="s">
        <v>325</v>
      </c>
    </row>
    <row r="25" spans="1:31" ht="13.5" customHeight="1" x14ac:dyDescent="0.15">
      <c r="A25" s="114" t="s">
        <v>49</v>
      </c>
      <c r="B25" s="115" t="s">
        <v>367</v>
      </c>
      <c r="C25" s="114" t="s">
        <v>368</v>
      </c>
      <c r="D25" s="116">
        <f>SUM(E25,+L25)</f>
        <v>243835</v>
      </c>
      <c r="E25" s="116">
        <f>+SUM(F25:I25,K25)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6"/>
      <c r="K25" s="116">
        <v>0</v>
      </c>
      <c r="L25" s="116">
        <v>243835</v>
      </c>
      <c r="M25" s="116">
        <f>SUM(N25,+U25)</f>
        <v>84977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84977</v>
      </c>
      <c r="V25" s="116">
        <f>+SUM(D25,M25)</f>
        <v>328812</v>
      </c>
      <c r="W25" s="116">
        <f>+SUM(E25,N25)</f>
        <v>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6">
        <f>+SUM(J25,S25)</f>
        <v>0</v>
      </c>
      <c r="AC25" s="116">
        <f>+SUM(K25,T25)</f>
        <v>0</v>
      </c>
      <c r="AD25" s="116">
        <f>+SUM(L25,U25)</f>
        <v>328812</v>
      </c>
      <c r="AE25" s="206" t="s">
        <v>325</v>
      </c>
    </row>
    <row r="26" spans="1:31" ht="13.5" customHeight="1" x14ac:dyDescent="0.15">
      <c r="A26" s="114" t="s">
        <v>49</v>
      </c>
      <c r="B26" s="115" t="s">
        <v>349</v>
      </c>
      <c r="C26" s="114" t="s">
        <v>350</v>
      </c>
      <c r="D26" s="116">
        <f>SUM(E26,+L26)</f>
        <v>0</v>
      </c>
      <c r="E26" s="116">
        <f>+SUM(F26:I26,K26)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f>SUM(N26,+U26)</f>
        <v>3708</v>
      </c>
      <c r="N26" s="116">
        <f>+SUM(O26:R26,T26)</f>
        <v>3620</v>
      </c>
      <c r="O26" s="116">
        <v>0</v>
      </c>
      <c r="P26" s="116">
        <v>0</v>
      </c>
      <c r="Q26" s="116">
        <v>0</v>
      </c>
      <c r="R26" s="116">
        <v>3499</v>
      </c>
      <c r="S26" s="116">
        <v>232067</v>
      </c>
      <c r="T26" s="116">
        <v>121</v>
      </c>
      <c r="U26" s="116">
        <v>88</v>
      </c>
      <c r="V26" s="116">
        <f>+SUM(D26,M26)</f>
        <v>3708</v>
      </c>
      <c r="W26" s="116">
        <f>+SUM(E26,N26)</f>
        <v>3620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3499</v>
      </c>
      <c r="AB26" s="116">
        <f>+SUM(J26,S26)</f>
        <v>232067</v>
      </c>
      <c r="AC26" s="116">
        <f>+SUM(K26,T26)</f>
        <v>121</v>
      </c>
      <c r="AD26" s="116">
        <f>+SUM(L26,U26)</f>
        <v>88</v>
      </c>
      <c r="AE26" s="206" t="s">
        <v>325</v>
      </c>
    </row>
    <row r="27" spans="1:31" ht="13.5" customHeight="1" x14ac:dyDescent="0.15">
      <c r="A27" s="114" t="s">
        <v>49</v>
      </c>
      <c r="B27" s="115" t="s">
        <v>328</v>
      </c>
      <c r="C27" s="114" t="s">
        <v>329</v>
      </c>
      <c r="D27" s="116">
        <f>SUM(E27,+L27)</f>
        <v>242270</v>
      </c>
      <c r="E27" s="116">
        <f>+SUM(F27:I27,K27)</f>
        <v>242270</v>
      </c>
      <c r="F27" s="116">
        <v>0</v>
      </c>
      <c r="G27" s="116">
        <v>0</v>
      </c>
      <c r="H27" s="116">
        <v>0</v>
      </c>
      <c r="I27" s="116">
        <v>242270</v>
      </c>
      <c r="J27" s="116">
        <v>553306</v>
      </c>
      <c r="K27" s="116">
        <v>0</v>
      </c>
      <c r="L27" s="116">
        <v>0</v>
      </c>
      <c r="M27" s="116">
        <f>SUM(N27,+U27)</f>
        <v>0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f>+SUM(D27,M27)</f>
        <v>242270</v>
      </c>
      <c r="W27" s="116">
        <f>+SUM(E27,N27)</f>
        <v>242270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242270</v>
      </c>
      <c r="AB27" s="116">
        <f>+SUM(J27,S27)</f>
        <v>553306</v>
      </c>
      <c r="AC27" s="116">
        <f>+SUM(K27,T27)</f>
        <v>0</v>
      </c>
      <c r="AD27" s="116">
        <f>+SUM(L27,U27)</f>
        <v>0</v>
      </c>
      <c r="AE27" s="206" t="s">
        <v>325</v>
      </c>
    </row>
    <row r="28" spans="1:31" ht="13.5" customHeight="1" x14ac:dyDescent="0.15">
      <c r="A28" s="114" t="s">
        <v>49</v>
      </c>
      <c r="B28" s="115" t="s">
        <v>365</v>
      </c>
      <c r="C28" s="114" t="s">
        <v>366</v>
      </c>
      <c r="D28" s="116">
        <f>SUM(E28,+L28)</f>
        <v>35187</v>
      </c>
      <c r="E28" s="116">
        <f>+SUM(F28:I28,K28)</f>
        <v>35187</v>
      </c>
      <c r="F28" s="116">
        <v>0</v>
      </c>
      <c r="G28" s="116">
        <v>0</v>
      </c>
      <c r="H28" s="116">
        <v>0</v>
      </c>
      <c r="I28" s="116">
        <v>12174</v>
      </c>
      <c r="J28" s="116">
        <v>310664</v>
      </c>
      <c r="K28" s="116">
        <v>23013</v>
      </c>
      <c r="L28" s="116">
        <v>0</v>
      </c>
      <c r="M28" s="116">
        <f>SUM(N28,+U28)</f>
        <v>929</v>
      </c>
      <c r="N28" s="116">
        <f>+SUM(O28:R28,T28)</f>
        <v>929</v>
      </c>
      <c r="O28" s="116">
        <v>0</v>
      </c>
      <c r="P28" s="116">
        <v>0</v>
      </c>
      <c r="Q28" s="116">
        <v>0</v>
      </c>
      <c r="R28" s="116">
        <v>0</v>
      </c>
      <c r="S28" s="116">
        <v>148821</v>
      </c>
      <c r="T28" s="116">
        <v>929</v>
      </c>
      <c r="U28" s="116">
        <v>0</v>
      </c>
      <c r="V28" s="116">
        <f>+SUM(D28,M28)</f>
        <v>36116</v>
      </c>
      <c r="W28" s="116">
        <f>+SUM(E28,N28)</f>
        <v>36116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12174</v>
      </c>
      <c r="AB28" s="116">
        <f>+SUM(J28,S28)</f>
        <v>459485</v>
      </c>
      <c r="AC28" s="116">
        <f>+SUM(K28,T28)</f>
        <v>23942</v>
      </c>
      <c r="AD28" s="116">
        <f>+SUM(L28,U28)</f>
        <v>0</v>
      </c>
      <c r="AE28" s="206" t="s">
        <v>325</v>
      </c>
    </row>
    <row r="29" spans="1:31" ht="13.5" customHeight="1" x14ac:dyDescent="0.15">
      <c r="A29" s="114" t="s">
        <v>49</v>
      </c>
      <c r="B29" s="115" t="s">
        <v>344</v>
      </c>
      <c r="C29" s="114" t="s">
        <v>345</v>
      </c>
      <c r="D29" s="116">
        <f>SUM(E29,+L29)</f>
        <v>2416831</v>
      </c>
      <c r="E29" s="116">
        <f>+SUM(F29:I29,K29)</f>
        <v>2416831</v>
      </c>
      <c r="F29" s="116">
        <v>2416831</v>
      </c>
      <c r="G29" s="116">
        <v>0</v>
      </c>
      <c r="H29" s="116">
        <v>0</v>
      </c>
      <c r="I29" s="116">
        <v>0</v>
      </c>
      <c r="J29" s="116">
        <v>4994127</v>
      </c>
      <c r="K29" s="116">
        <v>0</v>
      </c>
      <c r="L29" s="116">
        <v>0</v>
      </c>
      <c r="M29" s="116">
        <f>SUM(N29,+U29)</f>
        <v>0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f>+SUM(D29,M29)</f>
        <v>2416831</v>
      </c>
      <c r="W29" s="116">
        <f>+SUM(E29,N29)</f>
        <v>2416831</v>
      </c>
      <c r="X29" s="116">
        <f>+SUM(F29,O29)</f>
        <v>2416831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6">
        <f>+SUM(J29,S29)</f>
        <v>4994127</v>
      </c>
      <c r="AC29" s="116">
        <f>+SUM(K29,T29)</f>
        <v>0</v>
      </c>
      <c r="AD29" s="116">
        <f>+SUM(L29,U29)</f>
        <v>0</v>
      </c>
      <c r="AE29" s="206" t="s">
        <v>325</v>
      </c>
    </row>
    <row r="30" spans="1:31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</row>
    <row r="31" spans="1:31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</row>
    <row r="32" spans="1:31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</row>
    <row r="33" spans="1:30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</row>
    <row r="34" spans="1:30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</row>
    <row r="35" spans="1:30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0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0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0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0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0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0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0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0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0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0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0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0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0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29">
    <sortCondition ref="A8:A29"/>
    <sortCondition ref="B8:B29"/>
    <sortCondition ref="C8:C29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28" man="1"/>
    <brk id="21" min="1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大分県</v>
      </c>
      <c r="B7" s="132" t="str">
        <f>'廃棄物事業経費（市町村）'!B7</f>
        <v>44000</v>
      </c>
      <c r="C7" s="131" t="s">
        <v>274</v>
      </c>
      <c r="D7" s="133">
        <f>+SUM(E7,J7)</f>
        <v>7827669</v>
      </c>
      <c r="E7" s="133">
        <f>+SUM(F7:I7)</f>
        <v>7818429</v>
      </c>
      <c r="F7" s="133">
        <f t="shared" ref="F7:K7" si="0">SUM(F$8:F$257)</f>
        <v>721614</v>
      </c>
      <c r="G7" s="133">
        <f t="shared" si="0"/>
        <v>6899813</v>
      </c>
      <c r="H7" s="133">
        <f t="shared" si="0"/>
        <v>30143</v>
      </c>
      <c r="I7" s="133">
        <f t="shared" si="0"/>
        <v>166859</v>
      </c>
      <c r="J7" s="133">
        <f t="shared" si="0"/>
        <v>9240</v>
      </c>
      <c r="K7" s="133">
        <f t="shared" si="0"/>
        <v>4967993</v>
      </c>
      <c r="L7" s="133">
        <f>+SUM(M7,R7,V7,W7,AC7)</f>
        <v>15719762</v>
      </c>
      <c r="M7" s="133">
        <f>+SUM(N7:Q7)</f>
        <v>2889608</v>
      </c>
      <c r="N7" s="133">
        <f>SUM(N$8:N$257)</f>
        <v>1521200</v>
      </c>
      <c r="O7" s="133">
        <f>SUM(O$8:O$257)</f>
        <v>765882</v>
      </c>
      <c r="P7" s="133">
        <f>SUM(P$8:P$257)</f>
        <v>534877</v>
      </c>
      <c r="Q7" s="133">
        <f>SUM(Q$8:Q$257)</f>
        <v>67649</v>
      </c>
      <c r="R7" s="133">
        <f>+SUM(S7:U7)</f>
        <v>3053228</v>
      </c>
      <c r="S7" s="133">
        <f>SUM(S$8:S$257)</f>
        <v>259261</v>
      </c>
      <c r="T7" s="133">
        <f>SUM(T$8:T$257)</f>
        <v>2610757</v>
      </c>
      <c r="U7" s="133">
        <f>SUM(U$8:U$257)</f>
        <v>183210</v>
      </c>
      <c r="V7" s="133">
        <f>SUM(V$8:V$257)</f>
        <v>59576</v>
      </c>
      <c r="W7" s="133">
        <f>+SUM(X7:AA7)</f>
        <v>9717350</v>
      </c>
      <c r="X7" s="133">
        <f t="shared" ref="X7:AD7" si="1">SUM(X$8:X$257)</f>
        <v>3444865</v>
      </c>
      <c r="Y7" s="133">
        <f t="shared" si="1"/>
        <v>5346861</v>
      </c>
      <c r="Z7" s="133">
        <f t="shared" si="1"/>
        <v>264360</v>
      </c>
      <c r="AA7" s="133">
        <f t="shared" si="1"/>
        <v>661264</v>
      </c>
      <c r="AB7" s="133">
        <f t="shared" si="1"/>
        <v>890104</v>
      </c>
      <c r="AC7" s="133">
        <f t="shared" si="1"/>
        <v>0</v>
      </c>
      <c r="AD7" s="133">
        <f t="shared" si="1"/>
        <v>1627404</v>
      </c>
      <c r="AE7" s="133">
        <f>+SUM(D7,L7,AD7)</f>
        <v>25174835</v>
      </c>
      <c r="AF7" s="133">
        <f>+SUM(AG7,AL7)</f>
        <v>73392</v>
      </c>
      <c r="AG7" s="133">
        <f>+SUM(AH7:AK7)</f>
        <v>73392</v>
      </c>
      <c r="AH7" s="133">
        <f t="shared" ref="AH7:AM7" si="2">SUM(AH$8:AH$257)</f>
        <v>0</v>
      </c>
      <c r="AI7" s="133">
        <f t="shared" si="2"/>
        <v>73392</v>
      </c>
      <c r="AJ7" s="133">
        <f t="shared" si="2"/>
        <v>0</v>
      </c>
      <c r="AK7" s="133">
        <f t="shared" si="2"/>
        <v>0</v>
      </c>
      <c r="AL7" s="133">
        <f t="shared" si="2"/>
        <v>0</v>
      </c>
      <c r="AM7" s="133">
        <f t="shared" si="2"/>
        <v>0</v>
      </c>
      <c r="AN7" s="133">
        <f>+SUM(AO7,AT7,AX7,AY7,BE7)</f>
        <v>2826513</v>
      </c>
      <c r="AO7" s="133">
        <f>+SUM(AP7:AS7)</f>
        <v>542784</v>
      </c>
      <c r="AP7" s="133">
        <f>SUM(AP$8:AP$257)</f>
        <v>270400</v>
      </c>
      <c r="AQ7" s="133">
        <f>SUM(AQ$8:AQ$257)</f>
        <v>125946</v>
      </c>
      <c r="AR7" s="133">
        <f>SUM(AR$8:AR$257)</f>
        <v>140521</v>
      </c>
      <c r="AS7" s="133">
        <f>SUM(AS$8:AS$257)</f>
        <v>5917</v>
      </c>
      <c r="AT7" s="133">
        <f>+SUM(AU7:AW7)</f>
        <v>794069</v>
      </c>
      <c r="AU7" s="133">
        <f>SUM(AU$8:AU$257)</f>
        <v>43257</v>
      </c>
      <c r="AV7" s="133">
        <f>SUM(AV$8:AV$257)</f>
        <v>750003</v>
      </c>
      <c r="AW7" s="133">
        <f>SUM(AW$8:AW$257)</f>
        <v>809</v>
      </c>
      <c r="AX7" s="133">
        <f>SUM(AX$8:AX$257)</f>
        <v>8734</v>
      </c>
      <c r="AY7" s="133">
        <f>+SUM(AZ7:BC7)</f>
        <v>1480926</v>
      </c>
      <c r="AZ7" s="133">
        <f t="shared" ref="AZ7:BF7" si="3">SUM(AZ$8:AZ$257)</f>
        <v>329871</v>
      </c>
      <c r="BA7" s="133">
        <f t="shared" si="3"/>
        <v>1057029</v>
      </c>
      <c r="BB7" s="133">
        <f t="shared" si="3"/>
        <v>0</v>
      </c>
      <c r="BC7" s="133">
        <f t="shared" si="3"/>
        <v>94026</v>
      </c>
      <c r="BD7" s="133">
        <f t="shared" si="3"/>
        <v>380888</v>
      </c>
      <c r="BE7" s="133">
        <f t="shared" si="3"/>
        <v>0</v>
      </c>
      <c r="BF7" s="133">
        <f t="shared" si="3"/>
        <v>28093</v>
      </c>
      <c r="BG7" s="133">
        <f>+SUM(BF7,AN7,AF7)</f>
        <v>2927998</v>
      </c>
      <c r="BH7" s="133">
        <f t="shared" ref="BH7:CI7" si="4">SUM(D7,AF7)</f>
        <v>7901061</v>
      </c>
      <c r="BI7" s="133">
        <f>SUM(E7,AG7)</f>
        <v>7891821</v>
      </c>
      <c r="BJ7" s="133">
        <f t="shared" si="4"/>
        <v>721614</v>
      </c>
      <c r="BK7" s="133">
        <f t="shared" si="4"/>
        <v>6973205</v>
      </c>
      <c r="BL7" s="133">
        <f t="shared" si="4"/>
        <v>30143</v>
      </c>
      <c r="BM7" s="133">
        <f t="shared" si="4"/>
        <v>166859</v>
      </c>
      <c r="BN7" s="133">
        <f t="shared" si="4"/>
        <v>9240</v>
      </c>
      <c r="BO7" s="133">
        <f t="shared" si="4"/>
        <v>4967993</v>
      </c>
      <c r="BP7" s="133">
        <f t="shared" si="4"/>
        <v>18546275</v>
      </c>
      <c r="BQ7" s="133">
        <f t="shared" si="4"/>
        <v>3432392</v>
      </c>
      <c r="BR7" s="133">
        <f t="shared" si="4"/>
        <v>1791600</v>
      </c>
      <c r="BS7" s="133">
        <f t="shared" si="4"/>
        <v>891828</v>
      </c>
      <c r="BT7" s="133">
        <f t="shared" si="4"/>
        <v>675398</v>
      </c>
      <c r="BU7" s="133">
        <f t="shared" si="4"/>
        <v>73566</v>
      </c>
      <c r="BV7" s="133">
        <f t="shared" si="4"/>
        <v>3847297</v>
      </c>
      <c r="BW7" s="133">
        <f t="shared" si="4"/>
        <v>302518</v>
      </c>
      <c r="BX7" s="133">
        <f t="shared" si="4"/>
        <v>3360760</v>
      </c>
      <c r="BY7" s="133">
        <f t="shared" si="4"/>
        <v>184019</v>
      </c>
      <c r="BZ7" s="133">
        <f t="shared" si="4"/>
        <v>68310</v>
      </c>
      <c r="CA7" s="133">
        <f t="shared" si="4"/>
        <v>11198276</v>
      </c>
      <c r="CB7" s="133">
        <f t="shared" si="4"/>
        <v>3774736</v>
      </c>
      <c r="CC7" s="133">
        <f t="shared" si="4"/>
        <v>6403890</v>
      </c>
      <c r="CD7" s="133">
        <f t="shared" si="4"/>
        <v>264360</v>
      </c>
      <c r="CE7" s="133">
        <f t="shared" si="4"/>
        <v>755290</v>
      </c>
      <c r="CF7" s="133">
        <f t="shared" si="4"/>
        <v>1270992</v>
      </c>
      <c r="CG7" s="133">
        <f t="shared" si="4"/>
        <v>0</v>
      </c>
      <c r="CH7" s="133">
        <f t="shared" si="4"/>
        <v>1655497</v>
      </c>
      <c r="CI7" s="133">
        <f t="shared" si="4"/>
        <v>28102833</v>
      </c>
    </row>
    <row r="8" spans="1:87" ht="13.5" customHeight="1" x14ac:dyDescent="0.15">
      <c r="A8" s="114" t="s">
        <v>49</v>
      </c>
      <c r="B8" s="115" t="s">
        <v>323</v>
      </c>
      <c r="C8" s="114" t="s">
        <v>324</v>
      </c>
      <c r="D8" s="116">
        <f>+SUM(E8,J8)</f>
        <v>29832</v>
      </c>
      <c r="E8" s="116">
        <f>+SUM(F8:I8)</f>
        <v>29832</v>
      </c>
      <c r="F8" s="116">
        <v>0</v>
      </c>
      <c r="G8" s="116">
        <v>23433</v>
      </c>
      <c r="H8" s="116">
        <v>6399</v>
      </c>
      <c r="I8" s="116">
        <v>0</v>
      </c>
      <c r="J8" s="116">
        <v>0</v>
      </c>
      <c r="K8" s="116">
        <v>0</v>
      </c>
      <c r="L8" s="116">
        <f>+SUM(M8,R8,V8,W8,AC8)</f>
        <v>6060127</v>
      </c>
      <c r="M8" s="116">
        <f>+SUM(N8:Q8)</f>
        <v>1638534</v>
      </c>
      <c r="N8" s="116">
        <v>817645</v>
      </c>
      <c r="O8" s="116">
        <v>408653</v>
      </c>
      <c r="P8" s="116">
        <v>366521</v>
      </c>
      <c r="Q8" s="116">
        <v>45715</v>
      </c>
      <c r="R8" s="116">
        <f>+SUM(S8:U8)</f>
        <v>671455</v>
      </c>
      <c r="S8" s="116">
        <v>40270</v>
      </c>
      <c r="T8" s="116">
        <v>536395</v>
      </c>
      <c r="U8" s="116">
        <v>94790</v>
      </c>
      <c r="V8" s="116">
        <v>9909</v>
      </c>
      <c r="W8" s="116">
        <f>+SUM(X8:AA8)</f>
        <v>3740229</v>
      </c>
      <c r="X8" s="116">
        <v>956189</v>
      </c>
      <c r="Y8" s="116">
        <v>2680277</v>
      </c>
      <c r="Z8" s="116">
        <v>102423</v>
      </c>
      <c r="AA8" s="116">
        <v>1340</v>
      </c>
      <c r="AB8" s="116">
        <v>0</v>
      </c>
      <c r="AC8" s="116">
        <v>0</v>
      </c>
      <c r="AD8" s="116">
        <v>441314</v>
      </c>
      <c r="AE8" s="116">
        <f>+SUM(D8,L8,AD8)</f>
        <v>6531273</v>
      </c>
      <c r="AF8" s="116">
        <f>+SUM(AG8,AL8)</f>
        <v>63932</v>
      </c>
      <c r="AG8" s="116">
        <f>+SUM(AH8:AK8)</f>
        <v>63932</v>
      </c>
      <c r="AH8" s="116">
        <v>0</v>
      </c>
      <c r="AI8" s="116">
        <v>63932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418812</v>
      </c>
      <c r="AO8" s="116">
        <f>+SUM(AP8:AS8)</f>
        <v>191857</v>
      </c>
      <c r="AP8" s="116">
        <v>8163</v>
      </c>
      <c r="AQ8" s="116">
        <v>111924</v>
      </c>
      <c r="AR8" s="116">
        <v>71770</v>
      </c>
      <c r="AS8" s="116">
        <v>0</v>
      </c>
      <c r="AT8" s="116">
        <f>+SUM(AU8:AW8)</f>
        <v>177224</v>
      </c>
      <c r="AU8" s="116">
        <v>35337</v>
      </c>
      <c r="AV8" s="116">
        <v>141887</v>
      </c>
      <c r="AW8" s="116">
        <v>0</v>
      </c>
      <c r="AX8" s="116">
        <v>0</v>
      </c>
      <c r="AY8" s="116">
        <f>+SUM(AZ8:BC8)</f>
        <v>49731</v>
      </c>
      <c r="AZ8" s="116">
        <v>972</v>
      </c>
      <c r="BA8" s="116">
        <v>48759</v>
      </c>
      <c r="BB8" s="116">
        <v>0</v>
      </c>
      <c r="BC8" s="116">
        <v>0</v>
      </c>
      <c r="BD8" s="116">
        <v>0</v>
      </c>
      <c r="BE8" s="116">
        <v>0</v>
      </c>
      <c r="BF8" s="116">
        <v>0</v>
      </c>
      <c r="BG8" s="116">
        <f>+SUM(BF8,AN8,AF8)</f>
        <v>482744</v>
      </c>
      <c r="BH8" s="116">
        <f>SUM(D8,AF8)</f>
        <v>93764</v>
      </c>
      <c r="BI8" s="116">
        <f>SUM(E8,AG8)</f>
        <v>93764</v>
      </c>
      <c r="BJ8" s="116">
        <f>SUM(F8,AH8)</f>
        <v>0</v>
      </c>
      <c r="BK8" s="116">
        <f>SUM(G8,AI8)</f>
        <v>87365</v>
      </c>
      <c r="BL8" s="116">
        <f>SUM(H8,AJ8)</f>
        <v>6399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6478939</v>
      </c>
      <c r="BQ8" s="116">
        <f>SUM(M8,AO8)</f>
        <v>1830391</v>
      </c>
      <c r="BR8" s="116">
        <f>SUM(N8,AP8)</f>
        <v>825808</v>
      </c>
      <c r="BS8" s="116">
        <f>SUM(O8,AQ8)</f>
        <v>520577</v>
      </c>
      <c r="BT8" s="116">
        <f>SUM(P8,AR8)</f>
        <v>438291</v>
      </c>
      <c r="BU8" s="116">
        <f>SUM(Q8,AS8)</f>
        <v>45715</v>
      </c>
      <c r="BV8" s="116">
        <f>SUM(R8,AT8)</f>
        <v>848679</v>
      </c>
      <c r="BW8" s="116">
        <f>SUM(S8,AU8)</f>
        <v>75607</v>
      </c>
      <c r="BX8" s="116">
        <f>SUM(T8,AV8)</f>
        <v>678282</v>
      </c>
      <c r="BY8" s="116">
        <f>SUM(U8,AW8)</f>
        <v>94790</v>
      </c>
      <c r="BZ8" s="116">
        <f>SUM(V8,AX8)</f>
        <v>9909</v>
      </c>
      <c r="CA8" s="116">
        <f>SUM(W8,AY8)</f>
        <v>3789960</v>
      </c>
      <c r="CB8" s="116">
        <f>SUM(X8,AZ8)</f>
        <v>957161</v>
      </c>
      <c r="CC8" s="116">
        <f>SUM(Y8,BA8)</f>
        <v>2729036</v>
      </c>
      <c r="CD8" s="116">
        <f>SUM(Z8,BB8)</f>
        <v>102423</v>
      </c>
      <c r="CE8" s="116">
        <f>SUM(AA8,BC8)</f>
        <v>1340</v>
      </c>
      <c r="CF8" s="116">
        <f>SUM(AB8,BD8)</f>
        <v>0</v>
      </c>
      <c r="CG8" s="116">
        <f>SUM(AC8,BE8)</f>
        <v>0</v>
      </c>
      <c r="CH8" s="116">
        <f>SUM(AD8,BF8)</f>
        <v>441314</v>
      </c>
      <c r="CI8" s="116">
        <f>SUM(AE8,BG8)</f>
        <v>7014017</v>
      </c>
    </row>
    <row r="9" spans="1:87" ht="13.5" customHeight="1" x14ac:dyDescent="0.15">
      <c r="A9" s="114" t="s">
        <v>49</v>
      </c>
      <c r="B9" s="115" t="s">
        <v>326</v>
      </c>
      <c r="C9" s="114" t="s">
        <v>327</v>
      </c>
      <c r="D9" s="116">
        <f>+SUM(E9,J9)</f>
        <v>6205</v>
      </c>
      <c r="E9" s="116">
        <f>+SUM(F9:I9)</f>
        <v>6205</v>
      </c>
      <c r="F9" s="116">
        <v>0</v>
      </c>
      <c r="G9" s="116">
        <v>0</v>
      </c>
      <c r="H9" s="116">
        <v>0</v>
      </c>
      <c r="I9" s="116">
        <v>6205</v>
      </c>
      <c r="J9" s="116">
        <v>0</v>
      </c>
      <c r="K9" s="116">
        <v>0</v>
      </c>
      <c r="L9" s="116">
        <f>+SUM(M9,R9,V9,W9,AC9)</f>
        <v>827615</v>
      </c>
      <c r="M9" s="116">
        <f>+SUM(N9:Q9)</f>
        <v>374881</v>
      </c>
      <c r="N9" s="116">
        <v>112481</v>
      </c>
      <c r="O9" s="116">
        <v>254677</v>
      </c>
      <c r="P9" s="116">
        <v>0</v>
      </c>
      <c r="Q9" s="116">
        <v>7723</v>
      </c>
      <c r="R9" s="116">
        <f>+SUM(S9:U9)</f>
        <v>38823</v>
      </c>
      <c r="S9" s="116">
        <v>35768</v>
      </c>
      <c r="T9" s="116">
        <v>0</v>
      </c>
      <c r="U9" s="116">
        <v>3055</v>
      </c>
      <c r="V9" s="116">
        <v>0</v>
      </c>
      <c r="W9" s="116">
        <f>+SUM(X9:AA9)</f>
        <v>413911</v>
      </c>
      <c r="X9" s="116">
        <v>319303</v>
      </c>
      <c r="Y9" s="116">
        <v>43296</v>
      </c>
      <c r="Z9" s="116">
        <v>0</v>
      </c>
      <c r="AA9" s="116">
        <v>51312</v>
      </c>
      <c r="AB9" s="116">
        <v>372823</v>
      </c>
      <c r="AC9" s="116">
        <v>0</v>
      </c>
      <c r="AD9" s="116">
        <v>13321</v>
      </c>
      <c r="AE9" s="116">
        <f>+SUM(D9,L9,AD9)</f>
        <v>847141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197350</v>
      </c>
      <c r="AO9" s="116">
        <f>+SUM(AP9:AS9)</f>
        <v>56088</v>
      </c>
      <c r="AP9" s="116">
        <v>28044</v>
      </c>
      <c r="AQ9" s="116">
        <v>14022</v>
      </c>
      <c r="AR9" s="116">
        <v>14022</v>
      </c>
      <c r="AS9" s="116">
        <v>0</v>
      </c>
      <c r="AT9" s="116">
        <f>+SUM(AU9:AW9)</f>
        <v>28254</v>
      </c>
      <c r="AU9" s="116">
        <v>2019</v>
      </c>
      <c r="AV9" s="116">
        <v>26235</v>
      </c>
      <c r="AW9" s="116">
        <v>0</v>
      </c>
      <c r="AX9" s="116">
        <v>8734</v>
      </c>
      <c r="AY9" s="116">
        <f>+SUM(AZ9:BC9)</f>
        <v>104274</v>
      </c>
      <c r="AZ9" s="116">
        <v>28446</v>
      </c>
      <c r="BA9" s="116">
        <v>0</v>
      </c>
      <c r="BB9" s="116">
        <v>0</v>
      </c>
      <c r="BC9" s="116">
        <v>75828</v>
      </c>
      <c r="BD9" s="116">
        <v>0</v>
      </c>
      <c r="BE9" s="116">
        <v>0</v>
      </c>
      <c r="BF9" s="116">
        <v>0</v>
      </c>
      <c r="BG9" s="116">
        <f>+SUM(BF9,AN9,AF9)</f>
        <v>197350</v>
      </c>
      <c r="BH9" s="116">
        <f>SUM(D9,AF9)</f>
        <v>6205</v>
      </c>
      <c r="BI9" s="116">
        <f>SUM(E9,AG9)</f>
        <v>6205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6205</v>
      </c>
      <c r="BN9" s="116">
        <f>SUM(J9,AL9)</f>
        <v>0</v>
      </c>
      <c r="BO9" s="116">
        <f>SUM(K9,AM9)</f>
        <v>0</v>
      </c>
      <c r="BP9" s="116">
        <f>SUM(L9,AN9)</f>
        <v>1024965</v>
      </c>
      <c r="BQ9" s="116">
        <f>SUM(M9,AO9)</f>
        <v>430969</v>
      </c>
      <c r="BR9" s="116">
        <f>SUM(N9,AP9)</f>
        <v>140525</v>
      </c>
      <c r="BS9" s="116">
        <f>SUM(O9,AQ9)</f>
        <v>268699</v>
      </c>
      <c r="BT9" s="116">
        <f>SUM(P9,AR9)</f>
        <v>14022</v>
      </c>
      <c r="BU9" s="116">
        <f>SUM(Q9,AS9)</f>
        <v>7723</v>
      </c>
      <c r="BV9" s="116">
        <f>SUM(R9,AT9)</f>
        <v>67077</v>
      </c>
      <c r="BW9" s="116">
        <f>SUM(S9,AU9)</f>
        <v>37787</v>
      </c>
      <c r="BX9" s="116">
        <f>SUM(T9,AV9)</f>
        <v>26235</v>
      </c>
      <c r="BY9" s="116">
        <f>SUM(U9,AW9)</f>
        <v>3055</v>
      </c>
      <c r="BZ9" s="116">
        <f>SUM(V9,AX9)</f>
        <v>8734</v>
      </c>
      <c r="CA9" s="116">
        <f>SUM(W9,AY9)</f>
        <v>518185</v>
      </c>
      <c r="CB9" s="116">
        <f>SUM(X9,AZ9)</f>
        <v>347749</v>
      </c>
      <c r="CC9" s="116">
        <f>SUM(Y9,BA9)</f>
        <v>43296</v>
      </c>
      <c r="CD9" s="116">
        <f>SUM(Z9,BB9)</f>
        <v>0</v>
      </c>
      <c r="CE9" s="116">
        <f>SUM(AA9,BC9)</f>
        <v>127140</v>
      </c>
      <c r="CF9" s="116">
        <f>SUM(AB9,BD9)</f>
        <v>372823</v>
      </c>
      <c r="CG9" s="116">
        <f>SUM(AC9,BE9)</f>
        <v>0</v>
      </c>
      <c r="CH9" s="116">
        <f>SUM(AD9,BF9)</f>
        <v>13321</v>
      </c>
      <c r="CI9" s="116">
        <f>SUM(AE9,BG9)</f>
        <v>1044491</v>
      </c>
    </row>
    <row r="10" spans="1:87" ht="13.5" customHeight="1" x14ac:dyDescent="0.15">
      <c r="A10" s="114" t="s">
        <v>49</v>
      </c>
      <c r="B10" s="115" t="s">
        <v>330</v>
      </c>
      <c r="C10" s="114" t="s">
        <v>331</v>
      </c>
      <c r="D10" s="116">
        <f>+SUM(E10,J10)</f>
        <v>3851</v>
      </c>
      <c r="E10" s="116">
        <f>+SUM(F10:I10)</f>
        <v>3851</v>
      </c>
      <c r="F10" s="116">
        <v>0</v>
      </c>
      <c r="G10" s="116">
        <v>3851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1100870</v>
      </c>
      <c r="M10" s="116">
        <f>+SUM(N10:Q10)</f>
        <v>59237</v>
      </c>
      <c r="N10" s="116">
        <v>59237</v>
      </c>
      <c r="O10" s="116">
        <v>0</v>
      </c>
      <c r="P10" s="116">
        <v>0</v>
      </c>
      <c r="Q10" s="116">
        <v>0</v>
      </c>
      <c r="R10" s="116">
        <f>+SUM(S10:U10)</f>
        <v>236389</v>
      </c>
      <c r="S10" s="116">
        <v>0</v>
      </c>
      <c r="T10" s="116">
        <v>226746</v>
      </c>
      <c r="U10" s="116">
        <v>9643</v>
      </c>
      <c r="V10" s="116">
        <v>0</v>
      </c>
      <c r="W10" s="116">
        <f>+SUM(X10:AA10)</f>
        <v>805244</v>
      </c>
      <c r="X10" s="116">
        <v>306020</v>
      </c>
      <c r="Y10" s="116">
        <v>316037</v>
      </c>
      <c r="Z10" s="116">
        <v>8118</v>
      </c>
      <c r="AA10" s="116">
        <v>175069</v>
      </c>
      <c r="AB10" s="116">
        <v>0</v>
      </c>
      <c r="AC10" s="116">
        <v>0</v>
      </c>
      <c r="AD10" s="116">
        <v>24184</v>
      </c>
      <c r="AE10" s="116">
        <f>+SUM(D10,L10,AD10)</f>
        <v>1128905</v>
      </c>
      <c r="AF10" s="116">
        <f>+SUM(AG10,AL10)</f>
        <v>3851</v>
      </c>
      <c r="AG10" s="116">
        <f>+SUM(AH10:AK10)</f>
        <v>3851</v>
      </c>
      <c r="AH10" s="116">
        <v>0</v>
      </c>
      <c r="AI10" s="116">
        <v>3851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433128</v>
      </c>
      <c r="AO10" s="116">
        <f>+SUM(AP10:AS10)</f>
        <v>45446</v>
      </c>
      <c r="AP10" s="116">
        <v>45446</v>
      </c>
      <c r="AQ10" s="116">
        <v>0</v>
      </c>
      <c r="AR10" s="116">
        <v>0</v>
      </c>
      <c r="AS10" s="116">
        <v>0</v>
      </c>
      <c r="AT10" s="116">
        <f>+SUM(AU10:AW10)</f>
        <v>185719</v>
      </c>
      <c r="AU10" s="116">
        <v>1356</v>
      </c>
      <c r="AV10" s="116">
        <v>184363</v>
      </c>
      <c r="AW10" s="116">
        <v>0</v>
      </c>
      <c r="AX10" s="116">
        <v>0</v>
      </c>
      <c r="AY10" s="116">
        <f>+SUM(AZ10:BC10)</f>
        <v>201963</v>
      </c>
      <c r="AZ10" s="116">
        <v>8184</v>
      </c>
      <c r="BA10" s="116">
        <v>183326</v>
      </c>
      <c r="BB10" s="116">
        <v>0</v>
      </c>
      <c r="BC10" s="116">
        <v>10453</v>
      </c>
      <c r="BD10" s="116">
        <v>0</v>
      </c>
      <c r="BE10" s="116">
        <v>0</v>
      </c>
      <c r="BF10" s="116">
        <v>2492</v>
      </c>
      <c r="BG10" s="116">
        <f>+SUM(BF10,AN10,AF10)</f>
        <v>439471</v>
      </c>
      <c r="BH10" s="116">
        <f>SUM(D10,AF10)</f>
        <v>7702</v>
      </c>
      <c r="BI10" s="116">
        <f>SUM(E10,AG10)</f>
        <v>7702</v>
      </c>
      <c r="BJ10" s="116">
        <f>SUM(F10,AH10)</f>
        <v>0</v>
      </c>
      <c r="BK10" s="116">
        <f>SUM(G10,AI10)</f>
        <v>7702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1533998</v>
      </c>
      <c r="BQ10" s="116">
        <f>SUM(M10,AO10)</f>
        <v>104683</v>
      </c>
      <c r="BR10" s="116">
        <f>SUM(N10,AP10)</f>
        <v>104683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422108</v>
      </c>
      <c r="BW10" s="116">
        <f>SUM(S10,AU10)</f>
        <v>1356</v>
      </c>
      <c r="BX10" s="116">
        <f>SUM(T10,AV10)</f>
        <v>411109</v>
      </c>
      <c r="BY10" s="116">
        <f>SUM(U10,AW10)</f>
        <v>9643</v>
      </c>
      <c r="BZ10" s="116">
        <f>SUM(V10,AX10)</f>
        <v>0</v>
      </c>
      <c r="CA10" s="116">
        <f>SUM(W10,AY10)</f>
        <v>1007207</v>
      </c>
      <c r="CB10" s="116">
        <f>SUM(X10,AZ10)</f>
        <v>314204</v>
      </c>
      <c r="CC10" s="116">
        <f>SUM(Y10,BA10)</f>
        <v>499363</v>
      </c>
      <c r="CD10" s="116">
        <f>SUM(Z10,BB10)</f>
        <v>8118</v>
      </c>
      <c r="CE10" s="116">
        <f>SUM(AA10,BC10)</f>
        <v>185522</v>
      </c>
      <c r="CF10" s="116">
        <f>SUM(AB10,BD10)</f>
        <v>0</v>
      </c>
      <c r="CG10" s="116">
        <f>SUM(AC10,BE10)</f>
        <v>0</v>
      </c>
      <c r="CH10" s="116">
        <f>SUM(AD10,BF10)</f>
        <v>26676</v>
      </c>
      <c r="CI10" s="116">
        <f>SUM(AE10,BG10)</f>
        <v>1568376</v>
      </c>
    </row>
    <row r="11" spans="1:87" ht="13.5" customHeight="1" x14ac:dyDescent="0.15">
      <c r="A11" s="114" t="s">
        <v>49</v>
      </c>
      <c r="B11" s="115" t="s">
        <v>332</v>
      </c>
      <c r="C11" s="114" t="s">
        <v>333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975033</v>
      </c>
      <c r="M11" s="116">
        <f>+SUM(N11:Q11)</f>
        <v>112949</v>
      </c>
      <c r="N11" s="116">
        <v>112949</v>
      </c>
      <c r="O11" s="116">
        <v>0</v>
      </c>
      <c r="P11" s="116">
        <v>0</v>
      </c>
      <c r="Q11" s="116">
        <v>0</v>
      </c>
      <c r="R11" s="116">
        <f>+SUM(S11:U11)</f>
        <v>96497</v>
      </c>
      <c r="S11" s="116">
        <v>908</v>
      </c>
      <c r="T11" s="116">
        <v>94053</v>
      </c>
      <c r="U11" s="116">
        <v>1536</v>
      </c>
      <c r="V11" s="116">
        <v>0</v>
      </c>
      <c r="W11" s="116">
        <f>+SUM(X11:AA11)</f>
        <v>765587</v>
      </c>
      <c r="X11" s="116">
        <v>420659</v>
      </c>
      <c r="Y11" s="116">
        <v>334391</v>
      </c>
      <c r="Z11" s="116">
        <v>4257</v>
      </c>
      <c r="AA11" s="116">
        <v>6280</v>
      </c>
      <c r="AB11" s="116">
        <v>0</v>
      </c>
      <c r="AC11" s="116">
        <v>0</v>
      </c>
      <c r="AD11" s="116">
        <v>792939</v>
      </c>
      <c r="AE11" s="116">
        <f>+SUM(D11,L11,AD11)</f>
        <v>1767972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321161</v>
      </c>
      <c r="AO11" s="116">
        <f>+SUM(AP11:AS11)</f>
        <v>38809</v>
      </c>
      <c r="AP11" s="116">
        <v>38809</v>
      </c>
      <c r="AQ11" s="116">
        <v>0</v>
      </c>
      <c r="AR11" s="116">
        <v>0</v>
      </c>
      <c r="AS11" s="116">
        <v>0</v>
      </c>
      <c r="AT11" s="116">
        <f>+SUM(AU11:AW11)</f>
        <v>34180</v>
      </c>
      <c r="AU11" s="116">
        <v>382</v>
      </c>
      <c r="AV11" s="116">
        <v>33798</v>
      </c>
      <c r="AW11" s="116">
        <v>0</v>
      </c>
      <c r="AX11" s="116">
        <v>0</v>
      </c>
      <c r="AY11" s="116">
        <f>+SUM(AZ11:BC11)</f>
        <v>248172</v>
      </c>
      <c r="AZ11" s="116">
        <v>193936</v>
      </c>
      <c r="BA11" s="116">
        <v>54236</v>
      </c>
      <c r="BB11" s="116">
        <v>0</v>
      </c>
      <c r="BC11" s="116">
        <v>0</v>
      </c>
      <c r="BD11" s="116">
        <v>0</v>
      </c>
      <c r="BE11" s="116">
        <v>0</v>
      </c>
      <c r="BF11" s="116">
        <v>4434</v>
      </c>
      <c r="BG11" s="116">
        <f>+SUM(BF11,AN11,AF11)</f>
        <v>325595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1296194</v>
      </c>
      <c r="BQ11" s="116">
        <f>SUM(M11,AO11)</f>
        <v>151758</v>
      </c>
      <c r="BR11" s="116">
        <f>SUM(N11,AP11)</f>
        <v>151758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130677</v>
      </c>
      <c r="BW11" s="116">
        <f>SUM(S11,AU11)</f>
        <v>1290</v>
      </c>
      <c r="BX11" s="116">
        <f>SUM(T11,AV11)</f>
        <v>127851</v>
      </c>
      <c r="BY11" s="116">
        <f>SUM(U11,AW11)</f>
        <v>1536</v>
      </c>
      <c r="BZ11" s="116">
        <f>SUM(V11,AX11)</f>
        <v>0</v>
      </c>
      <c r="CA11" s="116">
        <f>SUM(W11,AY11)</f>
        <v>1013759</v>
      </c>
      <c r="CB11" s="116">
        <f>SUM(X11,AZ11)</f>
        <v>614595</v>
      </c>
      <c r="CC11" s="116">
        <f>SUM(Y11,BA11)</f>
        <v>388627</v>
      </c>
      <c r="CD11" s="116">
        <f>SUM(Z11,BB11)</f>
        <v>4257</v>
      </c>
      <c r="CE11" s="116">
        <f>SUM(AA11,BC11)</f>
        <v>6280</v>
      </c>
      <c r="CF11" s="116">
        <f>SUM(AB11,BD11)</f>
        <v>0</v>
      </c>
      <c r="CG11" s="116">
        <f>SUM(AC11,BE11)</f>
        <v>0</v>
      </c>
      <c r="CH11" s="116">
        <f>SUM(AD11,BF11)</f>
        <v>797373</v>
      </c>
      <c r="CI11" s="116">
        <f>SUM(AE11,BG11)</f>
        <v>2093567</v>
      </c>
    </row>
    <row r="12" spans="1:87" ht="13.5" customHeight="1" x14ac:dyDescent="0.15">
      <c r="A12" s="114" t="s">
        <v>49</v>
      </c>
      <c r="B12" s="115" t="s">
        <v>334</v>
      </c>
      <c r="C12" s="114" t="s">
        <v>335</v>
      </c>
      <c r="D12" s="116">
        <f>+SUM(E12,J12)</f>
        <v>1518</v>
      </c>
      <c r="E12" s="116">
        <f>+SUM(F12:I12)</f>
        <v>1518</v>
      </c>
      <c r="F12" s="116">
        <v>0</v>
      </c>
      <c r="G12" s="116">
        <v>0</v>
      </c>
      <c r="H12" s="116">
        <v>1518</v>
      </c>
      <c r="I12" s="116">
        <v>0</v>
      </c>
      <c r="J12" s="116">
        <v>0</v>
      </c>
      <c r="K12" s="116">
        <v>0</v>
      </c>
      <c r="L12" s="116">
        <f>+SUM(M12,R12,V12,W12,AC12)</f>
        <v>1662258</v>
      </c>
      <c r="M12" s="116">
        <f>+SUM(N12:Q12)</f>
        <v>169511</v>
      </c>
      <c r="N12" s="116">
        <v>120659</v>
      </c>
      <c r="O12" s="116">
        <v>36051</v>
      </c>
      <c r="P12" s="116">
        <v>12801</v>
      </c>
      <c r="Q12" s="116">
        <v>0</v>
      </c>
      <c r="R12" s="116">
        <f>+SUM(S12:U12)</f>
        <v>959746</v>
      </c>
      <c r="S12" s="116">
        <v>10792</v>
      </c>
      <c r="T12" s="116">
        <v>916773</v>
      </c>
      <c r="U12" s="116">
        <v>32181</v>
      </c>
      <c r="V12" s="116">
        <v>14828</v>
      </c>
      <c r="W12" s="116">
        <f>+SUM(X12:AA12)</f>
        <v>518173</v>
      </c>
      <c r="X12" s="116">
        <v>213278</v>
      </c>
      <c r="Y12" s="116">
        <v>282269</v>
      </c>
      <c r="Z12" s="116">
        <v>22546</v>
      </c>
      <c r="AA12" s="116">
        <v>80</v>
      </c>
      <c r="AB12" s="116">
        <v>0</v>
      </c>
      <c r="AC12" s="116">
        <v>0</v>
      </c>
      <c r="AD12" s="116">
        <v>55273</v>
      </c>
      <c r="AE12" s="116">
        <f>+SUM(D12,L12,AD12)</f>
        <v>1719049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103579</v>
      </c>
      <c r="AO12" s="116">
        <f>+SUM(AP12:AS12)</f>
        <v>2092</v>
      </c>
      <c r="AP12" s="116">
        <v>2092</v>
      </c>
      <c r="AQ12" s="116">
        <v>0</v>
      </c>
      <c r="AR12" s="116">
        <v>0</v>
      </c>
      <c r="AS12" s="116">
        <v>0</v>
      </c>
      <c r="AT12" s="116">
        <f>+SUM(AU12:AW12)</f>
        <v>80037</v>
      </c>
      <c r="AU12" s="116">
        <v>4163</v>
      </c>
      <c r="AV12" s="116">
        <v>75874</v>
      </c>
      <c r="AW12" s="116">
        <v>0</v>
      </c>
      <c r="AX12" s="116">
        <v>0</v>
      </c>
      <c r="AY12" s="116">
        <f>+SUM(AZ12:BC12)</f>
        <v>21450</v>
      </c>
      <c r="AZ12" s="116">
        <v>0</v>
      </c>
      <c r="BA12" s="116">
        <v>21450</v>
      </c>
      <c r="BB12" s="116">
        <v>0</v>
      </c>
      <c r="BC12" s="116">
        <v>0</v>
      </c>
      <c r="BD12" s="116">
        <v>0</v>
      </c>
      <c r="BE12" s="116">
        <v>0</v>
      </c>
      <c r="BF12" s="116">
        <v>0</v>
      </c>
      <c r="BG12" s="116">
        <f>+SUM(BF12,AN12,AF12)</f>
        <v>103579</v>
      </c>
      <c r="BH12" s="116">
        <f>SUM(D12,AF12)</f>
        <v>1518</v>
      </c>
      <c r="BI12" s="116">
        <f>SUM(E12,AG12)</f>
        <v>1518</v>
      </c>
      <c r="BJ12" s="116">
        <f>SUM(F12,AH12)</f>
        <v>0</v>
      </c>
      <c r="BK12" s="116">
        <f>SUM(G12,AI12)</f>
        <v>0</v>
      </c>
      <c r="BL12" s="116">
        <f>SUM(H12,AJ12)</f>
        <v>1518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1765837</v>
      </c>
      <c r="BQ12" s="116">
        <f>SUM(M12,AO12)</f>
        <v>171603</v>
      </c>
      <c r="BR12" s="116">
        <f>SUM(N12,AP12)</f>
        <v>122751</v>
      </c>
      <c r="BS12" s="116">
        <f>SUM(O12,AQ12)</f>
        <v>36051</v>
      </c>
      <c r="BT12" s="116">
        <f>SUM(P12,AR12)</f>
        <v>12801</v>
      </c>
      <c r="BU12" s="116">
        <f>SUM(Q12,AS12)</f>
        <v>0</v>
      </c>
      <c r="BV12" s="116">
        <f>SUM(R12,AT12)</f>
        <v>1039783</v>
      </c>
      <c r="BW12" s="116">
        <f>SUM(S12,AU12)</f>
        <v>14955</v>
      </c>
      <c r="BX12" s="116">
        <f>SUM(T12,AV12)</f>
        <v>992647</v>
      </c>
      <c r="BY12" s="116">
        <f>SUM(U12,AW12)</f>
        <v>32181</v>
      </c>
      <c r="BZ12" s="116">
        <f>SUM(V12,AX12)</f>
        <v>14828</v>
      </c>
      <c r="CA12" s="116">
        <f>SUM(W12,AY12)</f>
        <v>539623</v>
      </c>
      <c r="CB12" s="116">
        <f>SUM(X12,AZ12)</f>
        <v>213278</v>
      </c>
      <c r="CC12" s="116">
        <f>SUM(Y12,BA12)</f>
        <v>303719</v>
      </c>
      <c r="CD12" s="116">
        <f>SUM(Z12,BB12)</f>
        <v>22546</v>
      </c>
      <c r="CE12" s="116">
        <f>SUM(AA12,BC12)</f>
        <v>80</v>
      </c>
      <c r="CF12" s="116">
        <f>SUM(AB12,BD12)</f>
        <v>0</v>
      </c>
      <c r="CG12" s="116">
        <f>SUM(AC12,BE12)</f>
        <v>0</v>
      </c>
      <c r="CH12" s="116">
        <f>SUM(AD12,BF12)</f>
        <v>55273</v>
      </c>
      <c r="CI12" s="116">
        <f>SUM(AE12,BG12)</f>
        <v>1822628</v>
      </c>
    </row>
    <row r="13" spans="1:87" ht="13.5" customHeight="1" x14ac:dyDescent="0.15">
      <c r="A13" s="114" t="s">
        <v>49</v>
      </c>
      <c r="B13" s="115" t="s">
        <v>336</v>
      </c>
      <c r="C13" s="114" t="s">
        <v>337</v>
      </c>
      <c r="D13" s="116">
        <f>+SUM(E13,J13)</f>
        <v>38774</v>
      </c>
      <c r="E13" s="116">
        <f>+SUM(F13:I13)</f>
        <v>38774</v>
      </c>
      <c r="F13" s="116">
        <v>0</v>
      </c>
      <c r="G13" s="116">
        <v>30280</v>
      </c>
      <c r="H13" s="116">
        <v>8494</v>
      </c>
      <c r="I13" s="116">
        <v>0</v>
      </c>
      <c r="J13" s="116">
        <v>0</v>
      </c>
      <c r="K13" s="116">
        <v>0</v>
      </c>
      <c r="L13" s="116">
        <f>+SUM(M13,R13,V13,W13,AC13)</f>
        <v>536924</v>
      </c>
      <c r="M13" s="116">
        <f>+SUM(N13:Q13)</f>
        <v>95605</v>
      </c>
      <c r="N13" s="116">
        <v>63974</v>
      </c>
      <c r="O13" s="116">
        <v>8200</v>
      </c>
      <c r="P13" s="116">
        <v>23431</v>
      </c>
      <c r="Q13" s="116">
        <v>0</v>
      </c>
      <c r="R13" s="116">
        <f>+SUM(S13:U13)</f>
        <v>141988</v>
      </c>
      <c r="S13" s="116">
        <v>3854</v>
      </c>
      <c r="T13" s="116">
        <v>128492</v>
      </c>
      <c r="U13" s="116">
        <v>9642</v>
      </c>
      <c r="V13" s="116">
        <v>10075</v>
      </c>
      <c r="W13" s="116">
        <f>+SUM(X13:AA13)</f>
        <v>289256</v>
      </c>
      <c r="X13" s="116">
        <v>173027</v>
      </c>
      <c r="Y13" s="116">
        <v>79075</v>
      </c>
      <c r="Z13" s="116">
        <v>13108</v>
      </c>
      <c r="AA13" s="116">
        <v>24046</v>
      </c>
      <c r="AB13" s="116">
        <v>0</v>
      </c>
      <c r="AC13" s="116">
        <v>0</v>
      </c>
      <c r="AD13" s="116">
        <v>15886</v>
      </c>
      <c r="AE13" s="116">
        <f>+SUM(D13,L13,AD13)</f>
        <v>591584</v>
      </c>
      <c r="AF13" s="116">
        <f>+SUM(AG13,AL13)</f>
        <v>4454</v>
      </c>
      <c r="AG13" s="116">
        <f>+SUM(AH13:AK13)</f>
        <v>4454</v>
      </c>
      <c r="AH13" s="116">
        <v>0</v>
      </c>
      <c r="AI13" s="116">
        <v>4454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62881</v>
      </c>
      <c r="AO13" s="116">
        <f>+SUM(AP13:AS13)</f>
        <v>21388</v>
      </c>
      <c r="AP13" s="116">
        <v>7051</v>
      </c>
      <c r="AQ13" s="116">
        <v>0</v>
      </c>
      <c r="AR13" s="116">
        <v>14337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41493</v>
      </c>
      <c r="AZ13" s="116">
        <v>0</v>
      </c>
      <c r="BA13" s="116">
        <v>41493</v>
      </c>
      <c r="BB13" s="116">
        <v>0</v>
      </c>
      <c r="BC13" s="116">
        <v>0</v>
      </c>
      <c r="BD13" s="116">
        <v>0</v>
      </c>
      <c r="BE13" s="116">
        <v>0</v>
      </c>
      <c r="BF13" s="116">
        <v>604</v>
      </c>
      <c r="BG13" s="116">
        <f>+SUM(BF13,AN13,AF13)</f>
        <v>67939</v>
      </c>
      <c r="BH13" s="116">
        <f>SUM(D13,AF13)</f>
        <v>43228</v>
      </c>
      <c r="BI13" s="116">
        <f>SUM(E13,AG13)</f>
        <v>43228</v>
      </c>
      <c r="BJ13" s="116">
        <f>SUM(F13,AH13)</f>
        <v>0</v>
      </c>
      <c r="BK13" s="116">
        <f>SUM(G13,AI13)</f>
        <v>34734</v>
      </c>
      <c r="BL13" s="116">
        <f>SUM(H13,AJ13)</f>
        <v>8494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599805</v>
      </c>
      <c r="BQ13" s="116">
        <f>SUM(M13,AO13)</f>
        <v>116993</v>
      </c>
      <c r="BR13" s="116">
        <f>SUM(N13,AP13)</f>
        <v>71025</v>
      </c>
      <c r="BS13" s="116">
        <f>SUM(O13,AQ13)</f>
        <v>8200</v>
      </c>
      <c r="BT13" s="116">
        <f>SUM(P13,AR13)</f>
        <v>37768</v>
      </c>
      <c r="BU13" s="116">
        <f>SUM(Q13,AS13)</f>
        <v>0</v>
      </c>
      <c r="BV13" s="116">
        <f>SUM(R13,AT13)</f>
        <v>141988</v>
      </c>
      <c r="BW13" s="116">
        <f>SUM(S13,AU13)</f>
        <v>3854</v>
      </c>
      <c r="BX13" s="116">
        <f>SUM(T13,AV13)</f>
        <v>128492</v>
      </c>
      <c r="BY13" s="116">
        <f>SUM(U13,AW13)</f>
        <v>9642</v>
      </c>
      <c r="BZ13" s="116">
        <f>SUM(V13,AX13)</f>
        <v>10075</v>
      </c>
      <c r="CA13" s="116">
        <f>SUM(W13,AY13)</f>
        <v>330749</v>
      </c>
      <c r="CB13" s="116">
        <f>SUM(X13,AZ13)</f>
        <v>173027</v>
      </c>
      <c r="CC13" s="116">
        <f>SUM(Y13,BA13)</f>
        <v>120568</v>
      </c>
      <c r="CD13" s="116">
        <f>SUM(Z13,BB13)</f>
        <v>13108</v>
      </c>
      <c r="CE13" s="116">
        <f>SUM(AA13,BC13)</f>
        <v>24046</v>
      </c>
      <c r="CF13" s="116">
        <f>SUM(AB13,BD13)</f>
        <v>0</v>
      </c>
      <c r="CG13" s="116">
        <f>SUM(AC13,BE13)</f>
        <v>0</v>
      </c>
      <c r="CH13" s="116">
        <f>SUM(AD13,BF13)</f>
        <v>16490</v>
      </c>
      <c r="CI13" s="116">
        <f>SUM(AE13,BG13)</f>
        <v>659523</v>
      </c>
    </row>
    <row r="14" spans="1:87" ht="13.5" customHeight="1" x14ac:dyDescent="0.15">
      <c r="A14" s="114" t="s">
        <v>49</v>
      </c>
      <c r="B14" s="115" t="s">
        <v>338</v>
      </c>
      <c r="C14" s="114" t="s">
        <v>339</v>
      </c>
      <c r="D14" s="116">
        <f>+SUM(E14,J14)</f>
        <v>21886</v>
      </c>
      <c r="E14" s="116">
        <f>+SUM(F14:I14)</f>
        <v>12646</v>
      </c>
      <c r="F14" s="116">
        <v>0</v>
      </c>
      <c r="G14" s="116">
        <v>0</v>
      </c>
      <c r="H14" s="116">
        <v>12646</v>
      </c>
      <c r="I14" s="116">
        <v>0</v>
      </c>
      <c r="J14" s="116">
        <v>9240</v>
      </c>
      <c r="K14" s="116">
        <v>0</v>
      </c>
      <c r="L14" s="116">
        <f>+SUM(M14,R14,V14,W14,AC14)</f>
        <v>266531</v>
      </c>
      <c r="M14" s="116">
        <f>+SUM(N14:Q14)</f>
        <v>51019</v>
      </c>
      <c r="N14" s="116">
        <v>51019</v>
      </c>
      <c r="O14" s="116">
        <v>0</v>
      </c>
      <c r="P14" s="116">
        <v>0</v>
      </c>
      <c r="Q14" s="116">
        <v>0</v>
      </c>
      <c r="R14" s="116">
        <f>+SUM(S14:U14)</f>
        <v>13426</v>
      </c>
      <c r="S14" s="116">
        <v>12929</v>
      </c>
      <c r="T14" s="116">
        <v>0</v>
      </c>
      <c r="U14" s="116">
        <v>497</v>
      </c>
      <c r="V14" s="116">
        <v>0</v>
      </c>
      <c r="W14" s="116">
        <f>+SUM(X14:AA14)</f>
        <v>202086</v>
      </c>
      <c r="X14" s="116">
        <v>98050</v>
      </c>
      <c r="Y14" s="116">
        <v>13199</v>
      </c>
      <c r="Z14" s="116">
        <v>17678</v>
      </c>
      <c r="AA14" s="116">
        <v>73159</v>
      </c>
      <c r="AB14" s="116">
        <v>0</v>
      </c>
      <c r="AC14" s="116">
        <v>0</v>
      </c>
      <c r="AD14" s="116">
        <v>32641</v>
      </c>
      <c r="AE14" s="116">
        <f>+SUM(D14,L14,AD14)</f>
        <v>321058</v>
      </c>
      <c r="AF14" s="116">
        <f>+SUM(AG14,AL14)</f>
        <v>1155</v>
      </c>
      <c r="AG14" s="116">
        <f>+SUM(AH14:AK14)</f>
        <v>1155</v>
      </c>
      <c r="AH14" s="116">
        <v>0</v>
      </c>
      <c r="AI14" s="116">
        <v>1155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74116</v>
      </c>
      <c r="AO14" s="116">
        <f>+SUM(AP14:AS14)</f>
        <v>17991</v>
      </c>
      <c r="AP14" s="116">
        <v>17991</v>
      </c>
      <c r="AQ14" s="116">
        <v>0</v>
      </c>
      <c r="AR14" s="116">
        <v>0</v>
      </c>
      <c r="AS14" s="116">
        <v>0</v>
      </c>
      <c r="AT14" s="116">
        <f>+SUM(AU14:AW14)</f>
        <v>40230</v>
      </c>
      <c r="AU14" s="116">
        <v>0</v>
      </c>
      <c r="AV14" s="116">
        <v>40230</v>
      </c>
      <c r="AW14" s="116">
        <v>0</v>
      </c>
      <c r="AX14" s="116">
        <v>0</v>
      </c>
      <c r="AY14" s="116">
        <f>+SUM(AZ14:BC14)</f>
        <v>15895</v>
      </c>
      <c r="AZ14" s="116">
        <v>3520</v>
      </c>
      <c r="BA14" s="116">
        <v>12375</v>
      </c>
      <c r="BB14" s="116">
        <v>0</v>
      </c>
      <c r="BC14" s="116">
        <v>0</v>
      </c>
      <c r="BD14" s="116">
        <v>0</v>
      </c>
      <c r="BE14" s="116">
        <v>0</v>
      </c>
      <c r="BF14" s="116">
        <v>7035</v>
      </c>
      <c r="BG14" s="116">
        <f>+SUM(BF14,AN14,AF14)</f>
        <v>82306</v>
      </c>
      <c r="BH14" s="116">
        <f>SUM(D14,AF14)</f>
        <v>23041</v>
      </c>
      <c r="BI14" s="116">
        <f>SUM(E14,AG14)</f>
        <v>13801</v>
      </c>
      <c r="BJ14" s="116">
        <f>SUM(F14,AH14)</f>
        <v>0</v>
      </c>
      <c r="BK14" s="116">
        <f>SUM(G14,AI14)</f>
        <v>1155</v>
      </c>
      <c r="BL14" s="116">
        <f>SUM(H14,AJ14)</f>
        <v>12646</v>
      </c>
      <c r="BM14" s="116">
        <f>SUM(I14,AK14)</f>
        <v>0</v>
      </c>
      <c r="BN14" s="116">
        <f>SUM(J14,AL14)</f>
        <v>9240</v>
      </c>
      <c r="BO14" s="116">
        <f>SUM(K14,AM14)</f>
        <v>0</v>
      </c>
      <c r="BP14" s="116">
        <f>SUM(L14,AN14)</f>
        <v>340647</v>
      </c>
      <c r="BQ14" s="116">
        <f>SUM(M14,AO14)</f>
        <v>69010</v>
      </c>
      <c r="BR14" s="116">
        <f>SUM(N14,AP14)</f>
        <v>69010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53656</v>
      </c>
      <c r="BW14" s="116">
        <f>SUM(S14,AU14)</f>
        <v>12929</v>
      </c>
      <c r="BX14" s="116">
        <f>SUM(T14,AV14)</f>
        <v>40230</v>
      </c>
      <c r="BY14" s="116">
        <f>SUM(U14,AW14)</f>
        <v>497</v>
      </c>
      <c r="BZ14" s="116">
        <f>SUM(V14,AX14)</f>
        <v>0</v>
      </c>
      <c r="CA14" s="116">
        <f>SUM(W14,AY14)</f>
        <v>217981</v>
      </c>
      <c r="CB14" s="116">
        <f>SUM(X14,AZ14)</f>
        <v>101570</v>
      </c>
      <c r="CC14" s="116">
        <f>SUM(Y14,BA14)</f>
        <v>25574</v>
      </c>
      <c r="CD14" s="116">
        <f>SUM(Z14,BB14)</f>
        <v>17678</v>
      </c>
      <c r="CE14" s="116">
        <f>SUM(AA14,BC14)</f>
        <v>73159</v>
      </c>
      <c r="CF14" s="116">
        <f>SUM(AB14,BD14)</f>
        <v>0</v>
      </c>
      <c r="CG14" s="116">
        <f>SUM(AC14,BE14)</f>
        <v>0</v>
      </c>
      <c r="CH14" s="116">
        <f>SUM(AD14,BF14)</f>
        <v>39676</v>
      </c>
      <c r="CI14" s="116">
        <f>SUM(AE14,BG14)</f>
        <v>403364</v>
      </c>
    </row>
    <row r="15" spans="1:87" ht="13.5" customHeight="1" x14ac:dyDescent="0.15">
      <c r="A15" s="114" t="s">
        <v>49</v>
      </c>
      <c r="B15" s="115" t="s">
        <v>340</v>
      </c>
      <c r="C15" s="114" t="s">
        <v>341</v>
      </c>
      <c r="D15" s="116">
        <f>+SUM(E15,J15)</f>
        <v>39600</v>
      </c>
      <c r="E15" s="116">
        <f>+SUM(F15:I15)</f>
        <v>39600</v>
      </c>
      <c r="F15" s="116">
        <v>0</v>
      </c>
      <c r="G15" s="116">
        <v>39600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226019</v>
      </c>
      <c r="M15" s="116">
        <f>+SUM(N15:Q15)</f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f>+SUM(S15:U15)</f>
        <v>16112</v>
      </c>
      <c r="S15" s="116">
        <v>0</v>
      </c>
      <c r="T15" s="116">
        <v>16112</v>
      </c>
      <c r="U15" s="116">
        <v>0</v>
      </c>
      <c r="V15" s="116">
        <v>0</v>
      </c>
      <c r="W15" s="116">
        <f>+SUM(X15:AA15)</f>
        <v>209907</v>
      </c>
      <c r="X15" s="116">
        <v>131082</v>
      </c>
      <c r="Y15" s="116">
        <v>77758</v>
      </c>
      <c r="Z15" s="116">
        <v>0</v>
      </c>
      <c r="AA15" s="116">
        <v>1067</v>
      </c>
      <c r="AB15" s="116">
        <v>0</v>
      </c>
      <c r="AC15" s="116">
        <v>0</v>
      </c>
      <c r="AD15" s="116">
        <v>13886</v>
      </c>
      <c r="AE15" s="116">
        <f>+SUM(D15,L15,AD15)</f>
        <v>279505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62612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38748</v>
      </c>
      <c r="AU15" s="116">
        <v>0</v>
      </c>
      <c r="AV15" s="116">
        <v>38748</v>
      </c>
      <c r="AW15" s="116">
        <v>0</v>
      </c>
      <c r="AX15" s="116">
        <v>0</v>
      </c>
      <c r="AY15" s="116">
        <f>+SUM(AZ15:BC15)</f>
        <v>23864</v>
      </c>
      <c r="AZ15" s="116">
        <v>0</v>
      </c>
      <c r="BA15" s="116">
        <v>23864</v>
      </c>
      <c r="BB15" s="116">
        <v>0</v>
      </c>
      <c r="BC15" s="116">
        <v>0</v>
      </c>
      <c r="BD15" s="116">
        <v>0</v>
      </c>
      <c r="BE15" s="116">
        <v>0</v>
      </c>
      <c r="BF15" s="116">
        <v>0</v>
      </c>
      <c r="BG15" s="116">
        <f>+SUM(BF15,AN15,AF15)</f>
        <v>62612</v>
      </c>
      <c r="BH15" s="116">
        <f>SUM(D15,AF15)</f>
        <v>39600</v>
      </c>
      <c r="BI15" s="116">
        <f>SUM(E15,AG15)</f>
        <v>39600</v>
      </c>
      <c r="BJ15" s="116">
        <f>SUM(F15,AH15)</f>
        <v>0</v>
      </c>
      <c r="BK15" s="116">
        <f>SUM(G15,AI15)</f>
        <v>39600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288631</v>
      </c>
      <c r="BQ15" s="116">
        <f>SUM(M15,AO15)</f>
        <v>0</v>
      </c>
      <c r="BR15" s="116">
        <f>SUM(N15,AP15)</f>
        <v>0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54860</v>
      </c>
      <c r="BW15" s="116">
        <f>SUM(S15,AU15)</f>
        <v>0</v>
      </c>
      <c r="BX15" s="116">
        <f>SUM(T15,AV15)</f>
        <v>54860</v>
      </c>
      <c r="BY15" s="116">
        <f>SUM(U15,AW15)</f>
        <v>0</v>
      </c>
      <c r="BZ15" s="116">
        <f>SUM(V15,AX15)</f>
        <v>0</v>
      </c>
      <c r="CA15" s="116">
        <f>SUM(W15,AY15)</f>
        <v>233771</v>
      </c>
      <c r="CB15" s="116">
        <f>SUM(X15,AZ15)</f>
        <v>131082</v>
      </c>
      <c r="CC15" s="116">
        <f>SUM(Y15,BA15)</f>
        <v>101622</v>
      </c>
      <c r="CD15" s="116">
        <f>SUM(Z15,BB15)</f>
        <v>0</v>
      </c>
      <c r="CE15" s="116">
        <f>SUM(AA15,BC15)</f>
        <v>1067</v>
      </c>
      <c r="CF15" s="116">
        <f>SUM(AB15,BD15)</f>
        <v>0</v>
      </c>
      <c r="CG15" s="116">
        <f>SUM(AC15,BE15)</f>
        <v>0</v>
      </c>
      <c r="CH15" s="116">
        <f>SUM(AD15,BF15)</f>
        <v>13886</v>
      </c>
      <c r="CI15" s="116">
        <f>SUM(AE15,BG15)</f>
        <v>342117</v>
      </c>
    </row>
    <row r="16" spans="1:87" ht="13.5" customHeight="1" x14ac:dyDescent="0.15">
      <c r="A16" s="114" t="s">
        <v>49</v>
      </c>
      <c r="B16" s="115" t="s">
        <v>342</v>
      </c>
      <c r="C16" s="114" t="s">
        <v>343</v>
      </c>
      <c r="D16" s="116">
        <f>+SUM(E16,J16)</f>
        <v>1086</v>
      </c>
      <c r="E16" s="116">
        <f>+SUM(F16:I16)</f>
        <v>1086</v>
      </c>
      <c r="F16" s="116">
        <v>0</v>
      </c>
      <c r="G16" s="116">
        <v>0</v>
      </c>
      <c r="H16" s="116">
        <v>1086</v>
      </c>
      <c r="I16" s="116">
        <v>0</v>
      </c>
      <c r="J16" s="116">
        <v>0</v>
      </c>
      <c r="K16" s="116">
        <v>1086409</v>
      </c>
      <c r="L16" s="116">
        <f>+SUM(M16,R16,V16,W16,AC16)</f>
        <v>252681</v>
      </c>
      <c r="M16" s="116">
        <f>+SUM(N16:Q16)</f>
        <v>22669</v>
      </c>
      <c r="N16" s="116">
        <v>22669</v>
      </c>
      <c r="O16" s="116">
        <v>0</v>
      </c>
      <c r="P16" s="116">
        <v>0</v>
      </c>
      <c r="Q16" s="116">
        <v>0</v>
      </c>
      <c r="R16" s="116">
        <f>+SUM(S16:U16)</f>
        <v>49408</v>
      </c>
      <c r="S16" s="116">
        <v>0</v>
      </c>
      <c r="T16" s="116">
        <v>48909</v>
      </c>
      <c r="U16" s="116">
        <v>499</v>
      </c>
      <c r="V16" s="116">
        <v>0</v>
      </c>
      <c r="W16" s="116">
        <f>+SUM(X16:AA16)</f>
        <v>180604</v>
      </c>
      <c r="X16" s="116">
        <v>57703</v>
      </c>
      <c r="Y16" s="116">
        <v>71905</v>
      </c>
      <c r="Z16" s="116">
        <v>16201</v>
      </c>
      <c r="AA16" s="116">
        <v>34795</v>
      </c>
      <c r="AB16" s="116">
        <v>5715</v>
      </c>
      <c r="AC16" s="116">
        <v>0</v>
      </c>
      <c r="AD16" s="116">
        <v>4685</v>
      </c>
      <c r="AE16" s="116">
        <f>+SUM(D16,L16,AD16)</f>
        <v>258452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58484</v>
      </c>
      <c r="AO16" s="116">
        <f>+SUM(AP16:AS16)</f>
        <v>4462</v>
      </c>
      <c r="AP16" s="116">
        <v>4462</v>
      </c>
      <c r="AQ16" s="116">
        <v>0</v>
      </c>
      <c r="AR16" s="116">
        <v>0</v>
      </c>
      <c r="AS16" s="116">
        <v>0</v>
      </c>
      <c r="AT16" s="116">
        <f>+SUM(AU16:AW16)</f>
        <v>570</v>
      </c>
      <c r="AU16" s="116">
        <v>0</v>
      </c>
      <c r="AV16" s="116">
        <v>570</v>
      </c>
      <c r="AW16" s="116">
        <v>0</v>
      </c>
      <c r="AX16" s="116">
        <v>0</v>
      </c>
      <c r="AY16" s="116">
        <f>+SUM(AZ16:BC16)</f>
        <v>53452</v>
      </c>
      <c r="AZ16" s="116">
        <v>0</v>
      </c>
      <c r="BA16" s="116">
        <v>53452</v>
      </c>
      <c r="BB16" s="116">
        <v>0</v>
      </c>
      <c r="BC16" s="116">
        <v>0</v>
      </c>
      <c r="BD16" s="116">
        <v>0</v>
      </c>
      <c r="BE16" s="116">
        <v>0</v>
      </c>
      <c r="BF16" s="116">
        <v>0</v>
      </c>
      <c r="BG16" s="116">
        <f>+SUM(BF16,AN16,AF16)</f>
        <v>58484</v>
      </c>
      <c r="BH16" s="116">
        <f>SUM(D16,AF16)</f>
        <v>1086</v>
      </c>
      <c r="BI16" s="116">
        <f>SUM(E16,AG16)</f>
        <v>1086</v>
      </c>
      <c r="BJ16" s="116">
        <f>SUM(F16,AH16)</f>
        <v>0</v>
      </c>
      <c r="BK16" s="116">
        <f>SUM(G16,AI16)</f>
        <v>0</v>
      </c>
      <c r="BL16" s="116">
        <f>SUM(H16,AJ16)</f>
        <v>1086</v>
      </c>
      <c r="BM16" s="116">
        <f>SUM(I16,AK16)</f>
        <v>0</v>
      </c>
      <c r="BN16" s="116">
        <f>SUM(J16,AL16)</f>
        <v>0</v>
      </c>
      <c r="BO16" s="116">
        <f>SUM(K16,AM16)</f>
        <v>1086409</v>
      </c>
      <c r="BP16" s="116">
        <f>SUM(L16,AN16)</f>
        <v>311165</v>
      </c>
      <c r="BQ16" s="116">
        <f>SUM(M16,AO16)</f>
        <v>27131</v>
      </c>
      <c r="BR16" s="116">
        <f>SUM(N16,AP16)</f>
        <v>27131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49978</v>
      </c>
      <c r="BW16" s="116">
        <f>SUM(S16,AU16)</f>
        <v>0</v>
      </c>
      <c r="BX16" s="116">
        <f>SUM(T16,AV16)</f>
        <v>49479</v>
      </c>
      <c r="BY16" s="116">
        <f>SUM(U16,AW16)</f>
        <v>499</v>
      </c>
      <c r="BZ16" s="116">
        <f>SUM(V16,AX16)</f>
        <v>0</v>
      </c>
      <c r="CA16" s="116">
        <f>SUM(W16,AY16)</f>
        <v>234056</v>
      </c>
      <c r="CB16" s="116">
        <f>SUM(X16,AZ16)</f>
        <v>57703</v>
      </c>
      <c r="CC16" s="116">
        <f>SUM(Y16,BA16)</f>
        <v>125357</v>
      </c>
      <c r="CD16" s="116">
        <f>SUM(Z16,BB16)</f>
        <v>16201</v>
      </c>
      <c r="CE16" s="116">
        <f>SUM(AA16,BC16)</f>
        <v>34795</v>
      </c>
      <c r="CF16" s="116">
        <f>SUM(AB16,BD16)</f>
        <v>5715</v>
      </c>
      <c r="CG16" s="116">
        <f>SUM(AC16,BE16)</f>
        <v>0</v>
      </c>
      <c r="CH16" s="116">
        <f>SUM(AD16,BF16)</f>
        <v>4685</v>
      </c>
      <c r="CI16" s="116">
        <f>SUM(AE16,BG16)</f>
        <v>316936</v>
      </c>
    </row>
    <row r="17" spans="1:87" ht="13.5" customHeight="1" x14ac:dyDescent="0.15">
      <c r="A17" s="114" t="s">
        <v>49</v>
      </c>
      <c r="B17" s="115" t="s">
        <v>346</v>
      </c>
      <c r="C17" s="114" t="s">
        <v>347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167547</v>
      </c>
      <c r="M17" s="116">
        <f>+SUM(N17:Q17)</f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167547</v>
      </c>
      <c r="X17" s="116">
        <v>152897</v>
      </c>
      <c r="Y17" s="116">
        <v>12102</v>
      </c>
      <c r="Z17" s="116">
        <v>2548</v>
      </c>
      <c r="AA17" s="116">
        <v>0</v>
      </c>
      <c r="AB17" s="116">
        <v>96851</v>
      </c>
      <c r="AC17" s="116">
        <v>0</v>
      </c>
      <c r="AD17" s="116">
        <v>0</v>
      </c>
      <c r="AE17" s="116">
        <f>+SUM(D17,L17,AD17)</f>
        <v>167547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136645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167547</v>
      </c>
      <c r="BQ17" s="116">
        <f>SUM(M17,AO17)</f>
        <v>0</v>
      </c>
      <c r="BR17" s="116">
        <f>SUM(N17,AP17)</f>
        <v>0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167547</v>
      </c>
      <c r="CB17" s="116">
        <f>SUM(X17,AZ17)</f>
        <v>152897</v>
      </c>
      <c r="CC17" s="116">
        <f>SUM(Y17,BA17)</f>
        <v>12102</v>
      </c>
      <c r="CD17" s="116">
        <f>SUM(Z17,BB17)</f>
        <v>2548</v>
      </c>
      <c r="CE17" s="116">
        <f>SUM(AA17,BC17)</f>
        <v>0</v>
      </c>
      <c r="CF17" s="116">
        <f>SUM(AB17,BD17)</f>
        <v>233496</v>
      </c>
      <c r="CG17" s="116">
        <f>SUM(AC17,BE17)</f>
        <v>0</v>
      </c>
      <c r="CH17" s="116">
        <f>SUM(AD17,BF17)</f>
        <v>0</v>
      </c>
      <c r="CI17" s="116">
        <f>SUM(AE17,BG17)</f>
        <v>167547</v>
      </c>
    </row>
    <row r="18" spans="1:87" ht="13.5" customHeight="1" x14ac:dyDescent="0.15">
      <c r="A18" s="114" t="s">
        <v>49</v>
      </c>
      <c r="B18" s="115" t="s">
        <v>351</v>
      </c>
      <c r="C18" s="114" t="s">
        <v>352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2592751</v>
      </c>
      <c r="L18" s="116">
        <f>+SUM(M18,R18,V18,W18,AC18)</f>
        <v>790162</v>
      </c>
      <c r="M18" s="116">
        <f>+SUM(N18:Q18)</f>
        <v>99556</v>
      </c>
      <c r="N18" s="116">
        <v>99556</v>
      </c>
      <c r="O18" s="116">
        <v>0</v>
      </c>
      <c r="P18" s="116">
        <v>0</v>
      </c>
      <c r="Q18" s="116">
        <v>0</v>
      </c>
      <c r="R18" s="116">
        <f>+SUM(S18:U18)</f>
        <v>273328</v>
      </c>
      <c r="S18" s="116">
        <v>1962</v>
      </c>
      <c r="T18" s="116">
        <v>266980</v>
      </c>
      <c r="U18" s="116">
        <v>4386</v>
      </c>
      <c r="V18" s="116">
        <v>0</v>
      </c>
      <c r="W18" s="116">
        <f>+SUM(X18:AA18)</f>
        <v>417278</v>
      </c>
      <c r="X18" s="116">
        <v>188166</v>
      </c>
      <c r="Y18" s="116">
        <v>214734</v>
      </c>
      <c r="Z18" s="116">
        <v>0</v>
      </c>
      <c r="AA18" s="116">
        <v>14378</v>
      </c>
      <c r="AB18" s="116">
        <v>13639</v>
      </c>
      <c r="AC18" s="116">
        <v>0</v>
      </c>
      <c r="AD18" s="116">
        <v>205916</v>
      </c>
      <c r="AE18" s="116">
        <f>+SUM(D18,L18,AD18)</f>
        <v>996078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270072</v>
      </c>
      <c r="AO18" s="116">
        <f>+SUM(AP18:AS18)</f>
        <v>77583</v>
      </c>
      <c r="AP18" s="116">
        <v>77583</v>
      </c>
      <c r="AQ18" s="116">
        <v>0</v>
      </c>
      <c r="AR18" s="116">
        <v>0</v>
      </c>
      <c r="AS18" s="116">
        <v>0</v>
      </c>
      <c r="AT18" s="116">
        <f>+SUM(AU18:AW18)</f>
        <v>92998</v>
      </c>
      <c r="AU18" s="116">
        <v>0</v>
      </c>
      <c r="AV18" s="116">
        <v>92998</v>
      </c>
      <c r="AW18" s="116">
        <v>0</v>
      </c>
      <c r="AX18" s="116">
        <v>0</v>
      </c>
      <c r="AY18" s="116">
        <f>+SUM(AZ18:BC18)</f>
        <v>99491</v>
      </c>
      <c r="AZ18" s="116">
        <v>91213</v>
      </c>
      <c r="BA18" s="116">
        <v>7682</v>
      </c>
      <c r="BB18" s="116">
        <v>0</v>
      </c>
      <c r="BC18" s="116">
        <v>596</v>
      </c>
      <c r="BD18" s="116">
        <v>0</v>
      </c>
      <c r="BE18" s="116">
        <v>0</v>
      </c>
      <c r="BF18" s="116">
        <v>4689</v>
      </c>
      <c r="BG18" s="116">
        <f>+SUM(BF18,AN18,AF18)</f>
        <v>274761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2592751</v>
      </c>
      <c r="BP18" s="116">
        <f>SUM(L18,AN18)</f>
        <v>1060234</v>
      </c>
      <c r="BQ18" s="116">
        <f>SUM(M18,AO18)</f>
        <v>177139</v>
      </c>
      <c r="BR18" s="116">
        <f>SUM(N18,AP18)</f>
        <v>177139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366326</v>
      </c>
      <c r="BW18" s="116">
        <f>SUM(S18,AU18)</f>
        <v>1962</v>
      </c>
      <c r="BX18" s="116">
        <f>SUM(T18,AV18)</f>
        <v>359978</v>
      </c>
      <c r="BY18" s="116">
        <f>SUM(U18,AW18)</f>
        <v>4386</v>
      </c>
      <c r="BZ18" s="116">
        <f>SUM(V18,AX18)</f>
        <v>0</v>
      </c>
      <c r="CA18" s="116">
        <f>SUM(W18,AY18)</f>
        <v>516769</v>
      </c>
      <c r="CB18" s="116">
        <f>SUM(X18,AZ18)</f>
        <v>279379</v>
      </c>
      <c r="CC18" s="116">
        <f>SUM(Y18,BA18)</f>
        <v>222416</v>
      </c>
      <c r="CD18" s="116">
        <f>SUM(Z18,BB18)</f>
        <v>0</v>
      </c>
      <c r="CE18" s="116">
        <f>SUM(AA18,BC18)</f>
        <v>14974</v>
      </c>
      <c r="CF18" s="116">
        <f>SUM(AB18,BD18)</f>
        <v>13639</v>
      </c>
      <c r="CG18" s="116">
        <f>SUM(AC18,BE18)</f>
        <v>0</v>
      </c>
      <c r="CH18" s="116">
        <f>SUM(AD18,BF18)</f>
        <v>210605</v>
      </c>
      <c r="CI18" s="116">
        <f>SUM(AE18,BG18)</f>
        <v>1270839</v>
      </c>
    </row>
    <row r="19" spans="1:87" ht="13.5" customHeight="1" x14ac:dyDescent="0.15">
      <c r="A19" s="114" t="s">
        <v>49</v>
      </c>
      <c r="B19" s="115" t="s">
        <v>353</v>
      </c>
      <c r="C19" s="114" t="s">
        <v>354</v>
      </c>
      <c r="D19" s="116">
        <f>+SUM(E19,J19)</f>
        <v>12239</v>
      </c>
      <c r="E19" s="116">
        <f>+SUM(F19:I19)</f>
        <v>12239</v>
      </c>
      <c r="F19" s="116">
        <v>0</v>
      </c>
      <c r="G19" s="116">
        <v>0</v>
      </c>
      <c r="H19" s="116">
        <v>0</v>
      </c>
      <c r="I19" s="116">
        <v>12239</v>
      </c>
      <c r="J19" s="116">
        <v>0</v>
      </c>
      <c r="K19" s="116">
        <v>0</v>
      </c>
      <c r="L19" s="116">
        <f>+SUM(M19,R19,V19,W19,AC19)</f>
        <v>748238</v>
      </c>
      <c r="M19" s="116">
        <f>+SUM(N19:Q19)</f>
        <v>126209</v>
      </c>
      <c r="N19" s="116">
        <v>22272</v>
      </c>
      <c r="O19" s="116">
        <v>0</v>
      </c>
      <c r="P19" s="116">
        <v>103937</v>
      </c>
      <c r="Q19" s="116">
        <v>0</v>
      </c>
      <c r="R19" s="116">
        <f>+SUM(S19:U19)</f>
        <v>255016</v>
      </c>
      <c r="S19" s="116">
        <v>629</v>
      </c>
      <c r="T19" s="116">
        <v>254387</v>
      </c>
      <c r="U19" s="116">
        <v>0</v>
      </c>
      <c r="V19" s="116">
        <v>0</v>
      </c>
      <c r="W19" s="116">
        <f>+SUM(X19:AA19)</f>
        <v>367013</v>
      </c>
      <c r="X19" s="116">
        <v>182293</v>
      </c>
      <c r="Y19" s="116">
        <v>10379</v>
      </c>
      <c r="Z19" s="116">
        <v>42082</v>
      </c>
      <c r="AA19" s="116">
        <v>132259</v>
      </c>
      <c r="AB19" s="116">
        <v>0</v>
      </c>
      <c r="AC19" s="116">
        <v>0</v>
      </c>
      <c r="AD19" s="116">
        <v>0</v>
      </c>
      <c r="AE19" s="116">
        <f>+SUM(D19,L19,AD19)</f>
        <v>760477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282564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659</v>
      </c>
      <c r="AU19" s="116">
        <v>0</v>
      </c>
      <c r="AV19" s="116">
        <v>659</v>
      </c>
      <c r="AW19" s="116">
        <v>0</v>
      </c>
      <c r="AX19" s="116">
        <v>0</v>
      </c>
      <c r="AY19" s="116">
        <f>+SUM(AZ19:BC19)</f>
        <v>281905</v>
      </c>
      <c r="AZ19" s="116">
        <v>0</v>
      </c>
      <c r="BA19" s="116">
        <v>279742</v>
      </c>
      <c r="BB19" s="116">
        <v>0</v>
      </c>
      <c r="BC19" s="116">
        <v>2163</v>
      </c>
      <c r="BD19" s="116">
        <v>0</v>
      </c>
      <c r="BE19" s="116">
        <v>0</v>
      </c>
      <c r="BF19" s="116">
        <v>0</v>
      </c>
      <c r="BG19" s="116">
        <f>+SUM(BF19,AN19,AF19)</f>
        <v>282564</v>
      </c>
      <c r="BH19" s="116">
        <f>SUM(D19,AF19)</f>
        <v>12239</v>
      </c>
      <c r="BI19" s="116">
        <f>SUM(E19,AG19)</f>
        <v>12239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12239</v>
      </c>
      <c r="BN19" s="116">
        <f>SUM(J19,AL19)</f>
        <v>0</v>
      </c>
      <c r="BO19" s="116">
        <f>SUM(K19,AM19)</f>
        <v>0</v>
      </c>
      <c r="BP19" s="116">
        <f>SUM(L19,AN19)</f>
        <v>1030802</v>
      </c>
      <c r="BQ19" s="116">
        <f>SUM(M19,AO19)</f>
        <v>126209</v>
      </c>
      <c r="BR19" s="116">
        <f>SUM(N19,AP19)</f>
        <v>22272</v>
      </c>
      <c r="BS19" s="116">
        <f>SUM(O19,AQ19)</f>
        <v>0</v>
      </c>
      <c r="BT19" s="116">
        <f>SUM(P19,AR19)</f>
        <v>103937</v>
      </c>
      <c r="BU19" s="116">
        <f>SUM(Q19,AS19)</f>
        <v>0</v>
      </c>
      <c r="BV19" s="116">
        <f>SUM(R19,AT19)</f>
        <v>255675</v>
      </c>
      <c r="BW19" s="116">
        <f>SUM(S19,AU19)</f>
        <v>629</v>
      </c>
      <c r="BX19" s="116">
        <f>SUM(T19,AV19)</f>
        <v>255046</v>
      </c>
      <c r="BY19" s="116">
        <f>SUM(U19,AW19)</f>
        <v>0</v>
      </c>
      <c r="BZ19" s="116">
        <f>SUM(V19,AX19)</f>
        <v>0</v>
      </c>
      <c r="CA19" s="116">
        <f>SUM(W19,AY19)</f>
        <v>648918</v>
      </c>
      <c r="CB19" s="116">
        <f>SUM(X19,AZ19)</f>
        <v>182293</v>
      </c>
      <c r="CC19" s="116">
        <f>SUM(Y19,BA19)</f>
        <v>290121</v>
      </c>
      <c r="CD19" s="116">
        <f>SUM(Z19,BB19)</f>
        <v>42082</v>
      </c>
      <c r="CE19" s="116">
        <f>SUM(AA19,BC19)</f>
        <v>134422</v>
      </c>
      <c r="CF19" s="116">
        <f>SUM(AB19,BD19)</f>
        <v>0</v>
      </c>
      <c r="CG19" s="116">
        <f>SUM(AC19,BE19)</f>
        <v>0</v>
      </c>
      <c r="CH19" s="116">
        <f>SUM(AD19,BF19)</f>
        <v>0</v>
      </c>
      <c r="CI19" s="116">
        <f>SUM(AE19,BG19)</f>
        <v>1043041</v>
      </c>
    </row>
    <row r="20" spans="1:87" ht="13.5" customHeight="1" x14ac:dyDescent="0.15">
      <c r="A20" s="114" t="s">
        <v>49</v>
      </c>
      <c r="B20" s="115" t="s">
        <v>355</v>
      </c>
      <c r="C20" s="114" t="s">
        <v>356</v>
      </c>
      <c r="D20" s="116">
        <f>+SUM(E20,J20)</f>
        <v>147810</v>
      </c>
      <c r="E20" s="116">
        <f>+SUM(F20:I20)</f>
        <v>147810</v>
      </c>
      <c r="F20" s="116">
        <v>28710</v>
      </c>
      <c r="G20" s="116">
        <v>119100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312399</v>
      </c>
      <c r="M20" s="116">
        <f>+SUM(N20:Q20)</f>
        <v>7159</v>
      </c>
      <c r="N20" s="116">
        <v>7159</v>
      </c>
      <c r="O20" s="116">
        <v>0</v>
      </c>
      <c r="P20" s="116">
        <v>0</v>
      </c>
      <c r="Q20" s="116">
        <v>0</v>
      </c>
      <c r="R20" s="116">
        <f>+SUM(S20:U20)</f>
        <v>17866</v>
      </c>
      <c r="S20" s="116">
        <v>17866</v>
      </c>
      <c r="T20" s="116">
        <v>0</v>
      </c>
      <c r="U20" s="116">
        <v>0</v>
      </c>
      <c r="V20" s="116">
        <v>0</v>
      </c>
      <c r="W20" s="116">
        <f>+SUM(X20:AA20)</f>
        <v>287374</v>
      </c>
      <c r="X20" s="116">
        <v>141473</v>
      </c>
      <c r="Y20" s="116">
        <v>136192</v>
      </c>
      <c r="Z20" s="116">
        <v>7806</v>
      </c>
      <c r="AA20" s="116">
        <v>1903</v>
      </c>
      <c r="AB20" s="116">
        <v>0</v>
      </c>
      <c r="AC20" s="116">
        <v>0</v>
      </c>
      <c r="AD20" s="116">
        <v>793</v>
      </c>
      <c r="AE20" s="116">
        <f>+SUM(D20,L20,AD20)</f>
        <v>461002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112884</v>
      </c>
      <c r="AO20" s="116">
        <f>+SUM(AP20:AS20)</f>
        <v>59251</v>
      </c>
      <c r="AP20" s="116">
        <v>18859</v>
      </c>
      <c r="AQ20" s="116">
        <v>0</v>
      </c>
      <c r="AR20" s="116">
        <v>40392</v>
      </c>
      <c r="AS20" s="116">
        <v>0</v>
      </c>
      <c r="AT20" s="116">
        <f>+SUM(AU20:AW20)</f>
        <v>29821</v>
      </c>
      <c r="AU20" s="116">
        <v>0</v>
      </c>
      <c r="AV20" s="116">
        <v>29821</v>
      </c>
      <c r="AW20" s="116">
        <v>0</v>
      </c>
      <c r="AX20" s="116">
        <v>0</v>
      </c>
      <c r="AY20" s="116">
        <f>+SUM(AZ20:BC20)</f>
        <v>23812</v>
      </c>
      <c r="AZ20" s="116">
        <v>3600</v>
      </c>
      <c r="BA20" s="116">
        <v>19746</v>
      </c>
      <c r="BB20" s="116">
        <v>0</v>
      </c>
      <c r="BC20" s="116">
        <v>466</v>
      </c>
      <c r="BD20" s="116">
        <v>0</v>
      </c>
      <c r="BE20" s="116">
        <v>0</v>
      </c>
      <c r="BF20" s="116">
        <v>32</v>
      </c>
      <c r="BG20" s="116">
        <f>+SUM(BF20,AN20,AF20)</f>
        <v>112916</v>
      </c>
      <c r="BH20" s="116">
        <f>SUM(D20,AF20)</f>
        <v>147810</v>
      </c>
      <c r="BI20" s="116">
        <f>SUM(E20,AG20)</f>
        <v>147810</v>
      </c>
      <c r="BJ20" s="116">
        <f>SUM(F20,AH20)</f>
        <v>28710</v>
      </c>
      <c r="BK20" s="116">
        <f>SUM(G20,AI20)</f>
        <v>119100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425283</v>
      </c>
      <c r="BQ20" s="116">
        <f>SUM(M20,AO20)</f>
        <v>66410</v>
      </c>
      <c r="BR20" s="116">
        <f>SUM(N20,AP20)</f>
        <v>26018</v>
      </c>
      <c r="BS20" s="116">
        <f>SUM(O20,AQ20)</f>
        <v>0</v>
      </c>
      <c r="BT20" s="116">
        <f>SUM(P20,AR20)</f>
        <v>40392</v>
      </c>
      <c r="BU20" s="116">
        <f>SUM(Q20,AS20)</f>
        <v>0</v>
      </c>
      <c r="BV20" s="116">
        <f>SUM(R20,AT20)</f>
        <v>47687</v>
      </c>
      <c r="BW20" s="116">
        <f>SUM(S20,AU20)</f>
        <v>17866</v>
      </c>
      <c r="BX20" s="116">
        <f>SUM(T20,AV20)</f>
        <v>29821</v>
      </c>
      <c r="BY20" s="116">
        <f>SUM(U20,AW20)</f>
        <v>0</v>
      </c>
      <c r="BZ20" s="116">
        <f>SUM(V20,AX20)</f>
        <v>0</v>
      </c>
      <c r="CA20" s="116">
        <f>SUM(W20,AY20)</f>
        <v>311186</v>
      </c>
      <c r="CB20" s="116">
        <f>SUM(X20,AZ20)</f>
        <v>145073</v>
      </c>
      <c r="CC20" s="116">
        <f>SUM(Y20,BA20)</f>
        <v>155938</v>
      </c>
      <c r="CD20" s="116">
        <f>SUM(Z20,BB20)</f>
        <v>7806</v>
      </c>
      <c r="CE20" s="116">
        <f>SUM(AA20,BC20)</f>
        <v>2369</v>
      </c>
      <c r="CF20" s="116">
        <f>SUM(AB20,BD20)</f>
        <v>0</v>
      </c>
      <c r="CG20" s="116">
        <f>SUM(AC20,BE20)</f>
        <v>0</v>
      </c>
      <c r="CH20" s="116">
        <f>SUM(AD20,BF20)</f>
        <v>825</v>
      </c>
      <c r="CI20" s="116">
        <f>SUM(AE20,BG20)</f>
        <v>573918</v>
      </c>
    </row>
    <row r="21" spans="1:87" ht="13.5" customHeight="1" x14ac:dyDescent="0.15">
      <c r="A21" s="114" t="s">
        <v>49</v>
      </c>
      <c r="B21" s="115" t="s">
        <v>357</v>
      </c>
      <c r="C21" s="114" t="s">
        <v>358</v>
      </c>
      <c r="D21" s="116">
        <f>+SUM(E21,J21)</f>
        <v>140044</v>
      </c>
      <c r="E21" s="116">
        <f>+SUM(F21:I21)</f>
        <v>140044</v>
      </c>
      <c r="F21" s="116">
        <v>0</v>
      </c>
      <c r="G21" s="116">
        <v>0</v>
      </c>
      <c r="H21" s="116">
        <v>0</v>
      </c>
      <c r="I21" s="116">
        <v>140044</v>
      </c>
      <c r="J21" s="116">
        <v>0</v>
      </c>
      <c r="K21" s="116">
        <v>1288833</v>
      </c>
      <c r="L21" s="116">
        <f>+SUM(M21,R21,V21,W21,AC21)</f>
        <v>357974</v>
      </c>
      <c r="M21" s="116">
        <f>+SUM(N21:Q21)</f>
        <v>17289</v>
      </c>
      <c r="N21" s="116">
        <v>6653</v>
      </c>
      <c r="O21" s="116">
        <v>0</v>
      </c>
      <c r="P21" s="116">
        <v>10636</v>
      </c>
      <c r="Q21" s="116">
        <v>0</v>
      </c>
      <c r="R21" s="116">
        <f>+SUM(S21:U21)</f>
        <v>206897</v>
      </c>
      <c r="S21" s="116">
        <v>79332</v>
      </c>
      <c r="T21" s="116">
        <v>115182</v>
      </c>
      <c r="U21" s="116">
        <v>12383</v>
      </c>
      <c r="V21" s="116">
        <v>0</v>
      </c>
      <c r="W21" s="116">
        <f>+SUM(X21:AA21)</f>
        <v>133788</v>
      </c>
      <c r="X21" s="116">
        <v>0</v>
      </c>
      <c r="Y21" s="116">
        <v>107218</v>
      </c>
      <c r="Z21" s="116">
        <v>7527</v>
      </c>
      <c r="AA21" s="116">
        <v>19043</v>
      </c>
      <c r="AB21" s="116">
        <v>6780</v>
      </c>
      <c r="AC21" s="116">
        <v>0</v>
      </c>
      <c r="AD21" s="116">
        <v>2693</v>
      </c>
      <c r="AE21" s="116">
        <f>+SUM(D21,L21,AD21)</f>
        <v>500711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45089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30089</v>
      </c>
      <c r="AU21" s="116">
        <v>0</v>
      </c>
      <c r="AV21" s="116">
        <v>30089</v>
      </c>
      <c r="AW21" s="116">
        <v>0</v>
      </c>
      <c r="AX21" s="116">
        <v>0</v>
      </c>
      <c r="AY21" s="116">
        <f>+SUM(AZ21:BC21)</f>
        <v>15000</v>
      </c>
      <c r="AZ21" s="116">
        <v>0</v>
      </c>
      <c r="BA21" s="116">
        <v>15000</v>
      </c>
      <c r="BB21" s="116">
        <v>0</v>
      </c>
      <c r="BC21" s="116">
        <v>0</v>
      </c>
      <c r="BD21" s="116">
        <v>0</v>
      </c>
      <c r="BE21" s="116">
        <v>0</v>
      </c>
      <c r="BF21" s="116">
        <v>0</v>
      </c>
      <c r="BG21" s="116">
        <f>+SUM(BF21,AN21,AF21)</f>
        <v>45089</v>
      </c>
      <c r="BH21" s="116">
        <f>SUM(D21,AF21)</f>
        <v>140044</v>
      </c>
      <c r="BI21" s="116">
        <f>SUM(E21,AG21)</f>
        <v>140044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140044</v>
      </c>
      <c r="BN21" s="116">
        <f>SUM(J21,AL21)</f>
        <v>0</v>
      </c>
      <c r="BO21" s="116">
        <f>SUM(K21,AM21)</f>
        <v>1288833</v>
      </c>
      <c r="BP21" s="116">
        <f>SUM(L21,AN21)</f>
        <v>403063</v>
      </c>
      <c r="BQ21" s="116">
        <f>SUM(M21,AO21)</f>
        <v>17289</v>
      </c>
      <c r="BR21" s="116">
        <f>SUM(N21,AP21)</f>
        <v>6653</v>
      </c>
      <c r="BS21" s="116">
        <f>SUM(O21,AQ21)</f>
        <v>0</v>
      </c>
      <c r="BT21" s="116">
        <f>SUM(P21,AR21)</f>
        <v>10636</v>
      </c>
      <c r="BU21" s="116">
        <f>SUM(Q21,AS21)</f>
        <v>0</v>
      </c>
      <c r="BV21" s="116">
        <f>SUM(R21,AT21)</f>
        <v>236986</v>
      </c>
      <c r="BW21" s="116">
        <f>SUM(S21,AU21)</f>
        <v>79332</v>
      </c>
      <c r="BX21" s="116">
        <f>SUM(T21,AV21)</f>
        <v>145271</v>
      </c>
      <c r="BY21" s="116">
        <f>SUM(U21,AW21)</f>
        <v>12383</v>
      </c>
      <c r="BZ21" s="116">
        <f>SUM(V21,AX21)</f>
        <v>0</v>
      </c>
      <c r="CA21" s="116">
        <f>SUM(W21,AY21)</f>
        <v>148788</v>
      </c>
      <c r="CB21" s="116">
        <f>SUM(X21,AZ21)</f>
        <v>0</v>
      </c>
      <c r="CC21" s="116">
        <f>SUM(Y21,BA21)</f>
        <v>122218</v>
      </c>
      <c r="CD21" s="116">
        <f>SUM(Z21,BB21)</f>
        <v>7527</v>
      </c>
      <c r="CE21" s="116">
        <f>SUM(AA21,BC21)</f>
        <v>19043</v>
      </c>
      <c r="CF21" s="116">
        <f>SUM(AB21,BD21)</f>
        <v>6780</v>
      </c>
      <c r="CG21" s="116">
        <f>SUM(AC21,BE21)</f>
        <v>0</v>
      </c>
      <c r="CH21" s="116">
        <f>SUM(AD21,BF21)</f>
        <v>2693</v>
      </c>
      <c r="CI21" s="116">
        <f>SUM(AE21,BG21)</f>
        <v>545800</v>
      </c>
    </row>
    <row r="22" spans="1:87" ht="13.5" customHeight="1" x14ac:dyDescent="0.15">
      <c r="A22" s="114" t="s">
        <v>49</v>
      </c>
      <c r="B22" s="115" t="s">
        <v>359</v>
      </c>
      <c r="C22" s="114" t="s">
        <v>360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49595</v>
      </c>
      <c r="M22" s="116">
        <f>+SUM(N22:Q22)</f>
        <v>29851</v>
      </c>
      <c r="N22" s="116">
        <v>0</v>
      </c>
      <c r="O22" s="116">
        <v>0</v>
      </c>
      <c r="P22" s="116">
        <v>15640</v>
      </c>
      <c r="Q22" s="116">
        <v>14211</v>
      </c>
      <c r="R22" s="116">
        <f>+SUM(S22:U22)</f>
        <v>10306</v>
      </c>
      <c r="S22" s="116">
        <v>0</v>
      </c>
      <c r="T22" s="116">
        <v>1542</v>
      </c>
      <c r="U22" s="116">
        <v>8764</v>
      </c>
      <c r="V22" s="116">
        <v>0</v>
      </c>
      <c r="W22" s="116">
        <f>+SUM(X22:AA22)</f>
        <v>9438</v>
      </c>
      <c r="X22" s="116">
        <v>0</v>
      </c>
      <c r="Y22" s="116">
        <v>0</v>
      </c>
      <c r="Z22" s="116">
        <v>6858</v>
      </c>
      <c r="AA22" s="116">
        <v>2580</v>
      </c>
      <c r="AB22" s="116">
        <v>0</v>
      </c>
      <c r="AC22" s="116">
        <v>0</v>
      </c>
      <c r="AD22" s="116">
        <v>0</v>
      </c>
      <c r="AE22" s="116">
        <f>+SUM(D22,L22,AD22)</f>
        <v>49595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7063</v>
      </c>
      <c r="AO22" s="116">
        <f>+SUM(AP22:AS22)</f>
        <v>5917</v>
      </c>
      <c r="AP22" s="116">
        <v>0</v>
      </c>
      <c r="AQ22" s="116">
        <v>0</v>
      </c>
      <c r="AR22" s="116">
        <v>0</v>
      </c>
      <c r="AS22" s="116">
        <v>5917</v>
      </c>
      <c r="AT22" s="116">
        <f>+SUM(AU22:AW22)</f>
        <v>809</v>
      </c>
      <c r="AU22" s="116">
        <v>0</v>
      </c>
      <c r="AV22" s="116">
        <v>0</v>
      </c>
      <c r="AW22" s="116">
        <v>809</v>
      </c>
      <c r="AX22" s="116">
        <v>0</v>
      </c>
      <c r="AY22" s="116">
        <f>+SUM(AZ22:BC22)</f>
        <v>337</v>
      </c>
      <c r="AZ22" s="116">
        <v>0</v>
      </c>
      <c r="BA22" s="116">
        <v>153</v>
      </c>
      <c r="BB22" s="116">
        <v>0</v>
      </c>
      <c r="BC22" s="116">
        <v>184</v>
      </c>
      <c r="BD22" s="116">
        <v>0</v>
      </c>
      <c r="BE22" s="116">
        <v>0</v>
      </c>
      <c r="BF22" s="116">
        <v>0</v>
      </c>
      <c r="BG22" s="116">
        <f>+SUM(BF22,AN22,AF22)</f>
        <v>7063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56658</v>
      </c>
      <c r="BQ22" s="116">
        <f>SUM(M22,AO22)</f>
        <v>35768</v>
      </c>
      <c r="BR22" s="116">
        <f>SUM(N22,AP22)</f>
        <v>0</v>
      </c>
      <c r="BS22" s="116">
        <f>SUM(O22,AQ22)</f>
        <v>0</v>
      </c>
      <c r="BT22" s="116">
        <f>SUM(P22,AR22)</f>
        <v>15640</v>
      </c>
      <c r="BU22" s="116">
        <f>SUM(Q22,AS22)</f>
        <v>20128</v>
      </c>
      <c r="BV22" s="116">
        <f>SUM(R22,AT22)</f>
        <v>11115</v>
      </c>
      <c r="BW22" s="116">
        <f>SUM(S22,AU22)</f>
        <v>0</v>
      </c>
      <c r="BX22" s="116">
        <f>SUM(T22,AV22)</f>
        <v>1542</v>
      </c>
      <c r="BY22" s="116">
        <f>SUM(U22,AW22)</f>
        <v>9573</v>
      </c>
      <c r="BZ22" s="116">
        <f>SUM(V22,AX22)</f>
        <v>0</v>
      </c>
      <c r="CA22" s="116">
        <f>SUM(W22,AY22)</f>
        <v>9775</v>
      </c>
      <c r="CB22" s="116">
        <f>SUM(X22,AZ22)</f>
        <v>0</v>
      </c>
      <c r="CC22" s="116">
        <f>SUM(Y22,BA22)</f>
        <v>153</v>
      </c>
      <c r="CD22" s="116">
        <f>SUM(Z22,BB22)</f>
        <v>6858</v>
      </c>
      <c r="CE22" s="116">
        <f>SUM(AA22,BC22)</f>
        <v>2764</v>
      </c>
      <c r="CF22" s="116">
        <f>SUM(AB22,BD22)</f>
        <v>0</v>
      </c>
      <c r="CG22" s="116">
        <f>SUM(AC22,BE22)</f>
        <v>0</v>
      </c>
      <c r="CH22" s="116">
        <f>SUM(AD22,BF22)</f>
        <v>0</v>
      </c>
      <c r="CI22" s="116">
        <f>SUM(AE22,BG22)</f>
        <v>56658</v>
      </c>
    </row>
    <row r="23" spans="1:87" ht="13.5" customHeight="1" x14ac:dyDescent="0.15">
      <c r="A23" s="114" t="s">
        <v>49</v>
      </c>
      <c r="B23" s="115" t="s">
        <v>361</v>
      </c>
      <c r="C23" s="114" t="s">
        <v>362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128308</v>
      </c>
      <c r="M23" s="116">
        <f>+SUM(N23:Q23)</f>
        <v>21415</v>
      </c>
      <c r="N23" s="116">
        <v>21415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106893</v>
      </c>
      <c r="X23" s="116">
        <v>104725</v>
      </c>
      <c r="Y23" s="116">
        <v>2168</v>
      </c>
      <c r="Z23" s="116">
        <v>0</v>
      </c>
      <c r="AA23" s="116">
        <v>0</v>
      </c>
      <c r="AB23" s="116">
        <v>83632</v>
      </c>
      <c r="AC23" s="116">
        <v>0</v>
      </c>
      <c r="AD23" s="116">
        <v>0</v>
      </c>
      <c r="AE23" s="116">
        <f>+SUM(D23,L23,AD23)</f>
        <v>128308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95422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128308</v>
      </c>
      <c r="BQ23" s="116">
        <f>SUM(M23,AO23)</f>
        <v>21415</v>
      </c>
      <c r="BR23" s="116">
        <f>SUM(N23,AP23)</f>
        <v>21415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0</v>
      </c>
      <c r="BW23" s="116">
        <f>SUM(S23,AU23)</f>
        <v>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106893</v>
      </c>
      <c r="CB23" s="116">
        <f>SUM(X23,AZ23)</f>
        <v>104725</v>
      </c>
      <c r="CC23" s="116">
        <f>SUM(Y23,BA23)</f>
        <v>2168</v>
      </c>
      <c r="CD23" s="116">
        <f>SUM(Z23,BB23)</f>
        <v>0</v>
      </c>
      <c r="CE23" s="116">
        <f>SUM(AA23,BC23)</f>
        <v>0</v>
      </c>
      <c r="CF23" s="116">
        <f>SUM(AB23,BD23)</f>
        <v>179054</v>
      </c>
      <c r="CG23" s="116">
        <f>SUM(AC23,BE23)</f>
        <v>0</v>
      </c>
      <c r="CH23" s="116">
        <f>SUM(AD23,BF23)</f>
        <v>0</v>
      </c>
      <c r="CI23" s="116">
        <f>SUM(AE23,BG23)</f>
        <v>128308</v>
      </c>
    </row>
    <row r="24" spans="1:87" ht="13.5" customHeight="1" x14ac:dyDescent="0.15">
      <c r="A24" s="114" t="s">
        <v>49</v>
      </c>
      <c r="B24" s="115" t="s">
        <v>363</v>
      </c>
      <c r="C24" s="114" t="s">
        <v>364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58842</v>
      </c>
      <c r="M24" s="116">
        <f>+SUM(N24:Q24)</f>
        <v>58842</v>
      </c>
      <c r="N24" s="116">
        <v>0</v>
      </c>
      <c r="O24" s="116">
        <v>58301</v>
      </c>
      <c r="P24" s="116">
        <v>541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121780</v>
      </c>
      <c r="AC24" s="116">
        <v>0</v>
      </c>
      <c r="AD24" s="116">
        <v>0</v>
      </c>
      <c r="AE24" s="116">
        <f>+SUM(D24,L24,AD24)</f>
        <v>58842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63844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58842</v>
      </c>
      <c r="BQ24" s="116">
        <f>SUM(M24,AO24)</f>
        <v>58842</v>
      </c>
      <c r="BR24" s="116">
        <f>SUM(N24,AP24)</f>
        <v>0</v>
      </c>
      <c r="BS24" s="116">
        <f>SUM(O24,AQ24)</f>
        <v>58301</v>
      </c>
      <c r="BT24" s="116">
        <f>SUM(P24,AR24)</f>
        <v>541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0</v>
      </c>
      <c r="CB24" s="116">
        <f>SUM(X24,AZ24)</f>
        <v>0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185624</v>
      </c>
      <c r="CG24" s="116">
        <f>SUM(AC24,BE24)</f>
        <v>0</v>
      </c>
      <c r="CH24" s="116">
        <f>SUM(AD24,BF24)</f>
        <v>0</v>
      </c>
      <c r="CI24" s="116">
        <f>SUM(AE24,BG24)</f>
        <v>58842</v>
      </c>
    </row>
    <row r="25" spans="1:87" ht="13.5" customHeight="1" x14ac:dyDescent="0.15">
      <c r="A25" s="114" t="s">
        <v>49</v>
      </c>
      <c r="B25" s="115" t="s">
        <v>367</v>
      </c>
      <c r="C25" s="114" t="s">
        <v>368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54951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54951</v>
      </c>
      <c r="S25" s="116">
        <v>54951</v>
      </c>
      <c r="T25" s="116">
        <v>0</v>
      </c>
      <c r="U25" s="116">
        <v>0</v>
      </c>
      <c r="V25" s="116">
        <v>0</v>
      </c>
      <c r="W25" s="116">
        <f>+SUM(X25:AA25)</f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188884</v>
      </c>
      <c r="AC25" s="116">
        <v>0</v>
      </c>
      <c r="AD25" s="116">
        <v>0</v>
      </c>
      <c r="AE25" s="116">
        <f>+SUM(D25,L25,AD25)</f>
        <v>54951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84977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54951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54951</v>
      </c>
      <c r="BW25" s="116">
        <f>SUM(S25,AU25)</f>
        <v>54951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0</v>
      </c>
      <c r="CB25" s="116">
        <f>SUM(X25,AZ25)</f>
        <v>0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273861</v>
      </c>
      <c r="CG25" s="116">
        <f>SUM(AC25,BE25)</f>
        <v>0</v>
      </c>
      <c r="CH25" s="116">
        <f>SUM(AD25,BF25)</f>
        <v>0</v>
      </c>
      <c r="CI25" s="116">
        <f>SUM(AE25,BG25)</f>
        <v>54951</v>
      </c>
    </row>
    <row r="26" spans="1:87" ht="13.5" customHeight="1" x14ac:dyDescent="0.15">
      <c r="A26" s="114" t="s">
        <v>49</v>
      </c>
      <c r="B26" s="115" t="s">
        <v>349</v>
      </c>
      <c r="C26" s="114" t="s">
        <v>350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/>
      <c r="L26" s="116">
        <f>+SUM(M26,R26,V26,W26,AC26)</f>
        <v>0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0</v>
      </c>
      <c r="X26" s="116">
        <v>0</v>
      </c>
      <c r="Y26" s="116">
        <v>0</v>
      </c>
      <c r="Z26" s="116">
        <v>0</v>
      </c>
      <c r="AA26" s="116">
        <v>0</v>
      </c>
      <c r="AB26" s="116"/>
      <c r="AC26" s="116">
        <v>0</v>
      </c>
      <c r="AD26" s="116">
        <v>0</v>
      </c>
      <c r="AE26" s="116">
        <f>+SUM(D26,L26,AD26)</f>
        <v>0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/>
      <c r="AN26" s="116">
        <f>+SUM(AO26,AT26,AX26,AY26,BE26)</f>
        <v>228966</v>
      </c>
      <c r="AO26" s="116">
        <f>+SUM(AP26:AS26)</f>
        <v>21900</v>
      </c>
      <c r="AP26" s="116">
        <v>21900</v>
      </c>
      <c r="AQ26" s="116">
        <v>0</v>
      </c>
      <c r="AR26" s="116">
        <v>0</v>
      </c>
      <c r="AS26" s="116">
        <v>0</v>
      </c>
      <c r="AT26" s="116">
        <f>+SUM(AU26:AW26)</f>
        <v>53895</v>
      </c>
      <c r="AU26" s="116">
        <v>0</v>
      </c>
      <c r="AV26" s="116">
        <v>53895</v>
      </c>
      <c r="AW26" s="116">
        <v>0</v>
      </c>
      <c r="AX26" s="116">
        <v>0</v>
      </c>
      <c r="AY26" s="116">
        <f>+SUM(AZ26:BC26)</f>
        <v>153171</v>
      </c>
      <c r="AZ26" s="116">
        <v>0</v>
      </c>
      <c r="BA26" s="116">
        <v>150551</v>
      </c>
      <c r="BB26" s="116">
        <v>0</v>
      </c>
      <c r="BC26" s="116">
        <v>2620</v>
      </c>
      <c r="BD26" s="116"/>
      <c r="BE26" s="116">
        <v>0</v>
      </c>
      <c r="BF26" s="116">
        <v>6809</v>
      </c>
      <c r="BG26" s="116">
        <f>+SUM(BF26,AN26,AF26)</f>
        <v>235775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228966</v>
      </c>
      <c r="BQ26" s="116">
        <f>SUM(M26,AO26)</f>
        <v>21900</v>
      </c>
      <c r="BR26" s="116">
        <f>SUM(N26,AP26)</f>
        <v>21900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53895</v>
      </c>
      <c r="BW26" s="116">
        <f>SUM(S26,AU26)</f>
        <v>0</v>
      </c>
      <c r="BX26" s="116">
        <f>SUM(T26,AV26)</f>
        <v>53895</v>
      </c>
      <c r="BY26" s="116">
        <f>SUM(U26,AW26)</f>
        <v>0</v>
      </c>
      <c r="BZ26" s="116">
        <f>SUM(V26,AX26)</f>
        <v>0</v>
      </c>
      <c r="CA26" s="116">
        <f>SUM(W26,AY26)</f>
        <v>153171</v>
      </c>
      <c r="CB26" s="116">
        <f>SUM(X26,AZ26)</f>
        <v>0</v>
      </c>
      <c r="CC26" s="116">
        <f>SUM(Y26,BA26)</f>
        <v>150551</v>
      </c>
      <c r="CD26" s="116">
        <f>SUM(Z26,BB26)</f>
        <v>0</v>
      </c>
      <c r="CE26" s="116">
        <f>SUM(AA26,BC26)</f>
        <v>2620</v>
      </c>
      <c r="CF26" s="116">
        <f>SUM(AB26,BD26)</f>
        <v>0</v>
      </c>
      <c r="CG26" s="116">
        <f>SUM(AC26,BE26)</f>
        <v>0</v>
      </c>
      <c r="CH26" s="116">
        <f>SUM(AD26,BF26)</f>
        <v>6809</v>
      </c>
      <c r="CI26" s="116">
        <f>SUM(AE26,BG26)</f>
        <v>235775</v>
      </c>
    </row>
    <row r="27" spans="1:87" ht="13.5" customHeight="1" x14ac:dyDescent="0.15">
      <c r="A27" s="114" t="s">
        <v>49</v>
      </c>
      <c r="B27" s="115" t="s">
        <v>328</v>
      </c>
      <c r="C27" s="114" t="s">
        <v>329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/>
      <c r="L27" s="116">
        <f>+SUM(M27,R27,V27,W27,AC27)</f>
        <v>771730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771730</v>
      </c>
      <c r="X27" s="116">
        <v>0</v>
      </c>
      <c r="Y27" s="116">
        <v>647777</v>
      </c>
      <c r="Z27" s="116">
        <v>0</v>
      </c>
      <c r="AA27" s="116">
        <v>123953</v>
      </c>
      <c r="AB27" s="116"/>
      <c r="AC27" s="116">
        <v>0</v>
      </c>
      <c r="AD27" s="116">
        <v>23846</v>
      </c>
      <c r="AE27" s="116">
        <f>+SUM(D27,L27,AD27)</f>
        <v>795576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/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/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771730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771730</v>
      </c>
      <c r="CB27" s="116">
        <f>SUM(X27,AZ27)</f>
        <v>0</v>
      </c>
      <c r="CC27" s="116">
        <f>SUM(Y27,BA27)</f>
        <v>647777</v>
      </c>
      <c r="CD27" s="116">
        <f>SUM(Z27,BB27)</f>
        <v>0</v>
      </c>
      <c r="CE27" s="116">
        <f>SUM(AA27,BC27)</f>
        <v>123953</v>
      </c>
      <c r="CF27" s="116">
        <f>SUM(AB27,BD27)</f>
        <v>0</v>
      </c>
      <c r="CG27" s="116">
        <f>SUM(AC27,BE27)</f>
        <v>0</v>
      </c>
      <c r="CH27" s="116">
        <f>SUM(AD27,BF27)</f>
        <v>23846</v>
      </c>
      <c r="CI27" s="116">
        <f>SUM(AE27,BG27)</f>
        <v>795576</v>
      </c>
    </row>
    <row r="28" spans="1:87" ht="13.5" customHeight="1" x14ac:dyDescent="0.15">
      <c r="A28" s="114" t="s">
        <v>49</v>
      </c>
      <c r="B28" s="115" t="s">
        <v>365</v>
      </c>
      <c r="C28" s="114" t="s">
        <v>366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/>
      <c r="L28" s="116">
        <f>+SUM(M28,R28,V28,W28,AC28)</f>
        <v>345824</v>
      </c>
      <c r="M28" s="116">
        <f>+SUM(N28:Q28)</f>
        <v>3512</v>
      </c>
      <c r="N28" s="116">
        <v>3512</v>
      </c>
      <c r="O28" s="116">
        <v>0</v>
      </c>
      <c r="P28" s="116">
        <v>0</v>
      </c>
      <c r="Q28" s="116">
        <v>0</v>
      </c>
      <c r="R28" s="116">
        <f>+SUM(S28:U28)</f>
        <v>11020</v>
      </c>
      <c r="S28" s="116">
        <v>0</v>
      </c>
      <c r="T28" s="116">
        <v>5186</v>
      </c>
      <c r="U28" s="116">
        <v>5834</v>
      </c>
      <c r="V28" s="116">
        <v>0</v>
      </c>
      <c r="W28" s="116">
        <f>+SUM(X28:AA28)</f>
        <v>331292</v>
      </c>
      <c r="X28" s="116">
        <v>0</v>
      </c>
      <c r="Y28" s="116">
        <v>318084</v>
      </c>
      <c r="Z28" s="116">
        <v>13208</v>
      </c>
      <c r="AA28" s="116">
        <v>0</v>
      </c>
      <c r="AB28" s="116"/>
      <c r="AC28" s="116">
        <v>0</v>
      </c>
      <c r="AD28" s="116">
        <v>27</v>
      </c>
      <c r="AE28" s="116">
        <f>+SUM(D28,L28,AD28)</f>
        <v>345851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/>
      <c r="AN28" s="116">
        <f>+SUM(AO28,AT28,AX28,AY28,BE28)</f>
        <v>147752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836</v>
      </c>
      <c r="AU28" s="116">
        <v>0</v>
      </c>
      <c r="AV28" s="116">
        <v>836</v>
      </c>
      <c r="AW28" s="116">
        <v>0</v>
      </c>
      <c r="AX28" s="116">
        <v>0</v>
      </c>
      <c r="AY28" s="116">
        <f>+SUM(AZ28:BC28)</f>
        <v>146916</v>
      </c>
      <c r="AZ28" s="116">
        <v>0</v>
      </c>
      <c r="BA28" s="116">
        <v>145200</v>
      </c>
      <c r="BB28" s="116">
        <v>0</v>
      </c>
      <c r="BC28" s="116">
        <v>1716</v>
      </c>
      <c r="BD28" s="116"/>
      <c r="BE28" s="116">
        <v>0</v>
      </c>
      <c r="BF28" s="116">
        <v>1998</v>
      </c>
      <c r="BG28" s="116">
        <f>+SUM(BF28,AN28,AF28)</f>
        <v>149750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493576</v>
      </c>
      <c r="BQ28" s="116">
        <f>SUM(M28,AO28)</f>
        <v>3512</v>
      </c>
      <c r="BR28" s="116">
        <f>SUM(N28,AP28)</f>
        <v>3512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11856</v>
      </c>
      <c r="BW28" s="116">
        <f>SUM(S28,AU28)</f>
        <v>0</v>
      </c>
      <c r="BX28" s="116">
        <f>SUM(T28,AV28)</f>
        <v>6022</v>
      </c>
      <c r="BY28" s="116">
        <f>SUM(U28,AW28)</f>
        <v>5834</v>
      </c>
      <c r="BZ28" s="116">
        <f>SUM(V28,AX28)</f>
        <v>0</v>
      </c>
      <c r="CA28" s="116">
        <f>SUM(W28,AY28)</f>
        <v>478208</v>
      </c>
      <c r="CB28" s="116">
        <f>SUM(X28,AZ28)</f>
        <v>0</v>
      </c>
      <c r="CC28" s="116">
        <f>SUM(Y28,BA28)</f>
        <v>463284</v>
      </c>
      <c r="CD28" s="116">
        <f>SUM(Z28,BB28)</f>
        <v>13208</v>
      </c>
      <c r="CE28" s="116">
        <f>SUM(AA28,BC28)</f>
        <v>1716</v>
      </c>
      <c r="CF28" s="116">
        <f>SUM(AB28,BD28)</f>
        <v>0</v>
      </c>
      <c r="CG28" s="116">
        <f>SUM(AC28,BE28)</f>
        <v>0</v>
      </c>
      <c r="CH28" s="116">
        <f>SUM(AD28,BF28)</f>
        <v>2025</v>
      </c>
      <c r="CI28" s="116">
        <f>SUM(AE28,BG28)</f>
        <v>495601</v>
      </c>
    </row>
    <row r="29" spans="1:87" ht="13.5" customHeight="1" x14ac:dyDescent="0.15">
      <c r="A29" s="114" t="s">
        <v>49</v>
      </c>
      <c r="B29" s="115" t="s">
        <v>344</v>
      </c>
      <c r="C29" s="114" t="s">
        <v>345</v>
      </c>
      <c r="D29" s="116">
        <f>+SUM(E29,J29)</f>
        <v>7384824</v>
      </c>
      <c r="E29" s="116">
        <f>+SUM(F29:I29)</f>
        <v>7384824</v>
      </c>
      <c r="F29" s="116">
        <v>692904</v>
      </c>
      <c r="G29" s="116">
        <v>6683549</v>
      </c>
      <c r="H29" s="116">
        <v>0</v>
      </c>
      <c r="I29" s="116">
        <v>8371</v>
      </c>
      <c r="J29" s="116">
        <v>0</v>
      </c>
      <c r="K29" s="116"/>
      <c r="L29" s="116">
        <f>+SUM(M29,R29,V29,W29,AC29)</f>
        <v>26134</v>
      </c>
      <c r="M29" s="116">
        <f>+SUM(N29:Q29)</f>
        <v>1370</v>
      </c>
      <c r="N29" s="116">
        <v>0</v>
      </c>
      <c r="O29" s="116">
        <v>0</v>
      </c>
      <c r="P29" s="116">
        <v>1370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24764</v>
      </c>
      <c r="W29" s="116">
        <f>+SUM(X29:AA29)</f>
        <v>0</v>
      </c>
      <c r="X29" s="116">
        <v>0</v>
      </c>
      <c r="Y29" s="116">
        <v>0</v>
      </c>
      <c r="Z29" s="116">
        <v>0</v>
      </c>
      <c r="AA29" s="116">
        <v>0</v>
      </c>
      <c r="AB29" s="116"/>
      <c r="AC29" s="116">
        <v>0</v>
      </c>
      <c r="AD29" s="116">
        <v>0</v>
      </c>
      <c r="AE29" s="116">
        <f>+SUM(D29,L29,AD29)</f>
        <v>7410958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/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/>
      <c r="BE29" s="116">
        <v>0</v>
      </c>
      <c r="BF29" s="116">
        <v>0</v>
      </c>
      <c r="BG29" s="116">
        <f>+SUM(BF29,AN29,AF29)</f>
        <v>0</v>
      </c>
      <c r="BH29" s="116">
        <f>SUM(D29,AF29)</f>
        <v>7384824</v>
      </c>
      <c r="BI29" s="116">
        <f>SUM(E29,AG29)</f>
        <v>7384824</v>
      </c>
      <c r="BJ29" s="116">
        <f>SUM(F29,AH29)</f>
        <v>692904</v>
      </c>
      <c r="BK29" s="116">
        <f>SUM(G29,AI29)</f>
        <v>6683549</v>
      </c>
      <c r="BL29" s="116">
        <f>SUM(H29,AJ29)</f>
        <v>0</v>
      </c>
      <c r="BM29" s="116">
        <f>SUM(I29,AK29)</f>
        <v>8371</v>
      </c>
      <c r="BN29" s="116">
        <f>SUM(J29,AL29)</f>
        <v>0</v>
      </c>
      <c r="BO29" s="116">
        <f>SUM(K29,AM29)</f>
        <v>0</v>
      </c>
      <c r="BP29" s="116">
        <f>SUM(L29,AN29)</f>
        <v>26134</v>
      </c>
      <c r="BQ29" s="116">
        <f>SUM(M29,AO29)</f>
        <v>1370</v>
      </c>
      <c r="BR29" s="116">
        <f>SUM(N29,AP29)</f>
        <v>0</v>
      </c>
      <c r="BS29" s="116">
        <f>SUM(O29,AQ29)</f>
        <v>0</v>
      </c>
      <c r="BT29" s="116">
        <f>SUM(P29,AR29)</f>
        <v>1370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24764</v>
      </c>
      <c r="CA29" s="116">
        <f>SUM(W29,AY29)</f>
        <v>0</v>
      </c>
      <c r="CB29" s="116">
        <f>SUM(X29,AZ29)</f>
        <v>0</v>
      </c>
      <c r="CC29" s="116">
        <f>SUM(Y29,BA29)</f>
        <v>0</v>
      </c>
      <c r="CD29" s="116">
        <f>SUM(Z29,BB29)</f>
        <v>0</v>
      </c>
      <c r="CE29" s="116">
        <f>SUM(AA29,BC29)</f>
        <v>0</v>
      </c>
      <c r="CF29" s="116">
        <f>SUM(AB29,BD29)</f>
        <v>0</v>
      </c>
      <c r="CG29" s="116">
        <f>SUM(AC29,BE29)</f>
        <v>0</v>
      </c>
      <c r="CH29" s="116">
        <f>SUM(AD29,BF29)</f>
        <v>0</v>
      </c>
      <c r="CI29" s="116">
        <f>SUM(AE29,BG29)</f>
        <v>7410958</v>
      </c>
    </row>
    <row r="30" spans="1:8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</row>
    <row r="31" spans="1:8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</row>
    <row r="32" spans="1:8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</row>
    <row r="33" spans="1:8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</row>
    <row r="34" spans="1:8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29">
    <sortCondition ref="A8:A29"/>
    <sortCondition ref="B8:B29"/>
    <sortCondition ref="C8:C29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28" man="1"/>
    <brk id="67" min="1" max="2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大分県</v>
      </c>
      <c r="B7" s="132" t="str">
        <f>'廃棄物事業経費（市町村）'!B7</f>
        <v>44000</v>
      </c>
      <c r="C7" s="131" t="s">
        <v>278</v>
      </c>
      <c r="D7" s="133">
        <f>SUM(L7,T7,AB7,AJ7,AR7,AZ7)</f>
        <v>4967993</v>
      </c>
      <c r="E7" s="133">
        <f>SUM(M7,U7,AC7,AK7,AS7,BA7)</f>
        <v>890104</v>
      </c>
      <c r="F7" s="133">
        <f>SUM(D7:E7)</f>
        <v>5858097</v>
      </c>
      <c r="G7" s="133">
        <f>SUM(O7,W7,AE7,AM7,AU7,BC7)</f>
        <v>0</v>
      </c>
      <c r="H7" s="133">
        <f>SUM(P7,X7,AF7,AN7,AV7,BD7)</f>
        <v>380888</v>
      </c>
      <c r="I7" s="133">
        <f>SUM(G7:H7)</f>
        <v>380888</v>
      </c>
      <c r="J7" s="134">
        <f>COUNTIF(J$8:J$207,"&lt;&gt;")</f>
        <v>8</v>
      </c>
      <c r="K7" s="134">
        <f>COUNTIF(K$8:K$207,"&lt;&gt;")</f>
        <v>8</v>
      </c>
      <c r="L7" s="133">
        <f>SUM(L$8:L$207)</f>
        <v>4967993</v>
      </c>
      <c r="M7" s="133">
        <f>SUM(M$8:M$207)</f>
        <v>890104</v>
      </c>
      <c r="N7" s="133">
        <f>IF(AND(L7&lt;&gt;"",M7&lt;&gt;""),SUM(L7:M7),"")</f>
        <v>5858097</v>
      </c>
      <c r="O7" s="133">
        <f>SUM(O$8:O$207)</f>
        <v>0</v>
      </c>
      <c r="P7" s="133">
        <f>SUM(P$8:P$207)</f>
        <v>148821</v>
      </c>
      <c r="Q7" s="133">
        <f>IF(AND(O7&lt;&gt;"",P7&lt;&gt;""),SUM(O7:P7),"")</f>
        <v>148821</v>
      </c>
      <c r="R7" s="134">
        <f>COUNTIF(R$8:R$207,"&lt;&gt;")</f>
        <v>2</v>
      </c>
      <c r="S7" s="134">
        <f>COUNTIF(S$8:S$207,"&lt;&gt;")</f>
        <v>2</v>
      </c>
      <c r="T7" s="133">
        <f>SUM(T$8:T$207)</f>
        <v>0</v>
      </c>
      <c r="U7" s="133">
        <f>SUM(U$8:U$207)</f>
        <v>0</v>
      </c>
      <c r="V7" s="133">
        <f>IF(AND(T7&lt;&gt;"",U7&lt;&gt;""),SUM(T7:U7),"")</f>
        <v>0</v>
      </c>
      <c r="W7" s="133">
        <f>SUM(W$8:W$207)</f>
        <v>0</v>
      </c>
      <c r="X7" s="133">
        <f>SUM(X$8:X$207)</f>
        <v>232067</v>
      </c>
      <c r="Y7" s="133">
        <f>IF(AND(W7&lt;&gt;"",X7&lt;&gt;""),SUM(W7:X7),"")</f>
        <v>232067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49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49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372823</v>
      </c>
      <c r="F9" s="116">
        <f>SUM(D9:E9)</f>
        <v>372823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 t="s">
        <v>328</v>
      </c>
      <c r="K9" s="114" t="s">
        <v>329</v>
      </c>
      <c r="L9" s="116">
        <v>0</v>
      </c>
      <c r="M9" s="116">
        <v>372823</v>
      </c>
      <c r="N9" s="116">
        <f>IF(AND(L9&lt;&gt;"",M9&lt;&gt;""),SUM(L9:M9),"")</f>
        <v>372823</v>
      </c>
      <c r="O9" s="116">
        <v>0</v>
      </c>
      <c r="P9" s="116">
        <v>0</v>
      </c>
      <c r="Q9" s="116">
        <f>IF(AND(O9&lt;&gt;"",P9&lt;&gt;""),SUM(O9:P9),"")</f>
        <v>0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49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49</v>
      </c>
      <c r="B11" s="115" t="s">
        <v>332</v>
      </c>
      <c r="C11" s="114" t="s">
        <v>333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49</v>
      </c>
      <c r="B12" s="115" t="s">
        <v>334</v>
      </c>
      <c r="C12" s="114" t="s">
        <v>335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49</v>
      </c>
      <c r="B13" s="115" t="s">
        <v>336</v>
      </c>
      <c r="C13" s="114" t="s">
        <v>337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49</v>
      </c>
      <c r="B14" s="115" t="s">
        <v>338</v>
      </c>
      <c r="C14" s="114" t="s">
        <v>339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/>
      <c r="K14" s="114"/>
      <c r="L14" s="116"/>
      <c r="M14" s="116"/>
      <c r="N14" s="116" t="str">
        <f>IF(AND(L14&lt;&gt;"",M14&lt;&gt;""),SUM(L14:M14),"")</f>
        <v/>
      </c>
      <c r="O14" s="116"/>
      <c r="P14" s="116"/>
      <c r="Q14" s="116" t="str">
        <f>IF(AND(O14&lt;&gt;"",P14&lt;&gt;""),SUM(O14:P14),"")</f>
        <v/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49</v>
      </c>
      <c r="B15" s="115" t="s">
        <v>340</v>
      </c>
      <c r="C15" s="114" t="s">
        <v>341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/>
      <c r="K15" s="114"/>
      <c r="L15" s="116"/>
      <c r="M15" s="116"/>
      <c r="N15" s="116" t="str">
        <f>IF(AND(L15&lt;&gt;"",M15&lt;&gt;""),SUM(L15:M15),"")</f>
        <v/>
      </c>
      <c r="O15" s="116"/>
      <c r="P15" s="116"/>
      <c r="Q15" s="116" t="str">
        <f>IF(AND(O15&lt;&gt;"",P15&lt;&gt;""),SUM(O15:P15),"")</f>
        <v/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49</v>
      </c>
      <c r="B16" s="115" t="s">
        <v>342</v>
      </c>
      <c r="C16" s="114" t="s">
        <v>343</v>
      </c>
      <c r="D16" s="116">
        <f>SUM(L16,T16,AB16,AJ16,AR16,AZ16)</f>
        <v>1086409</v>
      </c>
      <c r="E16" s="116">
        <f>SUM(M16,U16,AC16,AK16,AS16,BA16)</f>
        <v>5715</v>
      </c>
      <c r="F16" s="116">
        <f>SUM(D16:E16)</f>
        <v>1092124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 t="s">
        <v>344</v>
      </c>
      <c r="K16" s="114" t="s">
        <v>345</v>
      </c>
      <c r="L16" s="116">
        <v>1086409</v>
      </c>
      <c r="M16" s="116">
        <v>5715</v>
      </c>
      <c r="N16" s="116">
        <f>IF(AND(L16&lt;&gt;"",M16&lt;&gt;""),SUM(L16:M16),"")</f>
        <v>1092124</v>
      </c>
      <c r="O16" s="116">
        <v>0</v>
      </c>
      <c r="P16" s="116">
        <v>0</v>
      </c>
      <c r="Q16" s="116">
        <f>IF(AND(O16&lt;&gt;"",P16&lt;&gt;""),SUM(O16:P16),"")</f>
        <v>0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49</v>
      </c>
      <c r="B17" s="115" t="s">
        <v>346</v>
      </c>
      <c r="C17" s="114" t="s">
        <v>347</v>
      </c>
      <c r="D17" s="116">
        <f>SUM(L17,T17,AB17,AJ17,AR17,AZ17)</f>
        <v>0</v>
      </c>
      <c r="E17" s="116">
        <f>SUM(M17,U17,AC17,AK17,AS17,BA17)</f>
        <v>96851</v>
      </c>
      <c r="F17" s="116">
        <f>SUM(D17:E17)</f>
        <v>96851</v>
      </c>
      <c r="G17" s="116">
        <f>SUM(O17,W17,AE17,AM17,AU17,BC17)</f>
        <v>0</v>
      </c>
      <c r="H17" s="116">
        <f>SUM(P17,X17,AF17,AN17,AV17,BD17)</f>
        <v>136645</v>
      </c>
      <c r="I17" s="116">
        <f>SUM(G17:H17)</f>
        <v>136645</v>
      </c>
      <c r="J17" s="115" t="s">
        <v>328</v>
      </c>
      <c r="K17" s="114" t="s">
        <v>348</v>
      </c>
      <c r="L17" s="116">
        <v>0</v>
      </c>
      <c r="M17" s="116">
        <v>96851</v>
      </c>
      <c r="N17" s="116">
        <f>IF(AND(L17&lt;&gt;"",M17&lt;&gt;""),SUM(L17:M17),"")</f>
        <v>96851</v>
      </c>
      <c r="O17" s="116">
        <v>0</v>
      </c>
      <c r="P17" s="116">
        <v>0</v>
      </c>
      <c r="Q17" s="116">
        <f>IF(AND(O17&lt;&gt;"",P17&lt;&gt;""),SUM(O17:P17),"")</f>
        <v>0</v>
      </c>
      <c r="R17" s="115" t="s">
        <v>349</v>
      </c>
      <c r="S17" s="114" t="s">
        <v>350</v>
      </c>
      <c r="T17" s="116">
        <v>0</v>
      </c>
      <c r="U17" s="116">
        <v>0</v>
      </c>
      <c r="V17" s="116">
        <f>IF(AND(T17&lt;&gt;"",U17&lt;&gt;""),SUM(T17:U17),"")</f>
        <v>0</v>
      </c>
      <c r="W17" s="116">
        <v>0</v>
      </c>
      <c r="X17" s="116">
        <v>136645</v>
      </c>
      <c r="Y17" s="116">
        <f>IF(AND(W17&lt;&gt;"",X17&lt;&gt;""),SUM(W17:X17),"")</f>
        <v>136645</v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49</v>
      </c>
      <c r="B18" s="115" t="s">
        <v>351</v>
      </c>
      <c r="C18" s="114" t="s">
        <v>352</v>
      </c>
      <c r="D18" s="116">
        <f>SUM(L18,T18,AB18,AJ18,AR18,AZ18)</f>
        <v>2592751</v>
      </c>
      <c r="E18" s="116">
        <f>SUM(M18,U18,AC18,AK18,AS18,BA18)</f>
        <v>13639</v>
      </c>
      <c r="F18" s="116">
        <f>SUM(D18:E18)</f>
        <v>2606390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 t="s">
        <v>344</v>
      </c>
      <c r="K18" s="114" t="s">
        <v>345</v>
      </c>
      <c r="L18" s="116">
        <v>2592751</v>
      </c>
      <c r="M18" s="116">
        <v>13639</v>
      </c>
      <c r="N18" s="116">
        <f>IF(AND(L18&lt;&gt;"",M18&lt;&gt;""),SUM(L18:M18),"")</f>
        <v>2606390</v>
      </c>
      <c r="O18" s="116">
        <v>0</v>
      </c>
      <c r="P18" s="116">
        <v>0</v>
      </c>
      <c r="Q18" s="116">
        <f>IF(AND(O18&lt;&gt;"",P18&lt;&gt;""),SUM(O18:P18),"")</f>
        <v>0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49</v>
      </c>
      <c r="B19" s="115" t="s">
        <v>353</v>
      </c>
      <c r="C19" s="114" t="s">
        <v>354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49</v>
      </c>
      <c r="B20" s="115" t="s">
        <v>355</v>
      </c>
      <c r="C20" s="114" t="s">
        <v>356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/>
      <c r="K20" s="114"/>
      <c r="L20" s="116"/>
      <c r="M20" s="116"/>
      <c r="N20" s="116" t="str">
        <f>IF(AND(L20&lt;&gt;"",M20&lt;&gt;""),SUM(L20:M20),"")</f>
        <v/>
      </c>
      <c r="O20" s="116"/>
      <c r="P20" s="116"/>
      <c r="Q20" s="116" t="str">
        <f>IF(AND(O20&lt;&gt;"",P20&lt;&gt;""),SUM(O20:P20),"")</f>
        <v/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49</v>
      </c>
      <c r="B21" s="115" t="s">
        <v>357</v>
      </c>
      <c r="C21" s="114" t="s">
        <v>358</v>
      </c>
      <c r="D21" s="116">
        <f>SUM(L21,T21,AB21,AJ21,AR21,AZ21)</f>
        <v>1288833</v>
      </c>
      <c r="E21" s="116">
        <f>SUM(M21,U21,AC21,AK21,AS21,BA21)</f>
        <v>6780</v>
      </c>
      <c r="F21" s="116">
        <f>SUM(D21:E21)</f>
        <v>1295613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 t="s">
        <v>344</v>
      </c>
      <c r="K21" s="114" t="s">
        <v>345</v>
      </c>
      <c r="L21" s="116">
        <v>1288833</v>
      </c>
      <c r="M21" s="116">
        <v>6780</v>
      </c>
      <c r="N21" s="116">
        <f>IF(AND(L21&lt;&gt;"",M21&lt;&gt;""),SUM(L21:M21),"")</f>
        <v>1295613</v>
      </c>
      <c r="O21" s="116">
        <v>0</v>
      </c>
      <c r="P21" s="116">
        <v>0</v>
      </c>
      <c r="Q21" s="116">
        <f>IF(AND(O21&lt;&gt;"",P21&lt;&gt;""),SUM(O21:P21),"")</f>
        <v>0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49</v>
      </c>
      <c r="B22" s="115" t="s">
        <v>359</v>
      </c>
      <c r="C22" s="114" t="s">
        <v>360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/>
      <c r="K22" s="114"/>
      <c r="L22" s="116"/>
      <c r="M22" s="116"/>
      <c r="N22" s="116" t="str">
        <f>IF(AND(L22&lt;&gt;"",M22&lt;&gt;""),SUM(L22:M22),"")</f>
        <v/>
      </c>
      <c r="O22" s="116"/>
      <c r="P22" s="116"/>
      <c r="Q22" s="116" t="str">
        <f>IF(AND(O22&lt;&gt;"",P22&lt;&gt;""),SUM(O22:P22),"")</f>
        <v/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49</v>
      </c>
      <c r="B23" s="115" t="s">
        <v>361</v>
      </c>
      <c r="C23" s="114" t="s">
        <v>362</v>
      </c>
      <c r="D23" s="116">
        <f>SUM(L23,T23,AB23,AJ23,AR23,AZ23)</f>
        <v>0</v>
      </c>
      <c r="E23" s="116">
        <f>SUM(M23,U23,AC23,AK23,AS23,BA23)</f>
        <v>83632</v>
      </c>
      <c r="F23" s="116">
        <f>SUM(D23:E23)</f>
        <v>83632</v>
      </c>
      <c r="G23" s="116">
        <f>SUM(O23,W23,AE23,AM23,AU23,BC23)</f>
        <v>0</v>
      </c>
      <c r="H23" s="116">
        <f>SUM(P23,X23,AF23,AN23,AV23,BD23)</f>
        <v>95422</v>
      </c>
      <c r="I23" s="116">
        <f>SUM(G23:H23)</f>
        <v>95422</v>
      </c>
      <c r="J23" s="115" t="s">
        <v>328</v>
      </c>
      <c r="K23" s="114" t="s">
        <v>329</v>
      </c>
      <c r="L23" s="116">
        <v>0</v>
      </c>
      <c r="M23" s="116">
        <v>83632</v>
      </c>
      <c r="N23" s="116">
        <f>IF(AND(L23&lt;&gt;"",M23&lt;&gt;""),SUM(L23:M23),"")</f>
        <v>83632</v>
      </c>
      <c r="O23" s="116">
        <v>0</v>
      </c>
      <c r="P23" s="116">
        <v>0</v>
      </c>
      <c r="Q23" s="116">
        <f>IF(AND(O23&lt;&gt;"",P23&lt;&gt;""),SUM(O23:P23),"")</f>
        <v>0</v>
      </c>
      <c r="R23" s="115" t="s">
        <v>349</v>
      </c>
      <c r="S23" s="114" t="s">
        <v>350</v>
      </c>
      <c r="T23" s="116">
        <v>0</v>
      </c>
      <c r="U23" s="116">
        <v>0</v>
      </c>
      <c r="V23" s="116">
        <f>IF(AND(T23&lt;&gt;"",U23&lt;&gt;""),SUM(T23:U23),"")</f>
        <v>0</v>
      </c>
      <c r="W23" s="116">
        <v>0</v>
      </c>
      <c r="X23" s="116">
        <v>95422</v>
      </c>
      <c r="Y23" s="116">
        <f>IF(AND(W23&lt;&gt;"",X23&lt;&gt;""),SUM(W23:X23),"")</f>
        <v>95422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49</v>
      </c>
      <c r="B24" s="115" t="s">
        <v>363</v>
      </c>
      <c r="C24" s="114" t="s">
        <v>364</v>
      </c>
      <c r="D24" s="116">
        <f>SUM(L24,T24,AB24,AJ24,AR24,AZ24)</f>
        <v>0</v>
      </c>
      <c r="E24" s="116">
        <f>SUM(M24,U24,AC24,AK24,AS24,BA24)</f>
        <v>121780</v>
      </c>
      <c r="F24" s="116">
        <f>SUM(D24:E24)</f>
        <v>121780</v>
      </c>
      <c r="G24" s="116">
        <f>SUM(O24,W24,AE24,AM24,AU24,BC24)</f>
        <v>0</v>
      </c>
      <c r="H24" s="116">
        <f>SUM(P24,X24,AF24,AN24,AV24,BD24)</f>
        <v>63844</v>
      </c>
      <c r="I24" s="116">
        <f>SUM(G24:H24)</f>
        <v>63844</v>
      </c>
      <c r="J24" s="115" t="s">
        <v>365</v>
      </c>
      <c r="K24" s="114" t="s">
        <v>366</v>
      </c>
      <c r="L24" s="116">
        <v>0</v>
      </c>
      <c r="M24" s="116">
        <v>121780</v>
      </c>
      <c r="N24" s="116">
        <f>IF(AND(L24&lt;&gt;"",M24&lt;&gt;""),SUM(L24:M24),"")</f>
        <v>121780</v>
      </c>
      <c r="O24" s="116">
        <v>0</v>
      </c>
      <c r="P24" s="116">
        <v>63844</v>
      </c>
      <c r="Q24" s="116">
        <f>IF(AND(O24&lt;&gt;"",P24&lt;&gt;""),SUM(O24:P24),"")</f>
        <v>63844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49</v>
      </c>
      <c r="B25" s="115" t="s">
        <v>367</v>
      </c>
      <c r="C25" s="114" t="s">
        <v>368</v>
      </c>
      <c r="D25" s="116">
        <f>SUM(L25,T25,AB25,AJ25,AR25,AZ25)</f>
        <v>0</v>
      </c>
      <c r="E25" s="116">
        <f>SUM(M25,U25,AC25,AK25,AS25,BA25)</f>
        <v>188884</v>
      </c>
      <c r="F25" s="116">
        <f>SUM(D25:E25)</f>
        <v>188884</v>
      </c>
      <c r="G25" s="116">
        <f>SUM(O25,W25,AE25,AM25,AU25,BC25)</f>
        <v>0</v>
      </c>
      <c r="H25" s="116">
        <f>SUM(P25,X25,AF25,AN25,AV25,BD25)</f>
        <v>84977</v>
      </c>
      <c r="I25" s="116">
        <f>SUM(G25:H25)</f>
        <v>84977</v>
      </c>
      <c r="J25" s="115" t="s">
        <v>365</v>
      </c>
      <c r="K25" s="114" t="s">
        <v>366</v>
      </c>
      <c r="L25" s="116">
        <v>0</v>
      </c>
      <c r="M25" s="116">
        <v>188884</v>
      </c>
      <c r="N25" s="116">
        <f>IF(AND(L25&lt;&gt;"",M25&lt;&gt;""),SUM(L25:M25),"")</f>
        <v>188884</v>
      </c>
      <c r="O25" s="116">
        <v>0</v>
      </c>
      <c r="P25" s="116">
        <v>84977</v>
      </c>
      <c r="Q25" s="116">
        <f>IF(AND(O25&lt;&gt;"",P25&lt;&gt;""),SUM(O25:P25),"")</f>
        <v>84977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5"/>
      <c r="K26" s="114"/>
      <c r="L26" s="116"/>
      <c r="M26" s="116"/>
      <c r="N26" s="116"/>
      <c r="O26" s="116"/>
      <c r="P26" s="116"/>
      <c r="Q26" s="116"/>
      <c r="R26" s="115"/>
      <c r="S26" s="114"/>
      <c r="T26" s="116"/>
      <c r="U26" s="116"/>
      <c r="V26" s="116"/>
      <c r="W26" s="116"/>
      <c r="X26" s="116"/>
      <c r="Y26" s="116"/>
      <c r="Z26" s="115"/>
      <c r="AA26" s="114"/>
      <c r="AB26" s="116"/>
      <c r="AC26" s="116"/>
      <c r="AD26" s="116"/>
      <c r="AE26" s="116"/>
      <c r="AF26" s="116"/>
      <c r="AG26" s="116"/>
      <c r="AH26" s="115"/>
      <c r="AI26" s="114"/>
      <c r="AJ26" s="116"/>
      <c r="AK26" s="116"/>
      <c r="AL26" s="116"/>
      <c r="AM26" s="116"/>
      <c r="AN26" s="116"/>
      <c r="AO26" s="116"/>
      <c r="AP26" s="115"/>
      <c r="AQ26" s="114"/>
      <c r="AR26" s="116"/>
      <c r="AS26" s="116"/>
      <c r="AT26" s="116"/>
      <c r="AU26" s="116"/>
      <c r="AV26" s="116"/>
      <c r="AW26" s="116"/>
      <c r="AX26" s="115"/>
      <c r="AY26" s="114"/>
      <c r="AZ26" s="116"/>
      <c r="BA26" s="116"/>
      <c r="BB26" s="116"/>
      <c r="BC26" s="116"/>
      <c r="BD26" s="116"/>
      <c r="BE26" s="116"/>
    </row>
    <row r="27" spans="1:57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5"/>
      <c r="K27" s="114"/>
      <c r="L27" s="116"/>
      <c r="M27" s="116"/>
      <c r="N27" s="116"/>
      <c r="O27" s="116"/>
      <c r="P27" s="116"/>
      <c r="Q27" s="116"/>
      <c r="R27" s="115"/>
      <c r="S27" s="114"/>
      <c r="T27" s="116"/>
      <c r="U27" s="116"/>
      <c r="V27" s="116"/>
      <c r="W27" s="116"/>
      <c r="X27" s="116"/>
      <c r="Y27" s="116"/>
      <c r="Z27" s="115"/>
      <c r="AA27" s="114"/>
      <c r="AB27" s="116"/>
      <c r="AC27" s="116"/>
      <c r="AD27" s="116"/>
      <c r="AE27" s="116"/>
      <c r="AF27" s="116"/>
      <c r="AG27" s="116"/>
      <c r="AH27" s="115"/>
      <c r="AI27" s="114"/>
      <c r="AJ27" s="116"/>
      <c r="AK27" s="116"/>
      <c r="AL27" s="116"/>
      <c r="AM27" s="116"/>
      <c r="AN27" s="116"/>
      <c r="AO27" s="116"/>
      <c r="AP27" s="115"/>
      <c r="AQ27" s="114"/>
      <c r="AR27" s="116"/>
      <c r="AS27" s="116"/>
      <c r="AT27" s="116"/>
      <c r="AU27" s="116"/>
      <c r="AV27" s="116"/>
      <c r="AW27" s="116"/>
      <c r="AX27" s="115"/>
      <c r="AY27" s="114"/>
      <c r="AZ27" s="116"/>
      <c r="BA27" s="116"/>
      <c r="BB27" s="116"/>
      <c r="BC27" s="116"/>
      <c r="BD27" s="116"/>
      <c r="BE27" s="116"/>
    </row>
    <row r="28" spans="1:5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5"/>
      <c r="K28" s="114"/>
      <c r="L28" s="116"/>
      <c r="M28" s="116"/>
      <c r="N28" s="116"/>
      <c r="O28" s="116"/>
      <c r="P28" s="116"/>
      <c r="Q28" s="116"/>
      <c r="R28" s="115"/>
      <c r="S28" s="114"/>
      <c r="T28" s="116"/>
      <c r="U28" s="116"/>
      <c r="V28" s="116"/>
      <c r="W28" s="116"/>
      <c r="X28" s="116"/>
      <c r="Y28" s="116"/>
      <c r="Z28" s="115"/>
      <c r="AA28" s="114"/>
      <c r="AB28" s="116"/>
      <c r="AC28" s="116"/>
      <c r="AD28" s="116"/>
      <c r="AE28" s="116"/>
      <c r="AF28" s="116"/>
      <c r="AG28" s="116"/>
      <c r="AH28" s="115"/>
      <c r="AI28" s="114"/>
      <c r="AJ28" s="116"/>
      <c r="AK28" s="116"/>
      <c r="AL28" s="116"/>
      <c r="AM28" s="116"/>
      <c r="AN28" s="116"/>
      <c r="AO28" s="116"/>
      <c r="AP28" s="115"/>
      <c r="AQ28" s="114"/>
      <c r="AR28" s="116"/>
      <c r="AS28" s="116"/>
      <c r="AT28" s="116"/>
      <c r="AU28" s="116"/>
      <c r="AV28" s="116"/>
      <c r="AW28" s="116"/>
      <c r="AX28" s="115"/>
      <c r="AY28" s="114"/>
      <c r="AZ28" s="116"/>
      <c r="BA28" s="116"/>
      <c r="BB28" s="116"/>
      <c r="BC28" s="116"/>
      <c r="BD28" s="116"/>
      <c r="BE28" s="116"/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5">
    <sortCondition ref="A8:A25"/>
    <sortCondition ref="B8:B25"/>
    <sortCondition ref="C8:C25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4" man="1"/>
    <brk id="17" min="1" max="24" man="1"/>
    <brk id="25" min="1" max="24" man="1"/>
    <brk id="33" min="1" max="24" man="1"/>
    <brk id="41" min="1" max="24" man="1"/>
    <brk id="49" min="1" max="2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大分県</v>
      </c>
      <c r="B7" s="132" t="str">
        <f>'廃棄物事業経費（市町村）'!B7</f>
        <v>44000</v>
      </c>
      <c r="C7" s="131" t="s">
        <v>33</v>
      </c>
      <c r="D7" s="133">
        <f>SUM(H7,L7,P7,T7,X7,AB7,AF7,AJ7,AN7,AR7,AV7,AZ7,BD7,BH7,BL7,BP7,BT7,BX7,CB7,CF7,CJ7,CN7,CR7,CV7,CZ7,DD7,DH7,DL7,DP7,DT7)</f>
        <v>5858097</v>
      </c>
      <c r="E7" s="133">
        <f>SUM(I7,M7,Q7,U7,Y7,AC7,AG7,AK7,AO7,AS7,AW7,BA7,BE7,BI7,BM7,BQ7,BU7,BY7,CC7,CG7,CK7,CO7,CS7,CW7,DA7,DE7,DI7,DM7,DQ7,DU7)</f>
        <v>380888</v>
      </c>
      <c r="F7" s="134">
        <f>COUNTIF(F$8:F$57,"&lt;&gt;")</f>
        <v>4</v>
      </c>
      <c r="G7" s="134">
        <f>COUNTIF(G$8:G$57,"&lt;&gt;")</f>
        <v>4</v>
      </c>
      <c r="H7" s="133">
        <f>SUM(H$8:H$57)</f>
        <v>3168097</v>
      </c>
      <c r="I7" s="133">
        <f>SUM(I$8:I$57)</f>
        <v>221622</v>
      </c>
      <c r="J7" s="134">
        <f>COUNTIF(J$8:J$57,"&lt;&gt;")</f>
        <v>4</v>
      </c>
      <c r="K7" s="134">
        <f>COUNTIF(K$8:K$57,"&lt;&gt;")</f>
        <v>4</v>
      </c>
      <c r="L7" s="133">
        <f>SUM(L$8:L$57)</f>
        <v>1310755</v>
      </c>
      <c r="M7" s="133">
        <f>SUM(M$8:M$57)</f>
        <v>159266</v>
      </c>
      <c r="N7" s="134">
        <f>COUNTIF(N$8:N$57,"&lt;&gt;")</f>
        <v>2</v>
      </c>
      <c r="O7" s="134">
        <f>COUNTIF(O$8:O$57,"&lt;&gt;")</f>
        <v>2</v>
      </c>
      <c r="P7" s="133">
        <f>SUM(P$8:P$57)</f>
        <v>1379245</v>
      </c>
      <c r="Q7" s="133">
        <f>SUM(Q$8:Q$57)</f>
        <v>0</v>
      </c>
      <c r="R7" s="134">
        <f>COUNTIF(R$8:R$57,"&lt;&gt;")</f>
        <v>0</v>
      </c>
      <c r="S7" s="134">
        <f>COUNTIF(S$8:S$57,"&lt;&gt;")</f>
        <v>0</v>
      </c>
      <c r="T7" s="133">
        <f>SUM(T$8:T$57)</f>
        <v>0</v>
      </c>
      <c r="U7" s="133">
        <f>SUM(U$8:U$57)</f>
        <v>0</v>
      </c>
      <c r="V7" s="134">
        <f>COUNTIF(V$8:V$57,"&lt;&gt;")</f>
        <v>0</v>
      </c>
      <c r="W7" s="134">
        <f>COUNTIF(W$8:W$57,"&lt;&gt;")</f>
        <v>0</v>
      </c>
      <c r="X7" s="133">
        <f>SUM(X$8:X$57)</f>
        <v>0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49</v>
      </c>
      <c r="B8" s="115" t="s">
        <v>349</v>
      </c>
      <c r="C8" s="114" t="s">
        <v>350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232067</v>
      </c>
      <c r="F8" s="115" t="s">
        <v>346</v>
      </c>
      <c r="G8" s="114" t="s">
        <v>347</v>
      </c>
      <c r="H8" s="116">
        <v>0</v>
      </c>
      <c r="I8" s="116">
        <v>136645</v>
      </c>
      <c r="J8" s="115" t="s">
        <v>361</v>
      </c>
      <c r="K8" s="114" t="s">
        <v>362</v>
      </c>
      <c r="L8" s="116">
        <v>0</v>
      </c>
      <c r="M8" s="116">
        <v>95422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49</v>
      </c>
      <c r="B9" s="115" t="s">
        <v>328</v>
      </c>
      <c r="C9" s="114" t="s">
        <v>329</v>
      </c>
      <c r="D9" s="116">
        <f>SUM(H9,L9,P9,T9,X9,AB9,AF9,AJ9,AN9,AR9,AV9,AZ9,BD9,BH9,BL9,BP9,BT9,BX9,CB9,CF9,CJ9,CN9,CR9,CV9,CZ9,DD9,DH9,DL9,DP9,DT9)</f>
        <v>553306</v>
      </c>
      <c r="E9" s="116">
        <f>SUM(I9,M9,Q9,U9,Y9,AC9,AG9,AK9,AO9,AS9,AW9,BA9,BE9,BI9,BM9,BQ9,BU9,BY9,CC9,CG9,CK9,CO9,CS9,CW9,DA9,DE9,DI9,DM9,DQ9,DU9)</f>
        <v>0</v>
      </c>
      <c r="F9" s="115" t="s">
        <v>326</v>
      </c>
      <c r="G9" s="114" t="s">
        <v>327</v>
      </c>
      <c r="H9" s="116">
        <v>372823</v>
      </c>
      <c r="I9" s="116">
        <v>0</v>
      </c>
      <c r="J9" s="115" t="s">
        <v>346</v>
      </c>
      <c r="K9" s="114" t="s">
        <v>347</v>
      </c>
      <c r="L9" s="116">
        <v>96851</v>
      </c>
      <c r="M9" s="116">
        <v>0</v>
      </c>
      <c r="N9" s="115" t="s">
        <v>361</v>
      </c>
      <c r="O9" s="114" t="s">
        <v>362</v>
      </c>
      <c r="P9" s="116">
        <v>83632</v>
      </c>
      <c r="Q9" s="116">
        <v>0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49</v>
      </c>
      <c r="B10" s="115" t="s">
        <v>365</v>
      </c>
      <c r="C10" s="114" t="s">
        <v>366</v>
      </c>
      <c r="D10" s="116">
        <f>SUM(H10,L10,P10,T10,X10,AB10,AF10,AJ10,AN10,AR10,AV10,AZ10,BD10,BH10,BL10,BP10,BT10,BX10,CB10,CF10,CJ10,CN10,CR10,CV10,CZ10,DD10,DH10,DL10,DP10,DT10)</f>
        <v>310664</v>
      </c>
      <c r="E10" s="116">
        <f>SUM(I10,M10,Q10,U10,Y10,AC10,AG10,AK10,AO10,AS10,AW10,BA10,BE10,BI10,BM10,BQ10,BU10,BY10,CC10,CG10,CK10,CO10,CS10,CW10,DA10,DE10,DI10,DM10,DQ10,DU10)</f>
        <v>148821</v>
      </c>
      <c r="F10" s="115" t="s">
        <v>367</v>
      </c>
      <c r="G10" s="114" t="s">
        <v>368</v>
      </c>
      <c r="H10" s="116">
        <v>188884</v>
      </c>
      <c r="I10" s="116">
        <v>84977</v>
      </c>
      <c r="J10" s="115" t="s">
        <v>363</v>
      </c>
      <c r="K10" s="114" t="s">
        <v>364</v>
      </c>
      <c r="L10" s="116">
        <v>121780</v>
      </c>
      <c r="M10" s="116">
        <v>63844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49</v>
      </c>
      <c r="B11" s="115" t="s">
        <v>344</v>
      </c>
      <c r="C11" s="114" t="s">
        <v>345</v>
      </c>
      <c r="D11" s="116">
        <f>SUM(H11,L11,P11,T11,X11,AB11,AF11,AJ11,AN11,AR11,AV11,AZ11,BD11,BH11,BL11,BP11,BT11,BX11,CB11,CF11,CJ11,CN11,CR11,CV11,CZ11,DD11,DH11,DL11,DP11,DT11)</f>
        <v>4994127</v>
      </c>
      <c r="E11" s="116">
        <f>SUM(I11,M11,Q11,U11,Y11,AC11,AG11,AK11,AO11,AS11,AW11,BA11,BE11,BI11,BM11,BQ11,BU11,BY11,CC11,CG11,CK11,CO11,CS11,CW11,DA11,DE11,DI11,DM11,DQ11,DU11)</f>
        <v>0</v>
      </c>
      <c r="F11" s="115" t="s">
        <v>351</v>
      </c>
      <c r="G11" s="114" t="s">
        <v>352</v>
      </c>
      <c r="H11" s="116">
        <v>2606390</v>
      </c>
      <c r="I11" s="116">
        <v>0</v>
      </c>
      <c r="J11" s="115" t="s">
        <v>342</v>
      </c>
      <c r="K11" s="114" t="s">
        <v>343</v>
      </c>
      <c r="L11" s="116">
        <v>1092124</v>
      </c>
      <c r="M11" s="116">
        <v>0</v>
      </c>
      <c r="N11" s="115" t="s">
        <v>357</v>
      </c>
      <c r="O11" s="114" t="s">
        <v>358</v>
      </c>
      <c r="P11" s="116">
        <v>1295613</v>
      </c>
      <c r="Q11" s="116">
        <v>0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/>
      <c r="B12" s="115"/>
      <c r="C12" s="114"/>
      <c r="D12" s="116"/>
      <c r="E12" s="116"/>
      <c r="F12" s="115"/>
      <c r="G12" s="114"/>
      <c r="H12" s="116"/>
      <c r="I12" s="116"/>
      <c r="J12" s="115"/>
      <c r="K12" s="114"/>
      <c r="L12" s="116"/>
      <c r="M12" s="116"/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/>
      <c r="B13" s="115"/>
      <c r="C13" s="114"/>
      <c r="D13" s="116"/>
      <c r="E13" s="116"/>
      <c r="F13" s="115"/>
      <c r="G13" s="114"/>
      <c r="H13" s="116"/>
      <c r="I13" s="116"/>
      <c r="J13" s="115"/>
      <c r="K13" s="114"/>
      <c r="L13" s="116"/>
      <c r="M13" s="116"/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/>
      <c r="B14" s="115"/>
      <c r="C14" s="114"/>
      <c r="D14" s="116"/>
      <c r="E14" s="116"/>
      <c r="F14" s="115"/>
      <c r="G14" s="114"/>
      <c r="H14" s="116"/>
      <c r="I14" s="116"/>
      <c r="J14" s="115"/>
      <c r="K14" s="114"/>
      <c r="L14" s="116"/>
      <c r="M14" s="116"/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1">
    <sortCondition ref="A8:A11"/>
    <sortCondition ref="B8:B11"/>
    <sortCondition ref="C8:C11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0" man="1"/>
    <brk id="21" min="1" max="10" man="1"/>
    <brk id="33" min="1" max="10" man="1"/>
    <brk id="45" min="1" max="10" man="1"/>
    <brk id="57" min="1" max="10" man="1"/>
    <brk id="69" min="1" max="10" man="1"/>
    <brk id="81" min="1" max="10" man="1"/>
    <brk id="93" min="1" max="10" man="1"/>
    <brk id="105" min="1" max="10" man="1"/>
    <brk id="117" min="1" max="1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44000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44201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44202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44203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44204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44205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44206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44207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44208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44209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44210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44211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44212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44213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44214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44322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44341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44461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44462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44835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44836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44861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44862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>
        <f>+'廃棄物事業経費（歳入）'!B30</f>
        <v>0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>
        <f>+'廃棄物事業経費（歳入）'!B31</f>
        <v>0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>
        <f>+'廃棄物事業経費（歳入）'!B32</f>
        <v>0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>
        <f>+'廃棄物事業経費（歳入）'!B33</f>
        <v>0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>
        <f>+'廃棄物事業経費（歳入）'!B34</f>
        <v>0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965ACB-71BD-498D-B6FF-67BA34F5FB31}"/>
</file>

<file path=customXml/itemProps2.xml><?xml version="1.0" encoding="utf-8"?>
<ds:datastoreItem xmlns:ds="http://schemas.openxmlformats.org/officeDocument/2006/customXml" ds:itemID="{CF17E717-DA0F-41D2-94FA-E5B29D0FBE3D}"/>
</file>

<file path=customXml/itemProps3.xml><?xml version="1.0" encoding="utf-8"?>
<ds:datastoreItem xmlns:ds="http://schemas.openxmlformats.org/officeDocument/2006/customXml" ds:itemID="{27045EB6-C677-4A76-A0B6-EEFED11A8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2025-12-16T04:18:02Z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