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42長崎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水洗化人口等!$A$6:$AD$27</definedName>
    <definedName name="_xlnm.Print_Area" localSheetId="2">し尿集計結果!$A$1:$M$37</definedName>
    <definedName name="_xlnm.Print_Area" localSheetId="1">し尿処理状況!$2:$28</definedName>
    <definedName name="_xlnm.Print_Area" localSheetId="0">水洗化人口等!$2:$28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C8" i="2"/>
  <c r="AC9" i="2"/>
  <c r="AC10" i="2"/>
  <c r="N10" i="2" s="1"/>
  <c r="AC11" i="2"/>
  <c r="N11" i="2" s="1"/>
  <c r="AC12" i="2"/>
  <c r="N12" i="2" s="1"/>
  <c r="AC13" i="2"/>
  <c r="AC14" i="2"/>
  <c r="AC15" i="2"/>
  <c r="AC16" i="2"/>
  <c r="N16" i="2" s="1"/>
  <c r="AC17" i="2"/>
  <c r="N17" i="2" s="1"/>
  <c r="AC18" i="2"/>
  <c r="N18" i="2" s="1"/>
  <c r="AC19" i="2"/>
  <c r="AC20" i="2"/>
  <c r="AC21" i="2"/>
  <c r="AC22" i="2"/>
  <c r="N22" i="2" s="1"/>
  <c r="AC23" i="2"/>
  <c r="N23" i="2" s="1"/>
  <c r="AC24" i="2"/>
  <c r="N24" i="2" s="1"/>
  <c r="AC25" i="2"/>
  <c r="AC26" i="2"/>
  <c r="AC27" i="2"/>
  <c r="AC28" i="2"/>
  <c r="N28" i="2" s="1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N8" i="2"/>
  <c r="N9" i="2"/>
  <c r="N13" i="2"/>
  <c r="N14" i="2"/>
  <c r="N15" i="2"/>
  <c r="N19" i="2"/>
  <c r="N20" i="2"/>
  <c r="N21" i="2"/>
  <c r="N25" i="2"/>
  <c r="N26" i="2"/>
  <c r="N27" i="2"/>
  <c r="K8" i="2"/>
  <c r="K9" i="2"/>
  <c r="K10" i="2"/>
  <c r="D10" i="2" s="1"/>
  <c r="K11" i="2"/>
  <c r="D11" i="2" s="1"/>
  <c r="K12" i="2"/>
  <c r="D12" i="2" s="1"/>
  <c r="K13" i="2"/>
  <c r="K14" i="2"/>
  <c r="K15" i="2"/>
  <c r="K16" i="2"/>
  <c r="D16" i="2" s="1"/>
  <c r="K17" i="2"/>
  <c r="D17" i="2" s="1"/>
  <c r="K18" i="2"/>
  <c r="D18" i="2" s="1"/>
  <c r="K19" i="2"/>
  <c r="K20" i="2"/>
  <c r="K21" i="2"/>
  <c r="K22" i="2"/>
  <c r="D22" i="2" s="1"/>
  <c r="K23" i="2"/>
  <c r="D23" i="2" s="1"/>
  <c r="K24" i="2"/>
  <c r="D24" i="2" s="1"/>
  <c r="K25" i="2"/>
  <c r="K26" i="2"/>
  <c r="K27" i="2"/>
  <c r="K28" i="2"/>
  <c r="D28" i="2" s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D26" i="2" s="1"/>
  <c r="H27" i="2"/>
  <c r="H28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D8" i="2"/>
  <c r="D9" i="2"/>
  <c r="D13" i="2"/>
  <c r="D14" i="2"/>
  <c r="D15" i="2"/>
  <c r="D19" i="2"/>
  <c r="D20" i="2"/>
  <c r="D21" i="2"/>
  <c r="D25" i="2"/>
  <c r="D27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I8" i="1"/>
  <c r="D8" i="1" s="1"/>
  <c r="I9" i="1"/>
  <c r="D9" i="1" s="1"/>
  <c r="I10" i="1"/>
  <c r="I11" i="1"/>
  <c r="I12" i="1"/>
  <c r="I13" i="1"/>
  <c r="D13" i="1" s="1"/>
  <c r="I14" i="1"/>
  <c r="D14" i="1" s="1"/>
  <c r="I15" i="1"/>
  <c r="D15" i="1" s="1"/>
  <c r="I16" i="1"/>
  <c r="I17" i="1"/>
  <c r="I18" i="1"/>
  <c r="I19" i="1"/>
  <c r="D19" i="1" s="1"/>
  <c r="I20" i="1"/>
  <c r="D20" i="1" s="1"/>
  <c r="I21" i="1"/>
  <c r="D21" i="1" s="1"/>
  <c r="I22" i="1"/>
  <c r="I23" i="1"/>
  <c r="I24" i="1"/>
  <c r="I25" i="1"/>
  <c r="D25" i="1" s="1"/>
  <c r="I26" i="1"/>
  <c r="D26" i="1" s="1"/>
  <c r="I27" i="1"/>
  <c r="D27" i="1" s="1"/>
  <c r="I28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D10" i="1"/>
  <c r="L10" i="1" s="1"/>
  <c r="D11" i="1"/>
  <c r="L11" i="1" s="1"/>
  <c r="D12" i="1"/>
  <c r="L12" i="1" s="1"/>
  <c r="D16" i="1"/>
  <c r="J16" i="1" s="1"/>
  <c r="D17" i="1"/>
  <c r="L17" i="1" s="1"/>
  <c r="D18" i="1"/>
  <c r="T18" i="1" s="1"/>
  <c r="D22" i="1"/>
  <c r="T22" i="1" s="1"/>
  <c r="D23" i="1"/>
  <c r="L23" i="1" s="1"/>
  <c r="D24" i="1"/>
  <c r="L24" i="1" s="1"/>
  <c r="D28" i="1"/>
  <c r="N28" i="1" s="1"/>
  <c r="J27" i="1" l="1"/>
  <c r="L27" i="1"/>
  <c r="T27" i="1"/>
  <c r="N27" i="1"/>
  <c r="F27" i="1"/>
  <c r="T21" i="1"/>
  <c r="N21" i="1"/>
  <c r="F21" i="1"/>
  <c r="L21" i="1"/>
  <c r="J21" i="1"/>
  <c r="T15" i="1"/>
  <c r="N15" i="1"/>
  <c r="J15" i="1"/>
  <c r="F15" i="1"/>
  <c r="L15" i="1"/>
  <c r="F9" i="1"/>
  <c r="L9" i="1"/>
  <c r="T9" i="1"/>
  <c r="N9" i="1"/>
  <c r="J9" i="1"/>
  <c r="T26" i="1"/>
  <c r="N26" i="1"/>
  <c r="J26" i="1"/>
  <c r="F26" i="1"/>
  <c r="L26" i="1"/>
  <c r="T20" i="1"/>
  <c r="N20" i="1"/>
  <c r="J20" i="1"/>
  <c r="F20" i="1"/>
  <c r="L20" i="1"/>
  <c r="T14" i="1"/>
  <c r="N14" i="1"/>
  <c r="J14" i="1"/>
  <c r="F14" i="1"/>
  <c r="L14" i="1"/>
  <c r="T8" i="1"/>
  <c r="N8" i="1"/>
  <c r="J8" i="1"/>
  <c r="F8" i="1"/>
  <c r="L8" i="1"/>
  <c r="L25" i="1"/>
  <c r="T25" i="1"/>
  <c r="N25" i="1"/>
  <c r="J25" i="1"/>
  <c r="F25" i="1"/>
  <c r="L19" i="1"/>
  <c r="T19" i="1"/>
  <c r="N19" i="1"/>
  <c r="J19" i="1"/>
  <c r="F19" i="1"/>
  <c r="T13" i="1"/>
  <c r="N13" i="1"/>
  <c r="J13" i="1"/>
  <c r="F13" i="1"/>
  <c r="L13" i="1"/>
  <c r="J12" i="1"/>
  <c r="J17" i="1"/>
  <c r="F22" i="1"/>
  <c r="F10" i="1"/>
  <c r="J22" i="1"/>
  <c r="J10" i="1"/>
  <c r="N22" i="1"/>
  <c r="N10" i="1"/>
  <c r="T28" i="1"/>
  <c r="T10" i="1"/>
  <c r="L18" i="1"/>
  <c r="L28" i="1"/>
  <c r="L22" i="1"/>
  <c r="L16" i="1"/>
  <c r="F24" i="1"/>
  <c r="F12" i="1"/>
  <c r="J24" i="1"/>
  <c r="N12" i="1"/>
  <c r="T24" i="1"/>
  <c r="N17" i="1"/>
  <c r="T23" i="1"/>
  <c r="T17" i="1"/>
  <c r="T11" i="1"/>
  <c r="J18" i="1"/>
  <c r="N24" i="1"/>
  <c r="N16" i="1"/>
  <c r="T16" i="1"/>
  <c r="N18" i="1"/>
  <c r="T12" i="1"/>
  <c r="N11" i="1"/>
  <c r="F28" i="1"/>
  <c r="F18" i="1"/>
  <c r="F23" i="1"/>
  <c r="F17" i="1"/>
  <c r="F11" i="1"/>
  <c r="J23" i="1"/>
  <c r="J11" i="1"/>
  <c r="N23" i="1"/>
  <c r="F16" i="1"/>
  <c r="J28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E7" i="1" s="1"/>
  <c r="B7" i="2"/>
  <c r="L2" i="4"/>
  <c r="M2" i="4" s="1"/>
  <c r="AF5" i="4"/>
  <c r="AF6" i="4"/>
  <c r="AZ7" i="2" l="1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<sst xmlns="http://schemas.openxmlformats.org/spreadsheetml/2006/main" count="683" uniqueCount="304">
  <si>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</si>
  <si>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</si>
  <si>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</si>
  <si>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</si>
  <si>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</si>
  <si>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</si>
  <si>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</si>
  <si>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</si>
  <si>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</si>
  <si>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</si>
  <si>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</si>
  <si>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</si>
  <si>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</si>
  <si>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</si>
  <si>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</si>
  <si>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</si>
  <si>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</si>
  <si>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</si>
  <si>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</si>
  <si>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</si>
  <si>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</si>
  <si>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</si>
  <si>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</si>
  <si>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</si>
  <si>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</si>
  <si>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</si>
  <si>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</si>
  <si>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</si>
  <si>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</si>
  <si>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</si>
  <si>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</si>
  <si>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</si>
  <si>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</si>
  <si>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</si>
  <si>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</si>
  <si>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</si>
  <si>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</si>
  <si>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</si>
  <si>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</si>
  <si>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</si>
  <si>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</si>
  <si>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</si>
  <si>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</si>
  <si>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</si>
  <si>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</si>
  <si>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</si>
  <si>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</si>
  <si>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</si>
  <si>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</si>
  <si>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</si>
  <si>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</si>
  <si>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</si>
  <si>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</si>
  <si>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</si>
  <si>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</si>
  <si>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</si>
  <si>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</si>
  <si>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</si>
  <si>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</si>
  <si>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</si>
  <si>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</si>
  <si>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</si>
  <si>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</si>
  <si>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</si>
  <si>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</si>
  <si>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</si>
  <si>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</si>
  <si>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</si>
  <si>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</si>
  <si>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</si>
  <si>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</si>
  <si>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</si>
  <si>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</si>
  <si>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</si>
  <si>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</si>
  <si>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</si>
  <si>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</si>
  <si>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</si>
  <si>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</si>
  <si>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</si>
  <si>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</si>
  <si>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</si>
  <si>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</si>
  <si>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</si>
  <si>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</si>
  <si>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</si>
  <si>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</si>
  <si>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</si>
  <si>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</si>
  <si>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</si>
  <si>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</si>
  <si>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</si>
  <si>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</si>
  <si>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</si>
  <si>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</si>
  <si>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</si>
  <si>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</si>
  <si>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</si>
  <si>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</si>
  <si>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</si>
  <si>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</si>
  <si>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</si>
  <si>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</si>
  <si>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</si>
  <si>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</si>
  <si>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</si>
  <si>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</si>
  <si>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</si>
  <si>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</si>
  <si>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</si>
  <si>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</si>
  <si>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</si>
  <si>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</si>
  <si>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</si>
  <si>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</si>
  <si>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</si>
  <si>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</si>
  <si>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</si>
  <si>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</si>
  <si>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</si>
  <si>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</si>
  <si>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</si>
  <si>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</si>
  <si>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</si>
  <si>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</si>
  <si>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</si>
  <si>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</si>
  <si>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</si>
  <si>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</si>
  <si>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</si>
  <si>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</si>
  <si>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</si>
  <si>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</si>
  <si>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</si>
  <si>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</si>
  <si>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</si>
  <si>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</si>
  <si>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</si>
  <si>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</si>
  <si>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</si>
  <si>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</si>
  <si>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</si>
  <si>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</si>
  <si>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</si>
  <si>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</si>
  <si>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</si>
  <si>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</si>
  <si>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</si>
  <si>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</si>
  <si>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</si>
  <si>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</si>
  <si>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</si>
  <si>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</si>
  <si>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</si>
  <si>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</si>
  <si>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</si>
  <si>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</si>
  <si>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</si>
  <si>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</si>
  <si>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</si>
  <si>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</si>
  <si>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</si>
  <si>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</si>
  <si>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</si>
  <si>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</si>
  <si>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</si>
  <si>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</si>
  <si>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</si>
  <si>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</si>
  <si>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</si>
  <si>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</si>
  <si>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</si>
  <si>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</si>
  <si>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</si>
  <si>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</si>
  <si>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</si>
  <si>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</si>
  <si>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</si>
  <si>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</si>
  <si>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</si>
  <si>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</si>
  <si>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</si>
  <si>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</si>
  <si>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</si>
  <si>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</si>
  <si>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</si>
  <si>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</si>
  <si>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</si>
  <si>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</si>
  <si>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</si>
  <si>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</si>
  <si>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</si>
  <si>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</si>
  <si>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</si>
  <si>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</si>
  <si>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</si>
  <si>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</si>
  <si>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</si>
  <si>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</si>
  <si>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</si>
  <si>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</si>
  <si>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</si>
  <si>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</si>
  <si>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</si>
  <si>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</si>
  <si>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</si>
  <si>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</si>
  <si>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</si>
  <si>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</si>
  <si>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</si>
  <si>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</si>
  <si>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</si>
  <si>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</si>
  <si>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</si>
  <si>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</si>
  <si>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</si>
  <si>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</si>
  <si>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</si>
  <si>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</si>
  <si>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</si>
  <si>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</si>
  <si>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</si>
  <si>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</si>
  <si>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</si>
  <si>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</si>
  <si>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</si>
  <si>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</si>
  <si>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</si>
  <si>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</si>
  <si>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</si>
  <si>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</si>
  <si>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</si>
  <si>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</si>
  <si>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</si>
  <si>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</si>
  <si>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</si>
  <si>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</si>
  <si>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</si>
  <si>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</si>
  <si>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</si>
  <si>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</si>
  <si>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</si>
  <si>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</si>
  <si>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</si>
  <si>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</si>
  <si>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</si>
  <si>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</si>
  <si>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</si>
  <si>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</si>
  <si>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</si>
  <si>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</si>
  <si>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</si>
  <si>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</si>
  <si>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</si>
  <si>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</si>
  <si>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</si>
  <si>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</si>
  <si>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42000</t>
  </si>
  <si>
    <t>水洗化人口等（令和6年度実績）</t>
    <phoneticPr fontId="3"/>
  </si>
  <si>
    <t>し尿処理の状況（令和6年度実績）</t>
    <phoneticPr fontId="3"/>
  </si>
  <si>
    <t>42201</t>
  </si>
  <si>
    <t>長崎市</t>
  </si>
  <si>
    <t/>
  </si>
  <si>
    <t>○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</si>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</sst>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12</v>
      </c>
      <c r="B7" s="108" t="s">
        <v>257</v>
      </c>
      <c r="C7" s="92" t="s">
        <v>198</v>
      </c>
      <c r="D7" s="93">
        <f>+SUM(E7,+I7)</f>
        <v>1272132</v>
      </c>
      <c r="E7" s="93">
        <f>+SUM(G7+H7)</f>
        <v>214560</v>
      </c>
      <c r="F7" s="94">
        <f>IF(D7&gt;0,E7/D7*100,"-")</f>
        <v>16.86617426493477</v>
      </c>
      <c r="G7" s="93">
        <f>SUM(G$8:G$207)</f>
        <v>214297</v>
      </c>
      <c r="H7" s="93">
        <f>SUM(H$8:H$207)</f>
        <v>263</v>
      </c>
      <c r="I7" s="93">
        <f>+SUM(K7,+M7,O7+P7)</f>
        <v>1057572</v>
      </c>
      <c r="J7" s="94">
        <f>IF(D7&gt;0,I7/D7*100,"-")</f>
        <v>83.13382573506523</v>
      </c>
      <c r="K7" s="93">
        <f>SUM(K$8:K$207)</f>
        <v>777920</v>
      </c>
      <c r="L7" s="94">
        <f>IF(D7&gt;0,K7/D7*100,"-")</f>
        <v>61.150886857653141</v>
      </c>
      <c r="M7" s="93">
        <f>SUM(M$8:M$207)</f>
        <v>4886</v>
      </c>
      <c r="N7" s="94">
        <f>IF(D7&gt;0,M7/D7*100,"-")</f>
        <v>0.38407963953426216</v>
      </c>
      <c r="O7" s="91">
        <f>SUM(O$8:O$207)</f>
        <v>34580</v>
      </c>
      <c r="P7" s="93">
        <f>SUM(Q7:S7)</f>
        <v>240186</v>
      </c>
      <c r="Q7" s="93">
        <f>SUM(Q$8:Q$207)</f>
        <v>23746</v>
      </c>
      <c r="R7" s="93">
        <f>SUM(R$8:R$207)</f>
        <v>212718</v>
      </c>
      <c r="S7" s="93">
        <f>SUM(S$8:S$207)</f>
        <v>3722</v>
      </c>
      <c r="T7" s="94">
        <f>IF(D7&gt;0,P7/D7*100,"-")</f>
        <v>18.880587863523594</v>
      </c>
      <c r="U7" s="93">
        <f>SUM(U$8:U$207)</f>
        <v>14647</v>
      </c>
      <c r="V7" s="95">
        <f t="shared" ref="V7:AC7" si="0">COUNTIF(V$8:V$207,"○")</f>
        <v>17</v>
      </c>
      <c r="W7" s="95">
        <f t="shared" si="0"/>
        <v>1</v>
      </c>
      <c r="X7" s="95">
        <f t="shared" si="0"/>
        <v>0</v>
      </c>
      <c r="Y7" s="95">
        <f t="shared" si="0"/>
        <v>3</v>
      </c>
      <c r="Z7" s="95">
        <f t="shared" si="0"/>
        <v>13</v>
      </c>
      <c r="AA7" s="95">
        <f t="shared" si="0"/>
        <v>0</v>
      </c>
      <c r="AB7" s="95">
        <f t="shared" si="0"/>
        <v>0</v>
      </c>
      <c r="AC7" s="95">
        <f t="shared" si="0"/>
        <v>8</v>
      </c>
    </row>
    <row r="8" spans="1:31" ht="13.5" customHeight="1">
      <c r="A8" s="85" t="s">
        <v>12</v>
      </c>
      <c r="B8" s="86" t="s">
        <v>260</v>
      </c>
      <c r="C8" s="85" t="s">
        <v>261</v>
      </c>
      <c r="D8" s="87">
        <f>+SUM(E8,+I8)</f>
        <v>388261</v>
      </c>
      <c r="E8" s="87">
        <f>+SUM(G8+H8)</f>
        <v>16448</v>
      </c>
      <c r="F8" s="106">
        <f>IF(D8&gt;0,E8/D8*100,"-")</f>
        <v>4.2363255645042894</v>
      </c>
      <c r="G8" s="87">
        <v>16448</v>
      </c>
      <c r="H8" s="87">
        <v>0</v>
      </c>
      <c r="I8" s="87">
        <f>+SUM(K8,+M8,O8+P8)</f>
        <v>371813</v>
      </c>
      <c r="J8" s="88">
        <f>IF(D8&gt;0,I8/D8*100,"-")</f>
        <v>95.763674435495716</v>
      </c>
      <c r="K8" s="87">
        <v>357456</v>
      </c>
      <c r="L8" s="88">
        <f>IF(D8&gt;0,K8/D8*100,"-")</f>
        <v>92.065904121196823</v>
      </c>
      <c r="M8" s="87">
        <v>0</v>
      </c>
      <c r="N8" s="88">
        <f>IF(D8&gt;0,M8/D8*100,"-")</f>
        <v>0</v>
      </c>
      <c r="O8" s="87">
        <v>5590</v>
      </c>
      <c r="P8" s="87">
        <f>SUM(Q8:S8)</f>
        <v>8767</v>
      </c>
      <c r="Q8" s="87">
        <v>1037</v>
      </c>
      <c r="R8" s="87">
        <v>7730</v>
      </c>
      <c r="S8" s="87">
        <v>0</v>
      </c>
      <c r="T8" s="88">
        <f>IF(D8&gt;0,P8/D8*100,"-")</f>
        <v>2.258017158560865</v>
      </c>
      <c r="U8" s="87">
        <v>4844</v>
      </c>
      <c r="V8" s="85" t="s">
        <v>263</v>
      </c>
      <c r="W8" s="85"/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12</v>
      </c>
      <c r="B9" s="86" t="s">
        <v>264</v>
      </c>
      <c r="C9" s="85" t="s">
        <v>265</v>
      </c>
      <c r="D9" s="87">
        <f>+SUM(E9,+I9)</f>
        <v>233857</v>
      </c>
      <c r="E9" s="87">
        <f>+SUM(G9+H9)</f>
        <v>45048</v>
      </c>
      <c r="F9" s="106">
        <f>IF(D9&gt;0,E9/D9*100,"-")</f>
        <v>19.263053917565006</v>
      </c>
      <c r="G9" s="87">
        <v>45048</v>
      </c>
      <c r="H9" s="87">
        <v>0</v>
      </c>
      <c r="I9" s="87">
        <f>+SUM(K9,+M9,O9+P9)</f>
        <v>188809</v>
      </c>
      <c r="J9" s="88">
        <f>IF(D9&gt;0,I9/D9*100,"-")</f>
        <v>80.736946082434997</v>
      </c>
      <c r="K9" s="87">
        <v>133532</v>
      </c>
      <c r="L9" s="88">
        <f>IF(D9&gt;0,K9/D9*100,"-")</f>
        <v>57.099851618724259</v>
      </c>
      <c r="M9" s="87">
        <v>0</v>
      </c>
      <c r="N9" s="88">
        <f>IF(D9&gt;0,M9/D9*100,"-")</f>
        <v>0</v>
      </c>
      <c r="O9" s="87">
        <v>87</v>
      </c>
      <c r="P9" s="87">
        <f>SUM(Q9:S9)</f>
        <v>55190</v>
      </c>
      <c r="Q9" s="87">
        <v>9822</v>
      </c>
      <c r="R9" s="87">
        <v>45368</v>
      </c>
      <c r="S9" s="87">
        <v>0</v>
      </c>
      <c r="T9" s="88">
        <f>IF(D9&gt;0,P9/D9*100,"-")</f>
        <v>23.599892241840099</v>
      </c>
      <c r="U9" s="87">
        <v>2409</v>
      </c>
      <c r="V9" s="85"/>
      <c r="W9" s="85"/>
      <c r="X9" s="85"/>
      <c r="Y9" s="85" t="s">
        <v>263</v>
      </c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12</v>
      </c>
      <c r="B10" s="86" t="s">
        <v>266</v>
      </c>
      <c r="C10" s="85" t="s">
        <v>267</v>
      </c>
      <c r="D10" s="87">
        <f>+SUM(E10,+I10)</f>
        <v>42020</v>
      </c>
      <c r="E10" s="87">
        <f>+SUM(G10+H10)</f>
        <v>14841</v>
      </c>
      <c r="F10" s="106">
        <f>IF(D10&gt;0,E10/D10*100,"-")</f>
        <v>35.318895763921944</v>
      </c>
      <c r="G10" s="87">
        <v>14841</v>
      </c>
      <c r="H10" s="87">
        <v>0</v>
      </c>
      <c r="I10" s="87">
        <f>+SUM(K10,+M10,O10+P10)</f>
        <v>27179</v>
      </c>
      <c r="J10" s="88">
        <f>IF(D10&gt;0,I10/D10*100,"-")</f>
        <v>64.681104236078056</v>
      </c>
      <c r="K10" s="87">
        <v>0</v>
      </c>
      <c r="L10" s="88">
        <f>IF(D10&gt;0,K10/D10*100,"-")</f>
        <v>0</v>
      </c>
      <c r="M10" s="87">
        <v>466</v>
      </c>
      <c r="N10" s="88">
        <f>IF(D10&gt;0,M10/D10*100,"-")</f>
        <v>1.1089957163255593</v>
      </c>
      <c r="O10" s="87">
        <v>0</v>
      </c>
      <c r="P10" s="87">
        <f>SUM(Q10:S10)</f>
        <v>26713</v>
      </c>
      <c r="Q10" s="87">
        <v>0</v>
      </c>
      <c r="R10" s="87">
        <v>23814</v>
      </c>
      <c r="S10" s="87">
        <v>2899</v>
      </c>
      <c r="T10" s="88">
        <f>IF(D10&gt;0,P10/D10*100,"-")</f>
        <v>63.572108519752504</v>
      </c>
      <c r="U10" s="87">
        <v>659</v>
      </c>
      <c r="V10" s="85" t="s">
        <v>263</v>
      </c>
      <c r="W10" s="85"/>
      <c r="X10" s="85"/>
      <c r="Y10" s="85"/>
      <c r="Z10" s="85" t="s">
        <v>263</v>
      </c>
      <c r="AA10" s="85"/>
      <c r="AB10" s="85"/>
      <c r="AC10" s="85"/>
      <c r="AD10" s="184" t="s">
        <v>262</v>
      </c>
    </row>
    <row r="11" spans="1:31" ht="13.5" customHeight="1">
      <c r="A11" s="85" t="s">
        <v>12</v>
      </c>
      <c r="B11" s="86" t="s">
        <v>268</v>
      </c>
      <c r="C11" s="85" t="s">
        <v>269</v>
      </c>
      <c r="D11" s="87">
        <f>+SUM(E11,+I11)</f>
        <v>133607</v>
      </c>
      <c r="E11" s="87">
        <f>+SUM(G11+H11)</f>
        <v>17564</v>
      </c>
      <c r="F11" s="106">
        <f>IF(D11&gt;0,E11/D11*100,"-")</f>
        <v>13.146017798468643</v>
      </c>
      <c r="G11" s="87">
        <v>17558</v>
      </c>
      <c r="H11" s="87">
        <v>6</v>
      </c>
      <c r="I11" s="87">
        <f>+SUM(K11,+M11,O11+P11)</f>
        <v>116043</v>
      </c>
      <c r="J11" s="88">
        <f>IF(D11&gt;0,I11/D11*100,"-")</f>
        <v>86.853982201531352</v>
      </c>
      <c r="K11" s="87">
        <v>79924</v>
      </c>
      <c r="L11" s="88">
        <f>IF(D11&gt;0,K11/D11*100,"-")</f>
        <v>59.820219000501474</v>
      </c>
      <c r="M11" s="87">
        <v>0</v>
      </c>
      <c r="N11" s="88">
        <f>IF(D11&gt;0,M11/D11*100,"-")</f>
        <v>0</v>
      </c>
      <c r="O11" s="87">
        <v>13270</v>
      </c>
      <c r="P11" s="87">
        <f>SUM(Q11:S11)</f>
        <v>22849</v>
      </c>
      <c r="Q11" s="87">
        <v>1641</v>
      </c>
      <c r="R11" s="87">
        <v>21208</v>
      </c>
      <c r="S11" s="87">
        <v>0</v>
      </c>
      <c r="T11" s="88">
        <f>IF(D11&gt;0,P11/D11*100,"-")</f>
        <v>17.101648865703144</v>
      </c>
      <c r="U11" s="87">
        <v>1333</v>
      </c>
      <c r="V11" s="85"/>
      <c r="W11" s="85"/>
      <c r="X11" s="85"/>
      <c r="Y11" s="85" t="s">
        <v>263</v>
      </c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12</v>
      </c>
      <c r="B12" s="86" t="s">
        <v>270</v>
      </c>
      <c r="C12" s="85" t="s">
        <v>271</v>
      </c>
      <c r="D12" s="87">
        <f>+SUM(E12,+I12)</f>
        <v>99467</v>
      </c>
      <c r="E12" s="87">
        <f>+SUM(G12+H12)</f>
        <v>1807</v>
      </c>
      <c r="F12" s="106">
        <f>IF(D12&gt;0,E12/D12*100,"-")</f>
        <v>1.8166829199634047</v>
      </c>
      <c r="G12" s="87">
        <v>1807</v>
      </c>
      <c r="H12" s="87">
        <v>0</v>
      </c>
      <c r="I12" s="87">
        <f>+SUM(K12,+M12,O12+P12)</f>
        <v>97660</v>
      </c>
      <c r="J12" s="88">
        <f>IF(D12&gt;0,I12/D12*100,"-")</f>
        <v>98.183317080036588</v>
      </c>
      <c r="K12" s="87">
        <v>89112</v>
      </c>
      <c r="L12" s="88">
        <f>IF(D12&gt;0,K12/D12*100,"-")</f>
        <v>89.589512099490292</v>
      </c>
      <c r="M12" s="87">
        <v>0</v>
      </c>
      <c r="N12" s="88">
        <f>IF(D12&gt;0,M12/D12*100,"-")</f>
        <v>0</v>
      </c>
      <c r="O12" s="87">
        <v>5589</v>
      </c>
      <c r="P12" s="87">
        <f>SUM(Q12:S12)</f>
        <v>2959</v>
      </c>
      <c r="Q12" s="87">
        <v>62</v>
      </c>
      <c r="R12" s="87">
        <v>2897</v>
      </c>
      <c r="S12" s="87">
        <v>0</v>
      </c>
      <c r="T12" s="88">
        <f>IF(D12&gt;0,P12/D12*100,"-")</f>
        <v>2.974855982386118</v>
      </c>
      <c r="U12" s="87">
        <v>703</v>
      </c>
      <c r="V12" s="85" t="s">
        <v>263</v>
      </c>
      <c r="W12" s="85"/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12</v>
      </c>
      <c r="B13" s="86" t="s">
        <v>272</v>
      </c>
      <c r="C13" s="85" t="s">
        <v>273</v>
      </c>
      <c r="D13" s="87">
        <f>+SUM(E13,+I13)</f>
        <v>27594</v>
      </c>
      <c r="E13" s="87">
        <f>+SUM(G13+H13)</f>
        <v>13265</v>
      </c>
      <c r="F13" s="106">
        <f>IF(D13&gt;0,E13/D13*100,"-")</f>
        <v>48.072044647387116</v>
      </c>
      <c r="G13" s="87">
        <v>13265</v>
      </c>
      <c r="H13" s="87">
        <v>0</v>
      </c>
      <c r="I13" s="87">
        <f>+SUM(K13,+M13,O13+P13)</f>
        <v>14329</v>
      </c>
      <c r="J13" s="88">
        <f>IF(D13&gt;0,I13/D13*100,"-")</f>
        <v>51.927955352612884</v>
      </c>
      <c r="K13" s="87">
        <v>0</v>
      </c>
      <c r="L13" s="88">
        <f>IF(D13&gt;0,K13/D13*100,"-")</f>
        <v>0</v>
      </c>
      <c r="M13" s="87">
        <v>297</v>
      </c>
      <c r="N13" s="88">
        <f>IF(D13&gt;0,M13/D13*100,"-")</f>
        <v>1.076320939334638</v>
      </c>
      <c r="O13" s="87">
        <v>138</v>
      </c>
      <c r="P13" s="87">
        <f>SUM(Q13:S13)</f>
        <v>13894</v>
      </c>
      <c r="Q13" s="87">
        <v>1384</v>
      </c>
      <c r="R13" s="87">
        <v>12510</v>
      </c>
      <c r="S13" s="87">
        <v>0</v>
      </c>
      <c r="T13" s="88">
        <f>IF(D13&gt;0,P13/D13*100,"-")</f>
        <v>50.351525693991448</v>
      </c>
      <c r="U13" s="87">
        <v>256</v>
      </c>
      <c r="V13" s="85" t="s">
        <v>263</v>
      </c>
      <c r="W13" s="85"/>
      <c r="X13" s="85"/>
      <c r="Y13" s="85"/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12</v>
      </c>
      <c r="B14" s="86" t="s">
        <v>274</v>
      </c>
      <c r="C14" s="85" t="s">
        <v>275</v>
      </c>
      <c r="D14" s="87">
        <f>+SUM(E14,+I14)</f>
        <v>20249</v>
      </c>
      <c r="E14" s="87">
        <f>+SUM(G14+H14)</f>
        <v>9874</v>
      </c>
      <c r="F14" s="106">
        <f>IF(D14&gt;0,E14/D14*100,"-")</f>
        <v>48.762901871697366</v>
      </c>
      <c r="G14" s="87">
        <v>9874</v>
      </c>
      <c r="H14" s="87">
        <v>0</v>
      </c>
      <c r="I14" s="87">
        <f>+SUM(K14,+M14,O14+P14)</f>
        <v>10375</v>
      </c>
      <c r="J14" s="88">
        <f>IF(D14&gt;0,I14/D14*100,"-")</f>
        <v>51.237098128302627</v>
      </c>
      <c r="K14" s="87">
        <v>3920</v>
      </c>
      <c r="L14" s="88">
        <f>IF(D14&gt;0,K14/D14*100,"-")</f>
        <v>19.358980690404465</v>
      </c>
      <c r="M14" s="87">
        <v>0</v>
      </c>
      <c r="N14" s="88">
        <f>IF(D14&gt;0,M14/D14*100,"-")</f>
        <v>0</v>
      </c>
      <c r="O14" s="87">
        <v>787</v>
      </c>
      <c r="P14" s="87">
        <f>SUM(Q14:S14)</f>
        <v>5668</v>
      </c>
      <c r="Q14" s="87">
        <v>387</v>
      </c>
      <c r="R14" s="87">
        <v>5281</v>
      </c>
      <c r="S14" s="87">
        <v>0</v>
      </c>
      <c r="T14" s="88">
        <f>IF(D14&gt;0,P14/D14*100,"-")</f>
        <v>27.991505753370539</v>
      </c>
      <c r="U14" s="87">
        <v>331</v>
      </c>
      <c r="V14" s="85" t="s">
        <v>263</v>
      </c>
      <c r="W14" s="85"/>
      <c r="X14" s="85"/>
      <c r="Y14" s="85"/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12</v>
      </c>
      <c r="B15" s="86" t="s">
        <v>276</v>
      </c>
      <c r="C15" s="85" t="s">
        <v>277</v>
      </c>
      <c r="D15" s="87">
        <f>+SUM(E15,+I15)</f>
        <v>27222</v>
      </c>
      <c r="E15" s="87">
        <f>+SUM(G15+H15)</f>
        <v>13408</v>
      </c>
      <c r="F15" s="106">
        <f>IF(D15&gt;0,E15/D15*100,"-")</f>
        <v>49.254279626772465</v>
      </c>
      <c r="G15" s="87">
        <v>13408</v>
      </c>
      <c r="H15" s="87">
        <v>0</v>
      </c>
      <c r="I15" s="87">
        <f>+SUM(K15,+M15,O15+P15)</f>
        <v>13814</v>
      </c>
      <c r="J15" s="88">
        <f>IF(D15&gt;0,I15/D15*100,"-")</f>
        <v>50.745720373227535</v>
      </c>
      <c r="K15" s="87">
        <v>0</v>
      </c>
      <c r="L15" s="88">
        <f>IF(D15&gt;0,K15/D15*100,"-")</f>
        <v>0</v>
      </c>
      <c r="M15" s="87">
        <v>0</v>
      </c>
      <c r="N15" s="88">
        <f>IF(D15&gt;0,M15/D15*100,"-")</f>
        <v>0</v>
      </c>
      <c r="O15" s="87">
        <v>116</v>
      </c>
      <c r="P15" s="87">
        <f>SUM(Q15:S15)</f>
        <v>13698</v>
      </c>
      <c r="Q15" s="87">
        <v>1888</v>
      </c>
      <c r="R15" s="87">
        <v>11810</v>
      </c>
      <c r="S15" s="87">
        <v>0</v>
      </c>
      <c r="T15" s="88">
        <f>IF(D15&gt;0,P15/D15*100,"-")</f>
        <v>50.319594445668947</v>
      </c>
      <c r="U15" s="87">
        <v>342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12</v>
      </c>
      <c r="B16" s="86" t="s">
        <v>278</v>
      </c>
      <c r="C16" s="85" t="s">
        <v>279</v>
      </c>
      <c r="D16" s="87">
        <f>+SUM(E16,+I16)</f>
        <v>23399</v>
      </c>
      <c r="E16" s="87">
        <f>+SUM(G16+H16)</f>
        <v>12792</v>
      </c>
      <c r="F16" s="106">
        <f>IF(D16&gt;0,E16/D16*100,"-")</f>
        <v>54.669002948843968</v>
      </c>
      <c r="G16" s="87">
        <v>12792</v>
      </c>
      <c r="H16" s="87">
        <v>0</v>
      </c>
      <c r="I16" s="87">
        <f>+SUM(K16,+M16,O16+P16)</f>
        <v>10607</v>
      </c>
      <c r="J16" s="88">
        <f>IF(D16&gt;0,I16/D16*100,"-")</f>
        <v>45.330997051156032</v>
      </c>
      <c r="K16" s="87">
        <v>2436</v>
      </c>
      <c r="L16" s="88">
        <f>IF(D16&gt;0,K16/D16*100,"-")</f>
        <v>10.410701312021882</v>
      </c>
      <c r="M16" s="87">
        <v>0</v>
      </c>
      <c r="N16" s="88">
        <f>IF(D16&gt;0,M16/D16*100,"-")</f>
        <v>0</v>
      </c>
      <c r="O16" s="87">
        <v>1285</v>
      </c>
      <c r="P16" s="87">
        <f>SUM(Q16:S16)</f>
        <v>6886</v>
      </c>
      <c r="Q16" s="87">
        <v>0</v>
      </c>
      <c r="R16" s="87">
        <v>6886</v>
      </c>
      <c r="S16" s="87">
        <v>0</v>
      </c>
      <c r="T16" s="88">
        <f>IF(D16&gt;0,P16/D16*100,"-")</f>
        <v>29.428608060173509</v>
      </c>
      <c r="U16" s="87">
        <v>107</v>
      </c>
      <c r="V16" s="85"/>
      <c r="W16" s="85"/>
      <c r="X16" s="85"/>
      <c r="Y16" s="85" t="s">
        <v>263</v>
      </c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12</v>
      </c>
      <c r="B17" s="86" t="s">
        <v>280</v>
      </c>
      <c r="C17" s="85" t="s">
        <v>281</v>
      </c>
      <c r="D17" s="87">
        <f>+SUM(E17,+I17)</f>
        <v>33868</v>
      </c>
      <c r="E17" s="87">
        <f>+SUM(G17+H17)</f>
        <v>13354</v>
      </c>
      <c r="F17" s="106">
        <f>IF(D17&gt;0,E17/D17*100,"-")</f>
        <v>39.429550017715833</v>
      </c>
      <c r="G17" s="87">
        <v>13354</v>
      </c>
      <c r="H17" s="87">
        <v>0</v>
      </c>
      <c r="I17" s="87">
        <f>+SUM(K17,+M17,O17+P17)</f>
        <v>20514</v>
      </c>
      <c r="J17" s="88">
        <f>IF(D17&gt;0,I17/D17*100,"-")</f>
        <v>60.57044998228416</v>
      </c>
      <c r="K17" s="87">
        <v>0</v>
      </c>
      <c r="L17" s="88">
        <f>IF(D17&gt;0,K17/D17*100,"-")</f>
        <v>0</v>
      </c>
      <c r="M17" s="87">
        <v>0</v>
      </c>
      <c r="N17" s="88">
        <f>IF(D17&gt;0,M17/D17*100,"-")</f>
        <v>0</v>
      </c>
      <c r="O17" s="87">
        <v>31</v>
      </c>
      <c r="P17" s="87">
        <f>SUM(Q17:S17)</f>
        <v>20483</v>
      </c>
      <c r="Q17" s="87">
        <v>3380</v>
      </c>
      <c r="R17" s="87">
        <v>17103</v>
      </c>
      <c r="S17" s="87">
        <v>0</v>
      </c>
      <c r="T17" s="88">
        <f>IF(D17&gt;0,P17/D17*100,"-")</f>
        <v>60.478918152828633</v>
      </c>
      <c r="U17" s="87">
        <v>378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12</v>
      </c>
      <c r="B18" s="86" t="s">
        <v>282</v>
      </c>
      <c r="C18" s="85" t="s">
        <v>283</v>
      </c>
      <c r="D18" s="87">
        <f>+SUM(E18,+I18)</f>
        <v>25114</v>
      </c>
      <c r="E18" s="87">
        <f>+SUM(G18+H18)</f>
        <v>5468</v>
      </c>
      <c r="F18" s="106">
        <f>IF(D18&gt;0,E18/D18*100,"-")</f>
        <v>21.772716413156008</v>
      </c>
      <c r="G18" s="87">
        <v>5468</v>
      </c>
      <c r="H18" s="87">
        <v>0</v>
      </c>
      <c r="I18" s="87">
        <f>+SUM(K18,+M18,O18+P18)</f>
        <v>19646</v>
      </c>
      <c r="J18" s="88">
        <f>IF(D18&gt;0,I18/D18*100,"-")</f>
        <v>78.227283586843981</v>
      </c>
      <c r="K18" s="87">
        <v>2494</v>
      </c>
      <c r="L18" s="88">
        <f>IF(D18&gt;0,K18/D18*100,"-")</f>
        <v>9.9307159353348737</v>
      </c>
      <c r="M18" s="87">
        <v>3403</v>
      </c>
      <c r="N18" s="88">
        <f>IF(D18&gt;0,M18/D18*100,"-")</f>
        <v>13.550211037668234</v>
      </c>
      <c r="O18" s="87">
        <v>5766</v>
      </c>
      <c r="P18" s="87">
        <f>SUM(Q18:S18)</f>
        <v>7983</v>
      </c>
      <c r="Q18" s="87">
        <v>203</v>
      </c>
      <c r="R18" s="87">
        <v>7780</v>
      </c>
      <c r="S18" s="87">
        <v>0</v>
      </c>
      <c r="T18" s="88">
        <f>IF(D18&gt;0,P18/D18*100,"-")</f>
        <v>31.787051047224658</v>
      </c>
      <c r="U18" s="87">
        <v>811</v>
      </c>
      <c r="V18" s="85"/>
      <c r="W18" s="85" t="s">
        <v>263</v>
      </c>
      <c r="X18" s="85"/>
      <c r="Y18" s="85"/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12</v>
      </c>
      <c r="B19" s="86" t="s">
        <v>284</v>
      </c>
      <c r="C19" s="85" t="s">
        <v>285</v>
      </c>
      <c r="D19" s="87">
        <f>+SUM(E19,+I19)</f>
        <v>40727</v>
      </c>
      <c r="E19" s="87">
        <f>+SUM(G19+H19)</f>
        <v>14603</v>
      </c>
      <c r="F19" s="106">
        <f>IF(D19&gt;0,E19/D19*100,"-")</f>
        <v>35.855820463083461</v>
      </c>
      <c r="G19" s="87">
        <v>14603</v>
      </c>
      <c r="H19" s="87">
        <v>0</v>
      </c>
      <c r="I19" s="87">
        <f>+SUM(K19,+M19,O19+P19)</f>
        <v>26124</v>
      </c>
      <c r="J19" s="88">
        <f>IF(D19&gt;0,I19/D19*100,"-")</f>
        <v>64.144179536916539</v>
      </c>
      <c r="K19" s="87">
        <v>9190</v>
      </c>
      <c r="L19" s="88">
        <f>IF(D19&gt;0,K19/D19*100,"-")</f>
        <v>22.564883246986028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16934</v>
      </c>
      <c r="Q19" s="87">
        <v>738</v>
      </c>
      <c r="R19" s="87">
        <v>16196</v>
      </c>
      <c r="S19" s="87">
        <v>0</v>
      </c>
      <c r="T19" s="88">
        <f>IF(D19&gt;0,P19/D19*100,"-")</f>
        <v>41.579296289930511</v>
      </c>
      <c r="U19" s="87">
        <v>846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12</v>
      </c>
      <c r="B20" s="86" t="s">
        <v>286</v>
      </c>
      <c r="C20" s="85" t="s">
        <v>287</v>
      </c>
      <c r="D20" s="87">
        <f>+SUM(E20,+I20)</f>
        <v>40792</v>
      </c>
      <c r="E20" s="87">
        <f>+SUM(G20+H20)</f>
        <v>18188</v>
      </c>
      <c r="F20" s="106">
        <f>IF(D20&gt;0,E20/D20*100,"-")</f>
        <v>44.587173955677585</v>
      </c>
      <c r="G20" s="87">
        <v>18188</v>
      </c>
      <c r="H20" s="87">
        <v>0</v>
      </c>
      <c r="I20" s="87">
        <f>+SUM(K20,+M20,O20+P20)</f>
        <v>22604</v>
      </c>
      <c r="J20" s="88">
        <f>IF(D20&gt;0,I20/D20*100,"-")</f>
        <v>55.412826044322415</v>
      </c>
      <c r="K20" s="87">
        <v>3476</v>
      </c>
      <c r="L20" s="88">
        <f>IF(D20&gt;0,K20/D20*100,"-")</f>
        <v>8.521278682094529</v>
      </c>
      <c r="M20" s="87">
        <v>485</v>
      </c>
      <c r="N20" s="88">
        <f>IF(D20&gt;0,M20/D20*100,"-")</f>
        <v>1.1889586193371249</v>
      </c>
      <c r="O20" s="87">
        <v>585</v>
      </c>
      <c r="P20" s="87">
        <f>SUM(Q20:S20)</f>
        <v>18058</v>
      </c>
      <c r="Q20" s="87">
        <v>2254</v>
      </c>
      <c r="R20" s="87">
        <v>15804</v>
      </c>
      <c r="S20" s="87">
        <v>0</v>
      </c>
      <c r="T20" s="88">
        <f>IF(D20&gt;0,P20/D20*100,"-")</f>
        <v>44.26848401647382</v>
      </c>
      <c r="U20" s="87">
        <v>437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12</v>
      </c>
      <c r="B21" s="86" t="s">
        <v>288</v>
      </c>
      <c r="C21" s="85" t="s">
        <v>289</v>
      </c>
      <c r="D21" s="87">
        <f>+SUM(E21,+I21)</f>
        <v>39513</v>
      </c>
      <c r="E21" s="87">
        <f>+SUM(G21+H21)</f>
        <v>299</v>
      </c>
      <c r="F21" s="106">
        <f>IF(D21&gt;0,E21/D21*100,"-")</f>
        <v>0.75671298053805081</v>
      </c>
      <c r="G21" s="87">
        <v>288</v>
      </c>
      <c r="H21" s="87">
        <v>11</v>
      </c>
      <c r="I21" s="87">
        <f>+SUM(K21,+M21,O21+P21)</f>
        <v>39214</v>
      </c>
      <c r="J21" s="88">
        <f>IF(D21&gt;0,I21/D21*100,"-")</f>
        <v>99.243287019461945</v>
      </c>
      <c r="K21" s="87">
        <v>39097</v>
      </c>
      <c r="L21" s="88">
        <f>IF(D21&gt;0,K21/D21*100,"-")</f>
        <v>98.94718194012097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117</v>
      </c>
      <c r="Q21" s="87">
        <v>0</v>
      </c>
      <c r="R21" s="87">
        <v>117</v>
      </c>
      <c r="S21" s="87">
        <v>0</v>
      </c>
      <c r="T21" s="88">
        <f>IF(D21&gt;0,P21/D21*100,"-")</f>
        <v>0.29610507934097641</v>
      </c>
      <c r="U21" s="87">
        <v>199</v>
      </c>
      <c r="V21" s="85" t="s">
        <v>263</v>
      </c>
      <c r="W21" s="85"/>
      <c r="X21" s="85"/>
      <c r="Y21" s="85"/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12</v>
      </c>
      <c r="B22" s="86" t="s">
        <v>290</v>
      </c>
      <c r="C22" s="85" t="s">
        <v>291</v>
      </c>
      <c r="D22" s="87">
        <f>+SUM(E22,+I22)</f>
        <v>29282</v>
      </c>
      <c r="E22" s="87">
        <f>+SUM(G22+H22)</f>
        <v>362</v>
      </c>
      <c r="F22" s="106">
        <f>IF(D22&gt;0,E22/D22*100,"-")</f>
        <v>1.2362543542107778</v>
      </c>
      <c r="G22" s="87">
        <v>362</v>
      </c>
      <c r="H22" s="87">
        <v>0</v>
      </c>
      <c r="I22" s="87">
        <f>+SUM(K22,+M22,O22+P22)</f>
        <v>28920</v>
      </c>
      <c r="J22" s="88">
        <f>IF(D22&gt;0,I22/D22*100,"-")</f>
        <v>98.763745645789228</v>
      </c>
      <c r="K22" s="87">
        <v>28136</v>
      </c>
      <c r="L22" s="88">
        <f>IF(D22&gt;0,K22/D22*100,"-")</f>
        <v>96.086332900758137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784</v>
      </c>
      <c r="Q22" s="87">
        <v>174</v>
      </c>
      <c r="R22" s="87">
        <v>550</v>
      </c>
      <c r="S22" s="87">
        <v>60</v>
      </c>
      <c r="T22" s="88">
        <f>IF(D22&gt;0,P22/D22*100,"-")</f>
        <v>2.6774127450310772</v>
      </c>
      <c r="U22" s="87">
        <v>431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12</v>
      </c>
      <c r="B23" s="86" t="s">
        <v>292</v>
      </c>
      <c r="C23" s="85" t="s">
        <v>293</v>
      </c>
      <c r="D23" s="87">
        <f>+SUM(E23,+I23)</f>
        <v>7309</v>
      </c>
      <c r="E23" s="87">
        <f>+SUM(G23+H23)</f>
        <v>539</v>
      </c>
      <c r="F23" s="106">
        <f>IF(D23&gt;0,E23/D23*100,"-")</f>
        <v>7.3744698317143254</v>
      </c>
      <c r="G23" s="87">
        <v>539</v>
      </c>
      <c r="H23" s="87">
        <v>0</v>
      </c>
      <c r="I23" s="87">
        <f>+SUM(K23,+M23,O23+P23)</f>
        <v>6770</v>
      </c>
      <c r="J23" s="88">
        <f>IF(D23&gt;0,I23/D23*100,"-")</f>
        <v>92.625530168285678</v>
      </c>
      <c r="K23" s="87">
        <v>3006</v>
      </c>
      <c r="L23" s="88">
        <f>IF(D23&gt;0,K23/D23*100,"-")</f>
        <v>41.127377206184157</v>
      </c>
      <c r="M23" s="87">
        <v>0</v>
      </c>
      <c r="N23" s="88">
        <f>IF(D23&gt;0,M23/D23*100,"-")</f>
        <v>0</v>
      </c>
      <c r="O23" s="87">
        <v>620</v>
      </c>
      <c r="P23" s="87">
        <f>SUM(Q23:S23)</f>
        <v>3144</v>
      </c>
      <c r="Q23" s="87">
        <v>7</v>
      </c>
      <c r="R23" s="87">
        <v>2374</v>
      </c>
      <c r="S23" s="87">
        <v>763</v>
      </c>
      <c r="T23" s="88">
        <f>IF(D23&gt;0,P23/D23*100,"-")</f>
        <v>43.015460391298397</v>
      </c>
      <c r="U23" s="87">
        <v>93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12</v>
      </c>
      <c r="B24" s="86" t="s">
        <v>294</v>
      </c>
      <c r="C24" s="85" t="s">
        <v>295</v>
      </c>
      <c r="D24" s="87">
        <f>+SUM(E24,+I24)</f>
        <v>13003</v>
      </c>
      <c r="E24" s="87">
        <f>+SUM(G24+H24)</f>
        <v>2450</v>
      </c>
      <c r="F24" s="106">
        <f>IF(D24&gt;0,E24/D24*100,"-")</f>
        <v>18.841805737137584</v>
      </c>
      <c r="G24" s="87">
        <v>2450</v>
      </c>
      <c r="H24" s="87">
        <v>0</v>
      </c>
      <c r="I24" s="87">
        <f>+SUM(K24,+M24,O24+P24)</f>
        <v>10553</v>
      </c>
      <c r="J24" s="88">
        <f>IF(D24&gt;0,I24/D24*100,"-")</f>
        <v>81.158194262862409</v>
      </c>
      <c r="K24" s="87">
        <v>7367</v>
      </c>
      <c r="L24" s="88">
        <f>IF(D24&gt;0,K24/D24*100,"-")</f>
        <v>56.656156271629619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3186</v>
      </c>
      <c r="Q24" s="87">
        <v>151</v>
      </c>
      <c r="R24" s="87">
        <v>3035</v>
      </c>
      <c r="S24" s="87">
        <v>0</v>
      </c>
      <c r="T24" s="88">
        <f>IF(D24&gt;0,P24/D24*100,"-")</f>
        <v>24.502037991232793</v>
      </c>
      <c r="U24" s="87">
        <v>114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12</v>
      </c>
      <c r="B25" s="86" t="s">
        <v>296</v>
      </c>
      <c r="C25" s="85" t="s">
        <v>297</v>
      </c>
      <c r="D25" s="87">
        <f>+SUM(E25,+I25)</f>
        <v>14089</v>
      </c>
      <c r="E25" s="87">
        <f>+SUM(G25+H25)</f>
        <v>3191</v>
      </c>
      <c r="F25" s="106">
        <f>IF(D25&gt;0,E25/D25*100,"-")</f>
        <v>22.648875008872167</v>
      </c>
      <c r="G25" s="87">
        <v>3191</v>
      </c>
      <c r="H25" s="87">
        <v>0</v>
      </c>
      <c r="I25" s="87">
        <f>+SUM(K25,+M25,O25+P25)</f>
        <v>10898</v>
      </c>
      <c r="J25" s="88">
        <f>IF(D25&gt;0,I25/D25*100,"-")</f>
        <v>77.351124991127833</v>
      </c>
      <c r="K25" s="87">
        <v>6257</v>
      </c>
      <c r="L25" s="88">
        <f>IF(D25&gt;0,K25/D25*100,"-")</f>
        <v>44.410533039960256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4641</v>
      </c>
      <c r="Q25" s="87">
        <v>198</v>
      </c>
      <c r="R25" s="87">
        <v>4443</v>
      </c>
      <c r="S25" s="87">
        <v>0</v>
      </c>
      <c r="T25" s="88">
        <f>IF(D25&gt;0,P25/D25*100,"-")</f>
        <v>32.940591951167576</v>
      </c>
      <c r="U25" s="87">
        <v>80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12</v>
      </c>
      <c r="B26" s="86" t="s">
        <v>298</v>
      </c>
      <c r="C26" s="85" t="s">
        <v>299</v>
      </c>
      <c r="D26" s="87">
        <f>+SUM(E26,+I26)</f>
        <v>2131</v>
      </c>
      <c r="E26" s="87">
        <f>+SUM(G26+H26)</f>
        <v>382</v>
      </c>
      <c r="F26" s="106">
        <f>IF(D26&gt;0,E26/D26*100,"-")</f>
        <v>17.925856405443454</v>
      </c>
      <c r="G26" s="87">
        <v>381</v>
      </c>
      <c r="H26" s="87">
        <v>1</v>
      </c>
      <c r="I26" s="87">
        <f>+SUM(K26,+M26,O26+P26)</f>
        <v>1749</v>
      </c>
      <c r="J26" s="88">
        <f>IF(D26&gt;0,I26/D26*100,"-")</f>
        <v>82.074143594556546</v>
      </c>
      <c r="K26" s="87">
        <v>990</v>
      </c>
      <c r="L26" s="88">
        <f>IF(D26&gt;0,K26/D26*100,"-")</f>
        <v>46.457062412013137</v>
      </c>
      <c r="M26" s="87">
        <v>0</v>
      </c>
      <c r="N26" s="88">
        <f>IF(D26&gt;0,M26/D26*100,"-")</f>
        <v>0</v>
      </c>
      <c r="O26" s="87">
        <v>716</v>
      </c>
      <c r="P26" s="87">
        <f>SUM(Q26:S26)</f>
        <v>43</v>
      </c>
      <c r="Q26" s="87">
        <v>0</v>
      </c>
      <c r="R26" s="87">
        <v>43</v>
      </c>
      <c r="S26" s="87">
        <v>0</v>
      </c>
      <c r="T26" s="88">
        <f>IF(D26&gt;0,P26/D26*100,"-")</f>
        <v>2.0178320037541062</v>
      </c>
      <c r="U26" s="87">
        <v>19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 t="s">
        <v>12</v>
      </c>
      <c r="B27" s="86" t="s">
        <v>300</v>
      </c>
      <c r="C27" s="85" t="s">
        <v>301</v>
      </c>
      <c r="D27" s="87">
        <f>+SUM(E27,+I27)</f>
        <v>13897</v>
      </c>
      <c r="E27" s="87">
        <f>+SUM(G27+H27)</f>
        <v>1165</v>
      </c>
      <c r="F27" s="106">
        <f>IF(D27&gt;0,E27/D27*100,"-")</f>
        <v>8.383104267108008</v>
      </c>
      <c r="G27" s="87">
        <v>1165</v>
      </c>
      <c r="H27" s="87">
        <v>0</v>
      </c>
      <c r="I27" s="87">
        <f>+SUM(K27,+M27,O27+P27)</f>
        <v>12732</v>
      </c>
      <c r="J27" s="88">
        <f>IF(D27&gt;0,I27/D27*100,"-")</f>
        <v>91.61689573289199</v>
      </c>
      <c r="K27" s="87">
        <v>11527</v>
      </c>
      <c r="L27" s="88">
        <f>IF(D27&gt;0,K27/D27*100,"-")</f>
        <v>82.945959559617194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1205</v>
      </c>
      <c r="Q27" s="87">
        <v>330</v>
      </c>
      <c r="R27" s="87">
        <v>875</v>
      </c>
      <c r="S27" s="87">
        <v>0</v>
      </c>
      <c r="T27" s="88">
        <f>IF(D27&gt;0,P27/D27*100,"-")</f>
        <v>8.6709361732748071</v>
      </c>
      <c r="U27" s="87">
        <v>92</v>
      </c>
      <c r="V27" s="85" t="s">
        <v>263</v>
      </c>
      <c r="W27" s="85"/>
      <c r="X27" s="85"/>
      <c r="Y27" s="85"/>
      <c r="Z27" s="85" t="s">
        <v>263</v>
      </c>
      <c r="AA27" s="85"/>
      <c r="AB27" s="85"/>
      <c r="AC27" s="85"/>
      <c r="AD27" s="184" t="s">
        <v>262</v>
      </c>
    </row>
    <row r="28" spans="1:30" ht="13.5" customHeight="1">
      <c r="A28" s="85" t="s">
        <v>12</v>
      </c>
      <c r="B28" s="86" t="s">
        <v>302</v>
      </c>
      <c r="C28" s="85" t="s">
        <v>303</v>
      </c>
      <c r="D28" s="87">
        <f>+SUM(E28,+I28)</f>
        <v>16731</v>
      </c>
      <c r="E28" s="87">
        <f>+SUM(G28+H28)</f>
        <v>9512</v>
      </c>
      <c r="F28" s="106">
        <f>IF(D28&gt;0,E28/D28*100,"-")</f>
        <v>56.852549160241473</v>
      </c>
      <c r="G28" s="87">
        <v>9267</v>
      </c>
      <c r="H28" s="87">
        <v>245</v>
      </c>
      <c r="I28" s="87">
        <f>+SUM(K28,+M28,O28+P28)</f>
        <v>7219</v>
      </c>
      <c r="J28" s="88">
        <f>IF(D28&gt;0,I28/D28*100,"-")</f>
        <v>43.147450839758534</v>
      </c>
      <c r="K28" s="87">
        <v>0</v>
      </c>
      <c r="L28" s="88">
        <f>IF(D28&gt;0,K28/D28*100,"-")</f>
        <v>0</v>
      </c>
      <c r="M28" s="87">
        <v>235</v>
      </c>
      <c r="N28" s="88">
        <f>IF(D28&gt;0,M28/D28*100,"-")</f>
        <v>1.4045783276552508</v>
      </c>
      <c r="O28" s="87">
        <v>0</v>
      </c>
      <c r="P28" s="87">
        <f>SUM(Q28:S28)</f>
        <v>6984</v>
      </c>
      <c r="Q28" s="87">
        <v>90</v>
      </c>
      <c r="R28" s="87">
        <v>6894</v>
      </c>
      <c r="S28" s="87">
        <v>0</v>
      </c>
      <c r="T28" s="88">
        <f>IF(D28&gt;0,P28/D28*100,"-")</f>
        <v>41.742872512103283</v>
      </c>
      <c r="U28" s="87">
        <v>163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/>
      <c r="B29" s="86"/>
      <c r="C29" s="85"/>
      <c r="D29" s="87"/>
      <c r="E29" s="87"/>
      <c r="F29" s="106"/>
      <c r="G29" s="87"/>
      <c r="H29" s="87"/>
      <c r="I29" s="87"/>
      <c r="J29" s="88"/>
      <c r="K29" s="87"/>
      <c r="L29" s="88"/>
      <c r="M29" s="87"/>
      <c r="N29" s="88"/>
      <c r="O29" s="87"/>
      <c r="P29" s="87"/>
      <c r="Q29" s="87"/>
      <c r="R29" s="87"/>
      <c r="S29" s="87"/>
      <c r="T29" s="88"/>
      <c r="U29" s="87"/>
      <c r="V29" s="85"/>
      <c r="W29" s="85"/>
      <c r="X29" s="85"/>
      <c r="Y29" s="85"/>
      <c r="Z29" s="85"/>
      <c r="AA29" s="85"/>
      <c r="AB29" s="85"/>
      <c r="AC29" s="85"/>
    </row>
    <row r="30" spans="1:30" ht="13.5" customHeight="1">
      <c r="A30" s="85"/>
      <c r="B30" s="86"/>
      <c r="C30" s="85"/>
      <c r="D30" s="87"/>
      <c r="E30" s="87"/>
      <c r="F30" s="106"/>
      <c r="G30" s="87"/>
      <c r="H30" s="87"/>
      <c r="I30" s="87"/>
      <c r="J30" s="88"/>
      <c r="K30" s="87"/>
      <c r="L30" s="88"/>
      <c r="M30" s="87"/>
      <c r="N30" s="88"/>
      <c r="O30" s="87"/>
      <c r="P30" s="87"/>
      <c r="Q30" s="87"/>
      <c r="R30" s="87"/>
      <c r="S30" s="87"/>
      <c r="T30" s="88"/>
      <c r="U30" s="87"/>
      <c r="V30" s="85"/>
      <c r="W30" s="85"/>
      <c r="X30" s="85"/>
      <c r="Y30" s="85"/>
      <c r="Z30" s="85"/>
      <c r="AA30" s="85"/>
      <c r="AB30" s="85"/>
      <c r="AC30" s="85"/>
    </row>
    <row r="31" spans="1:30" ht="13.5" customHeight="1">
      <c r="A31" s="85"/>
      <c r="B31" s="86"/>
      <c r="C31" s="85"/>
      <c r="D31" s="87"/>
      <c r="E31" s="87"/>
      <c r="F31" s="106"/>
      <c r="G31" s="87"/>
      <c r="H31" s="87"/>
      <c r="I31" s="87"/>
      <c r="J31" s="88"/>
      <c r="K31" s="87"/>
      <c r="L31" s="88"/>
      <c r="M31" s="87"/>
      <c r="N31" s="88"/>
      <c r="O31" s="87"/>
      <c r="P31" s="87"/>
      <c r="Q31" s="87"/>
      <c r="R31" s="87"/>
      <c r="S31" s="87"/>
      <c r="T31" s="88"/>
      <c r="U31" s="87"/>
      <c r="V31" s="85"/>
      <c r="W31" s="85"/>
      <c r="X31" s="85"/>
      <c r="Y31" s="85"/>
      <c r="Z31" s="85"/>
      <c r="AA31" s="85"/>
      <c r="AB31" s="85"/>
      <c r="AC31" s="85"/>
    </row>
    <row r="32" spans="1:30" ht="13.5" customHeight="1">
      <c r="A32" s="85"/>
      <c r="B32" s="86"/>
      <c r="C32" s="85"/>
      <c r="D32" s="87"/>
      <c r="E32" s="87"/>
      <c r="F32" s="106"/>
      <c r="G32" s="87"/>
      <c r="H32" s="87"/>
      <c r="I32" s="87"/>
      <c r="J32" s="88"/>
      <c r="K32" s="87"/>
      <c r="L32" s="88"/>
      <c r="M32" s="87"/>
      <c r="N32" s="88"/>
      <c r="O32" s="87"/>
      <c r="P32" s="87"/>
      <c r="Q32" s="87"/>
      <c r="R32" s="87"/>
      <c r="S32" s="87"/>
      <c r="T32" s="88"/>
      <c r="U32" s="87"/>
      <c r="V32" s="85"/>
      <c r="W32" s="85"/>
      <c r="X32" s="85"/>
      <c r="Y32" s="85"/>
      <c r="Z32" s="85"/>
      <c r="AA32" s="85"/>
      <c r="AB32" s="85"/>
      <c r="AC32" s="85"/>
    </row>
    <row r="33" spans="1:29" ht="13.5" customHeight="1">
      <c r="A33" s="85"/>
      <c r="B33" s="86"/>
      <c r="C33" s="85"/>
      <c r="D33" s="87"/>
      <c r="E33" s="87"/>
      <c r="F33" s="106"/>
      <c r="G33" s="87"/>
      <c r="H33" s="87"/>
      <c r="I33" s="87"/>
      <c r="J33" s="88"/>
      <c r="K33" s="87"/>
      <c r="L33" s="88"/>
      <c r="M33" s="87"/>
      <c r="N33" s="88"/>
      <c r="O33" s="87"/>
      <c r="P33" s="87"/>
      <c r="Q33" s="87"/>
      <c r="R33" s="87"/>
      <c r="S33" s="87"/>
      <c r="T33" s="88"/>
      <c r="U33" s="87"/>
      <c r="V33" s="85"/>
      <c r="W33" s="85"/>
      <c r="X33" s="85"/>
      <c r="Y33" s="85"/>
      <c r="Z33" s="85"/>
      <c r="AA33" s="85"/>
      <c r="AB33" s="85"/>
      <c r="AC33" s="85"/>
    </row>
    <row r="34" spans="1:29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29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29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29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29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29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29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29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29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29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29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29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29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29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29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28">
    <sortCondition ref="A8:A28"/>
    <sortCondition ref="B8:B28"/>
    <sortCondition ref="C8:C28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長崎県</v>
      </c>
      <c r="B7" s="90" t="str">
        <f>水洗化人口等!B7</f>
        <v>42000</v>
      </c>
      <c r="C7" s="89" t="s">
        <v>198</v>
      </c>
      <c r="D7" s="91">
        <f>SUM(E7,+H7,+K7)</f>
        <v>551196</v>
      </c>
      <c r="E7" s="91">
        <f>SUM(F7:G7)</f>
        <v>46330</v>
      </c>
      <c r="F7" s="91">
        <f>SUM(F$8:F$207)</f>
        <v>32878</v>
      </c>
      <c r="G7" s="91">
        <f>SUM(G$8:G$207)</f>
        <v>13452</v>
      </c>
      <c r="H7" s="91">
        <f>SUM(I7:J7)</f>
        <v>6765</v>
      </c>
      <c r="I7" s="91">
        <f>SUM(I$8:I$207)</f>
        <v>4488</v>
      </c>
      <c r="J7" s="91">
        <f>SUM(J$8:J$207)</f>
        <v>2277</v>
      </c>
      <c r="K7" s="91">
        <f>SUM(L7:M7)</f>
        <v>498101</v>
      </c>
      <c r="L7" s="91">
        <f>SUM(L$8:L$207)</f>
        <v>283763</v>
      </c>
      <c r="M7" s="91">
        <f>SUM(M$8:M$207)</f>
        <v>214338</v>
      </c>
      <c r="N7" s="91">
        <f>SUM(O7,+V7,+AC7)</f>
        <v>551509</v>
      </c>
      <c r="O7" s="91">
        <f>SUM(P7:U7)</f>
        <v>321129</v>
      </c>
      <c r="P7" s="91">
        <f t="shared" ref="P7:U7" si="0">SUM(P$8:P$207)</f>
        <v>312632</v>
      </c>
      <c r="Q7" s="91">
        <f t="shared" si="0"/>
        <v>0</v>
      </c>
      <c r="R7" s="91">
        <f t="shared" si="0"/>
        <v>0</v>
      </c>
      <c r="S7" s="91">
        <f t="shared" si="0"/>
        <v>8497</v>
      </c>
      <c r="T7" s="91">
        <f t="shared" si="0"/>
        <v>0</v>
      </c>
      <c r="U7" s="91">
        <f t="shared" si="0"/>
        <v>0</v>
      </c>
      <c r="V7" s="91">
        <f>SUM(W7:AB7)</f>
        <v>230070</v>
      </c>
      <c r="W7" s="91">
        <f t="shared" ref="W7:AB7" si="1">SUM(W$8:W$207)</f>
        <v>218977</v>
      </c>
      <c r="X7" s="91">
        <f t="shared" si="1"/>
        <v>0</v>
      </c>
      <c r="Y7" s="91">
        <f t="shared" si="1"/>
        <v>0</v>
      </c>
      <c r="Z7" s="91">
        <f t="shared" si="1"/>
        <v>11093</v>
      </c>
      <c r="AA7" s="91">
        <f t="shared" si="1"/>
        <v>0</v>
      </c>
      <c r="AB7" s="91">
        <f t="shared" si="1"/>
        <v>0</v>
      </c>
      <c r="AC7" s="91">
        <f>SUM(AD7:AE7)</f>
        <v>310</v>
      </c>
      <c r="AD7" s="91">
        <f>SUM(AD$8:AD$207)</f>
        <v>310</v>
      </c>
      <c r="AE7" s="91">
        <f>SUM(AE$8:AE$207)</f>
        <v>0</v>
      </c>
      <c r="AF7" s="91">
        <f>SUM(AG7:AI7)</f>
        <v>2002</v>
      </c>
      <c r="AG7" s="91">
        <f>SUM(AG$8:AG$207)</f>
        <v>2002</v>
      </c>
      <c r="AH7" s="91">
        <f>SUM(AH$8:AH$207)</f>
        <v>0</v>
      </c>
      <c r="AI7" s="91">
        <f>SUM(AI$8:AI$207)</f>
        <v>0</v>
      </c>
      <c r="AJ7" s="91">
        <f>SUM(AK7:AS7)</f>
        <v>3700</v>
      </c>
      <c r="AK7" s="91">
        <f t="shared" ref="AK7:AS7" si="2">SUM(AK$8:AK$207)</f>
        <v>0</v>
      </c>
      <c r="AL7" s="91">
        <f t="shared" si="2"/>
        <v>1698</v>
      </c>
      <c r="AM7" s="91">
        <f t="shared" si="2"/>
        <v>1354</v>
      </c>
      <c r="AN7" s="91">
        <f t="shared" si="2"/>
        <v>0</v>
      </c>
      <c r="AO7" s="91">
        <f t="shared" si="2"/>
        <v>0</v>
      </c>
      <c r="AP7" s="91">
        <f t="shared" si="2"/>
        <v>0</v>
      </c>
      <c r="AQ7" s="91">
        <f t="shared" si="2"/>
        <v>0</v>
      </c>
      <c r="AR7" s="91">
        <f t="shared" si="2"/>
        <v>34</v>
      </c>
      <c r="AS7" s="91">
        <f t="shared" si="2"/>
        <v>614</v>
      </c>
      <c r="AT7" s="91">
        <f>SUM(AU7:AY7)</f>
        <v>7</v>
      </c>
      <c r="AU7" s="91">
        <f>SUM(AU$8:AU$207)</f>
        <v>0</v>
      </c>
      <c r="AV7" s="91">
        <f>SUM(AV$8:AV$207)</f>
        <v>0</v>
      </c>
      <c r="AW7" s="91">
        <f>SUM(AW$8:AW$207)</f>
        <v>7</v>
      </c>
      <c r="AX7" s="91">
        <f>SUM(AX$8:AX$207)</f>
        <v>0</v>
      </c>
      <c r="AY7" s="91">
        <f>SUM(AY$8:AY$207)</f>
        <v>0</v>
      </c>
      <c r="AZ7" s="91">
        <f>SUM(BA7:BC7)</f>
        <v>3655</v>
      </c>
      <c r="BA7" s="91">
        <f>SUM(BA$8:BA$207)</f>
        <v>3655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12</v>
      </c>
      <c r="B8" s="96" t="s">
        <v>260</v>
      </c>
      <c r="C8" s="85" t="s">
        <v>261</v>
      </c>
      <c r="D8" s="87">
        <f>SUM(E8,+H8,+K8)</f>
        <v>22214</v>
      </c>
      <c r="E8" s="87">
        <f>SUM(F8:G8)</f>
        <v>0</v>
      </c>
      <c r="F8" s="87">
        <v>0</v>
      </c>
      <c r="G8" s="87">
        <v>0</v>
      </c>
      <c r="H8" s="87">
        <f>SUM(I8:J8)</f>
        <v>629</v>
      </c>
      <c r="I8" s="87">
        <v>629</v>
      </c>
      <c r="J8" s="87">
        <v>0</v>
      </c>
      <c r="K8" s="87">
        <f>SUM(L8:M8)</f>
        <v>21585</v>
      </c>
      <c r="L8" s="87">
        <v>12078</v>
      </c>
      <c r="M8" s="87">
        <v>9507</v>
      </c>
      <c r="N8" s="87">
        <f>SUM(O8,+V8,+AC8)</f>
        <v>22214</v>
      </c>
      <c r="O8" s="87">
        <f>SUM(P8:U8)</f>
        <v>12707</v>
      </c>
      <c r="P8" s="87">
        <v>12707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9507</v>
      </c>
      <c r="W8" s="87">
        <v>9507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732</v>
      </c>
      <c r="AG8" s="87">
        <v>732</v>
      </c>
      <c r="AH8" s="87">
        <v>0</v>
      </c>
      <c r="AI8" s="87">
        <v>0</v>
      </c>
      <c r="AJ8" s="87">
        <f>SUM(AK8:AS8)</f>
        <v>732</v>
      </c>
      <c r="AK8" s="87">
        <v>0</v>
      </c>
      <c r="AL8" s="87">
        <v>0</v>
      </c>
      <c r="AM8" s="87">
        <v>732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12</v>
      </c>
      <c r="B9" s="96" t="s">
        <v>264</v>
      </c>
      <c r="C9" s="85" t="s">
        <v>265</v>
      </c>
      <c r="D9" s="87">
        <f>SUM(E9,+H9,+K9)</f>
        <v>109326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109326</v>
      </c>
      <c r="L9" s="87">
        <v>68611</v>
      </c>
      <c r="M9" s="87">
        <v>40715</v>
      </c>
      <c r="N9" s="87">
        <f>SUM(O9,+V9,+AC9)</f>
        <v>109326</v>
      </c>
      <c r="O9" s="87">
        <f>SUM(P9:U9)</f>
        <v>68611</v>
      </c>
      <c r="P9" s="87">
        <v>68611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40715</v>
      </c>
      <c r="W9" s="87">
        <v>40715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231</v>
      </c>
      <c r="AG9" s="87">
        <v>231</v>
      </c>
      <c r="AH9" s="87">
        <v>0</v>
      </c>
      <c r="AI9" s="87">
        <v>0</v>
      </c>
      <c r="AJ9" s="87">
        <f>SUM(AK9:AS9)</f>
        <v>231</v>
      </c>
      <c r="AK9" s="87">
        <v>0</v>
      </c>
      <c r="AL9" s="87">
        <v>0</v>
      </c>
      <c r="AM9" s="87">
        <v>73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158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1194</v>
      </c>
      <c r="BA9" s="87">
        <v>1194</v>
      </c>
      <c r="BB9" s="87">
        <v>0</v>
      </c>
      <c r="BC9" s="87">
        <v>0</v>
      </c>
    </row>
    <row r="10" spans="1:55" ht="13.5" customHeight="1">
      <c r="A10" s="98" t="s">
        <v>12</v>
      </c>
      <c r="B10" s="96" t="s">
        <v>266</v>
      </c>
      <c r="C10" s="85" t="s">
        <v>267</v>
      </c>
      <c r="D10" s="87">
        <f>SUM(E10,+H10,+K10)</f>
        <v>51012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51012</v>
      </c>
      <c r="L10" s="87">
        <v>28305</v>
      </c>
      <c r="M10" s="87">
        <v>22707</v>
      </c>
      <c r="N10" s="87">
        <f>SUM(O10,+V10,+AC10)</f>
        <v>51012</v>
      </c>
      <c r="O10" s="87">
        <f>SUM(P10:U10)</f>
        <v>28305</v>
      </c>
      <c r="P10" s="87">
        <v>28305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22707</v>
      </c>
      <c r="W10" s="87">
        <v>22707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106</v>
      </c>
      <c r="AG10" s="87">
        <v>106</v>
      </c>
      <c r="AH10" s="87">
        <v>0</v>
      </c>
      <c r="AI10" s="87">
        <v>0</v>
      </c>
      <c r="AJ10" s="87">
        <f>SUM(AK10:AS10)</f>
        <v>106</v>
      </c>
      <c r="AK10" s="87">
        <v>0</v>
      </c>
      <c r="AL10" s="87">
        <v>0</v>
      </c>
      <c r="AM10" s="87">
        <v>20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86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222</v>
      </c>
      <c r="BA10" s="87">
        <v>222</v>
      </c>
      <c r="BB10" s="87">
        <v>0</v>
      </c>
      <c r="BC10" s="87">
        <v>0</v>
      </c>
    </row>
    <row r="11" spans="1:55" ht="13.5" customHeight="1">
      <c r="A11" s="98" t="s">
        <v>12</v>
      </c>
      <c r="B11" s="96" t="s">
        <v>268</v>
      </c>
      <c r="C11" s="85" t="s">
        <v>269</v>
      </c>
      <c r="D11" s="87">
        <f>SUM(E11,+H11,+K11)</f>
        <v>44492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44492</v>
      </c>
      <c r="L11" s="87">
        <v>17411</v>
      </c>
      <c r="M11" s="87">
        <v>27081</v>
      </c>
      <c r="N11" s="87">
        <f>SUM(O11,+V11,+AC11)</f>
        <v>44497</v>
      </c>
      <c r="O11" s="87">
        <f>SUM(P11:U11)</f>
        <v>17411</v>
      </c>
      <c r="P11" s="87">
        <v>13278</v>
      </c>
      <c r="Q11" s="87">
        <v>0</v>
      </c>
      <c r="R11" s="87">
        <v>0</v>
      </c>
      <c r="S11" s="87">
        <v>4133</v>
      </c>
      <c r="T11" s="87">
        <v>0</v>
      </c>
      <c r="U11" s="87">
        <v>0</v>
      </c>
      <c r="V11" s="87">
        <f>SUM(W11:AB11)</f>
        <v>27081</v>
      </c>
      <c r="W11" s="87">
        <v>20644</v>
      </c>
      <c r="X11" s="87">
        <v>0</v>
      </c>
      <c r="Y11" s="87">
        <v>0</v>
      </c>
      <c r="Z11" s="87">
        <v>6437</v>
      </c>
      <c r="AA11" s="87">
        <v>0</v>
      </c>
      <c r="AB11" s="87">
        <v>0</v>
      </c>
      <c r="AC11" s="87">
        <f>SUM(AD11:AE11)</f>
        <v>5</v>
      </c>
      <c r="AD11" s="87">
        <v>5</v>
      </c>
      <c r="AE11" s="87">
        <v>0</v>
      </c>
      <c r="AF11" s="87">
        <f>SUM(AG11:AI11)</f>
        <v>170</v>
      </c>
      <c r="AG11" s="87">
        <v>170</v>
      </c>
      <c r="AH11" s="87">
        <v>0</v>
      </c>
      <c r="AI11" s="87">
        <v>0</v>
      </c>
      <c r="AJ11" s="87">
        <f>SUM(AK11:AS11)</f>
        <v>252</v>
      </c>
      <c r="AK11" s="87">
        <v>0</v>
      </c>
      <c r="AL11" s="87">
        <v>82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170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82</v>
      </c>
      <c r="BA11" s="87">
        <v>82</v>
      </c>
      <c r="BB11" s="87">
        <v>0</v>
      </c>
      <c r="BC11" s="87">
        <v>0</v>
      </c>
    </row>
    <row r="12" spans="1:55" ht="13.5" customHeight="1">
      <c r="A12" s="98" t="s">
        <v>12</v>
      </c>
      <c r="B12" s="96" t="s">
        <v>270</v>
      </c>
      <c r="C12" s="85" t="s">
        <v>271</v>
      </c>
      <c r="D12" s="87">
        <f>SUM(E12,+H12,+K12)</f>
        <v>5979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5979</v>
      </c>
      <c r="L12" s="87">
        <v>2723</v>
      </c>
      <c r="M12" s="87">
        <v>3256</v>
      </c>
      <c r="N12" s="87">
        <f>SUM(O12,+V12,+AC12)</f>
        <v>5979</v>
      </c>
      <c r="O12" s="87">
        <f>SUM(P12:U12)</f>
        <v>2723</v>
      </c>
      <c r="P12" s="87">
        <v>0</v>
      </c>
      <c r="Q12" s="87">
        <v>0</v>
      </c>
      <c r="R12" s="87">
        <v>0</v>
      </c>
      <c r="S12" s="87">
        <v>2723</v>
      </c>
      <c r="T12" s="87">
        <v>0</v>
      </c>
      <c r="U12" s="87">
        <v>0</v>
      </c>
      <c r="V12" s="87">
        <f>SUM(W12:AB12)</f>
        <v>3256</v>
      </c>
      <c r="W12" s="87">
        <v>0</v>
      </c>
      <c r="X12" s="87">
        <v>0</v>
      </c>
      <c r="Y12" s="87">
        <v>0</v>
      </c>
      <c r="Z12" s="87">
        <v>3256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0</v>
      </c>
      <c r="AG12" s="87">
        <v>0</v>
      </c>
      <c r="AH12" s="87">
        <v>0</v>
      </c>
      <c r="AI12" s="87">
        <v>0</v>
      </c>
      <c r="AJ12" s="87">
        <f>SUM(AK12:AS12)</f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12</v>
      </c>
      <c r="B13" s="96" t="s">
        <v>272</v>
      </c>
      <c r="C13" s="85" t="s">
        <v>273</v>
      </c>
      <c r="D13" s="87">
        <f>SUM(E13,+H13,+K13)</f>
        <v>34593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34593</v>
      </c>
      <c r="L13" s="87">
        <v>20517</v>
      </c>
      <c r="M13" s="87">
        <v>14076</v>
      </c>
      <c r="N13" s="87">
        <f>SUM(O13,+V13,+AC13)</f>
        <v>34593</v>
      </c>
      <c r="O13" s="87">
        <f>SUM(P13:U13)</f>
        <v>20517</v>
      </c>
      <c r="P13" s="87">
        <v>20517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14076</v>
      </c>
      <c r="W13" s="87">
        <v>14076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100</v>
      </c>
      <c r="AG13" s="87">
        <v>100</v>
      </c>
      <c r="AH13" s="87">
        <v>0</v>
      </c>
      <c r="AI13" s="87">
        <v>0</v>
      </c>
      <c r="AJ13" s="87">
        <f>SUM(AK13:AS13)</f>
        <v>471</v>
      </c>
      <c r="AK13" s="87">
        <v>0</v>
      </c>
      <c r="AL13" s="87">
        <v>371</v>
      </c>
      <c r="AM13" s="87">
        <v>100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4</v>
      </c>
      <c r="AU13" s="87">
        <v>0</v>
      </c>
      <c r="AV13" s="87">
        <v>0</v>
      </c>
      <c r="AW13" s="87">
        <v>4</v>
      </c>
      <c r="AX13" s="87">
        <v>0</v>
      </c>
      <c r="AY13" s="87">
        <v>0</v>
      </c>
      <c r="AZ13" s="87">
        <f>SUM(BA13:BC13)</f>
        <v>212</v>
      </c>
      <c r="BA13" s="87">
        <v>212</v>
      </c>
      <c r="BB13" s="87">
        <v>0</v>
      </c>
      <c r="BC13" s="87">
        <v>0</v>
      </c>
    </row>
    <row r="14" spans="1:55" ht="13.5" customHeight="1">
      <c r="A14" s="98" t="s">
        <v>12</v>
      </c>
      <c r="B14" s="96" t="s">
        <v>274</v>
      </c>
      <c r="C14" s="85" t="s">
        <v>275</v>
      </c>
      <c r="D14" s="87">
        <f>SUM(E14,+H14,+K14)</f>
        <v>22794</v>
      </c>
      <c r="E14" s="87">
        <f>SUM(F14:G14)</f>
        <v>0</v>
      </c>
      <c r="F14" s="87">
        <v>0</v>
      </c>
      <c r="G14" s="87">
        <v>0</v>
      </c>
      <c r="H14" s="87">
        <f>SUM(I14:J14)</f>
        <v>5311</v>
      </c>
      <c r="I14" s="87">
        <v>3034</v>
      </c>
      <c r="J14" s="87">
        <v>2277</v>
      </c>
      <c r="K14" s="87">
        <f>SUM(L14:M14)</f>
        <v>17483</v>
      </c>
      <c r="L14" s="87">
        <v>12432</v>
      </c>
      <c r="M14" s="87">
        <v>5051</v>
      </c>
      <c r="N14" s="87">
        <f>SUM(O14,+V14,+AC14)</f>
        <v>22794</v>
      </c>
      <c r="O14" s="87">
        <f>SUM(P14:U14)</f>
        <v>15466</v>
      </c>
      <c r="P14" s="87">
        <v>15466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7328</v>
      </c>
      <c r="W14" s="87">
        <v>7328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66</v>
      </c>
      <c r="AG14" s="87">
        <v>66</v>
      </c>
      <c r="AH14" s="87">
        <v>0</v>
      </c>
      <c r="AI14" s="87">
        <v>0</v>
      </c>
      <c r="AJ14" s="87">
        <f>SUM(AK14:AS14)</f>
        <v>254</v>
      </c>
      <c r="AK14" s="87">
        <v>0</v>
      </c>
      <c r="AL14" s="87">
        <v>188</v>
      </c>
      <c r="AM14" s="87">
        <v>66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3</v>
      </c>
      <c r="AU14" s="87">
        <v>0</v>
      </c>
      <c r="AV14" s="87">
        <v>0</v>
      </c>
      <c r="AW14" s="87">
        <v>3</v>
      </c>
      <c r="AX14" s="87">
        <v>0</v>
      </c>
      <c r="AY14" s="87">
        <v>0</v>
      </c>
      <c r="AZ14" s="87">
        <f>SUM(BA14:BC14)</f>
        <v>140</v>
      </c>
      <c r="BA14" s="87">
        <v>140</v>
      </c>
      <c r="BB14" s="87">
        <v>0</v>
      </c>
      <c r="BC14" s="87">
        <v>0</v>
      </c>
    </row>
    <row r="15" spans="1:55" ht="13.5" customHeight="1">
      <c r="A15" s="98" t="s">
        <v>12</v>
      </c>
      <c r="B15" s="96" t="s">
        <v>276</v>
      </c>
      <c r="C15" s="85" t="s">
        <v>277</v>
      </c>
      <c r="D15" s="87">
        <f>SUM(E15,+H15,+K15)</f>
        <v>44202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44202</v>
      </c>
      <c r="L15" s="87">
        <v>32441</v>
      </c>
      <c r="M15" s="87">
        <v>11761</v>
      </c>
      <c r="N15" s="87">
        <f>SUM(O15,+V15,+AC15)</f>
        <v>44202</v>
      </c>
      <c r="O15" s="87">
        <f>SUM(P15:U15)</f>
        <v>32441</v>
      </c>
      <c r="P15" s="87">
        <v>32441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11761</v>
      </c>
      <c r="W15" s="87">
        <v>11761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50</v>
      </c>
      <c r="AG15" s="87">
        <v>50</v>
      </c>
      <c r="AH15" s="87">
        <v>0</v>
      </c>
      <c r="AI15" s="87">
        <v>0</v>
      </c>
      <c r="AJ15" s="87">
        <f>SUM(AK15:AS15)</f>
        <v>187</v>
      </c>
      <c r="AK15" s="87">
        <v>0</v>
      </c>
      <c r="AL15" s="87">
        <v>137</v>
      </c>
      <c r="AM15" s="87">
        <v>46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4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137</v>
      </c>
      <c r="BA15" s="87">
        <v>137</v>
      </c>
      <c r="BB15" s="87">
        <v>0</v>
      </c>
      <c r="BC15" s="87">
        <v>0</v>
      </c>
    </row>
    <row r="16" spans="1:55" ht="13.5" customHeight="1">
      <c r="A16" s="98" t="s">
        <v>12</v>
      </c>
      <c r="B16" s="96" t="s">
        <v>278</v>
      </c>
      <c r="C16" s="85" t="s">
        <v>279</v>
      </c>
      <c r="D16" s="87">
        <f>SUM(E16,+H16,+K16)</f>
        <v>25172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25172</v>
      </c>
      <c r="L16" s="87">
        <v>18330</v>
      </c>
      <c r="M16" s="87">
        <v>6842</v>
      </c>
      <c r="N16" s="87">
        <f>SUM(O16,+V16,+AC16)</f>
        <v>25172</v>
      </c>
      <c r="O16" s="87">
        <f>SUM(P16:U16)</f>
        <v>18330</v>
      </c>
      <c r="P16" s="87">
        <v>18330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6842</v>
      </c>
      <c r="W16" s="87">
        <v>6842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68</v>
      </c>
      <c r="AG16" s="87">
        <v>68</v>
      </c>
      <c r="AH16" s="87">
        <v>0</v>
      </c>
      <c r="AI16" s="87">
        <v>0</v>
      </c>
      <c r="AJ16" s="87">
        <f>SUM(AK16:AS16)</f>
        <v>68</v>
      </c>
      <c r="AK16" s="87">
        <v>0</v>
      </c>
      <c r="AL16" s="87">
        <v>0</v>
      </c>
      <c r="AM16" s="87">
        <v>17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51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98</v>
      </c>
      <c r="BA16" s="87">
        <v>98</v>
      </c>
      <c r="BB16" s="87">
        <v>0</v>
      </c>
      <c r="BC16" s="87">
        <v>0</v>
      </c>
    </row>
    <row r="17" spans="1:55" ht="13.5" customHeight="1">
      <c r="A17" s="98" t="s">
        <v>12</v>
      </c>
      <c r="B17" s="96" t="s">
        <v>280</v>
      </c>
      <c r="C17" s="85" t="s">
        <v>281</v>
      </c>
      <c r="D17" s="87">
        <f>SUM(E17,+H17,+K17)</f>
        <v>41138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41138</v>
      </c>
      <c r="L17" s="87">
        <v>15369</v>
      </c>
      <c r="M17" s="87">
        <v>25769</v>
      </c>
      <c r="N17" s="87">
        <f>SUM(O17,+V17,+AC17)</f>
        <v>41138</v>
      </c>
      <c r="O17" s="87">
        <f>SUM(P17:U17)</f>
        <v>15369</v>
      </c>
      <c r="P17" s="87">
        <v>15369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25769</v>
      </c>
      <c r="W17" s="87">
        <v>25769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181</v>
      </c>
      <c r="AG17" s="87">
        <v>181</v>
      </c>
      <c r="AH17" s="87">
        <v>0</v>
      </c>
      <c r="AI17" s="87">
        <v>0</v>
      </c>
      <c r="AJ17" s="87">
        <f>SUM(AK17:AS17)</f>
        <v>181</v>
      </c>
      <c r="AK17" s="87">
        <v>0</v>
      </c>
      <c r="AL17" s="87">
        <v>0</v>
      </c>
      <c r="AM17" s="87">
        <v>181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12</v>
      </c>
      <c r="B18" s="96" t="s">
        <v>282</v>
      </c>
      <c r="C18" s="85" t="s">
        <v>283</v>
      </c>
      <c r="D18" s="87">
        <f>SUM(E18,+H18,+K18)</f>
        <v>22277</v>
      </c>
      <c r="E18" s="87">
        <f>SUM(F18:G18)</f>
        <v>0</v>
      </c>
      <c r="F18" s="87">
        <v>0</v>
      </c>
      <c r="G18" s="87">
        <v>0</v>
      </c>
      <c r="H18" s="87">
        <f>SUM(I18:J18)</f>
        <v>158</v>
      </c>
      <c r="I18" s="87">
        <v>158</v>
      </c>
      <c r="J18" s="87">
        <v>0</v>
      </c>
      <c r="K18" s="87">
        <f>SUM(L18:M18)</f>
        <v>22119</v>
      </c>
      <c r="L18" s="87">
        <v>8354</v>
      </c>
      <c r="M18" s="87">
        <v>13765</v>
      </c>
      <c r="N18" s="87">
        <f>SUM(O18,+V18,+AC18)</f>
        <v>22277</v>
      </c>
      <c r="O18" s="87">
        <f>SUM(P18:U18)</f>
        <v>8512</v>
      </c>
      <c r="P18" s="87">
        <v>8512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13765</v>
      </c>
      <c r="W18" s="87">
        <v>13765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18</v>
      </c>
      <c r="AG18" s="87">
        <v>18</v>
      </c>
      <c r="AH18" s="87">
        <v>0</v>
      </c>
      <c r="AI18" s="87">
        <v>0</v>
      </c>
      <c r="AJ18" s="87">
        <f>SUM(AK18:AS18)</f>
        <v>18</v>
      </c>
      <c r="AK18" s="87">
        <v>0</v>
      </c>
      <c r="AL18" s="87">
        <v>0</v>
      </c>
      <c r="AM18" s="87">
        <v>12</v>
      </c>
      <c r="AN18" s="87">
        <v>0</v>
      </c>
      <c r="AO18" s="87">
        <v>0</v>
      </c>
      <c r="AP18" s="87">
        <v>0</v>
      </c>
      <c r="AQ18" s="87">
        <v>0</v>
      </c>
      <c r="AR18" s="87">
        <v>6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367</v>
      </c>
      <c r="BA18" s="87">
        <v>367</v>
      </c>
      <c r="BB18" s="87">
        <v>0</v>
      </c>
      <c r="BC18" s="87">
        <v>0</v>
      </c>
    </row>
    <row r="19" spans="1:55" ht="13.5" customHeight="1">
      <c r="A19" s="98" t="s">
        <v>12</v>
      </c>
      <c r="B19" s="96" t="s">
        <v>284</v>
      </c>
      <c r="C19" s="85" t="s">
        <v>285</v>
      </c>
      <c r="D19" s="87">
        <f>SUM(E19,+H19,+K19)</f>
        <v>36197</v>
      </c>
      <c r="E19" s="87">
        <f>SUM(F19:G19)</f>
        <v>7478</v>
      </c>
      <c r="F19" s="87">
        <v>4947</v>
      </c>
      <c r="G19" s="87">
        <v>2531</v>
      </c>
      <c r="H19" s="87">
        <f>SUM(I19:J19)</f>
        <v>0</v>
      </c>
      <c r="I19" s="87">
        <v>0</v>
      </c>
      <c r="J19" s="87">
        <v>0</v>
      </c>
      <c r="K19" s="87">
        <f>SUM(L19:M19)</f>
        <v>28719</v>
      </c>
      <c r="L19" s="87">
        <v>18527</v>
      </c>
      <c r="M19" s="87">
        <v>10192</v>
      </c>
      <c r="N19" s="87">
        <f>SUM(O19,+V19,+AC19)</f>
        <v>36197</v>
      </c>
      <c r="O19" s="87">
        <f>SUM(P19:U19)</f>
        <v>23474</v>
      </c>
      <c r="P19" s="87">
        <v>23474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12723</v>
      </c>
      <c r="W19" s="87">
        <v>12723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18</v>
      </c>
      <c r="AG19" s="87">
        <v>18</v>
      </c>
      <c r="AH19" s="87">
        <v>0</v>
      </c>
      <c r="AI19" s="87">
        <v>0</v>
      </c>
      <c r="AJ19" s="87">
        <f>SUM(AK19:AS19)</f>
        <v>18</v>
      </c>
      <c r="AK19" s="87">
        <v>0</v>
      </c>
      <c r="AL19" s="87">
        <v>0</v>
      </c>
      <c r="AM19" s="87">
        <v>18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177</v>
      </c>
      <c r="BA19" s="87">
        <v>177</v>
      </c>
      <c r="BB19" s="87">
        <v>0</v>
      </c>
      <c r="BC19" s="87">
        <v>0</v>
      </c>
    </row>
    <row r="20" spans="1:55" ht="13.5" customHeight="1">
      <c r="A20" s="98" t="s">
        <v>12</v>
      </c>
      <c r="B20" s="96" t="s">
        <v>286</v>
      </c>
      <c r="C20" s="85" t="s">
        <v>287</v>
      </c>
      <c r="D20" s="87">
        <f>SUM(E20,+H20,+K20)</f>
        <v>41378</v>
      </c>
      <c r="E20" s="87">
        <f>SUM(F20:G20)</f>
        <v>21548</v>
      </c>
      <c r="F20" s="87">
        <v>19502</v>
      </c>
      <c r="G20" s="87">
        <v>2046</v>
      </c>
      <c r="H20" s="87">
        <f>SUM(I20:J20)</f>
        <v>0</v>
      </c>
      <c r="I20" s="87">
        <v>0</v>
      </c>
      <c r="J20" s="87">
        <v>0</v>
      </c>
      <c r="K20" s="87">
        <f>SUM(L20:M20)</f>
        <v>19830</v>
      </c>
      <c r="L20" s="87">
        <v>6098</v>
      </c>
      <c r="M20" s="87">
        <v>13732</v>
      </c>
      <c r="N20" s="87">
        <f>SUM(O20,+V20,+AC20)</f>
        <v>41378</v>
      </c>
      <c r="O20" s="87">
        <f>SUM(P20:U20)</f>
        <v>25600</v>
      </c>
      <c r="P20" s="87">
        <v>25600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15778</v>
      </c>
      <c r="W20" s="87">
        <v>15778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31</v>
      </c>
      <c r="AG20" s="87">
        <v>31</v>
      </c>
      <c r="AH20" s="87">
        <v>0</v>
      </c>
      <c r="AI20" s="87">
        <v>0</v>
      </c>
      <c r="AJ20" s="87">
        <f>SUM(AK20:AS20)</f>
        <v>886</v>
      </c>
      <c r="AK20" s="87">
        <v>0</v>
      </c>
      <c r="AL20" s="87">
        <v>855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31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855</v>
      </c>
      <c r="BA20" s="87">
        <v>855</v>
      </c>
      <c r="BB20" s="87">
        <v>0</v>
      </c>
      <c r="BC20" s="87">
        <v>0</v>
      </c>
    </row>
    <row r="21" spans="1:55" ht="13.5" customHeight="1">
      <c r="A21" s="98" t="s">
        <v>12</v>
      </c>
      <c r="B21" s="96" t="s">
        <v>288</v>
      </c>
      <c r="C21" s="85" t="s">
        <v>289</v>
      </c>
      <c r="D21" s="87">
        <f>SUM(E21,+H21,+K21)</f>
        <v>746</v>
      </c>
      <c r="E21" s="87">
        <f>SUM(F21:G21)</f>
        <v>0</v>
      </c>
      <c r="F21" s="87">
        <v>0</v>
      </c>
      <c r="G21" s="87">
        <v>0</v>
      </c>
      <c r="H21" s="87">
        <f>SUM(I21:J21)</f>
        <v>667</v>
      </c>
      <c r="I21" s="87">
        <v>667</v>
      </c>
      <c r="J21" s="87">
        <v>0</v>
      </c>
      <c r="K21" s="87">
        <f>SUM(L21:M21)</f>
        <v>79</v>
      </c>
      <c r="L21" s="87">
        <v>0</v>
      </c>
      <c r="M21" s="87">
        <v>79</v>
      </c>
      <c r="N21" s="87">
        <f>SUM(O21,+V21,+AC21)</f>
        <v>751</v>
      </c>
      <c r="O21" s="87">
        <f>SUM(P21:U21)</f>
        <v>667</v>
      </c>
      <c r="P21" s="87">
        <v>0</v>
      </c>
      <c r="Q21" s="87">
        <v>0</v>
      </c>
      <c r="R21" s="87">
        <v>0</v>
      </c>
      <c r="S21" s="87">
        <v>667</v>
      </c>
      <c r="T21" s="87">
        <v>0</v>
      </c>
      <c r="U21" s="87">
        <v>0</v>
      </c>
      <c r="V21" s="87">
        <f>SUM(W21:AB21)</f>
        <v>79</v>
      </c>
      <c r="W21" s="87">
        <v>0</v>
      </c>
      <c r="X21" s="87">
        <v>0</v>
      </c>
      <c r="Y21" s="87">
        <v>0</v>
      </c>
      <c r="Z21" s="87">
        <v>79</v>
      </c>
      <c r="AA21" s="87">
        <v>0</v>
      </c>
      <c r="AB21" s="87">
        <v>0</v>
      </c>
      <c r="AC21" s="87">
        <f>SUM(AD21:AE21)</f>
        <v>5</v>
      </c>
      <c r="AD21" s="87">
        <v>5</v>
      </c>
      <c r="AE21" s="87">
        <v>0</v>
      </c>
      <c r="AF21" s="87">
        <f>SUM(AG21:AI21)</f>
        <v>0</v>
      </c>
      <c r="AG21" s="87">
        <v>0</v>
      </c>
      <c r="AH21" s="87">
        <v>0</v>
      </c>
      <c r="AI21" s="87">
        <v>0</v>
      </c>
      <c r="AJ21" s="87">
        <f>SUM(AK21:AS21)</f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12</v>
      </c>
      <c r="B22" s="96" t="s">
        <v>290</v>
      </c>
      <c r="C22" s="85" t="s">
        <v>291</v>
      </c>
      <c r="D22" s="87">
        <f>SUM(E22,+H22,+K22)</f>
        <v>2295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2295</v>
      </c>
      <c r="L22" s="87">
        <v>974</v>
      </c>
      <c r="M22" s="87">
        <v>1321</v>
      </c>
      <c r="N22" s="87">
        <f>SUM(O22,+V22,+AC22)</f>
        <v>2295</v>
      </c>
      <c r="O22" s="87">
        <f>SUM(P22:U22)</f>
        <v>974</v>
      </c>
      <c r="P22" s="87">
        <v>0</v>
      </c>
      <c r="Q22" s="87">
        <v>0</v>
      </c>
      <c r="R22" s="87">
        <v>0</v>
      </c>
      <c r="S22" s="87">
        <v>974</v>
      </c>
      <c r="T22" s="87">
        <v>0</v>
      </c>
      <c r="U22" s="87">
        <v>0</v>
      </c>
      <c r="V22" s="87">
        <f>SUM(W22:AB22)</f>
        <v>1321</v>
      </c>
      <c r="W22" s="87">
        <v>0</v>
      </c>
      <c r="X22" s="87">
        <v>0</v>
      </c>
      <c r="Y22" s="87">
        <v>0</v>
      </c>
      <c r="Z22" s="87">
        <v>1321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0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12</v>
      </c>
      <c r="B23" s="96" t="s">
        <v>292</v>
      </c>
      <c r="C23" s="85" t="s">
        <v>293</v>
      </c>
      <c r="D23" s="87">
        <f>SUM(E23,+H23,+K23)</f>
        <v>4167</v>
      </c>
      <c r="E23" s="87">
        <f>SUM(F23:G23)</f>
        <v>4167</v>
      </c>
      <c r="F23" s="87">
        <v>1463</v>
      </c>
      <c r="G23" s="87">
        <v>2704</v>
      </c>
      <c r="H23" s="87">
        <f>SUM(I23:J23)</f>
        <v>0</v>
      </c>
      <c r="I23" s="87">
        <v>0</v>
      </c>
      <c r="J23" s="87">
        <v>0</v>
      </c>
      <c r="K23" s="87">
        <f>SUM(L23:M23)</f>
        <v>0</v>
      </c>
      <c r="L23" s="87">
        <v>0</v>
      </c>
      <c r="M23" s="87">
        <v>0</v>
      </c>
      <c r="N23" s="87">
        <f>SUM(O23,+V23,+AC23)</f>
        <v>4167</v>
      </c>
      <c r="O23" s="87">
        <f>SUM(P23:U23)</f>
        <v>1463</v>
      </c>
      <c r="P23" s="87">
        <v>1463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2704</v>
      </c>
      <c r="W23" s="87">
        <v>2704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1</v>
      </c>
      <c r="AG23" s="87">
        <v>1</v>
      </c>
      <c r="AH23" s="87">
        <v>0</v>
      </c>
      <c r="AI23" s="87">
        <v>0</v>
      </c>
      <c r="AJ23" s="87">
        <f>SUM(AK23:AS23)</f>
        <v>17</v>
      </c>
      <c r="AK23" s="87">
        <v>0</v>
      </c>
      <c r="AL23" s="87">
        <v>16</v>
      </c>
      <c r="AM23" s="87">
        <v>1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16</v>
      </c>
      <c r="BA23" s="87">
        <v>16</v>
      </c>
      <c r="BB23" s="87">
        <v>0</v>
      </c>
      <c r="BC23" s="87">
        <v>0</v>
      </c>
    </row>
    <row r="24" spans="1:55" ht="13.5" customHeight="1">
      <c r="A24" s="98" t="s">
        <v>12</v>
      </c>
      <c r="B24" s="96" t="s">
        <v>294</v>
      </c>
      <c r="C24" s="85" t="s">
        <v>295</v>
      </c>
      <c r="D24" s="87">
        <f>SUM(E24,+H24,+K24)</f>
        <v>4785</v>
      </c>
      <c r="E24" s="87">
        <f>SUM(F24:G24)</f>
        <v>4785</v>
      </c>
      <c r="F24" s="87">
        <v>2282</v>
      </c>
      <c r="G24" s="87">
        <v>2503</v>
      </c>
      <c r="H24" s="87">
        <f>SUM(I24:J24)</f>
        <v>0</v>
      </c>
      <c r="I24" s="87">
        <v>0</v>
      </c>
      <c r="J24" s="87">
        <v>0</v>
      </c>
      <c r="K24" s="87">
        <f>SUM(L24:M24)</f>
        <v>0</v>
      </c>
      <c r="L24" s="87">
        <v>0</v>
      </c>
      <c r="M24" s="87">
        <v>0</v>
      </c>
      <c r="N24" s="87">
        <f>SUM(O24,+V24,+AC24)</f>
        <v>4785</v>
      </c>
      <c r="O24" s="87">
        <f>SUM(P24:U24)</f>
        <v>2282</v>
      </c>
      <c r="P24" s="87">
        <v>2282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2503</v>
      </c>
      <c r="W24" s="87">
        <v>2503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1</v>
      </c>
      <c r="AG24" s="87">
        <v>1</v>
      </c>
      <c r="AH24" s="87">
        <v>0</v>
      </c>
      <c r="AI24" s="87">
        <v>0</v>
      </c>
      <c r="AJ24" s="87">
        <f>SUM(AK24:AS24)</f>
        <v>19</v>
      </c>
      <c r="AK24" s="87">
        <v>0</v>
      </c>
      <c r="AL24" s="87">
        <v>18</v>
      </c>
      <c r="AM24" s="87">
        <v>1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18</v>
      </c>
      <c r="BA24" s="87">
        <v>18</v>
      </c>
      <c r="BB24" s="87">
        <v>0</v>
      </c>
      <c r="BC24" s="87">
        <v>0</v>
      </c>
    </row>
    <row r="25" spans="1:55" ht="13.5" customHeight="1">
      <c r="A25" s="98" t="s">
        <v>12</v>
      </c>
      <c r="B25" s="96" t="s">
        <v>296</v>
      </c>
      <c r="C25" s="85" t="s">
        <v>297</v>
      </c>
      <c r="D25" s="87">
        <f>SUM(E25,+H25,+K25)</f>
        <v>8352</v>
      </c>
      <c r="E25" s="87">
        <f>SUM(F25:G25)</f>
        <v>8352</v>
      </c>
      <c r="F25" s="87">
        <v>4684</v>
      </c>
      <c r="G25" s="87">
        <v>3668</v>
      </c>
      <c r="H25" s="87">
        <f>SUM(I25:J25)</f>
        <v>0</v>
      </c>
      <c r="I25" s="87">
        <v>0</v>
      </c>
      <c r="J25" s="87">
        <v>0</v>
      </c>
      <c r="K25" s="87">
        <f>SUM(L25:M25)</f>
        <v>0</v>
      </c>
      <c r="L25" s="87">
        <v>0</v>
      </c>
      <c r="M25" s="87">
        <v>0</v>
      </c>
      <c r="N25" s="87">
        <f>SUM(O25,+V25,+AC25)</f>
        <v>8352</v>
      </c>
      <c r="O25" s="87">
        <f>SUM(P25:U25)</f>
        <v>4684</v>
      </c>
      <c r="P25" s="87">
        <v>4684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3668</v>
      </c>
      <c r="W25" s="87">
        <v>3668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2</v>
      </c>
      <c r="AG25" s="87">
        <v>2</v>
      </c>
      <c r="AH25" s="87">
        <v>0</v>
      </c>
      <c r="AI25" s="87">
        <v>0</v>
      </c>
      <c r="AJ25" s="87">
        <f>SUM(AK25:AS25)</f>
        <v>33</v>
      </c>
      <c r="AK25" s="87">
        <v>0</v>
      </c>
      <c r="AL25" s="87">
        <v>31</v>
      </c>
      <c r="AM25" s="87">
        <v>2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31</v>
      </c>
      <c r="BA25" s="87">
        <v>31</v>
      </c>
      <c r="BB25" s="87">
        <v>0</v>
      </c>
      <c r="BC25" s="87">
        <v>0</v>
      </c>
    </row>
    <row r="26" spans="1:55" ht="13.5" customHeight="1">
      <c r="A26" s="98" t="s">
        <v>12</v>
      </c>
      <c r="B26" s="96" t="s">
        <v>298</v>
      </c>
      <c r="C26" s="85" t="s">
        <v>299</v>
      </c>
      <c r="D26" s="87">
        <f>SUM(E26,+H26,+K26)</f>
        <v>3030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3030</v>
      </c>
      <c r="L26" s="87">
        <v>504</v>
      </c>
      <c r="M26" s="87">
        <v>2526</v>
      </c>
      <c r="N26" s="87">
        <f>SUM(O26,+V26,+AC26)</f>
        <v>3038</v>
      </c>
      <c r="O26" s="87">
        <f>SUM(P26:U26)</f>
        <v>504</v>
      </c>
      <c r="P26" s="87">
        <v>504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2526</v>
      </c>
      <c r="W26" s="87">
        <v>2526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8</v>
      </c>
      <c r="AD26" s="87">
        <v>8</v>
      </c>
      <c r="AE26" s="87">
        <v>0</v>
      </c>
      <c r="AF26" s="87">
        <f>SUM(AG26:AI26)</f>
        <v>5</v>
      </c>
      <c r="AG26" s="87">
        <v>5</v>
      </c>
      <c r="AH26" s="87">
        <v>0</v>
      </c>
      <c r="AI26" s="87">
        <v>0</v>
      </c>
      <c r="AJ26" s="87">
        <f>SUM(AK26:AS26)</f>
        <v>5</v>
      </c>
      <c r="AK26" s="87">
        <v>0</v>
      </c>
      <c r="AL26" s="87">
        <v>0</v>
      </c>
      <c r="AM26" s="87">
        <v>5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12</v>
      </c>
      <c r="B27" s="96" t="s">
        <v>300</v>
      </c>
      <c r="C27" s="85" t="s">
        <v>301</v>
      </c>
      <c r="D27" s="87">
        <f>SUM(E27,+H27,+K27)</f>
        <v>3339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3339</v>
      </c>
      <c r="L27" s="87">
        <v>2006</v>
      </c>
      <c r="M27" s="87">
        <v>1333</v>
      </c>
      <c r="N27" s="87">
        <f>SUM(O27,+V27,+AC27)</f>
        <v>3342</v>
      </c>
      <c r="O27" s="87">
        <f>SUM(P27:U27)</f>
        <v>2006</v>
      </c>
      <c r="P27" s="87">
        <v>2006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1336</v>
      </c>
      <c r="W27" s="87">
        <v>1336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114</v>
      </c>
      <c r="AG27" s="87">
        <v>114</v>
      </c>
      <c r="AH27" s="87">
        <v>0</v>
      </c>
      <c r="AI27" s="87">
        <v>0</v>
      </c>
      <c r="AJ27" s="87">
        <f>SUM(AK27:AS27)</f>
        <v>114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114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12</v>
      </c>
      <c r="B28" s="96" t="s">
        <v>302</v>
      </c>
      <c r="C28" s="85" t="s">
        <v>303</v>
      </c>
      <c r="D28" s="87">
        <f>SUM(E28,+H28,+K28)</f>
        <v>23708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23708</v>
      </c>
      <c r="L28" s="87">
        <v>19083</v>
      </c>
      <c r="M28" s="87">
        <v>4625</v>
      </c>
      <c r="N28" s="87">
        <f>SUM(O28,+V28,+AC28)</f>
        <v>24000</v>
      </c>
      <c r="O28" s="87">
        <f>SUM(P28:U28)</f>
        <v>19083</v>
      </c>
      <c r="P28" s="87">
        <v>19083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4625</v>
      </c>
      <c r="W28" s="87">
        <v>4625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292</v>
      </c>
      <c r="AD28" s="87">
        <v>292</v>
      </c>
      <c r="AE28" s="87">
        <v>0</v>
      </c>
      <c r="AF28" s="87">
        <f>SUM(AG28:AI28)</f>
        <v>108</v>
      </c>
      <c r="AG28" s="87">
        <v>108</v>
      </c>
      <c r="AH28" s="87">
        <v>0</v>
      </c>
      <c r="AI28" s="87">
        <v>0</v>
      </c>
      <c r="AJ28" s="87">
        <f>SUM(AK28:AS28)</f>
        <v>108</v>
      </c>
      <c r="AK28" s="87">
        <v>0</v>
      </c>
      <c r="AL28" s="87">
        <v>0</v>
      </c>
      <c r="AM28" s="87">
        <v>80</v>
      </c>
      <c r="AN28" s="87">
        <v>0</v>
      </c>
      <c r="AO28" s="87">
        <v>0</v>
      </c>
      <c r="AP28" s="87">
        <v>0</v>
      </c>
      <c r="AQ28" s="87">
        <v>0</v>
      </c>
      <c r="AR28" s="87">
        <v>28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106</v>
      </c>
      <c r="BA28" s="87">
        <v>106</v>
      </c>
      <c r="BB28" s="87">
        <v>0</v>
      </c>
      <c r="BC28" s="87">
        <v>0</v>
      </c>
    </row>
    <row r="29" spans="1:55" ht="13.5" customHeight="1">
      <c r="A29" s="98"/>
      <c r="B29" s="96"/>
      <c r="C29" s="85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</row>
    <row r="30" spans="1:55" ht="13.5" customHeight="1">
      <c r="A30" s="98"/>
      <c r="B30" s="96"/>
      <c r="C30" s="85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</row>
    <row r="31" spans="1:55" ht="13.5" customHeight="1">
      <c r="A31" s="98"/>
      <c r="B31" s="96"/>
      <c r="C31" s="85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</row>
    <row r="32" spans="1:55" ht="13.5" customHeight="1">
      <c r="A32" s="98"/>
      <c r="B32" s="96"/>
      <c r="C32" s="85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</row>
    <row r="33" spans="1:55" ht="13.5" customHeight="1">
      <c r="A33" s="98"/>
      <c r="B33" s="96"/>
      <c r="C33" s="8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28">
    <sortCondition ref="A8:A28"/>
    <sortCondition ref="B8:B28"/>
    <sortCondition ref="C8:C28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27" man="1"/>
    <brk id="31" min="1" max="27" man="1"/>
    <brk id="45" min="1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42000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42201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42202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42203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42204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42205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42207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42208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42209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42210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42211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42212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42213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42214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42307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42308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42321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42322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42323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42383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42391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42411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>
        <f>+水洗化人口等!B29</f>
        <v>0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>
        <f>+水洗化人口等!B30</f>
        <v>0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>
        <f>+水洗化人口等!B31</f>
        <v>0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>
        <f>+水洗化人口等!B32</f>
        <v>0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>
        <f>+水洗化人口等!B33</f>
        <v>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17FE9F-0CA0-4D70-8887-9AA55D4B1CBA}"/>
</file>

<file path=customXml/itemProps2.xml><?xml version="1.0" encoding="utf-8"?>
<ds:datastoreItem xmlns:ds="http://schemas.openxmlformats.org/officeDocument/2006/customXml" ds:itemID="{E24CECB1-B3C2-4AD9-B846-928BE624983E}"/>
</file>

<file path=customXml/itemProps3.xml><?xml version="1.0" encoding="utf-8"?>
<ds:datastoreItem xmlns:ds="http://schemas.openxmlformats.org/officeDocument/2006/customXml" ds:itemID="{1E2406B8-59A4-49E4-A358-CE278265B0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2026-01-20T03:29:25Z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