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1佐賀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水洗化人口等!$A$6:$AD$26</definedName>
    <definedName name="_xlnm.Print_Area" localSheetId="2">し尿集計結果!$A$1:$M$37</definedName>
    <definedName name="_xlnm.Print_Area" localSheetId="1">し尿処理状況!$2:$27</definedName>
    <definedName name="_xlnm.Print_Area" localSheetId="0">水洗化人口等!$2:$27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C8" i="2"/>
  <c r="AC9" i="2"/>
  <c r="AC10" i="2"/>
  <c r="AC11" i="2"/>
  <c r="AC12" i="2"/>
  <c r="AC13" i="2"/>
  <c r="AC14" i="2"/>
  <c r="AC15" i="2"/>
  <c r="N15" i="2" s="1"/>
  <c r="AC16" i="2"/>
  <c r="AC17" i="2"/>
  <c r="AC18" i="2"/>
  <c r="AC19" i="2"/>
  <c r="AC20" i="2"/>
  <c r="AC21" i="2"/>
  <c r="AC22" i="2"/>
  <c r="AC23" i="2"/>
  <c r="AC24" i="2"/>
  <c r="AC25" i="2"/>
  <c r="AC26" i="2"/>
  <c r="AC27" i="2"/>
  <c r="V8" i="2"/>
  <c r="V9" i="2"/>
  <c r="V10" i="2"/>
  <c r="N10" i="2" s="1"/>
  <c r="V11" i="2"/>
  <c r="N11" i="2" s="1"/>
  <c r="V12" i="2"/>
  <c r="N12" i="2" s="1"/>
  <c r="V13" i="2"/>
  <c r="N13" i="2" s="1"/>
  <c r="V14" i="2"/>
  <c r="V15" i="2"/>
  <c r="V16" i="2"/>
  <c r="N16" i="2" s="1"/>
  <c r="V17" i="2"/>
  <c r="N17" i="2" s="1"/>
  <c r="V18" i="2"/>
  <c r="N18" i="2" s="1"/>
  <c r="V19" i="2"/>
  <c r="N19" i="2" s="1"/>
  <c r="V20" i="2"/>
  <c r="V21" i="2"/>
  <c r="V22" i="2"/>
  <c r="N22" i="2" s="1"/>
  <c r="V23" i="2"/>
  <c r="N23" i="2" s="1"/>
  <c r="V24" i="2"/>
  <c r="N24" i="2" s="1"/>
  <c r="V25" i="2"/>
  <c r="N25" i="2" s="1"/>
  <c r="V26" i="2"/>
  <c r="V2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N8" i="2"/>
  <c r="N9" i="2"/>
  <c r="N14" i="2"/>
  <c r="N20" i="2"/>
  <c r="N21" i="2"/>
  <c r="N26" i="2"/>
  <c r="N27" i="2"/>
  <c r="K8" i="2"/>
  <c r="K9" i="2"/>
  <c r="K10" i="2"/>
  <c r="K11" i="2"/>
  <c r="K12" i="2"/>
  <c r="K13" i="2"/>
  <c r="D13" i="2" s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H8" i="2"/>
  <c r="D8" i="2" s="1"/>
  <c r="H9" i="2"/>
  <c r="D9" i="2" s="1"/>
  <c r="H10" i="2"/>
  <c r="D10" i="2" s="1"/>
  <c r="H11" i="2"/>
  <c r="D11" i="2" s="1"/>
  <c r="H12" i="2"/>
  <c r="H13" i="2"/>
  <c r="H14" i="2"/>
  <c r="D14" i="2" s="1"/>
  <c r="H15" i="2"/>
  <c r="D15" i="2" s="1"/>
  <c r="H16" i="2"/>
  <c r="D16" i="2" s="1"/>
  <c r="H17" i="2"/>
  <c r="D17" i="2" s="1"/>
  <c r="H18" i="2"/>
  <c r="H19" i="2"/>
  <c r="H20" i="2"/>
  <c r="D20" i="2" s="1"/>
  <c r="H21" i="2"/>
  <c r="D21" i="2" s="1"/>
  <c r="H22" i="2"/>
  <c r="D22" i="2" s="1"/>
  <c r="H23" i="2"/>
  <c r="D23" i="2" s="1"/>
  <c r="H24" i="2"/>
  <c r="H25" i="2"/>
  <c r="H26" i="2"/>
  <c r="D26" i="2" s="1"/>
  <c r="H27" i="2"/>
  <c r="D27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D12" i="2"/>
  <c r="D18" i="2"/>
  <c r="D19" i="2"/>
  <c r="D24" i="2"/>
  <c r="D25" i="2"/>
  <c r="T10" i="1"/>
  <c r="T16" i="1"/>
  <c r="T17" i="1"/>
  <c r="T22" i="1"/>
  <c r="P8" i="1"/>
  <c r="I8" i="1" s="1"/>
  <c r="P9" i="1"/>
  <c r="I9" i="1" s="1"/>
  <c r="P10" i="1"/>
  <c r="P11" i="1"/>
  <c r="P12" i="1"/>
  <c r="P13" i="1"/>
  <c r="P14" i="1"/>
  <c r="I14" i="1" s="1"/>
  <c r="P15" i="1"/>
  <c r="I15" i="1" s="1"/>
  <c r="P16" i="1"/>
  <c r="P17" i="1"/>
  <c r="P18" i="1"/>
  <c r="P19" i="1"/>
  <c r="P20" i="1"/>
  <c r="I20" i="1" s="1"/>
  <c r="P21" i="1"/>
  <c r="I21" i="1" s="1"/>
  <c r="P22" i="1"/>
  <c r="P23" i="1"/>
  <c r="P24" i="1"/>
  <c r="P25" i="1"/>
  <c r="P26" i="1"/>
  <c r="I26" i="1" s="1"/>
  <c r="P27" i="1"/>
  <c r="I27" i="1" s="1"/>
  <c r="N12" i="1"/>
  <c r="N23" i="1"/>
  <c r="N24" i="1"/>
  <c r="L10" i="1"/>
  <c r="L16" i="1"/>
  <c r="L22" i="1"/>
  <c r="I10" i="1"/>
  <c r="I11" i="1"/>
  <c r="I12" i="1"/>
  <c r="I13" i="1"/>
  <c r="I16" i="1"/>
  <c r="I17" i="1"/>
  <c r="I18" i="1"/>
  <c r="I19" i="1"/>
  <c r="I22" i="1"/>
  <c r="I23" i="1"/>
  <c r="I24" i="1"/>
  <c r="I25" i="1"/>
  <c r="F10" i="1"/>
  <c r="F16" i="1"/>
  <c r="F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5" i="1" s="1"/>
  <c r="E26" i="1"/>
  <c r="E27" i="1"/>
  <c r="D10" i="1"/>
  <c r="J10" i="1" s="1"/>
  <c r="D11" i="1"/>
  <c r="J11" i="1" s="1"/>
  <c r="D12" i="1"/>
  <c r="D13" i="1"/>
  <c r="D16" i="1"/>
  <c r="N16" i="1" s="1"/>
  <c r="D17" i="1"/>
  <c r="J17" i="1" s="1"/>
  <c r="D18" i="1"/>
  <c r="D19" i="1"/>
  <c r="D22" i="1"/>
  <c r="J22" i="1" s="1"/>
  <c r="D23" i="1"/>
  <c r="J23" i="1" s="1"/>
  <c r="D24" i="1"/>
  <c r="T25" i="1" l="1"/>
  <c r="L25" i="1"/>
  <c r="F25" i="1"/>
  <c r="N25" i="1"/>
  <c r="J25" i="1"/>
  <c r="T19" i="1"/>
  <c r="L19" i="1"/>
  <c r="F19" i="1"/>
  <c r="J19" i="1"/>
  <c r="N11" i="1"/>
  <c r="F17" i="1"/>
  <c r="L23" i="1"/>
  <c r="L11" i="1"/>
  <c r="N19" i="1"/>
  <c r="D27" i="1"/>
  <c r="D21" i="1"/>
  <c r="D15" i="1"/>
  <c r="D9" i="1"/>
  <c r="T11" i="1"/>
  <c r="T18" i="1"/>
  <c r="L18" i="1"/>
  <c r="F18" i="1"/>
  <c r="J18" i="1"/>
  <c r="T24" i="1"/>
  <c r="L24" i="1"/>
  <c r="F24" i="1"/>
  <c r="J24" i="1"/>
  <c r="D26" i="1"/>
  <c r="D14" i="1"/>
  <c r="T13" i="1"/>
  <c r="L13" i="1"/>
  <c r="F13" i="1"/>
  <c r="J13" i="1"/>
  <c r="N17" i="1"/>
  <c r="T23" i="1"/>
  <c r="N18" i="1"/>
  <c r="D20" i="1"/>
  <c r="D8" i="1"/>
  <c r="T12" i="1"/>
  <c r="L12" i="1"/>
  <c r="F12" i="1"/>
  <c r="J12" i="1"/>
  <c r="F23" i="1"/>
  <c r="F11" i="1"/>
  <c r="L17" i="1"/>
  <c r="N13" i="1"/>
  <c r="N22" i="1"/>
  <c r="N10" i="1"/>
  <c r="J16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N26" i="1" l="1"/>
  <c r="T26" i="1"/>
  <c r="L26" i="1"/>
  <c r="F26" i="1"/>
  <c r="J26" i="1"/>
  <c r="T27" i="1"/>
  <c r="N27" i="1"/>
  <c r="F27" i="1"/>
  <c r="J27" i="1"/>
  <c r="L27" i="1"/>
  <c r="N20" i="1"/>
  <c r="T20" i="1"/>
  <c r="L20" i="1"/>
  <c r="F20" i="1"/>
  <c r="J20" i="1"/>
  <c r="T9" i="1"/>
  <c r="N9" i="1"/>
  <c r="J9" i="1"/>
  <c r="L9" i="1"/>
  <c r="F9" i="1"/>
  <c r="F8" i="1"/>
  <c r="N8" i="1"/>
  <c r="T8" i="1"/>
  <c r="L8" i="1"/>
  <c r="J8" i="1"/>
  <c r="N14" i="1"/>
  <c r="T14" i="1"/>
  <c r="L14" i="1"/>
  <c r="F14" i="1"/>
  <c r="J14" i="1"/>
  <c r="T15" i="1"/>
  <c r="N15" i="1"/>
  <c r="F15" i="1"/>
  <c r="J15" i="1"/>
  <c r="L15" i="1"/>
  <c r="T21" i="1"/>
  <c r="N21" i="1"/>
  <c r="J21" i="1"/>
  <c r="L21" i="1"/>
  <c r="F2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E7" i="1" s="1"/>
  <c r="B7" i="2"/>
  <c r="L2" i="4"/>
  <c r="M2" i="4" s="1"/>
  <c r="AF5" i="4"/>
  <c r="AF6" i="4"/>
  <c r="E7" i="2" l="1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<sst xmlns="http://schemas.openxmlformats.org/spreadsheetml/2006/main" count="674" uniqueCount="302">
  <si>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</si>
  <si>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</si>
  <si>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</si>
  <si>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</si>
  <si>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</si>
  <si>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</si>
  <si>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</si>
  <si>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</si>
  <si>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</si>
  <si>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</si>
  <si>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</si>
  <si>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</si>
  <si>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</si>
  <si>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</si>
  <si>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</si>
  <si>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</si>
  <si>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</si>
  <si>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</si>
  <si>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</si>
  <si>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</si>
  <si>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</si>
  <si>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</si>
  <si>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</si>
  <si>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</si>
  <si>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</si>
  <si>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</si>
  <si>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</si>
  <si>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</si>
  <si>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</si>
  <si>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</si>
  <si>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</si>
  <si>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</si>
  <si>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</si>
  <si>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</si>
  <si>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</si>
  <si>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</si>
  <si>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</si>
  <si>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</si>
  <si>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</si>
  <si>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</si>
  <si>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</si>
  <si>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</si>
  <si>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</si>
  <si>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</si>
  <si>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</si>
  <si>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</si>
  <si>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</si>
  <si>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</si>
  <si>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</si>
  <si>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</si>
  <si>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</si>
  <si>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</si>
  <si>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</si>
  <si>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</si>
  <si>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</si>
  <si>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</si>
  <si>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</si>
  <si>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</si>
  <si>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</si>
  <si>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</si>
  <si>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</si>
  <si>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</si>
  <si>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</si>
  <si>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</si>
  <si>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</si>
  <si>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</si>
  <si>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</si>
  <si>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</si>
  <si>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</si>
  <si>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</si>
  <si>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</si>
  <si>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</si>
  <si>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</si>
  <si>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</si>
  <si>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</si>
  <si>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</si>
  <si>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</si>
  <si>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</si>
  <si>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</si>
  <si>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</si>
  <si>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</si>
  <si>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</si>
  <si>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</si>
  <si>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</si>
  <si>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</si>
  <si>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</si>
  <si>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</si>
  <si>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</si>
  <si>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</si>
  <si>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</si>
  <si>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</si>
  <si>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</si>
  <si>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</si>
  <si>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</si>
  <si>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</si>
  <si>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</si>
  <si>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</si>
  <si>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</si>
  <si>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</si>
  <si>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</si>
  <si>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</si>
  <si>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</si>
  <si>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</si>
  <si>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</si>
  <si>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</si>
  <si>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</si>
  <si>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</si>
  <si>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</si>
  <si>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</si>
  <si>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</si>
  <si>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</si>
  <si>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</si>
  <si>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</si>
  <si>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</si>
  <si>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</si>
  <si>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</si>
  <si>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</si>
  <si>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</si>
  <si>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</si>
  <si>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</si>
  <si>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</si>
  <si>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</si>
  <si>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</si>
  <si>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</si>
  <si>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</si>
  <si>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</si>
  <si>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</si>
  <si>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</si>
  <si>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</si>
  <si>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</si>
  <si>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</si>
  <si>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</si>
  <si>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</si>
  <si>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</si>
  <si>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</si>
  <si>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</si>
  <si>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</si>
  <si>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</si>
  <si>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</si>
  <si>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</si>
  <si>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</si>
  <si>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</si>
  <si>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</si>
  <si>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</si>
  <si>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</si>
  <si>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</si>
  <si>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</si>
  <si>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</si>
  <si>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</si>
  <si>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</si>
  <si>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</si>
  <si>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</si>
  <si>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</si>
  <si>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</si>
  <si>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</si>
  <si>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</si>
  <si>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</si>
  <si>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</si>
  <si>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</si>
  <si>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</si>
  <si>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</si>
  <si>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</si>
  <si>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</si>
  <si>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</si>
  <si>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</si>
  <si>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</si>
  <si>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</si>
  <si>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</si>
  <si>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</si>
  <si>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</si>
  <si>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</si>
  <si>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</si>
  <si>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</si>
  <si>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</si>
  <si>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</si>
  <si>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</si>
  <si>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</si>
  <si>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</si>
  <si>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</si>
  <si>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</si>
  <si>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</si>
  <si>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</si>
  <si>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</si>
  <si>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</si>
  <si>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</si>
  <si>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</si>
  <si>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</si>
  <si>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</si>
  <si>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</si>
  <si>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</si>
  <si>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</si>
  <si>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</si>
  <si>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</si>
  <si>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</si>
  <si>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</si>
  <si>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</si>
  <si>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</si>
  <si>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</si>
  <si>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</si>
  <si>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</si>
  <si>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</si>
  <si>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</si>
  <si>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</si>
  <si>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</si>
  <si>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</si>
  <si>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</si>
  <si>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</si>
  <si>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</si>
  <si>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</si>
  <si>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</si>
  <si>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</si>
  <si>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</si>
  <si>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</si>
  <si>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</si>
  <si>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</si>
  <si>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</si>
  <si>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</si>
  <si>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</si>
  <si>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</si>
  <si>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</si>
  <si>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</si>
  <si>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</si>
  <si>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</si>
  <si>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</si>
  <si>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</si>
  <si>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</si>
  <si>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</si>
  <si>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</si>
  <si>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</si>
  <si>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</si>
  <si>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</si>
  <si>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</si>
  <si>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</si>
  <si>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</si>
  <si>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</si>
  <si>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</si>
  <si>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</si>
  <si>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</si>
  <si>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</si>
  <si>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</si>
  <si>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</si>
  <si>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</si>
  <si>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</si>
  <si>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</si>
  <si>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</si>
  <si>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</si>
  <si>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</si>
  <si>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</si>
  <si>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</si>
  <si>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</si>
  <si>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</si>
  <si>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</si>
  <si>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</si>
  <si>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</si>
  <si>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</si>
  <si>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</si>
  <si>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</si>
  <si>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41000</t>
  </si>
  <si>
    <t>水洗化人口等（令和6年度実績）</t>
    <phoneticPr fontId="3"/>
  </si>
  <si>
    <t>し尿処理の状況（令和6年度実績）</t>
    <phoneticPr fontId="3"/>
  </si>
  <si>
    <t>41201</t>
  </si>
  <si>
    <t>佐賀市</t>
  </si>
  <si>
    <t/>
  </si>
  <si>
    <t>○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</si>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</sst>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13</v>
      </c>
      <c r="B7" s="108" t="s">
        <v>257</v>
      </c>
      <c r="C7" s="92" t="s">
        <v>198</v>
      </c>
      <c r="D7" s="93">
        <f>+SUM(E7,+I7)</f>
        <v>794655</v>
      </c>
      <c r="E7" s="93">
        <f>+SUM(G7+H7)</f>
        <v>111140</v>
      </c>
      <c r="F7" s="94">
        <f>IF(D7&gt;0,E7/D7*100,"-")</f>
        <v>13.985943585581165</v>
      </c>
      <c r="G7" s="93">
        <f>SUM(G$8:G$207)</f>
        <v>110981</v>
      </c>
      <c r="H7" s="93">
        <f>SUM(H$8:H$207)</f>
        <v>159</v>
      </c>
      <c r="I7" s="93">
        <f>+SUM(K7,+M7,O7+P7)</f>
        <v>683515</v>
      </c>
      <c r="J7" s="94">
        <f>IF(D7&gt;0,I7/D7*100,"-")</f>
        <v>86.014056414418832</v>
      </c>
      <c r="K7" s="93">
        <f>SUM(K$8:K$207)</f>
        <v>461152</v>
      </c>
      <c r="L7" s="94">
        <f>IF(D7&gt;0,K7/D7*100,"-")</f>
        <v>58.031724459041975</v>
      </c>
      <c r="M7" s="93">
        <f>SUM(M$8:M$207)</f>
        <v>67</v>
      </c>
      <c r="N7" s="94">
        <f>IF(D7&gt;0,M7/D7*100,"-")</f>
        <v>8.4313318358281274E-3</v>
      </c>
      <c r="O7" s="91">
        <f>SUM(O$8:O$207)</f>
        <v>47725</v>
      </c>
      <c r="P7" s="93">
        <f>SUM(Q7:S7)</f>
        <v>174571</v>
      </c>
      <c r="Q7" s="93">
        <f>SUM(Q$8:Q$207)</f>
        <v>29839</v>
      </c>
      <c r="R7" s="93">
        <f>SUM(R$8:R$207)</f>
        <v>144658</v>
      </c>
      <c r="S7" s="93">
        <f>SUM(S$8:S$207)</f>
        <v>74</v>
      </c>
      <c r="T7" s="94">
        <f>IF(D7&gt;0,P7/D7*100,"-")</f>
        <v>21.968149700184355</v>
      </c>
      <c r="U7" s="93">
        <f>SUM(U$8:U$207)</f>
        <v>10468</v>
      </c>
      <c r="V7" s="95">
        <f t="shared" ref="V7:AC7" si="0">COUNTIF(V$8:V$207,"○")</f>
        <v>17</v>
      </c>
      <c r="W7" s="95">
        <f t="shared" si="0"/>
        <v>0</v>
      </c>
      <c r="X7" s="95">
        <f t="shared" si="0"/>
        <v>0</v>
      </c>
      <c r="Y7" s="95">
        <f t="shared" si="0"/>
        <v>3</v>
      </c>
      <c r="Z7" s="95">
        <f t="shared" si="0"/>
        <v>15</v>
      </c>
      <c r="AA7" s="95">
        <f t="shared" si="0"/>
        <v>1</v>
      </c>
      <c r="AB7" s="95">
        <f t="shared" si="0"/>
        <v>0</v>
      </c>
      <c r="AC7" s="95">
        <f t="shared" si="0"/>
        <v>4</v>
      </c>
    </row>
    <row r="8" spans="1:31" ht="13.5" customHeight="1">
      <c r="A8" s="85" t="s">
        <v>13</v>
      </c>
      <c r="B8" s="86" t="s">
        <v>260</v>
      </c>
      <c r="C8" s="85" t="s">
        <v>261</v>
      </c>
      <c r="D8" s="87">
        <f>+SUM(E8,+I8)</f>
        <v>226719</v>
      </c>
      <c r="E8" s="87">
        <f>+SUM(G8+H8)</f>
        <v>16132</v>
      </c>
      <c r="F8" s="106">
        <f>IF(D8&gt;0,E8/D8*100,"-")</f>
        <v>7.1154159995412831</v>
      </c>
      <c r="G8" s="87">
        <v>16132</v>
      </c>
      <c r="H8" s="87">
        <v>0</v>
      </c>
      <c r="I8" s="87">
        <f>+SUM(K8,+M8,O8+P8)</f>
        <v>210587</v>
      </c>
      <c r="J8" s="88">
        <f>IF(D8&gt;0,I8/D8*100,"-")</f>
        <v>92.884584000458716</v>
      </c>
      <c r="K8" s="87">
        <v>175658</v>
      </c>
      <c r="L8" s="88">
        <f>IF(D8&gt;0,K8/D8*100,"-")</f>
        <v>77.478288101129593</v>
      </c>
      <c r="M8" s="87">
        <v>0</v>
      </c>
      <c r="N8" s="88">
        <f>IF(D8&gt;0,M8/D8*100,"-")</f>
        <v>0</v>
      </c>
      <c r="O8" s="87">
        <v>5100</v>
      </c>
      <c r="P8" s="87">
        <f>SUM(Q8:S8)</f>
        <v>29829</v>
      </c>
      <c r="Q8" s="87">
        <v>8590</v>
      </c>
      <c r="R8" s="87">
        <v>21239</v>
      </c>
      <c r="S8" s="87">
        <v>0</v>
      </c>
      <c r="T8" s="88">
        <f>IF(D8&gt;0,P8/D8*100,"-")</f>
        <v>13.156815264710941</v>
      </c>
      <c r="U8" s="87">
        <v>2766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13</v>
      </c>
      <c r="B9" s="86" t="s">
        <v>264</v>
      </c>
      <c r="C9" s="85" t="s">
        <v>265</v>
      </c>
      <c r="D9" s="87">
        <f>+SUM(E9,+I9)</f>
        <v>114227</v>
      </c>
      <c r="E9" s="87">
        <f>+SUM(G9+H9)</f>
        <v>8985</v>
      </c>
      <c r="F9" s="106">
        <f>IF(D9&gt;0,E9/D9*100,"-")</f>
        <v>7.8659161144037748</v>
      </c>
      <c r="G9" s="87">
        <v>8985</v>
      </c>
      <c r="H9" s="87">
        <v>0</v>
      </c>
      <c r="I9" s="87">
        <f>+SUM(K9,+M9,O9+P9)</f>
        <v>105242</v>
      </c>
      <c r="J9" s="88">
        <f>IF(D9&gt;0,I9/D9*100,"-")</f>
        <v>92.134083885596226</v>
      </c>
      <c r="K9" s="87">
        <v>81352</v>
      </c>
      <c r="L9" s="88">
        <f>IF(D9&gt;0,K9/D9*100,"-")</f>
        <v>71.219589063881571</v>
      </c>
      <c r="M9" s="87">
        <v>0</v>
      </c>
      <c r="N9" s="88">
        <f>IF(D9&gt;0,M9/D9*100,"-")</f>
        <v>0</v>
      </c>
      <c r="O9" s="87">
        <v>9901</v>
      </c>
      <c r="P9" s="87">
        <f>SUM(Q9:S9)</f>
        <v>13989</v>
      </c>
      <c r="Q9" s="87">
        <v>3614</v>
      </c>
      <c r="R9" s="87">
        <v>10375</v>
      </c>
      <c r="S9" s="87">
        <v>0</v>
      </c>
      <c r="T9" s="88">
        <f>IF(D9&gt;0,P9/D9*100,"-")</f>
        <v>12.246666725029984</v>
      </c>
      <c r="U9" s="87">
        <v>893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13</v>
      </c>
      <c r="B10" s="86" t="s">
        <v>266</v>
      </c>
      <c r="C10" s="85" t="s">
        <v>267</v>
      </c>
      <c r="D10" s="87">
        <f>+SUM(E10,+I10)</f>
        <v>74431</v>
      </c>
      <c r="E10" s="87">
        <f>+SUM(G10+H10)</f>
        <v>4309</v>
      </c>
      <c r="F10" s="106">
        <f>IF(D10&gt;0,E10/D10*100,"-")</f>
        <v>5.7892544773011245</v>
      </c>
      <c r="G10" s="87">
        <v>4309</v>
      </c>
      <c r="H10" s="87">
        <v>0</v>
      </c>
      <c r="I10" s="87">
        <f>+SUM(K10,+M10,O10+P10)</f>
        <v>70122</v>
      </c>
      <c r="J10" s="88">
        <f>IF(D10&gt;0,I10/D10*100,"-")</f>
        <v>94.210745522698886</v>
      </c>
      <c r="K10" s="87">
        <v>68776</v>
      </c>
      <c r="L10" s="88">
        <f>IF(D10&gt;0,K10/D10*100,"-")</f>
        <v>92.402359232040411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1346</v>
      </c>
      <c r="Q10" s="87">
        <v>593</v>
      </c>
      <c r="R10" s="87">
        <v>753</v>
      </c>
      <c r="S10" s="87">
        <v>0</v>
      </c>
      <c r="T10" s="88">
        <f>IF(D10&gt;0,P10/D10*100,"-")</f>
        <v>1.8083862906584622</v>
      </c>
      <c r="U10" s="87">
        <v>2070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13</v>
      </c>
      <c r="B11" s="86" t="s">
        <v>268</v>
      </c>
      <c r="C11" s="85" t="s">
        <v>269</v>
      </c>
      <c r="D11" s="87">
        <f>+SUM(E11,+I11)</f>
        <v>17695</v>
      </c>
      <c r="E11" s="87">
        <f>+SUM(G11+H11)</f>
        <v>6587</v>
      </c>
      <c r="F11" s="106">
        <f>IF(D11&gt;0,E11/D11*100,"-")</f>
        <v>37.225204860129978</v>
      </c>
      <c r="G11" s="87">
        <v>6587</v>
      </c>
      <c r="H11" s="87">
        <v>0</v>
      </c>
      <c r="I11" s="87">
        <f>+SUM(K11,+M11,O11+P11)</f>
        <v>11108</v>
      </c>
      <c r="J11" s="88">
        <f>IF(D11&gt;0,I11/D11*100,"-")</f>
        <v>62.774795139870022</v>
      </c>
      <c r="K11" s="87">
        <v>4761</v>
      </c>
      <c r="L11" s="88">
        <f>IF(D11&gt;0,K11/D11*100,"-")</f>
        <v>26.905905623057365</v>
      </c>
      <c r="M11" s="87">
        <v>0</v>
      </c>
      <c r="N11" s="88">
        <f>IF(D11&gt;0,M11/D11*100,"-")</f>
        <v>0</v>
      </c>
      <c r="O11" s="87">
        <v>782</v>
      </c>
      <c r="P11" s="87">
        <f>SUM(Q11:S11)</f>
        <v>5565</v>
      </c>
      <c r="Q11" s="87">
        <v>1142</v>
      </c>
      <c r="R11" s="87">
        <v>4423</v>
      </c>
      <c r="S11" s="87">
        <v>0</v>
      </c>
      <c r="T11" s="88">
        <f>IF(D11&gt;0,P11/D11*100,"-")</f>
        <v>31.449562023170387</v>
      </c>
      <c r="U11" s="87">
        <v>279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13</v>
      </c>
      <c r="B12" s="86" t="s">
        <v>270</v>
      </c>
      <c r="C12" s="85" t="s">
        <v>271</v>
      </c>
      <c r="D12" s="87">
        <f>+SUM(E12,+I12)</f>
        <v>51742</v>
      </c>
      <c r="E12" s="87">
        <f>+SUM(G12+H12)</f>
        <v>10895</v>
      </c>
      <c r="F12" s="106">
        <f>IF(D12&gt;0,E12/D12*100,"-")</f>
        <v>21.056395191527191</v>
      </c>
      <c r="G12" s="87">
        <v>10810</v>
      </c>
      <c r="H12" s="87">
        <v>85</v>
      </c>
      <c r="I12" s="87">
        <f>+SUM(K12,+M12,O12+P12)</f>
        <v>40847</v>
      </c>
      <c r="J12" s="88">
        <f>IF(D12&gt;0,I12/D12*100,"-")</f>
        <v>78.943604808472813</v>
      </c>
      <c r="K12" s="87">
        <v>28864</v>
      </c>
      <c r="L12" s="88">
        <f>IF(D12&gt;0,K12/D12*100,"-")</f>
        <v>55.784469096671948</v>
      </c>
      <c r="M12" s="87">
        <v>0</v>
      </c>
      <c r="N12" s="88">
        <f>IF(D12&gt;0,M12/D12*100,"-")</f>
        <v>0</v>
      </c>
      <c r="O12" s="87">
        <v>1437</v>
      </c>
      <c r="P12" s="87">
        <f>SUM(Q12:S12)</f>
        <v>10546</v>
      </c>
      <c r="Q12" s="87">
        <v>1614</v>
      </c>
      <c r="R12" s="87">
        <v>8932</v>
      </c>
      <c r="S12" s="87">
        <v>0</v>
      </c>
      <c r="T12" s="88">
        <f>IF(D12&gt;0,P12/D12*100,"-")</f>
        <v>20.381894785667349</v>
      </c>
      <c r="U12" s="87">
        <v>917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13</v>
      </c>
      <c r="B13" s="86" t="s">
        <v>272</v>
      </c>
      <c r="C13" s="85" t="s">
        <v>273</v>
      </c>
      <c r="D13" s="87">
        <f>+SUM(E13,+I13)</f>
        <v>47011</v>
      </c>
      <c r="E13" s="87">
        <f>+SUM(G13+H13)</f>
        <v>10466</v>
      </c>
      <c r="F13" s="106">
        <f>IF(D13&gt;0,E13/D13*100,"-")</f>
        <v>22.262874646359361</v>
      </c>
      <c r="G13" s="87">
        <v>10466</v>
      </c>
      <c r="H13" s="87">
        <v>0</v>
      </c>
      <c r="I13" s="87">
        <f>+SUM(K13,+M13,O13+P13)</f>
        <v>36545</v>
      </c>
      <c r="J13" s="88">
        <f>IF(D13&gt;0,I13/D13*100,"-")</f>
        <v>77.737125353640636</v>
      </c>
      <c r="K13" s="87">
        <v>1891</v>
      </c>
      <c r="L13" s="88">
        <f>IF(D13&gt;0,K13/D13*100,"-")</f>
        <v>4.0224628278488019</v>
      </c>
      <c r="M13" s="87">
        <v>0</v>
      </c>
      <c r="N13" s="88">
        <f>IF(D13&gt;0,M13/D13*100,"-")</f>
        <v>0</v>
      </c>
      <c r="O13" s="87">
        <v>7056</v>
      </c>
      <c r="P13" s="87">
        <f>SUM(Q13:S13)</f>
        <v>27598</v>
      </c>
      <c r="Q13" s="87">
        <v>2255</v>
      </c>
      <c r="R13" s="87">
        <v>25343</v>
      </c>
      <c r="S13" s="87">
        <v>0</v>
      </c>
      <c r="T13" s="88">
        <f>IF(D13&gt;0,P13/D13*100,"-")</f>
        <v>58.705409372274573</v>
      </c>
      <c r="U13" s="87">
        <v>331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13</v>
      </c>
      <c r="B14" s="86" t="s">
        <v>274</v>
      </c>
      <c r="C14" s="85" t="s">
        <v>275</v>
      </c>
      <c r="D14" s="87">
        <f>+SUM(E14,+I14)</f>
        <v>27068</v>
      </c>
      <c r="E14" s="87">
        <f>+SUM(G14+H14)</f>
        <v>9566</v>
      </c>
      <c r="F14" s="106">
        <f>IF(D14&gt;0,E14/D14*100,"-")</f>
        <v>35.340623614600261</v>
      </c>
      <c r="G14" s="87">
        <v>9566</v>
      </c>
      <c r="H14" s="87">
        <v>0</v>
      </c>
      <c r="I14" s="87">
        <f>+SUM(K14,+M14,O14+P14)</f>
        <v>17502</v>
      </c>
      <c r="J14" s="88">
        <f>IF(D14&gt;0,I14/D14*100,"-")</f>
        <v>64.659376385399739</v>
      </c>
      <c r="K14" s="87">
        <v>9356</v>
      </c>
      <c r="L14" s="88">
        <f>IF(D14&gt;0,K14/D14*100,"-")</f>
        <v>34.564799763558447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8146</v>
      </c>
      <c r="Q14" s="87">
        <v>1021</v>
      </c>
      <c r="R14" s="87">
        <v>7125</v>
      </c>
      <c r="S14" s="87">
        <v>0</v>
      </c>
      <c r="T14" s="88">
        <f>IF(D14&gt;0,P14/D14*100,"-")</f>
        <v>30.094576621841291</v>
      </c>
      <c r="U14" s="87">
        <v>287</v>
      </c>
      <c r="V14" s="85" t="s">
        <v>263</v>
      </c>
      <c r="W14" s="85"/>
      <c r="X14" s="85"/>
      <c r="Y14" s="85"/>
      <c r="Z14" s="85"/>
      <c r="AA14" s="85" t="s">
        <v>263</v>
      </c>
      <c r="AB14" s="85"/>
      <c r="AC14" s="85"/>
      <c r="AD14" s="184" t="s">
        <v>262</v>
      </c>
    </row>
    <row r="15" spans="1:31" ht="13.5" customHeight="1">
      <c r="A15" s="85" t="s">
        <v>13</v>
      </c>
      <c r="B15" s="86" t="s">
        <v>276</v>
      </c>
      <c r="C15" s="85" t="s">
        <v>277</v>
      </c>
      <c r="D15" s="87">
        <f>+SUM(E15,+I15)</f>
        <v>44061</v>
      </c>
      <c r="E15" s="87">
        <f>+SUM(G15+H15)</f>
        <v>8826</v>
      </c>
      <c r="F15" s="106">
        <f>IF(D15&gt;0,E15/D15*100,"-")</f>
        <v>20.031320215156263</v>
      </c>
      <c r="G15" s="87">
        <v>8826</v>
      </c>
      <c r="H15" s="87">
        <v>0</v>
      </c>
      <c r="I15" s="87">
        <f>+SUM(K15,+M15,O15+P15)</f>
        <v>35235</v>
      </c>
      <c r="J15" s="88">
        <f>IF(D15&gt;0,I15/D15*100,"-")</f>
        <v>79.968679784843744</v>
      </c>
      <c r="K15" s="87">
        <v>16752</v>
      </c>
      <c r="L15" s="88">
        <f>IF(D15&gt;0,K15/D15*100,"-")</f>
        <v>38.020017702730307</v>
      </c>
      <c r="M15" s="87">
        <v>0</v>
      </c>
      <c r="N15" s="88">
        <f>IF(D15&gt;0,M15/D15*100,"-")</f>
        <v>0</v>
      </c>
      <c r="O15" s="87">
        <v>2126</v>
      </c>
      <c r="P15" s="87">
        <f>SUM(Q15:S15)</f>
        <v>16357</v>
      </c>
      <c r="Q15" s="87">
        <v>2375</v>
      </c>
      <c r="R15" s="87">
        <v>13982</v>
      </c>
      <c r="S15" s="87">
        <v>0</v>
      </c>
      <c r="T15" s="88">
        <f>IF(D15&gt;0,P15/D15*100,"-")</f>
        <v>37.123533283402551</v>
      </c>
      <c r="U15" s="87">
        <v>361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13</v>
      </c>
      <c r="B16" s="86" t="s">
        <v>278</v>
      </c>
      <c r="C16" s="85" t="s">
        <v>279</v>
      </c>
      <c r="D16" s="87">
        <f>+SUM(E16,+I16)</f>
        <v>24484</v>
      </c>
      <c r="E16" s="87">
        <f>+SUM(G16+H16)</f>
        <v>7207</v>
      </c>
      <c r="F16" s="106">
        <f>IF(D16&gt;0,E16/D16*100,"-")</f>
        <v>29.435549746773404</v>
      </c>
      <c r="G16" s="87">
        <v>7153</v>
      </c>
      <c r="H16" s="87">
        <v>54</v>
      </c>
      <c r="I16" s="87">
        <f>+SUM(K16,+M16,O16+P16)</f>
        <v>17277</v>
      </c>
      <c r="J16" s="88">
        <f>IF(D16&gt;0,I16/D16*100,"-")</f>
        <v>70.564450253226596</v>
      </c>
      <c r="K16" s="87">
        <v>5112</v>
      </c>
      <c r="L16" s="88">
        <f>IF(D16&gt;0,K16/D16*100,"-")</f>
        <v>20.878941349452703</v>
      </c>
      <c r="M16" s="87">
        <v>0</v>
      </c>
      <c r="N16" s="88">
        <f>IF(D16&gt;0,M16/D16*100,"-")</f>
        <v>0</v>
      </c>
      <c r="O16" s="87">
        <v>4633</v>
      </c>
      <c r="P16" s="87">
        <f>SUM(Q16:S16)</f>
        <v>7532</v>
      </c>
      <c r="Q16" s="87">
        <v>2321</v>
      </c>
      <c r="R16" s="87">
        <v>5211</v>
      </c>
      <c r="S16" s="87">
        <v>0</v>
      </c>
      <c r="T16" s="88">
        <f>IF(D16&gt;0,P16/D16*100,"-")</f>
        <v>30.762947230844635</v>
      </c>
      <c r="U16" s="87">
        <v>264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13</v>
      </c>
      <c r="B17" s="86" t="s">
        <v>280</v>
      </c>
      <c r="C17" s="85" t="s">
        <v>281</v>
      </c>
      <c r="D17" s="87">
        <f>+SUM(E17,+I17)</f>
        <v>30211</v>
      </c>
      <c r="E17" s="87">
        <f>+SUM(G17+H17)</f>
        <v>4094</v>
      </c>
      <c r="F17" s="106">
        <f>IF(D17&gt;0,E17/D17*100,"-")</f>
        <v>13.551355466551918</v>
      </c>
      <c r="G17" s="87">
        <v>4094</v>
      </c>
      <c r="H17" s="87">
        <v>0</v>
      </c>
      <c r="I17" s="87">
        <f>+SUM(K17,+M17,O17+P17)</f>
        <v>26117</v>
      </c>
      <c r="J17" s="88">
        <f>IF(D17&gt;0,I17/D17*100,"-")</f>
        <v>86.448644533448089</v>
      </c>
      <c r="K17" s="87">
        <v>11203</v>
      </c>
      <c r="L17" s="88">
        <f>IF(D17&gt;0,K17/D17*100,"-")</f>
        <v>37.08251961206183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14914</v>
      </c>
      <c r="Q17" s="87">
        <v>2371</v>
      </c>
      <c r="R17" s="87">
        <v>12543</v>
      </c>
      <c r="S17" s="87">
        <v>0</v>
      </c>
      <c r="T17" s="88">
        <f>IF(D17&gt;0,P17/D17*100,"-")</f>
        <v>49.366124921386252</v>
      </c>
      <c r="U17" s="87">
        <v>307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13</v>
      </c>
      <c r="B18" s="86" t="s">
        <v>282</v>
      </c>
      <c r="C18" s="85" t="s">
        <v>283</v>
      </c>
      <c r="D18" s="87">
        <f>+SUM(E18,+I18)</f>
        <v>16160</v>
      </c>
      <c r="E18" s="87">
        <f>+SUM(G18+H18)</f>
        <v>905</v>
      </c>
      <c r="F18" s="106">
        <f>IF(D18&gt;0,E18/D18*100,"-")</f>
        <v>5.6002475247524757</v>
      </c>
      <c r="G18" s="87">
        <v>905</v>
      </c>
      <c r="H18" s="87">
        <v>0</v>
      </c>
      <c r="I18" s="87">
        <f>+SUM(K18,+M18,O18+P18)</f>
        <v>15255</v>
      </c>
      <c r="J18" s="88">
        <f>IF(D18&gt;0,I18/D18*100,"-")</f>
        <v>94.399752475247524</v>
      </c>
      <c r="K18" s="87">
        <v>14351</v>
      </c>
      <c r="L18" s="88">
        <f>IF(D18&gt;0,K18/D18*100,"-")</f>
        <v>88.80569306930694</v>
      </c>
      <c r="M18" s="87">
        <v>0</v>
      </c>
      <c r="N18" s="88">
        <f>IF(D18&gt;0,M18/D18*100,"-")</f>
        <v>0</v>
      </c>
      <c r="O18" s="87">
        <v>552</v>
      </c>
      <c r="P18" s="87">
        <f>SUM(Q18:S18)</f>
        <v>352</v>
      </c>
      <c r="Q18" s="87">
        <v>2</v>
      </c>
      <c r="R18" s="87">
        <v>350</v>
      </c>
      <c r="S18" s="87">
        <v>0</v>
      </c>
      <c r="T18" s="88">
        <f>IF(D18&gt;0,P18/D18*100,"-")</f>
        <v>2.1782178217821779</v>
      </c>
      <c r="U18" s="87">
        <v>322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13</v>
      </c>
      <c r="B19" s="86" t="s">
        <v>284</v>
      </c>
      <c r="C19" s="85" t="s">
        <v>285</v>
      </c>
      <c r="D19" s="87">
        <f>+SUM(E19,+I19)</f>
        <v>17529</v>
      </c>
      <c r="E19" s="87">
        <f>+SUM(G19+H19)</f>
        <v>663</v>
      </c>
      <c r="F19" s="106">
        <f>IF(D19&gt;0,E19/D19*100,"-")</f>
        <v>3.7823036111586514</v>
      </c>
      <c r="G19" s="87">
        <v>663</v>
      </c>
      <c r="H19" s="87">
        <v>0</v>
      </c>
      <c r="I19" s="87">
        <f>+SUM(K19,+M19,O19+P19)</f>
        <v>16866</v>
      </c>
      <c r="J19" s="88">
        <f>IF(D19&gt;0,I19/D19*100,"-")</f>
        <v>96.217696388841347</v>
      </c>
      <c r="K19" s="87">
        <v>13838</v>
      </c>
      <c r="L19" s="88">
        <f>IF(D19&gt;0,K19/D19*100,"-")</f>
        <v>78.94346511495236</v>
      </c>
      <c r="M19" s="87">
        <v>67</v>
      </c>
      <c r="N19" s="88">
        <f>IF(D19&gt;0,M19/D19*100,"-")</f>
        <v>0.38222374351075361</v>
      </c>
      <c r="O19" s="87">
        <v>0</v>
      </c>
      <c r="P19" s="87">
        <f>SUM(Q19:S19)</f>
        <v>2961</v>
      </c>
      <c r="Q19" s="87">
        <v>195</v>
      </c>
      <c r="R19" s="87">
        <v>2766</v>
      </c>
      <c r="S19" s="87">
        <v>0</v>
      </c>
      <c r="T19" s="88">
        <f>IF(D19&gt;0,P19/D19*100,"-")</f>
        <v>16.89200753037823</v>
      </c>
      <c r="U19" s="87">
        <v>413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13</v>
      </c>
      <c r="B20" s="86" t="s">
        <v>286</v>
      </c>
      <c r="C20" s="85" t="s">
        <v>287</v>
      </c>
      <c r="D20" s="87">
        <f>+SUM(E20,+I20)</f>
        <v>9892</v>
      </c>
      <c r="E20" s="87">
        <f>+SUM(G20+H20)</f>
        <v>291</v>
      </c>
      <c r="F20" s="106">
        <f>IF(D20&gt;0,E20/D20*100,"-")</f>
        <v>2.9417711281843917</v>
      </c>
      <c r="G20" s="87">
        <v>291</v>
      </c>
      <c r="H20" s="87">
        <v>0</v>
      </c>
      <c r="I20" s="87">
        <f>+SUM(K20,+M20,O20+P20)</f>
        <v>9601</v>
      </c>
      <c r="J20" s="88">
        <f>IF(D20&gt;0,I20/D20*100,"-")</f>
        <v>97.058228871815615</v>
      </c>
      <c r="K20" s="87">
        <v>0</v>
      </c>
      <c r="L20" s="88">
        <f>IF(D20&gt;0,K20/D20*100,"-")</f>
        <v>0</v>
      </c>
      <c r="M20" s="87">
        <v>0</v>
      </c>
      <c r="N20" s="88">
        <f>IF(D20&gt;0,M20/D20*100,"-")</f>
        <v>0</v>
      </c>
      <c r="O20" s="87">
        <v>9295</v>
      </c>
      <c r="P20" s="87">
        <f>SUM(Q20:S20)</f>
        <v>306</v>
      </c>
      <c r="Q20" s="87">
        <v>188</v>
      </c>
      <c r="R20" s="87">
        <v>44</v>
      </c>
      <c r="S20" s="87">
        <v>74</v>
      </c>
      <c r="T20" s="88">
        <f>IF(D20&gt;0,P20/D20*100,"-")</f>
        <v>3.0934088152042056</v>
      </c>
      <c r="U20" s="87">
        <v>142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13</v>
      </c>
      <c r="B21" s="86" t="s">
        <v>288</v>
      </c>
      <c r="C21" s="85" t="s">
        <v>289</v>
      </c>
      <c r="D21" s="87">
        <f>+SUM(E21,+I21)</f>
        <v>25692</v>
      </c>
      <c r="E21" s="87">
        <f>+SUM(G21+H21)</f>
        <v>4028</v>
      </c>
      <c r="F21" s="106">
        <f>IF(D21&gt;0,E21/D21*100,"-")</f>
        <v>15.678032072240386</v>
      </c>
      <c r="G21" s="87">
        <v>4028</v>
      </c>
      <c r="H21" s="87">
        <v>0</v>
      </c>
      <c r="I21" s="87">
        <f>+SUM(K21,+M21,O21+P21)</f>
        <v>21664</v>
      </c>
      <c r="J21" s="88">
        <f>IF(D21&gt;0,I21/D21*100,"-")</f>
        <v>84.321967927759616</v>
      </c>
      <c r="K21" s="87">
        <v>10218</v>
      </c>
      <c r="L21" s="88">
        <f>IF(D21&gt;0,K21/D21*100,"-")</f>
        <v>39.771134983652502</v>
      </c>
      <c r="M21" s="87">
        <v>0</v>
      </c>
      <c r="N21" s="88">
        <f>IF(D21&gt;0,M21/D21*100,"-")</f>
        <v>0</v>
      </c>
      <c r="O21" s="87">
        <v>851</v>
      </c>
      <c r="P21" s="87">
        <f>SUM(Q21:S21)</f>
        <v>10595</v>
      </c>
      <c r="Q21" s="87">
        <v>1073</v>
      </c>
      <c r="R21" s="87">
        <v>9522</v>
      </c>
      <c r="S21" s="87">
        <v>0</v>
      </c>
      <c r="T21" s="88">
        <f>IF(D21&gt;0,P21/D21*100,"-")</f>
        <v>41.238517826560802</v>
      </c>
      <c r="U21" s="87">
        <v>348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13</v>
      </c>
      <c r="B22" s="86" t="s">
        <v>290</v>
      </c>
      <c r="C22" s="85" t="s">
        <v>291</v>
      </c>
      <c r="D22" s="87">
        <f>+SUM(E22,+I22)</f>
        <v>4848</v>
      </c>
      <c r="E22" s="87">
        <f>+SUM(G22+H22)</f>
        <v>323</v>
      </c>
      <c r="F22" s="106">
        <f>IF(D22&gt;0,E22/D22*100,"-")</f>
        <v>6.6625412541254123</v>
      </c>
      <c r="G22" s="87">
        <v>323</v>
      </c>
      <c r="H22" s="87">
        <v>0</v>
      </c>
      <c r="I22" s="87">
        <f>+SUM(K22,+M22,O22+P22)</f>
        <v>4525</v>
      </c>
      <c r="J22" s="88">
        <f>IF(D22&gt;0,I22/D22*100,"-")</f>
        <v>93.337458745874585</v>
      </c>
      <c r="K22" s="87">
        <v>3414</v>
      </c>
      <c r="L22" s="88">
        <f>IF(D22&gt;0,K22/D22*100,"-")</f>
        <v>70.420792079207914</v>
      </c>
      <c r="M22" s="87">
        <v>0</v>
      </c>
      <c r="N22" s="88">
        <f>IF(D22&gt;0,M22/D22*100,"-")</f>
        <v>0</v>
      </c>
      <c r="O22" s="87">
        <v>394</v>
      </c>
      <c r="P22" s="87">
        <f>SUM(Q22:S22)</f>
        <v>717</v>
      </c>
      <c r="Q22" s="87">
        <v>0</v>
      </c>
      <c r="R22" s="87">
        <v>717</v>
      </c>
      <c r="S22" s="87">
        <v>0</v>
      </c>
      <c r="T22" s="88">
        <f>IF(D22&gt;0,P22/D22*100,"-")</f>
        <v>14.78960396039604</v>
      </c>
      <c r="U22" s="87">
        <v>13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13</v>
      </c>
      <c r="B23" s="86" t="s">
        <v>292</v>
      </c>
      <c r="C23" s="85" t="s">
        <v>293</v>
      </c>
      <c r="D23" s="87">
        <f>+SUM(E23,+I23)</f>
        <v>18398</v>
      </c>
      <c r="E23" s="87">
        <f>+SUM(G23+H23)</f>
        <v>5307</v>
      </c>
      <c r="F23" s="106">
        <f>IF(D23&gt;0,E23/D23*100,"-")</f>
        <v>28.845526687683442</v>
      </c>
      <c r="G23" s="87">
        <v>5307</v>
      </c>
      <c r="H23" s="87">
        <v>0</v>
      </c>
      <c r="I23" s="87">
        <f>+SUM(K23,+M23,O23+P23)</f>
        <v>13091</v>
      </c>
      <c r="J23" s="88">
        <f>IF(D23&gt;0,I23/D23*100,"-")</f>
        <v>71.154473312316554</v>
      </c>
      <c r="K23" s="87">
        <v>6203</v>
      </c>
      <c r="L23" s="88">
        <f>IF(D23&gt;0,K23/D23*100,"-")</f>
        <v>33.715621263180779</v>
      </c>
      <c r="M23" s="87">
        <v>0</v>
      </c>
      <c r="N23" s="88">
        <f>IF(D23&gt;0,M23/D23*100,"-")</f>
        <v>0</v>
      </c>
      <c r="O23" s="87">
        <v>403</v>
      </c>
      <c r="P23" s="87">
        <f>SUM(Q23:S23)</f>
        <v>6485</v>
      </c>
      <c r="Q23" s="87">
        <v>477</v>
      </c>
      <c r="R23" s="87">
        <v>6008</v>
      </c>
      <c r="S23" s="87">
        <v>0</v>
      </c>
      <c r="T23" s="88">
        <f>IF(D23&gt;0,P23/D23*100,"-")</f>
        <v>35.248396564844001</v>
      </c>
      <c r="U23" s="87">
        <v>228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13</v>
      </c>
      <c r="B24" s="86" t="s">
        <v>294</v>
      </c>
      <c r="C24" s="85" t="s">
        <v>295</v>
      </c>
      <c r="D24" s="87">
        <f>+SUM(E24,+I24)</f>
        <v>5944</v>
      </c>
      <c r="E24" s="87">
        <f>+SUM(G24+H24)</f>
        <v>1923</v>
      </c>
      <c r="F24" s="106">
        <f>IF(D24&gt;0,E24/D24*100,"-")</f>
        <v>32.351951547779272</v>
      </c>
      <c r="G24" s="87">
        <v>1923</v>
      </c>
      <c r="H24" s="87">
        <v>0</v>
      </c>
      <c r="I24" s="87">
        <f>+SUM(K24,+M24,O24+P24)</f>
        <v>4021</v>
      </c>
      <c r="J24" s="88">
        <f>IF(D24&gt;0,I24/D24*100,"-")</f>
        <v>67.648048452220721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4021</v>
      </c>
      <c r="Q24" s="87">
        <v>284</v>
      </c>
      <c r="R24" s="87">
        <v>3737</v>
      </c>
      <c r="S24" s="87">
        <v>0</v>
      </c>
      <c r="T24" s="88">
        <f>IF(D24&gt;0,P24/D24*100,"-")</f>
        <v>67.648048452220721</v>
      </c>
      <c r="U24" s="87">
        <v>31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13</v>
      </c>
      <c r="B25" s="86" t="s">
        <v>296</v>
      </c>
      <c r="C25" s="85" t="s">
        <v>297</v>
      </c>
      <c r="D25" s="87">
        <f>+SUM(E25,+I25)</f>
        <v>9548</v>
      </c>
      <c r="E25" s="87">
        <f>+SUM(G25+H25)</f>
        <v>1062</v>
      </c>
      <c r="F25" s="106">
        <f>IF(D25&gt;0,E25/D25*100,"-")</f>
        <v>11.122748219522412</v>
      </c>
      <c r="G25" s="87">
        <v>1062</v>
      </c>
      <c r="H25" s="87">
        <v>0</v>
      </c>
      <c r="I25" s="87">
        <f>+SUM(K25,+M25,O25+P25)</f>
        <v>8486</v>
      </c>
      <c r="J25" s="88">
        <f>IF(D25&gt;0,I25/D25*100,"-")</f>
        <v>88.877251780477579</v>
      </c>
      <c r="K25" s="87">
        <v>6196</v>
      </c>
      <c r="L25" s="88">
        <f>IF(D25&gt;0,K25/D25*100,"-")</f>
        <v>64.89317134478425</v>
      </c>
      <c r="M25" s="87">
        <v>0</v>
      </c>
      <c r="N25" s="88">
        <f>IF(D25&gt;0,M25/D25*100,"-")</f>
        <v>0</v>
      </c>
      <c r="O25" s="87">
        <v>1519</v>
      </c>
      <c r="P25" s="87">
        <f>SUM(Q25:S25)</f>
        <v>771</v>
      </c>
      <c r="Q25" s="87">
        <v>209</v>
      </c>
      <c r="R25" s="87">
        <v>562</v>
      </c>
      <c r="S25" s="87">
        <v>0</v>
      </c>
      <c r="T25" s="88">
        <f>IF(D25&gt;0,P25/D25*100,"-")</f>
        <v>8.0749895266024296</v>
      </c>
      <c r="U25" s="87">
        <v>98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13</v>
      </c>
      <c r="B26" s="86" t="s">
        <v>298</v>
      </c>
      <c r="C26" s="85" t="s">
        <v>299</v>
      </c>
      <c r="D26" s="87">
        <f>+SUM(E26,+I26)</f>
        <v>21079</v>
      </c>
      <c r="E26" s="87">
        <f>+SUM(G26+H26)</f>
        <v>6875</v>
      </c>
      <c r="F26" s="106">
        <f>IF(D26&gt;0,E26/D26*100,"-")</f>
        <v>32.615399212486359</v>
      </c>
      <c r="G26" s="87">
        <v>6875</v>
      </c>
      <c r="H26" s="87">
        <v>0</v>
      </c>
      <c r="I26" s="87">
        <f>+SUM(K26,+M26,O26+P26)</f>
        <v>14204</v>
      </c>
      <c r="J26" s="88">
        <f>IF(D26&gt;0,I26/D26*100,"-")</f>
        <v>67.384600787513634</v>
      </c>
      <c r="K26" s="87">
        <v>3207</v>
      </c>
      <c r="L26" s="88">
        <f>IF(D26&gt;0,K26/D26*100,"-")</f>
        <v>15.214194221737273</v>
      </c>
      <c r="M26" s="87">
        <v>0</v>
      </c>
      <c r="N26" s="88">
        <f>IF(D26&gt;0,M26/D26*100,"-")</f>
        <v>0</v>
      </c>
      <c r="O26" s="87">
        <v>3196</v>
      </c>
      <c r="P26" s="87">
        <f>SUM(Q26:S26)</f>
        <v>7801</v>
      </c>
      <c r="Q26" s="87">
        <v>584</v>
      </c>
      <c r="R26" s="87">
        <v>7217</v>
      </c>
      <c r="S26" s="87">
        <v>0</v>
      </c>
      <c r="T26" s="88">
        <f>IF(D26&gt;0,P26/D26*100,"-")</f>
        <v>37.008396982779068</v>
      </c>
      <c r="U26" s="87">
        <v>302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13</v>
      </c>
      <c r="B27" s="86" t="s">
        <v>300</v>
      </c>
      <c r="C27" s="85" t="s">
        <v>301</v>
      </c>
      <c r="D27" s="87">
        <f>+SUM(E27,+I27)</f>
        <v>7916</v>
      </c>
      <c r="E27" s="87">
        <f>+SUM(G27+H27)</f>
        <v>2696</v>
      </c>
      <c r="F27" s="106">
        <f>IF(D27&gt;0,E27/D27*100,"-")</f>
        <v>34.057604850934815</v>
      </c>
      <c r="G27" s="87">
        <v>2676</v>
      </c>
      <c r="H27" s="87">
        <v>20</v>
      </c>
      <c r="I27" s="87">
        <f>+SUM(K27,+M27,O27+P27)</f>
        <v>5220</v>
      </c>
      <c r="J27" s="88">
        <f>IF(D27&gt;0,I27/D27*100,"-")</f>
        <v>65.942395149065177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480</v>
      </c>
      <c r="P27" s="87">
        <f>SUM(Q27:S27)</f>
        <v>4740</v>
      </c>
      <c r="Q27" s="87">
        <v>931</v>
      </c>
      <c r="R27" s="87">
        <v>3809</v>
      </c>
      <c r="S27" s="87">
        <v>0</v>
      </c>
      <c r="T27" s="88">
        <f>IF(D27&gt;0,P27/D27*100,"-")</f>
        <v>59.87872662961091</v>
      </c>
      <c r="U27" s="87">
        <v>96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7">
    <sortCondition ref="A8:A27"/>
    <sortCondition ref="B8:B27"/>
    <sortCondition ref="C8:C27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佐賀県</v>
      </c>
      <c r="B7" s="90" t="str">
        <f>水洗化人口等!B7</f>
        <v>41000</v>
      </c>
      <c r="C7" s="89" t="s">
        <v>198</v>
      </c>
      <c r="D7" s="91">
        <f>SUM(E7,+H7,+K7)</f>
        <v>345856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27559</v>
      </c>
      <c r="I7" s="91">
        <f>SUM(I$8:I$207)</f>
        <v>9779</v>
      </c>
      <c r="J7" s="91">
        <f>SUM(J$8:J$207)</f>
        <v>17780</v>
      </c>
      <c r="K7" s="91">
        <f>SUM(L7:M7)</f>
        <v>318297</v>
      </c>
      <c r="L7" s="91">
        <f>SUM(L$8:L$207)</f>
        <v>167175</v>
      </c>
      <c r="M7" s="91">
        <f>SUM(M$8:M$207)</f>
        <v>151122</v>
      </c>
      <c r="N7" s="91">
        <f>SUM(O7,+V7,+AC7)</f>
        <v>345983</v>
      </c>
      <c r="O7" s="91">
        <f>SUM(P7:U7)</f>
        <v>176954</v>
      </c>
      <c r="P7" s="91">
        <f t="shared" ref="P7:U7" si="0">SUM(P$8:P$207)</f>
        <v>163640</v>
      </c>
      <c r="Q7" s="91">
        <f t="shared" si="0"/>
        <v>0</v>
      </c>
      <c r="R7" s="91">
        <f t="shared" si="0"/>
        <v>0</v>
      </c>
      <c r="S7" s="91">
        <f t="shared" si="0"/>
        <v>13314</v>
      </c>
      <c r="T7" s="91">
        <f t="shared" si="0"/>
        <v>0</v>
      </c>
      <c r="U7" s="91">
        <f t="shared" si="0"/>
        <v>0</v>
      </c>
      <c r="V7" s="91">
        <f>SUM(W7:AB7)</f>
        <v>168902</v>
      </c>
      <c r="W7" s="91">
        <f t="shared" ref="W7:AB7" si="1">SUM(W$8:W$207)</f>
        <v>150937</v>
      </c>
      <c r="X7" s="91">
        <f t="shared" si="1"/>
        <v>2157</v>
      </c>
      <c r="Y7" s="91">
        <f t="shared" si="1"/>
        <v>0</v>
      </c>
      <c r="Z7" s="91">
        <f t="shared" si="1"/>
        <v>15667</v>
      </c>
      <c r="AA7" s="91">
        <f t="shared" si="1"/>
        <v>141</v>
      </c>
      <c r="AB7" s="91">
        <f t="shared" si="1"/>
        <v>0</v>
      </c>
      <c r="AC7" s="91">
        <f>SUM(AD7:AE7)</f>
        <v>127</v>
      </c>
      <c r="AD7" s="91">
        <f>SUM(AD$8:AD$207)</f>
        <v>127</v>
      </c>
      <c r="AE7" s="91">
        <f>SUM(AE$8:AE$207)</f>
        <v>0</v>
      </c>
      <c r="AF7" s="91">
        <f>SUM(AG7:AI7)</f>
        <v>14066</v>
      </c>
      <c r="AG7" s="91">
        <f>SUM(AG$8:AG$207)</f>
        <v>14066</v>
      </c>
      <c r="AH7" s="91">
        <f>SUM(AH$8:AH$207)</f>
        <v>0</v>
      </c>
      <c r="AI7" s="91">
        <f>SUM(AI$8:AI$207)</f>
        <v>0</v>
      </c>
      <c r="AJ7" s="91">
        <f>SUM(AK7:AS7)</f>
        <v>18583</v>
      </c>
      <c r="AK7" s="91">
        <f t="shared" ref="AK7:AS7" si="2">SUM(AK$8:AK$207)</f>
        <v>3039</v>
      </c>
      <c r="AL7" s="91">
        <f t="shared" si="2"/>
        <v>1478</v>
      </c>
      <c r="AM7" s="91">
        <f t="shared" si="2"/>
        <v>2743</v>
      </c>
      <c r="AN7" s="91">
        <f t="shared" si="2"/>
        <v>1368</v>
      </c>
      <c r="AO7" s="91">
        <f t="shared" si="2"/>
        <v>0</v>
      </c>
      <c r="AP7" s="91">
        <f t="shared" si="2"/>
        <v>9491</v>
      </c>
      <c r="AQ7" s="91">
        <f t="shared" si="2"/>
        <v>456</v>
      </c>
      <c r="AR7" s="91">
        <f t="shared" si="2"/>
        <v>0</v>
      </c>
      <c r="AS7" s="91">
        <f t="shared" si="2"/>
        <v>8</v>
      </c>
      <c r="AT7" s="91">
        <f>SUM(AU7:AY7)</f>
        <v>1</v>
      </c>
      <c r="AU7" s="91">
        <f>SUM(AU$8:AU$207)</f>
        <v>0</v>
      </c>
      <c r="AV7" s="91">
        <f>SUM(AV$8:AV$207)</f>
        <v>0</v>
      </c>
      <c r="AW7" s="91">
        <f>SUM(AW$8:AW$207)</f>
        <v>1</v>
      </c>
      <c r="AX7" s="91">
        <f>SUM(AX$8:AX$207)</f>
        <v>0</v>
      </c>
      <c r="AY7" s="91">
        <f>SUM(AY$8:AY$207)</f>
        <v>0</v>
      </c>
      <c r="AZ7" s="91">
        <f>SUM(BA7:BC7)</f>
        <v>912</v>
      </c>
      <c r="BA7" s="91">
        <f>SUM(BA$8:BA$207)</f>
        <v>682</v>
      </c>
      <c r="BB7" s="91">
        <f>SUM(BB$8:BB$207)</f>
        <v>230</v>
      </c>
      <c r="BC7" s="91">
        <f>SUM(BC$8:BC$207)</f>
        <v>0</v>
      </c>
    </row>
    <row r="8" spans="1:55" ht="13.5" customHeight="1">
      <c r="A8" s="98" t="s">
        <v>13</v>
      </c>
      <c r="B8" s="96" t="s">
        <v>260</v>
      </c>
      <c r="C8" s="85" t="s">
        <v>261</v>
      </c>
      <c r="D8" s="87">
        <f>SUM(E8,+H8,+K8)</f>
        <v>43794</v>
      </c>
      <c r="E8" s="87">
        <f>SUM(F8:G8)</f>
        <v>0</v>
      </c>
      <c r="F8" s="87">
        <v>0</v>
      </c>
      <c r="G8" s="87">
        <v>0</v>
      </c>
      <c r="H8" s="87">
        <f>SUM(I8:J8)</f>
        <v>12243</v>
      </c>
      <c r="I8" s="87">
        <v>126</v>
      </c>
      <c r="J8" s="87">
        <v>12117</v>
      </c>
      <c r="K8" s="87">
        <f>SUM(L8:M8)</f>
        <v>31551</v>
      </c>
      <c r="L8" s="87">
        <v>18151</v>
      </c>
      <c r="M8" s="87">
        <v>13400</v>
      </c>
      <c r="N8" s="87">
        <f>SUM(O8,+V8,+AC8)</f>
        <v>43794</v>
      </c>
      <c r="O8" s="87">
        <f>SUM(P8:U8)</f>
        <v>18277</v>
      </c>
      <c r="P8" s="87">
        <v>4963</v>
      </c>
      <c r="Q8" s="87">
        <v>0</v>
      </c>
      <c r="R8" s="87">
        <v>0</v>
      </c>
      <c r="S8" s="87">
        <v>13314</v>
      </c>
      <c r="T8" s="87">
        <v>0</v>
      </c>
      <c r="U8" s="87">
        <v>0</v>
      </c>
      <c r="V8" s="87">
        <f>SUM(W8:AB8)</f>
        <v>25517</v>
      </c>
      <c r="W8" s="87">
        <v>9783</v>
      </c>
      <c r="X8" s="87">
        <v>142</v>
      </c>
      <c r="Y8" s="87">
        <v>0</v>
      </c>
      <c r="Z8" s="87">
        <v>15592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188</v>
      </c>
      <c r="AG8" s="87">
        <v>188</v>
      </c>
      <c r="AH8" s="87">
        <v>0</v>
      </c>
      <c r="AI8" s="87">
        <v>0</v>
      </c>
      <c r="AJ8" s="87">
        <f>SUM(AK8:AS8)</f>
        <v>789</v>
      </c>
      <c r="AK8" s="87">
        <v>563</v>
      </c>
      <c r="AL8" s="87">
        <v>38</v>
      </c>
      <c r="AM8" s="87">
        <v>24</v>
      </c>
      <c r="AN8" s="87">
        <v>127</v>
      </c>
      <c r="AO8" s="87">
        <v>0</v>
      </c>
      <c r="AP8" s="87">
        <v>0</v>
      </c>
      <c r="AQ8" s="87">
        <v>37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179</v>
      </c>
      <c r="BA8" s="87">
        <v>37</v>
      </c>
      <c r="BB8" s="87">
        <v>142</v>
      </c>
      <c r="BC8" s="87">
        <v>0</v>
      </c>
    </row>
    <row r="9" spans="1:55" ht="13.5" customHeight="1">
      <c r="A9" s="98" t="s">
        <v>13</v>
      </c>
      <c r="B9" s="96" t="s">
        <v>264</v>
      </c>
      <c r="C9" s="85" t="s">
        <v>265</v>
      </c>
      <c r="D9" s="87">
        <f>SUM(E9,+H9,+K9)</f>
        <v>34380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34380</v>
      </c>
      <c r="L9" s="87">
        <v>14148</v>
      </c>
      <c r="M9" s="87">
        <v>20232</v>
      </c>
      <c r="N9" s="87">
        <f>SUM(O9,+V9,+AC9)</f>
        <v>34380</v>
      </c>
      <c r="O9" s="87">
        <f>SUM(P9:U9)</f>
        <v>14148</v>
      </c>
      <c r="P9" s="87">
        <v>14148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20232</v>
      </c>
      <c r="W9" s="87">
        <v>20232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236</v>
      </c>
      <c r="AG9" s="87">
        <v>236</v>
      </c>
      <c r="AH9" s="87">
        <v>0</v>
      </c>
      <c r="AI9" s="87">
        <v>0</v>
      </c>
      <c r="AJ9" s="87">
        <f>SUM(AK9:AS9)</f>
        <v>1310</v>
      </c>
      <c r="AK9" s="87">
        <v>686</v>
      </c>
      <c r="AL9" s="87">
        <v>388</v>
      </c>
      <c r="AM9" s="87">
        <v>180</v>
      </c>
      <c r="AN9" s="87">
        <v>0</v>
      </c>
      <c r="AO9" s="87">
        <v>0</v>
      </c>
      <c r="AP9" s="87">
        <v>0</v>
      </c>
      <c r="AQ9" s="87">
        <v>49</v>
      </c>
      <c r="AR9" s="87">
        <v>0</v>
      </c>
      <c r="AS9" s="87">
        <v>7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56</v>
      </c>
      <c r="BA9" s="87">
        <v>56</v>
      </c>
      <c r="BB9" s="87">
        <v>0</v>
      </c>
      <c r="BC9" s="87">
        <v>0</v>
      </c>
    </row>
    <row r="10" spans="1:55" ht="13.5" customHeight="1">
      <c r="A10" s="98" t="s">
        <v>13</v>
      </c>
      <c r="B10" s="96" t="s">
        <v>266</v>
      </c>
      <c r="C10" s="85" t="s">
        <v>267</v>
      </c>
      <c r="D10" s="87">
        <f>SUM(E10,+H10,+K10)</f>
        <v>4151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4151</v>
      </c>
      <c r="L10" s="87">
        <v>2559</v>
      </c>
      <c r="M10" s="87">
        <v>1592</v>
      </c>
      <c r="N10" s="87">
        <f>SUM(O10,+V10,+AC10)</f>
        <v>4151</v>
      </c>
      <c r="O10" s="87">
        <f>SUM(P10:U10)</f>
        <v>2559</v>
      </c>
      <c r="P10" s="87">
        <v>2559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1592</v>
      </c>
      <c r="W10" s="87">
        <v>1592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9491</v>
      </c>
      <c r="AG10" s="87">
        <v>9491</v>
      </c>
      <c r="AH10" s="87">
        <v>0</v>
      </c>
      <c r="AI10" s="87">
        <v>0</v>
      </c>
      <c r="AJ10" s="87">
        <f>SUM(AK10:AS10)</f>
        <v>9491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9491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13</v>
      </c>
      <c r="B11" s="96" t="s">
        <v>268</v>
      </c>
      <c r="C11" s="85" t="s">
        <v>269</v>
      </c>
      <c r="D11" s="87">
        <f>SUM(E11,+H11,+K11)</f>
        <v>15163</v>
      </c>
      <c r="E11" s="87">
        <f>SUM(F11:G11)</f>
        <v>0</v>
      </c>
      <c r="F11" s="87">
        <v>0</v>
      </c>
      <c r="G11" s="87">
        <v>0</v>
      </c>
      <c r="H11" s="87">
        <f>SUM(I11:J11)</f>
        <v>40</v>
      </c>
      <c r="I11" s="87">
        <v>0</v>
      </c>
      <c r="J11" s="87">
        <v>40</v>
      </c>
      <c r="K11" s="87">
        <f>SUM(L11:M11)</f>
        <v>15123</v>
      </c>
      <c r="L11" s="87">
        <v>9922</v>
      </c>
      <c r="M11" s="87">
        <v>5201</v>
      </c>
      <c r="N11" s="87">
        <f>SUM(O11,+V11,+AC11)</f>
        <v>15163</v>
      </c>
      <c r="O11" s="87">
        <f>SUM(P11:U11)</f>
        <v>9922</v>
      </c>
      <c r="P11" s="87">
        <v>9922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5241</v>
      </c>
      <c r="W11" s="87">
        <v>5201</v>
      </c>
      <c r="X11" s="87">
        <v>40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56</v>
      </c>
      <c r="AG11" s="87">
        <v>56</v>
      </c>
      <c r="AH11" s="87">
        <v>0</v>
      </c>
      <c r="AI11" s="87">
        <v>0</v>
      </c>
      <c r="AJ11" s="87">
        <f>SUM(AK11:AS11)</f>
        <v>715</v>
      </c>
      <c r="AK11" s="87">
        <v>659</v>
      </c>
      <c r="AL11" s="87">
        <v>0</v>
      </c>
      <c r="AM11" s="87">
        <v>26</v>
      </c>
      <c r="AN11" s="87">
        <v>0</v>
      </c>
      <c r="AO11" s="87">
        <v>0</v>
      </c>
      <c r="AP11" s="87">
        <v>0</v>
      </c>
      <c r="AQ11" s="87">
        <v>30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70</v>
      </c>
      <c r="BA11" s="87">
        <v>30</v>
      </c>
      <c r="BB11" s="87">
        <v>40</v>
      </c>
      <c r="BC11" s="87">
        <v>0</v>
      </c>
    </row>
    <row r="12" spans="1:55" ht="13.5" customHeight="1">
      <c r="A12" s="98" t="s">
        <v>13</v>
      </c>
      <c r="B12" s="96" t="s">
        <v>270</v>
      </c>
      <c r="C12" s="85" t="s">
        <v>271</v>
      </c>
      <c r="D12" s="87">
        <f>SUM(E12,+H12,+K12)</f>
        <v>35003</v>
      </c>
      <c r="E12" s="87">
        <f>SUM(F12:G12)</f>
        <v>0</v>
      </c>
      <c r="F12" s="87">
        <v>0</v>
      </c>
      <c r="G12" s="87">
        <v>0</v>
      </c>
      <c r="H12" s="87">
        <f>SUM(I12:J12)</f>
        <v>50</v>
      </c>
      <c r="I12" s="87">
        <v>0</v>
      </c>
      <c r="J12" s="87">
        <v>50</v>
      </c>
      <c r="K12" s="87">
        <f>SUM(L12:M12)</f>
        <v>34953</v>
      </c>
      <c r="L12" s="87">
        <v>27658</v>
      </c>
      <c r="M12" s="87">
        <v>7295</v>
      </c>
      <c r="N12" s="87">
        <f>SUM(O12,+V12,+AC12)</f>
        <v>35043</v>
      </c>
      <c r="O12" s="87">
        <f>SUM(P12:U12)</f>
        <v>27658</v>
      </c>
      <c r="P12" s="87">
        <v>27658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7345</v>
      </c>
      <c r="W12" s="87">
        <v>7295</v>
      </c>
      <c r="X12" s="87">
        <v>50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40</v>
      </c>
      <c r="AD12" s="87">
        <v>40</v>
      </c>
      <c r="AE12" s="87">
        <v>0</v>
      </c>
      <c r="AF12" s="87">
        <f>SUM(AG12:AI12)</f>
        <v>133</v>
      </c>
      <c r="AG12" s="87">
        <v>133</v>
      </c>
      <c r="AH12" s="87">
        <v>0</v>
      </c>
      <c r="AI12" s="87">
        <v>0</v>
      </c>
      <c r="AJ12" s="87">
        <f>SUM(AK12:AS12)</f>
        <v>133</v>
      </c>
      <c r="AK12" s="87">
        <v>0</v>
      </c>
      <c r="AL12" s="87">
        <v>0</v>
      </c>
      <c r="AM12" s="87">
        <v>133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13</v>
      </c>
      <c r="B13" s="96" t="s">
        <v>272</v>
      </c>
      <c r="C13" s="85" t="s">
        <v>273</v>
      </c>
      <c r="D13" s="87">
        <f>SUM(E13,+H13,+K13)</f>
        <v>47403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47403</v>
      </c>
      <c r="L13" s="87">
        <v>20809</v>
      </c>
      <c r="M13" s="87">
        <v>26594</v>
      </c>
      <c r="N13" s="87">
        <f>SUM(O13,+V13,+AC13)</f>
        <v>47403</v>
      </c>
      <c r="O13" s="87">
        <f>SUM(P13:U13)</f>
        <v>20809</v>
      </c>
      <c r="P13" s="87">
        <v>20809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26594</v>
      </c>
      <c r="W13" s="87">
        <v>26594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1723</v>
      </c>
      <c r="AG13" s="87">
        <v>1723</v>
      </c>
      <c r="AH13" s="87">
        <v>0</v>
      </c>
      <c r="AI13" s="87">
        <v>0</v>
      </c>
      <c r="AJ13" s="87">
        <f>SUM(AK13:AS13)</f>
        <v>1723</v>
      </c>
      <c r="AK13" s="87">
        <v>0</v>
      </c>
      <c r="AL13" s="87">
        <v>0</v>
      </c>
      <c r="AM13" s="87">
        <v>1723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13</v>
      </c>
      <c r="B14" s="96" t="s">
        <v>274</v>
      </c>
      <c r="C14" s="85" t="s">
        <v>275</v>
      </c>
      <c r="D14" s="87">
        <f>SUM(E14,+H14,+K14)</f>
        <v>21631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21631</v>
      </c>
      <c r="L14" s="87">
        <v>14819</v>
      </c>
      <c r="M14" s="87">
        <v>6812</v>
      </c>
      <c r="N14" s="87">
        <f>SUM(O14,+V14,+AC14)</f>
        <v>21631</v>
      </c>
      <c r="O14" s="87">
        <f>SUM(P14:U14)</f>
        <v>14819</v>
      </c>
      <c r="P14" s="87">
        <v>14819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6812</v>
      </c>
      <c r="W14" s="87">
        <v>6812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708</v>
      </c>
      <c r="AG14" s="87">
        <v>708</v>
      </c>
      <c r="AH14" s="87">
        <v>0</v>
      </c>
      <c r="AI14" s="87">
        <v>0</v>
      </c>
      <c r="AJ14" s="87">
        <f>SUM(AK14:AS14)</f>
        <v>708</v>
      </c>
      <c r="AK14" s="87">
        <v>0</v>
      </c>
      <c r="AL14" s="87">
        <v>0</v>
      </c>
      <c r="AM14" s="87">
        <v>270</v>
      </c>
      <c r="AN14" s="87">
        <v>438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13</v>
      </c>
      <c r="B15" s="96" t="s">
        <v>276</v>
      </c>
      <c r="C15" s="85" t="s">
        <v>277</v>
      </c>
      <c r="D15" s="87">
        <f>SUM(E15,+H15,+K15)</f>
        <v>25557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25557</v>
      </c>
      <c r="L15" s="87">
        <v>11989</v>
      </c>
      <c r="M15" s="87">
        <v>13568</v>
      </c>
      <c r="N15" s="87">
        <f>SUM(O15,+V15,+AC15)</f>
        <v>25557</v>
      </c>
      <c r="O15" s="87">
        <f>SUM(P15:U15)</f>
        <v>11989</v>
      </c>
      <c r="P15" s="87">
        <v>11989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13568</v>
      </c>
      <c r="W15" s="87">
        <v>13568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94</v>
      </c>
      <c r="AG15" s="87">
        <v>94</v>
      </c>
      <c r="AH15" s="87">
        <v>0</v>
      </c>
      <c r="AI15" s="87">
        <v>0</v>
      </c>
      <c r="AJ15" s="87">
        <f>SUM(AK15:AS15)</f>
        <v>1208</v>
      </c>
      <c r="AK15" s="87">
        <v>1114</v>
      </c>
      <c r="AL15" s="87">
        <v>0</v>
      </c>
      <c r="AM15" s="87">
        <v>43</v>
      </c>
      <c r="AN15" s="87">
        <v>0</v>
      </c>
      <c r="AO15" s="87">
        <v>0</v>
      </c>
      <c r="AP15" s="87">
        <v>0</v>
      </c>
      <c r="AQ15" s="87">
        <v>51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51</v>
      </c>
      <c r="BA15" s="87">
        <v>51</v>
      </c>
      <c r="BB15" s="87">
        <v>0</v>
      </c>
      <c r="BC15" s="87">
        <v>0</v>
      </c>
    </row>
    <row r="16" spans="1:55" ht="13.5" customHeight="1">
      <c r="A16" s="98" t="s">
        <v>13</v>
      </c>
      <c r="B16" s="96" t="s">
        <v>278</v>
      </c>
      <c r="C16" s="85" t="s">
        <v>279</v>
      </c>
      <c r="D16" s="87">
        <f>SUM(E16,+H16,+K16)</f>
        <v>18644</v>
      </c>
      <c r="E16" s="87">
        <f>SUM(F16:G16)</f>
        <v>0</v>
      </c>
      <c r="F16" s="87">
        <v>0</v>
      </c>
      <c r="G16" s="87">
        <v>0</v>
      </c>
      <c r="H16" s="87">
        <f>SUM(I16:J16)</f>
        <v>11016</v>
      </c>
      <c r="I16" s="87">
        <v>8939</v>
      </c>
      <c r="J16" s="87">
        <v>2077</v>
      </c>
      <c r="K16" s="87">
        <f>SUM(L16:M16)</f>
        <v>7628</v>
      </c>
      <c r="L16" s="87">
        <v>0</v>
      </c>
      <c r="M16" s="87">
        <v>7628</v>
      </c>
      <c r="N16" s="87">
        <f>SUM(O16,+V16,+AC16)</f>
        <v>18711</v>
      </c>
      <c r="O16" s="87">
        <f>SUM(P16:U16)</f>
        <v>8939</v>
      </c>
      <c r="P16" s="87">
        <v>8939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9705</v>
      </c>
      <c r="W16" s="87">
        <v>9705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67</v>
      </c>
      <c r="AD16" s="87">
        <v>67</v>
      </c>
      <c r="AE16" s="87">
        <v>0</v>
      </c>
      <c r="AF16" s="87">
        <f>SUM(AG16:AI16)</f>
        <v>208</v>
      </c>
      <c r="AG16" s="87">
        <v>208</v>
      </c>
      <c r="AH16" s="87">
        <v>0</v>
      </c>
      <c r="AI16" s="87">
        <v>0</v>
      </c>
      <c r="AJ16" s="87">
        <f>SUM(AK16:AS16)</f>
        <v>237</v>
      </c>
      <c r="AK16" s="87">
        <v>0</v>
      </c>
      <c r="AL16" s="87">
        <v>29</v>
      </c>
      <c r="AM16" s="87">
        <v>208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29</v>
      </c>
      <c r="BA16" s="87">
        <v>29</v>
      </c>
      <c r="BB16" s="87">
        <v>0</v>
      </c>
      <c r="BC16" s="87">
        <v>0</v>
      </c>
    </row>
    <row r="17" spans="1:55" ht="13.5" customHeight="1">
      <c r="A17" s="98" t="s">
        <v>13</v>
      </c>
      <c r="B17" s="96" t="s">
        <v>280</v>
      </c>
      <c r="C17" s="85" t="s">
        <v>281</v>
      </c>
      <c r="D17" s="87">
        <f>SUM(E17,+H17,+K17)</f>
        <v>17387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17387</v>
      </c>
      <c r="L17" s="87">
        <v>5800</v>
      </c>
      <c r="M17" s="87">
        <v>11587</v>
      </c>
      <c r="N17" s="87">
        <f>SUM(O17,+V17,+AC17)</f>
        <v>17387</v>
      </c>
      <c r="O17" s="87">
        <f>SUM(P17:U17)</f>
        <v>5800</v>
      </c>
      <c r="P17" s="87">
        <v>5800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11587</v>
      </c>
      <c r="W17" s="87">
        <v>11587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166</v>
      </c>
      <c r="AG17" s="87">
        <v>166</v>
      </c>
      <c r="AH17" s="87">
        <v>0</v>
      </c>
      <c r="AI17" s="87">
        <v>0</v>
      </c>
      <c r="AJ17" s="87">
        <f>SUM(AK17:AS17)</f>
        <v>528</v>
      </c>
      <c r="AK17" s="87">
        <v>0</v>
      </c>
      <c r="AL17" s="87">
        <v>362</v>
      </c>
      <c r="AM17" s="87">
        <v>4</v>
      </c>
      <c r="AN17" s="87">
        <v>58</v>
      </c>
      <c r="AO17" s="87">
        <v>0</v>
      </c>
      <c r="AP17" s="87">
        <v>0</v>
      </c>
      <c r="AQ17" s="87">
        <v>104</v>
      </c>
      <c r="AR17" s="87">
        <v>0</v>
      </c>
      <c r="AS17" s="87">
        <v>0</v>
      </c>
      <c r="AT17" s="87">
        <f>SUM(AU17:AY17)</f>
        <v>1</v>
      </c>
      <c r="AU17" s="87">
        <v>0</v>
      </c>
      <c r="AV17" s="87">
        <v>0</v>
      </c>
      <c r="AW17" s="87">
        <v>1</v>
      </c>
      <c r="AX17" s="87">
        <v>0</v>
      </c>
      <c r="AY17" s="87">
        <v>0</v>
      </c>
      <c r="AZ17" s="87">
        <f>SUM(BA17:BC17)</f>
        <v>104</v>
      </c>
      <c r="BA17" s="87">
        <v>104</v>
      </c>
      <c r="BB17" s="87">
        <v>0</v>
      </c>
      <c r="BC17" s="87">
        <v>0</v>
      </c>
    </row>
    <row r="18" spans="1:55" ht="13.5" customHeight="1">
      <c r="A18" s="98" t="s">
        <v>13</v>
      </c>
      <c r="B18" s="96" t="s">
        <v>282</v>
      </c>
      <c r="C18" s="85" t="s">
        <v>283</v>
      </c>
      <c r="D18" s="87">
        <f>SUM(E18,+H18,+K18)</f>
        <v>2069</v>
      </c>
      <c r="E18" s="87">
        <f>SUM(F18:G18)</f>
        <v>0</v>
      </c>
      <c r="F18" s="87">
        <v>0</v>
      </c>
      <c r="G18" s="87">
        <v>0</v>
      </c>
      <c r="H18" s="87">
        <f>SUM(I18:J18)</f>
        <v>2069</v>
      </c>
      <c r="I18" s="87">
        <v>714</v>
      </c>
      <c r="J18" s="87">
        <v>1355</v>
      </c>
      <c r="K18" s="87">
        <f>SUM(L18:M18)</f>
        <v>0</v>
      </c>
      <c r="L18" s="87">
        <v>0</v>
      </c>
      <c r="M18" s="87">
        <v>0</v>
      </c>
      <c r="N18" s="87">
        <f>SUM(O18,+V18,+AC18)</f>
        <v>2069</v>
      </c>
      <c r="O18" s="87">
        <f>SUM(P18:U18)</f>
        <v>714</v>
      </c>
      <c r="P18" s="87">
        <v>714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1355</v>
      </c>
      <c r="W18" s="87">
        <v>1355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20</v>
      </c>
      <c r="AG18" s="87">
        <v>20</v>
      </c>
      <c r="AH18" s="87">
        <v>0</v>
      </c>
      <c r="AI18" s="87">
        <v>0</v>
      </c>
      <c r="AJ18" s="87">
        <f>SUM(AK18:AS18)</f>
        <v>63</v>
      </c>
      <c r="AK18" s="87">
        <v>0</v>
      </c>
      <c r="AL18" s="87">
        <v>43</v>
      </c>
      <c r="AM18" s="87">
        <v>1</v>
      </c>
      <c r="AN18" s="87">
        <v>7</v>
      </c>
      <c r="AO18" s="87">
        <v>0</v>
      </c>
      <c r="AP18" s="87">
        <v>0</v>
      </c>
      <c r="AQ18" s="87">
        <v>12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12</v>
      </c>
      <c r="BA18" s="87">
        <v>12</v>
      </c>
      <c r="BB18" s="87">
        <v>0</v>
      </c>
      <c r="BC18" s="87">
        <v>0</v>
      </c>
    </row>
    <row r="19" spans="1:55" ht="13.5" customHeight="1">
      <c r="A19" s="98" t="s">
        <v>13</v>
      </c>
      <c r="B19" s="96" t="s">
        <v>284</v>
      </c>
      <c r="C19" s="85" t="s">
        <v>285</v>
      </c>
      <c r="D19" s="87">
        <f>SUM(E19,+H19,+K19)</f>
        <v>6445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6445</v>
      </c>
      <c r="L19" s="87">
        <v>1897</v>
      </c>
      <c r="M19" s="87">
        <v>4548</v>
      </c>
      <c r="N19" s="87">
        <f>SUM(O19,+V19,+AC19)</f>
        <v>6445</v>
      </c>
      <c r="O19" s="87">
        <f>SUM(P19:U19)</f>
        <v>1897</v>
      </c>
      <c r="P19" s="87">
        <v>1897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4548</v>
      </c>
      <c r="W19" s="87">
        <v>4548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60</v>
      </c>
      <c r="AG19" s="87">
        <v>60</v>
      </c>
      <c r="AH19" s="87">
        <v>0</v>
      </c>
      <c r="AI19" s="87">
        <v>0</v>
      </c>
      <c r="AJ19" s="87">
        <f>SUM(AK19:AS19)</f>
        <v>194</v>
      </c>
      <c r="AK19" s="87">
        <v>0</v>
      </c>
      <c r="AL19" s="87">
        <v>134</v>
      </c>
      <c r="AM19" s="87">
        <v>1</v>
      </c>
      <c r="AN19" s="87">
        <v>21</v>
      </c>
      <c r="AO19" s="87">
        <v>0</v>
      </c>
      <c r="AP19" s="87">
        <v>0</v>
      </c>
      <c r="AQ19" s="87">
        <v>38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38</v>
      </c>
      <c r="BA19" s="87">
        <v>38</v>
      </c>
      <c r="BB19" s="87">
        <v>0</v>
      </c>
      <c r="BC19" s="87">
        <v>0</v>
      </c>
    </row>
    <row r="20" spans="1:55" ht="13.5" customHeight="1">
      <c r="A20" s="98" t="s">
        <v>13</v>
      </c>
      <c r="B20" s="96" t="s">
        <v>286</v>
      </c>
      <c r="C20" s="85" t="s">
        <v>287</v>
      </c>
      <c r="D20" s="87">
        <f>SUM(E20,+H20,+K20)</f>
        <v>6175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6175</v>
      </c>
      <c r="L20" s="87">
        <v>366</v>
      </c>
      <c r="M20" s="87">
        <v>5809</v>
      </c>
      <c r="N20" s="87">
        <f>SUM(O20,+V20,+AC20)</f>
        <v>6175</v>
      </c>
      <c r="O20" s="87">
        <f>SUM(P20:U20)</f>
        <v>366</v>
      </c>
      <c r="P20" s="87">
        <v>366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5809</v>
      </c>
      <c r="W20" s="87">
        <v>5809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59</v>
      </c>
      <c r="AG20" s="87">
        <v>59</v>
      </c>
      <c r="AH20" s="87">
        <v>0</v>
      </c>
      <c r="AI20" s="87">
        <v>0</v>
      </c>
      <c r="AJ20" s="87">
        <f>SUM(AK20:AS20)</f>
        <v>188</v>
      </c>
      <c r="AK20" s="87">
        <v>0</v>
      </c>
      <c r="AL20" s="87">
        <v>129</v>
      </c>
      <c r="AM20" s="87">
        <v>1</v>
      </c>
      <c r="AN20" s="87">
        <v>21</v>
      </c>
      <c r="AO20" s="87">
        <v>0</v>
      </c>
      <c r="AP20" s="87">
        <v>0</v>
      </c>
      <c r="AQ20" s="87">
        <v>37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37</v>
      </c>
      <c r="BA20" s="87">
        <v>37</v>
      </c>
      <c r="BB20" s="87">
        <v>0</v>
      </c>
      <c r="BC20" s="87">
        <v>0</v>
      </c>
    </row>
    <row r="21" spans="1:55" ht="13.5" customHeight="1">
      <c r="A21" s="98" t="s">
        <v>13</v>
      </c>
      <c r="B21" s="96" t="s">
        <v>288</v>
      </c>
      <c r="C21" s="85" t="s">
        <v>289</v>
      </c>
      <c r="D21" s="87">
        <f>SUM(E21,+H21,+K21)</f>
        <v>15354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15354</v>
      </c>
      <c r="L21" s="87">
        <v>4806</v>
      </c>
      <c r="M21" s="87">
        <v>10548</v>
      </c>
      <c r="N21" s="87">
        <f>SUM(O21,+V21,+AC21)</f>
        <v>15354</v>
      </c>
      <c r="O21" s="87">
        <f>SUM(P21:U21)</f>
        <v>4806</v>
      </c>
      <c r="P21" s="87">
        <v>4806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10548</v>
      </c>
      <c r="W21" s="87">
        <v>10548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145</v>
      </c>
      <c r="AG21" s="87">
        <v>145</v>
      </c>
      <c r="AH21" s="87">
        <v>0</v>
      </c>
      <c r="AI21" s="87">
        <v>0</v>
      </c>
      <c r="AJ21" s="87">
        <f>SUM(AK21:AS21)</f>
        <v>465</v>
      </c>
      <c r="AK21" s="87">
        <v>0</v>
      </c>
      <c r="AL21" s="87">
        <v>320</v>
      </c>
      <c r="AM21" s="87">
        <v>3</v>
      </c>
      <c r="AN21" s="87">
        <v>51</v>
      </c>
      <c r="AO21" s="87">
        <v>0</v>
      </c>
      <c r="AP21" s="87">
        <v>0</v>
      </c>
      <c r="AQ21" s="87">
        <v>91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91</v>
      </c>
      <c r="BA21" s="87">
        <v>91</v>
      </c>
      <c r="BB21" s="87">
        <v>0</v>
      </c>
      <c r="BC21" s="87">
        <v>0</v>
      </c>
    </row>
    <row r="22" spans="1:55" ht="13.5" customHeight="1">
      <c r="A22" s="98" t="s">
        <v>13</v>
      </c>
      <c r="B22" s="96" t="s">
        <v>290</v>
      </c>
      <c r="C22" s="85" t="s">
        <v>291</v>
      </c>
      <c r="D22" s="87">
        <f>SUM(E22,+H22,+K22)</f>
        <v>2680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2680</v>
      </c>
      <c r="L22" s="87">
        <v>1008</v>
      </c>
      <c r="M22" s="87">
        <v>1672</v>
      </c>
      <c r="N22" s="87">
        <f>SUM(O22,+V22,+AC22)</f>
        <v>2680</v>
      </c>
      <c r="O22" s="87">
        <f>SUM(P22:U22)</f>
        <v>1008</v>
      </c>
      <c r="P22" s="87">
        <v>1008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1672</v>
      </c>
      <c r="W22" s="87">
        <v>1672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15</v>
      </c>
      <c r="AG22" s="87">
        <v>15</v>
      </c>
      <c r="AH22" s="87">
        <v>0</v>
      </c>
      <c r="AI22" s="87">
        <v>0</v>
      </c>
      <c r="AJ22" s="87">
        <f>SUM(AK22:AS22)</f>
        <v>67</v>
      </c>
      <c r="AK22" s="87">
        <v>17</v>
      </c>
      <c r="AL22" s="87">
        <v>35</v>
      </c>
      <c r="AM22" s="87">
        <v>7</v>
      </c>
      <c r="AN22" s="87">
        <v>0</v>
      </c>
      <c r="AO22" s="87">
        <v>0</v>
      </c>
      <c r="AP22" s="87">
        <v>0</v>
      </c>
      <c r="AQ22" s="87">
        <v>7</v>
      </c>
      <c r="AR22" s="87">
        <v>0</v>
      </c>
      <c r="AS22" s="87">
        <v>1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7</v>
      </c>
      <c r="BA22" s="87">
        <v>7</v>
      </c>
      <c r="BB22" s="87">
        <v>0</v>
      </c>
      <c r="BC22" s="87">
        <v>0</v>
      </c>
    </row>
    <row r="23" spans="1:55" ht="13.5" customHeight="1">
      <c r="A23" s="98" t="s">
        <v>13</v>
      </c>
      <c r="B23" s="96" t="s">
        <v>292</v>
      </c>
      <c r="C23" s="85" t="s">
        <v>293</v>
      </c>
      <c r="D23" s="87">
        <f>SUM(E23,+H23,+K23)</f>
        <v>14328</v>
      </c>
      <c r="E23" s="87">
        <f>SUM(F23:G23)</f>
        <v>0</v>
      </c>
      <c r="F23" s="87">
        <v>0</v>
      </c>
      <c r="G23" s="87">
        <v>0</v>
      </c>
      <c r="H23" s="87">
        <f>SUM(I23:J23)</f>
        <v>216</v>
      </c>
      <c r="I23" s="87">
        <v>0</v>
      </c>
      <c r="J23" s="87">
        <v>216</v>
      </c>
      <c r="K23" s="87">
        <f>SUM(L23:M23)</f>
        <v>14112</v>
      </c>
      <c r="L23" s="87">
        <v>13849</v>
      </c>
      <c r="M23" s="87">
        <v>263</v>
      </c>
      <c r="N23" s="87">
        <f>SUM(O23,+V23,+AC23)</f>
        <v>14328</v>
      </c>
      <c r="O23" s="87">
        <f>SUM(P23:U23)</f>
        <v>13849</v>
      </c>
      <c r="P23" s="87">
        <v>13849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479</v>
      </c>
      <c r="W23" s="87">
        <v>263</v>
      </c>
      <c r="X23" s="87">
        <v>0</v>
      </c>
      <c r="Y23" s="87">
        <v>0</v>
      </c>
      <c r="Z23" s="87">
        <v>75</v>
      </c>
      <c r="AA23" s="87">
        <v>141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53</v>
      </c>
      <c r="AG23" s="87">
        <v>53</v>
      </c>
      <c r="AH23" s="87">
        <v>0</v>
      </c>
      <c r="AI23" s="87">
        <v>0</v>
      </c>
      <c r="AJ23" s="87">
        <f>SUM(AK23:AS23)</f>
        <v>53</v>
      </c>
      <c r="AK23" s="87">
        <v>0</v>
      </c>
      <c r="AL23" s="87">
        <v>0</v>
      </c>
      <c r="AM23" s="87">
        <v>53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13</v>
      </c>
      <c r="B24" s="96" t="s">
        <v>294</v>
      </c>
      <c r="C24" s="85" t="s">
        <v>295</v>
      </c>
      <c r="D24" s="87">
        <f>SUM(E24,+H24,+K24)</f>
        <v>7389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7389</v>
      </c>
      <c r="L24" s="87">
        <v>4236</v>
      </c>
      <c r="M24" s="87">
        <v>3153</v>
      </c>
      <c r="N24" s="87">
        <f>SUM(O24,+V24,+AC24)</f>
        <v>7389</v>
      </c>
      <c r="O24" s="87">
        <f>SUM(P24:U24)</f>
        <v>4236</v>
      </c>
      <c r="P24" s="87">
        <v>4236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3153</v>
      </c>
      <c r="W24" s="87">
        <v>3153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202</v>
      </c>
      <c r="AG24" s="87">
        <v>202</v>
      </c>
      <c r="AH24" s="87">
        <v>0</v>
      </c>
      <c r="AI24" s="87">
        <v>0</v>
      </c>
      <c r="AJ24" s="87">
        <f>SUM(AK24:AS24)</f>
        <v>202</v>
      </c>
      <c r="AK24" s="87">
        <v>0</v>
      </c>
      <c r="AL24" s="87">
        <v>0</v>
      </c>
      <c r="AM24" s="87">
        <v>19</v>
      </c>
      <c r="AN24" s="87">
        <v>183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13</v>
      </c>
      <c r="B25" s="96" t="s">
        <v>296</v>
      </c>
      <c r="C25" s="85" t="s">
        <v>297</v>
      </c>
      <c r="D25" s="87">
        <f>SUM(E25,+H25,+K25)</f>
        <v>2208</v>
      </c>
      <c r="E25" s="87">
        <f>SUM(F25:G25)</f>
        <v>0</v>
      </c>
      <c r="F25" s="87">
        <v>0</v>
      </c>
      <c r="G25" s="87">
        <v>0</v>
      </c>
      <c r="H25" s="87">
        <f>SUM(I25:J25)</f>
        <v>108</v>
      </c>
      <c r="I25" s="87">
        <v>0</v>
      </c>
      <c r="J25" s="87">
        <v>108</v>
      </c>
      <c r="K25" s="87">
        <f>SUM(L25:M25)</f>
        <v>2100</v>
      </c>
      <c r="L25" s="87">
        <v>1136</v>
      </c>
      <c r="M25" s="87">
        <v>964</v>
      </c>
      <c r="N25" s="87">
        <f>SUM(O25,+V25,+AC25)</f>
        <v>2208</v>
      </c>
      <c r="O25" s="87">
        <f>SUM(P25:U25)</f>
        <v>1136</v>
      </c>
      <c r="P25" s="87">
        <v>1136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1072</v>
      </c>
      <c r="W25" s="87">
        <v>964</v>
      </c>
      <c r="X25" s="87">
        <v>108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57</v>
      </c>
      <c r="AG25" s="87">
        <v>57</v>
      </c>
      <c r="AH25" s="87">
        <v>0</v>
      </c>
      <c r="AI25" s="87">
        <v>0</v>
      </c>
      <c r="AJ25" s="87">
        <f>SUM(AK25:AS25)</f>
        <v>57</v>
      </c>
      <c r="AK25" s="87">
        <v>0</v>
      </c>
      <c r="AL25" s="87">
        <v>0</v>
      </c>
      <c r="AM25" s="87">
        <v>5</v>
      </c>
      <c r="AN25" s="87">
        <v>52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14</v>
      </c>
      <c r="BA25" s="87">
        <v>0</v>
      </c>
      <c r="BB25" s="87">
        <v>14</v>
      </c>
      <c r="BC25" s="87">
        <v>0</v>
      </c>
    </row>
    <row r="26" spans="1:55" ht="13.5" customHeight="1">
      <c r="A26" s="98" t="s">
        <v>13</v>
      </c>
      <c r="B26" s="96" t="s">
        <v>298</v>
      </c>
      <c r="C26" s="85" t="s">
        <v>299</v>
      </c>
      <c r="D26" s="87">
        <f>SUM(E26,+H26,+K26)</f>
        <v>18587</v>
      </c>
      <c r="E26" s="87">
        <f>SUM(F26:G26)</f>
        <v>0</v>
      </c>
      <c r="F26" s="87">
        <v>0</v>
      </c>
      <c r="G26" s="87">
        <v>0</v>
      </c>
      <c r="H26" s="87">
        <f>SUM(I26:J26)</f>
        <v>1817</v>
      </c>
      <c r="I26" s="87">
        <v>0</v>
      </c>
      <c r="J26" s="87">
        <v>1817</v>
      </c>
      <c r="K26" s="87">
        <f>SUM(L26:M26)</f>
        <v>16770</v>
      </c>
      <c r="L26" s="87">
        <v>10416</v>
      </c>
      <c r="M26" s="87">
        <v>6354</v>
      </c>
      <c r="N26" s="87">
        <f>SUM(O26,+V26,+AC26)</f>
        <v>18587</v>
      </c>
      <c r="O26" s="87">
        <f>SUM(P26:U26)</f>
        <v>10416</v>
      </c>
      <c r="P26" s="87">
        <v>10416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8171</v>
      </c>
      <c r="W26" s="87">
        <v>6354</v>
      </c>
      <c r="X26" s="87">
        <v>1817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452</v>
      </c>
      <c r="AG26" s="87">
        <v>452</v>
      </c>
      <c r="AH26" s="87">
        <v>0</v>
      </c>
      <c r="AI26" s="87">
        <v>0</v>
      </c>
      <c r="AJ26" s="87">
        <f>SUM(AK26:AS26)</f>
        <v>452</v>
      </c>
      <c r="AK26" s="87">
        <v>0</v>
      </c>
      <c r="AL26" s="87">
        <v>0</v>
      </c>
      <c r="AM26" s="87">
        <v>42</v>
      </c>
      <c r="AN26" s="87">
        <v>410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34</v>
      </c>
      <c r="BA26" s="87">
        <v>0</v>
      </c>
      <c r="BB26" s="87">
        <v>34</v>
      </c>
      <c r="BC26" s="87">
        <v>0</v>
      </c>
    </row>
    <row r="27" spans="1:55" ht="13.5" customHeight="1">
      <c r="A27" s="98" t="s">
        <v>13</v>
      </c>
      <c r="B27" s="96" t="s">
        <v>300</v>
      </c>
      <c r="C27" s="85" t="s">
        <v>301</v>
      </c>
      <c r="D27" s="87">
        <f>SUM(E27,+H27,+K27)</f>
        <v>7508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7508</v>
      </c>
      <c r="L27" s="87">
        <v>3606</v>
      </c>
      <c r="M27" s="87">
        <v>3902</v>
      </c>
      <c r="N27" s="87">
        <f>SUM(O27,+V27,+AC27)</f>
        <v>7528</v>
      </c>
      <c r="O27" s="87">
        <f>SUM(P27:U27)</f>
        <v>3606</v>
      </c>
      <c r="P27" s="87">
        <v>3606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3902</v>
      </c>
      <c r="W27" s="87">
        <v>3902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20</v>
      </c>
      <c r="AD27" s="87">
        <v>20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190</v>
      </c>
      <c r="BA27" s="87">
        <v>190</v>
      </c>
      <c r="BB27" s="87">
        <v>0</v>
      </c>
      <c r="BC27" s="87">
        <v>0</v>
      </c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7">
    <sortCondition ref="A8:A27"/>
    <sortCondition ref="B8:B27"/>
    <sortCondition ref="C8:C27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6" man="1"/>
    <brk id="31" min="1" max="26" man="1"/>
    <brk id="45" min="1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41000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41201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41202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41203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41204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41205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41206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41207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41208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41209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41210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41327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41341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41345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41346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41387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41401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41423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41424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41425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41441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BEDC04-DF1B-42CE-A9FF-B65E6B707A20}"/>
</file>

<file path=customXml/itemProps2.xml><?xml version="1.0" encoding="utf-8"?>
<ds:datastoreItem xmlns:ds="http://schemas.openxmlformats.org/officeDocument/2006/customXml" ds:itemID="{8947CB47-9E7F-433A-945E-1046DF5AEA3A}"/>
</file>

<file path=customXml/itemProps3.xml><?xml version="1.0" encoding="utf-8"?>
<ds:datastoreItem xmlns:ds="http://schemas.openxmlformats.org/officeDocument/2006/customXml" ds:itemID="{72C53B60-4E66-4F33-AE69-59E1D5BFB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2025-12-16T03:12:30Z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