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37香川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水洗化人口等!$A$6:$AD$23</definedName>
    <definedName name="_xlnm.Print_Area" localSheetId="2">し尿集計結果!$A$1:$M$37</definedName>
    <definedName name="_xlnm.Print_Area" localSheetId="1">し尿処理状況!$2:$24</definedName>
    <definedName name="_xlnm.Print_Area" localSheetId="0">水洗化人口等!$2:$24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V8" i="2"/>
  <c r="N8" i="2" s="1"/>
  <c r="V9" i="2"/>
  <c r="N9" i="2" s="1"/>
  <c r="V10" i="2"/>
  <c r="V11" i="2"/>
  <c r="V12" i="2"/>
  <c r="V13" i="2"/>
  <c r="N13" i="2" s="1"/>
  <c r="V14" i="2"/>
  <c r="N14" i="2" s="1"/>
  <c r="V15" i="2"/>
  <c r="N15" i="2" s="1"/>
  <c r="V16" i="2"/>
  <c r="V17" i="2"/>
  <c r="V18" i="2"/>
  <c r="V19" i="2"/>
  <c r="N19" i="2" s="1"/>
  <c r="V20" i="2"/>
  <c r="N20" i="2" s="1"/>
  <c r="V21" i="2"/>
  <c r="N21" i="2" s="1"/>
  <c r="V22" i="2"/>
  <c r="V23" i="2"/>
  <c r="V24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10" i="2"/>
  <c r="N11" i="2"/>
  <c r="N12" i="2"/>
  <c r="N16" i="2"/>
  <c r="N17" i="2"/>
  <c r="N18" i="2"/>
  <c r="N22" i="2"/>
  <c r="N23" i="2"/>
  <c r="N24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H8" i="2"/>
  <c r="H9" i="2"/>
  <c r="H10" i="2"/>
  <c r="H11" i="2"/>
  <c r="D11" i="2" s="1"/>
  <c r="H12" i="2"/>
  <c r="D12" i="2" s="1"/>
  <c r="H13" i="2"/>
  <c r="D13" i="2" s="1"/>
  <c r="H14" i="2"/>
  <c r="H15" i="2"/>
  <c r="H16" i="2"/>
  <c r="H17" i="2"/>
  <c r="D17" i="2" s="1"/>
  <c r="H18" i="2"/>
  <c r="D18" i="2" s="1"/>
  <c r="H19" i="2"/>
  <c r="D19" i="2" s="1"/>
  <c r="H20" i="2"/>
  <c r="H21" i="2"/>
  <c r="H22" i="2"/>
  <c r="H23" i="2"/>
  <c r="D23" i="2" s="1"/>
  <c r="H24" i="2"/>
  <c r="D24" i="2" s="1"/>
  <c r="E8" i="2"/>
  <c r="D8" i="2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D9" i="2"/>
  <c r="D10" i="2"/>
  <c r="D14" i="2"/>
  <c r="D15" i="2"/>
  <c r="D16" i="2"/>
  <c r="D20" i="2"/>
  <c r="D21" i="2"/>
  <c r="D22" i="2"/>
  <c r="P8" i="1"/>
  <c r="P9" i="1"/>
  <c r="P10" i="1"/>
  <c r="P11" i="1"/>
  <c r="I11" i="1" s="1"/>
  <c r="D11" i="1" s="1"/>
  <c r="P12" i="1"/>
  <c r="I12" i="1" s="1"/>
  <c r="D12" i="1" s="1"/>
  <c r="P13" i="1"/>
  <c r="P14" i="1"/>
  <c r="P15" i="1"/>
  <c r="P16" i="1"/>
  <c r="P17" i="1"/>
  <c r="I17" i="1" s="1"/>
  <c r="D17" i="1" s="1"/>
  <c r="P18" i="1"/>
  <c r="I18" i="1" s="1"/>
  <c r="D18" i="1" s="1"/>
  <c r="P19" i="1"/>
  <c r="P20" i="1"/>
  <c r="P21" i="1"/>
  <c r="P22" i="1"/>
  <c r="P23" i="1"/>
  <c r="I23" i="1" s="1"/>
  <c r="D23" i="1" s="1"/>
  <c r="P24" i="1"/>
  <c r="I24" i="1" s="1"/>
  <c r="D24" i="1" s="1"/>
  <c r="I8" i="1"/>
  <c r="D8" i="1" s="1"/>
  <c r="I9" i="1"/>
  <c r="D9" i="1" s="1"/>
  <c r="I10" i="1"/>
  <c r="D10" i="1" s="1"/>
  <c r="I13" i="1"/>
  <c r="I14" i="1"/>
  <c r="D14" i="1" s="1"/>
  <c r="I15" i="1"/>
  <c r="D15" i="1" s="1"/>
  <c r="I16" i="1"/>
  <c r="D16" i="1" s="1"/>
  <c r="I19" i="1"/>
  <c r="I20" i="1"/>
  <c r="D20" i="1" s="1"/>
  <c r="I21" i="1"/>
  <c r="D21" i="1" s="1"/>
  <c r="I22" i="1"/>
  <c r="D22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13" i="1"/>
  <c r="J13" i="1" s="1"/>
  <c r="D19" i="1"/>
  <c r="L19" i="1" s="1"/>
  <c r="T16" i="1" l="1"/>
  <c r="J16" i="1"/>
  <c r="L16" i="1"/>
  <c r="N16" i="1"/>
  <c r="F16" i="1"/>
  <c r="J8" i="1"/>
  <c r="L8" i="1"/>
  <c r="N8" i="1"/>
  <c r="T8" i="1"/>
  <c r="F8" i="1"/>
  <c r="J15" i="1"/>
  <c r="L15" i="1"/>
  <c r="N15" i="1"/>
  <c r="T15" i="1"/>
  <c r="F15" i="1"/>
  <c r="N24" i="1"/>
  <c r="T24" i="1"/>
  <c r="F24" i="1"/>
  <c r="J24" i="1"/>
  <c r="L24" i="1"/>
  <c r="N18" i="1"/>
  <c r="L18" i="1"/>
  <c r="T18" i="1"/>
  <c r="F18" i="1"/>
  <c r="J18" i="1"/>
  <c r="L12" i="1"/>
  <c r="N12" i="1"/>
  <c r="T12" i="1"/>
  <c r="F12" i="1"/>
  <c r="J12" i="1"/>
  <c r="N22" i="1"/>
  <c r="F22" i="1"/>
  <c r="T22" i="1"/>
  <c r="J22" i="1"/>
  <c r="L22" i="1"/>
  <c r="F14" i="1"/>
  <c r="J14" i="1"/>
  <c r="L14" i="1"/>
  <c r="N14" i="1"/>
  <c r="T14" i="1"/>
  <c r="T23" i="1"/>
  <c r="F23" i="1"/>
  <c r="J23" i="1"/>
  <c r="L23" i="1"/>
  <c r="N23" i="1"/>
  <c r="N17" i="1"/>
  <c r="F17" i="1"/>
  <c r="T17" i="1"/>
  <c r="J17" i="1"/>
  <c r="L17" i="1"/>
  <c r="F11" i="1"/>
  <c r="T11" i="1"/>
  <c r="J11" i="1"/>
  <c r="L11" i="1"/>
  <c r="N11" i="1"/>
  <c r="T21" i="1"/>
  <c r="J21" i="1"/>
  <c r="L21" i="1"/>
  <c r="N21" i="1"/>
  <c r="F21" i="1"/>
  <c r="J20" i="1"/>
  <c r="L20" i="1"/>
  <c r="N20" i="1"/>
  <c r="T20" i="1"/>
  <c r="F20" i="1"/>
  <c r="F10" i="1"/>
  <c r="T10" i="1"/>
  <c r="J10" i="1"/>
  <c r="L10" i="1"/>
  <c r="N10" i="1"/>
  <c r="F9" i="1"/>
  <c r="T9" i="1"/>
  <c r="J9" i="1"/>
  <c r="L9" i="1"/>
  <c r="N9" i="1"/>
  <c r="L13" i="1"/>
  <c r="J19" i="1"/>
  <c r="F19" i="1"/>
  <c r="F13" i="1"/>
  <c r="T19" i="1"/>
  <c r="T13" i="1"/>
  <c r="N19" i="1"/>
  <c r="N13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2" l="1"/>
  <c r="E7" i="1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<sst xmlns="http://schemas.openxmlformats.org/spreadsheetml/2006/main" count="647" uniqueCount="296">
  <si>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</si>
  <si>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</si>
  <si>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</si>
  <si>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</si>
  <si>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</si>
  <si>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</si>
  <si>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</si>
  <si>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</si>
  <si>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</si>
  <si>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</si>
  <si>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</si>
  <si>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</si>
  <si>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</si>
  <si>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</si>
  <si>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</si>
  <si>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</si>
  <si>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</si>
  <si>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</si>
  <si>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</si>
  <si>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</si>
  <si>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</si>
  <si>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</si>
  <si>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</si>
  <si>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</si>
  <si>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</si>
  <si>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</si>
  <si>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</si>
  <si>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</si>
  <si>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</si>
  <si>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</si>
  <si>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</si>
  <si>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</si>
  <si>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</si>
  <si>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</si>
  <si>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</si>
  <si>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</si>
  <si>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</si>
  <si>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</si>
  <si>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</si>
  <si>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</si>
  <si>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</si>
  <si>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</si>
  <si>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</si>
  <si>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</si>
  <si>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</si>
  <si>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</si>
  <si>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</si>
  <si>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</si>
  <si>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</si>
  <si>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</si>
  <si>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</si>
  <si>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</si>
  <si>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</si>
  <si>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</si>
  <si>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</si>
  <si>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</si>
  <si>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</si>
  <si>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</si>
  <si>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</si>
  <si>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</si>
  <si>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</si>
  <si>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</si>
  <si>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</si>
  <si>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</si>
  <si>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</si>
  <si>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</si>
  <si>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</si>
  <si>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</si>
  <si>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</si>
  <si>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</si>
  <si>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</si>
  <si>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</si>
  <si>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</si>
  <si>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</si>
  <si>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</si>
  <si>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</si>
  <si>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</si>
  <si>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</si>
  <si>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</si>
  <si>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</si>
  <si>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</si>
  <si>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</si>
  <si>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</si>
  <si>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</si>
  <si>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</si>
  <si>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</si>
  <si>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</si>
  <si>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</si>
  <si>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</si>
  <si>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</si>
  <si>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</si>
  <si>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</si>
  <si>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</si>
  <si>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</si>
  <si>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</si>
  <si>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</si>
  <si>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</si>
  <si>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</si>
  <si>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</si>
  <si>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</si>
  <si>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</si>
  <si>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</si>
  <si>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</si>
  <si>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</si>
  <si>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</si>
  <si>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</si>
  <si>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</si>
  <si>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</si>
  <si>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</si>
  <si>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</si>
  <si>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</si>
  <si>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</si>
  <si>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</si>
  <si>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</si>
  <si>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</si>
  <si>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</si>
  <si>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</si>
  <si>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</si>
  <si>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</si>
  <si>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</si>
  <si>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</si>
  <si>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</si>
  <si>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</si>
  <si>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</si>
  <si>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</si>
  <si>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</si>
  <si>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</si>
  <si>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</si>
  <si>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</si>
  <si>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</si>
  <si>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</si>
  <si>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</si>
  <si>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</si>
  <si>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</si>
  <si>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</si>
  <si>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</si>
  <si>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</si>
  <si>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</si>
  <si>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</si>
  <si>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</si>
  <si>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</si>
  <si>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</si>
  <si>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</si>
  <si>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</si>
  <si>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</si>
  <si>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</si>
  <si>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</si>
  <si>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</si>
  <si>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</si>
  <si>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</si>
  <si>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</si>
  <si>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</si>
  <si>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</si>
  <si>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</si>
  <si>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</si>
  <si>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</si>
  <si>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</si>
  <si>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</si>
  <si>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</si>
  <si>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</si>
  <si>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</si>
  <si>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</si>
  <si>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</si>
  <si>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</si>
  <si>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</si>
  <si>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</si>
  <si>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</si>
  <si>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</si>
  <si>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</si>
  <si>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</si>
  <si>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</si>
  <si>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</si>
  <si>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</si>
  <si>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</si>
  <si>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</si>
  <si>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</si>
  <si>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</si>
  <si>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</si>
  <si>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</si>
  <si>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</si>
  <si>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</si>
  <si>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</si>
  <si>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</si>
  <si>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</si>
  <si>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</si>
  <si>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</si>
  <si>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</si>
  <si>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</si>
  <si>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</si>
  <si>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</si>
  <si>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</si>
  <si>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</si>
  <si>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</si>
  <si>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</si>
  <si>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</si>
  <si>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</si>
  <si>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</si>
  <si>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</si>
  <si>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</si>
  <si>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</si>
  <si>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</si>
  <si>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</si>
  <si>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</si>
  <si>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</si>
  <si>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</si>
  <si>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</si>
  <si>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</si>
  <si>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</si>
  <si>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</si>
  <si>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</si>
  <si>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</si>
  <si>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</si>
  <si>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</si>
  <si>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</si>
  <si>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</si>
  <si>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</si>
  <si>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</si>
  <si>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</si>
  <si>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</si>
  <si>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</si>
  <si>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</si>
  <si>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</si>
  <si>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</si>
  <si>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</si>
  <si>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</si>
  <si>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</si>
  <si>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</si>
  <si>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</si>
  <si>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</si>
  <si>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</si>
  <si>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</si>
  <si>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</si>
  <si>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</si>
  <si>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</si>
  <si>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</si>
  <si>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</si>
  <si>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</si>
  <si>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</si>
  <si>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</si>
  <si>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</si>
  <si>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</si>
  <si>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</si>
  <si>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</si>
  <si>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</si>
  <si>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</si>
  <si>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</si>
  <si>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</si>
  <si>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</si>
  <si>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</si>
  <si>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</si>
  <si>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</si>
  <si>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</si>
  <si>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</si>
  <si>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</si>
  <si>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</si>
  <si>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</si>
  <si>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</si>
  <si>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37000</t>
  </si>
  <si>
    <t>水洗化人口等（令和6年度実績）</t>
    <phoneticPr fontId="3"/>
  </si>
  <si>
    <t>し尿処理の状況（令和6年度実績）</t>
    <phoneticPr fontId="3"/>
  </si>
  <si>
    <t>37201</t>
  </si>
  <si>
    <t>高松市</t>
  </si>
  <si>
    <t/>
  </si>
  <si>
    <t>○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</si>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</sst>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17</v>
      </c>
      <c r="B7" s="108" t="s">
        <v>257</v>
      </c>
      <c r="C7" s="92" t="s">
        <v>198</v>
      </c>
      <c r="D7" s="93">
        <f>+SUM(E7,+I7)</f>
        <v>941780</v>
      </c>
      <c r="E7" s="93">
        <f>+SUM(G7+H7)</f>
        <v>52614</v>
      </c>
      <c r="F7" s="94">
        <f>IF(D7&gt;0,E7/D7*100,"-")</f>
        <v>5.586655057444414</v>
      </c>
      <c r="G7" s="93">
        <f>SUM(G$8:G$207)</f>
        <v>52279</v>
      </c>
      <c r="H7" s="93">
        <f>SUM(H$8:H$207)</f>
        <v>335</v>
      </c>
      <c r="I7" s="93">
        <f>+SUM(K7,+M7,O7+P7)</f>
        <v>889166</v>
      </c>
      <c r="J7" s="94">
        <f>IF(D7&gt;0,I7/D7*100,"-")</f>
        <v>94.413344942555582</v>
      </c>
      <c r="K7" s="93">
        <f>SUM(K$8:K$207)</f>
        <v>395227</v>
      </c>
      <c r="L7" s="94">
        <f>IF(D7&gt;0,K7/D7*100,"-")</f>
        <v>41.9659580793816</v>
      </c>
      <c r="M7" s="93">
        <f>SUM(M$8:M$207)</f>
        <v>348</v>
      </c>
      <c r="N7" s="94">
        <f>IF(D7&gt;0,M7/D7*100,"-")</f>
        <v>3.6951304975684343E-2</v>
      </c>
      <c r="O7" s="91">
        <f>SUM(O$8:O$207)</f>
        <v>10390</v>
      </c>
      <c r="P7" s="93">
        <f>SUM(Q7:S7)</f>
        <v>483201</v>
      </c>
      <c r="Q7" s="93">
        <f>SUM(Q$8:Q$207)</f>
        <v>158764</v>
      </c>
      <c r="R7" s="93">
        <f>SUM(R$8:R$207)</f>
        <v>324128</v>
      </c>
      <c r="S7" s="93">
        <f>SUM(S$8:S$207)</f>
        <v>309</v>
      </c>
      <c r="T7" s="94">
        <f>IF(D7&gt;0,P7/D7*100,"-")</f>
        <v>51.307205504470254</v>
      </c>
      <c r="U7" s="93">
        <f>SUM(U$8:U$207)</f>
        <v>18878</v>
      </c>
      <c r="V7" s="95">
        <f t="shared" ref="V7:AC7" si="0">COUNTIF(V$8:V$207,"○")</f>
        <v>15</v>
      </c>
      <c r="W7" s="95">
        <f t="shared" si="0"/>
        <v>0</v>
      </c>
      <c r="X7" s="95">
        <f t="shared" si="0"/>
        <v>0</v>
      </c>
      <c r="Y7" s="95">
        <f t="shared" si="0"/>
        <v>2</v>
      </c>
      <c r="Z7" s="95">
        <f t="shared" si="0"/>
        <v>11</v>
      </c>
      <c r="AA7" s="95">
        <f t="shared" si="0"/>
        <v>0</v>
      </c>
      <c r="AB7" s="95">
        <f t="shared" si="0"/>
        <v>0</v>
      </c>
      <c r="AC7" s="95">
        <f t="shared" si="0"/>
        <v>6</v>
      </c>
    </row>
    <row r="8" spans="1:31" ht="13.5" customHeight="1">
      <c r="A8" s="85" t="s">
        <v>17</v>
      </c>
      <c r="B8" s="86" t="s">
        <v>260</v>
      </c>
      <c r="C8" s="85" t="s">
        <v>261</v>
      </c>
      <c r="D8" s="87">
        <f>+SUM(E8,+I8)</f>
        <v>417868</v>
      </c>
      <c r="E8" s="87">
        <f>+SUM(G8+H8)</f>
        <v>8463</v>
      </c>
      <c r="F8" s="106">
        <f>IF(D8&gt;0,E8/D8*100,"-")</f>
        <v>2.0252807106550397</v>
      </c>
      <c r="G8" s="87">
        <v>8463</v>
      </c>
      <c r="H8" s="87">
        <v>0</v>
      </c>
      <c r="I8" s="87">
        <f>+SUM(K8,+M8,O8+P8)</f>
        <v>409405</v>
      </c>
      <c r="J8" s="88">
        <f>IF(D8&gt;0,I8/D8*100,"-")</f>
        <v>97.974719289344961</v>
      </c>
      <c r="K8" s="87">
        <v>250182</v>
      </c>
      <c r="L8" s="88">
        <f>IF(D8&gt;0,K8/D8*100,"-")</f>
        <v>59.871059760498532</v>
      </c>
      <c r="M8" s="87">
        <v>60</v>
      </c>
      <c r="N8" s="88">
        <f>IF(D8&gt;0,M8/D8*100,"-")</f>
        <v>1.4358601280787234E-2</v>
      </c>
      <c r="O8" s="87">
        <v>131</v>
      </c>
      <c r="P8" s="87">
        <f>SUM(Q8:S8)</f>
        <v>159032</v>
      </c>
      <c r="Q8" s="87">
        <v>47800</v>
      </c>
      <c r="R8" s="87">
        <v>111232</v>
      </c>
      <c r="S8" s="87">
        <v>0</v>
      </c>
      <c r="T8" s="88">
        <f>IF(D8&gt;0,P8/D8*100,"-")</f>
        <v>38.057951314769255</v>
      </c>
      <c r="U8" s="87">
        <v>6607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17</v>
      </c>
      <c r="B9" s="86" t="s">
        <v>264</v>
      </c>
      <c r="C9" s="85" t="s">
        <v>265</v>
      </c>
      <c r="D9" s="87">
        <f>+SUM(E9,+I9)</f>
        <v>110888</v>
      </c>
      <c r="E9" s="87">
        <f>+SUM(G9+H9)</f>
        <v>5194</v>
      </c>
      <c r="F9" s="106">
        <f>IF(D9&gt;0,E9/D9*100,"-")</f>
        <v>4.6840054830098836</v>
      </c>
      <c r="G9" s="87">
        <v>5190</v>
      </c>
      <c r="H9" s="87">
        <v>4</v>
      </c>
      <c r="I9" s="87">
        <f>+SUM(K9,+M9,O9+P9)</f>
        <v>105694</v>
      </c>
      <c r="J9" s="88">
        <f>IF(D9&gt;0,I9/D9*100,"-")</f>
        <v>95.315994516990116</v>
      </c>
      <c r="K9" s="87">
        <v>41981</v>
      </c>
      <c r="L9" s="88">
        <f>IF(D9&gt;0,K9/D9*100,"-")</f>
        <v>37.858920712791281</v>
      </c>
      <c r="M9" s="87">
        <v>0</v>
      </c>
      <c r="N9" s="88">
        <f>IF(D9&gt;0,M9/D9*100,"-")</f>
        <v>0</v>
      </c>
      <c r="O9" s="87">
        <v>2454</v>
      </c>
      <c r="P9" s="87">
        <f>SUM(Q9:S9)</f>
        <v>61259</v>
      </c>
      <c r="Q9" s="87">
        <v>29480</v>
      </c>
      <c r="R9" s="87">
        <v>31779</v>
      </c>
      <c r="S9" s="87">
        <v>0</v>
      </c>
      <c r="T9" s="88">
        <f>IF(D9&gt;0,P9/D9*100,"-")</f>
        <v>55.244030012264624</v>
      </c>
      <c r="U9" s="87">
        <v>2827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17</v>
      </c>
      <c r="B10" s="86" t="s">
        <v>266</v>
      </c>
      <c r="C10" s="85" t="s">
        <v>267</v>
      </c>
      <c r="D10" s="87">
        <f>+SUM(E10,+I10)</f>
        <v>49784</v>
      </c>
      <c r="E10" s="87">
        <f>+SUM(G10+H10)</f>
        <v>5295</v>
      </c>
      <c r="F10" s="106">
        <f>IF(D10&gt;0,E10/D10*100,"-")</f>
        <v>10.635947292302749</v>
      </c>
      <c r="G10" s="87">
        <v>5295</v>
      </c>
      <c r="H10" s="87">
        <v>0</v>
      </c>
      <c r="I10" s="87">
        <f>+SUM(K10,+M10,O10+P10)</f>
        <v>44489</v>
      </c>
      <c r="J10" s="88">
        <f>IF(D10&gt;0,I10/D10*100,"-")</f>
        <v>89.364052707697255</v>
      </c>
      <c r="K10" s="87">
        <v>11929</v>
      </c>
      <c r="L10" s="88">
        <f>IF(D10&gt;0,K10/D10*100,"-")</f>
        <v>23.961513739354011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32560</v>
      </c>
      <c r="Q10" s="87">
        <v>8811</v>
      </c>
      <c r="R10" s="87">
        <v>23749</v>
      </c>
      <c r="S10" s="87">
        <v>0</v>
      </c>
      <c r="T10" s="88">
        <f>IF(D10&gt;0,P10/D10*100,"-")</f>
        <v>65.402538968343237</v>
      </c>
      <c r="U10" s="87">
        <v>1422</v>
      </c>
      <c r="V10" s="85" t="s">
        <v>263</v>
      </c>
      <c r="W10" s="85"/>
      <c r="X10" s="85"/>
      <c r="Y10" s="85"/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17</v>
      </c>
      <c r="B11" s="86" t="s">
        <v>268</v>
      </c>
      <c r="C11" s="85" t="s">
        <v>269</v>
      </c>
      <c r="D11" s="87">
        <f>+SUM(E11,+I11)</f>
        <v>29953</v>
      </c>
      <c r="E11" s="87">
        <f>+SUM(G11+H11)</f>
        <v>5218</v>
      </c>
      <c r="F11" s="106">
        <f>IF(D11&gt;0,E11/D11*100,"-")</f>
        <v>17.420625646846727</v>
      </c>
      <c r="G11" s="87">
        <v>5201</v>
      </c>
      <c r="H11" s="87">
        <v>17</v>
      </c>
      <c r="I11" s="87">
        <f>+SUM(K11,+M11,O11+P11)</f>
        <v>24735</v>
      </c>
      <c r="J11" s="88">
        <f>IF(D11&gt;0,I11/D11*100,"-")</f>
        <v>82.579374353153284</v>
      </c>
      <c r="K11" s="87">
        <v>15967</v>
      </c>
      <c r="L11" s="88">
        <f>IF(D11&gt;0,K11/D11*100,"-")</f>
        <v>53.306847394250987</v>
      </c>
      <c r="M11" s="87">
        <v>288</v>
      </c>
      <c r="N11" s="88">
        <f>IF(D11&gt;0,M11/D11*100,"-")</f>
        <v>0.96150635996394351</v>
      </c>
      <c r="O11" s="87">
        <v>0</v>
      </c>
      <c r="P11" s="87">
        <f>SUM(Q11:S11)</f>
        <v>8480</v>
      </c>
      <c r="Q11" s="87">
        <v>2324</v>
      </c>
      <c r="R11" s="87">
        <v>6156</v>
      </c>
      <c r="S11" s="87">
        <v>0</v>
      </c>
      <c r="T11" s="88">
        <f>IF(D11&gt;0,P11/D11*100,"-")</f>
        <v>28.311020598938335</v>
      </c>
      <c r="U11" s="87">
        <v>394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17</v>
      </c>
      <c r="B12" s="86" t="s">
        <v>270</v>
      </c>
      <c r="C12" s="85" t="s">
        <v>271</v>
      </c>
      <c r="D12" s="87">
        <f>+SUM(E12,+I12)</f>
        <v>56488</v>
      </c>
      <c r="E12" s="87">
        <f>+SUM(G12+H12)</f>
        <v>3270</v>
      </c>
      <c r="F12" s="106">
        <f>IF(D12&gt;0,E12/D12*100,"-")</f>
        <v>5.7888401076334794</v>
      </c>
      <c r="G12" s="87">
        <v>3270</v>
      </c>
      <c r="H12" s="87">
        <v>0</v>
      </c>
      <c r="I12" s="87">
        <f>+SUM(K12,+M12,O12+P12)</f>
        <v>53218</v>
      </c>
      <c r="J12" s="88">
        <f>IF(D12&gt;0,I12/D12*100,"-")</f>
        <v>94.211159892366524</v>
      </c>
      <c r="K12" s="87">
        <v>9981</v>
      </c>
      <c r="L12" s="88">
        <f>IF(D12&gt;0,K12/D12*100,"-")</f>
        <v>17.669239484492284</v>
      </c>
      <c r="M12" s="87">
        <v>0</v>
      </c>
      <c r="N12" s="88">
        <f>IF(D12&gt;0,M12/D12*100,"-")</f>
        <v>0</v>
      </c>
      <c r="O12" s="87">
        <v>488</v>
      </c>
      <c r="P12" s="87">
        <f>SUM(Q12:S12)</f>
        <v>42749</v>
      </c>
      <c r="Q12" s="87">
        <v>16462</v>
      </c>
      <c r="R12" s="87">
        <v>26287</v>
      </c>
      <c r="S12" s="87">
        <v>0</v>
      </c>
      <c r="T12" s="88">
        <f>IF(D12&gt;0,P12/D12*100,"-")</f>
        <v>75.678020110465937</v>
      </c>
      <c r="U12" s="87">
        <v>1413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17</v>
      </c>
      <c r="B13" s="86" t="s">
        <v>272</v>
      </c>
      <c r="C13" s="85" t="s">
        <v>273</v>
      </c>
      <c r="D13" s="87">
        <f>+SUM(E13,+I13)</f>
        <v>44539</v>
      </c>
      <c r="E13" s="87">
        <f>+SUM(G13+H13)</f>
        <v>2660</v>
      </c>
      <c r="F13" s="106">
        <f>IF(D13&gt;0,E13/D13*100,"-")</f>
        <v>5.9722939446327938</v>
      </c>
      <c r="G13" s="87">
        <v>2586</v>
      </c>
      <c r="H13" s="87">
        <v>74</v>
      </c>
      <c r="I13" s="87">
        <f>+SUM(K13,+M13,O13+P13)</f>
        <v>41879</v>
      </c>
      <c r="J13" s="88">
        <f>IF(D13&gt;0,I13/D13*100,"-")</f>
        <v>94.027706055367204</v>
      </c>
      <c r="K13" s="87">
        <v>17811</v>
      </c>
      <c r="L13" s="88">
        <f>IF(D13&gt;0,K13/D13*100,"-")</f>
        <v>39.989671972877701</v>
      </c>
      <c r="M13" s="87">
        <v>0</v>
      </c>
      <c r="N13" s="88">
        <f>IF(D13&gt;0,M13/D13*100,"-")</f>
        <v>0</v>
      </c>
      <c r="O13" s="87">
        <v>1275</v>
      </c>
      <c r="P13" s="87">
        <f>SUM(Q13:S13)</f>
        <v>22793</v>
      </c>
      <c r="Q13" s="87">
        <v>7000</v>
      </c>
      <c r="R13" s="87">
        <v>15793</v>
      </c>
      <c r="S13" s="87">
        <v>0</v>
      </c>
      <c r="T13" s="88">
        <f>IF(D13&gt;0,P13/D13*100,"-")</f>
        <v>51.175374390983187</v>
      </c>
      <c r="U13" s="87">
        <v>701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17</v>
      </c>
      <c r="B14" s="86" t="s">
        <v>274</v>
      </c>
      <c r="C14" s="85" t="s">
        <v>275</v>
      </c>
      <c r="D14" s="87">
        <f>+SUM(E14,+I14)</f>
        <v>27489</v>
      </c>
      <c r="E14" s="87">
        <f>+SUM(G14+H14)</f>
        <v>1495</v>
      </c>
      <c r="F14" s="106">
        <f>IF(D14&gt;0,E14/D14*100,"-")</f>
        <v>5.4385390519844297</v>
      </c>
      <c r="G14" s="87">
        <v>1495</v>
      </c>
      <c r="H14" s="87">
        <v>0</v>
      </c>
      <c r="I14" s="87">
        <f>+SUM(K14,+M14,O14+P14)</f>
        <v>25994</v>
      </c>
      <c r="J14" s="88">
        <f>IF(D14&gt;0,I14/D14*100,"-")</f>
        <v>94.561460948015579</v>
      </c>
      <c r="K14" s="87">
        <v>1575</v>
      </c>
      <c r="L14" s="88">
        <f>IF(D14&gt;0,K14/D14*100,"-")</f>
        <v>5.7295645530939643</v>
      </c>
      <c r="M14" s="87">
        <v>0</v>
      </c>
      <c r="N14" s="88">
        <f>IF(D14&gt;0,M14/D14*100,"-")</f>
        <v>0</v>
      </c>
      <c r="O14" s="87">
        <v>2953</v>
      </c>
      <c r="P14" s="87">
        <f>SUM(Q14:S14)</f>
        <v>21466</v>
      </c>
      <c r="Q14" s="87">
        <v>5834</v>
      </c>
      <c r="R14" s="87">
        <v>15632</v>
      </c>
      <c r="S14" s="87">
        <v>0</v>
      </c>
      <c r="T14" s="88">
        <f>IF(D14&gt;0,P14/D14*100,"-")</f>
        <v>78.089417585215898</v>
      </c>
      <c r="U14" s="87">
        <v>361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17</v>
      </c>
      <c r="B15" s="86" t="s">
        <v>276</v>
      </c>
      <c r="C15" s="85" t="s">
        <v>277</v>
      </c>
      <c r="D15" s="87">
        <f>+SUM(E15,+I15)</f>
        <v>60694</v>
      </c>
      <c r="E15" s="87">
        <f>+SUM(G15+H15)</f>
        <v>4412</v>
      </c>
      <c r="F15" s="106">
        <f>IF(D15&gt;0,E15/D15*100,"-")</f>
        <v>7.2692523148910935</v>
      </c>
      <c r="G15" s="87">
        <v>4253</v>
      </c>
      <c r="H15" s="87">
        <v>159</v>
      </c>
      <c r="I15" s="87">
        <f>+SUM(K15,+M15,O15+P15)</f>
        <v>56282</v>
      </c>
      <c r="J15" s="88">
        <f>IF(D15&gt;0,I15/D15*100,"-")</f>
        <v>92.730747685108909</v>
      </c>
      <c r="K15" s="87">
        <v>0</v>
      </c>
      <c r="L15" s="88">
        <f>IF(D15&gt;0,K15/D15*100,"-")</f>
        <v>0</v>
      </c>
      <c r="M15" s="87">
        <v>0</v>
      </c>
      <c r="N15" s="88">
        <f>IF(D15&gt;0,M15/D15*100,"-")</f>
        <v>0</v>
      </c>
      <c r="O15" s="87">
        <v>1772</v>
      </c>
      <c r="P15" s="87">
        <f>SUM(Q15:S15)</f>
        <v>54510</v>
      </c>
      <c r="Q15" s="87">
        <v>15727</v>
      </c>
      <c r="R15" s="87">
        <v>38783</v>
      </c>
      <c r="S15" s="87">
        <v>0</v>
      </c>
      <c r="T15" s="88">
        <f>IF(D15&gt;0,P15/D15*100,"-")</f>
        <v>89.81118397205654</v>
      </c>
      <c r="U15" s="87">
        <v>1345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17</v>
      </c>
      <c r="B16" s="86" t="s">
        <v>278</v>
      </c>
      <c r="C16" s="85" t="s">
        <v>279</v>
      </c>
      <c r="D16" s="87">
        <f>+SUM(E16,+I16)</f>
        <v>12498</v>
      </c>
      <c r="E16" s="87">
        <f>+SUM(G16+H16)</f>
        <v>3860</v>
      </c>
      <c r="F16" s="106">
        <f>IF(D16&gt;0,E16/D16*100,"-")</f>
        <v>30.884941590654503</v>
      </c>
      <c r="G16" s="87">
        <v>3860</v>
      </c>
      <c r="H16" s="87">
        <v>0</v>
      </c>
      <c r="I16" s="87">
        <f>+SUM(K16,+M16,O16+P16)</f>
        <v>8638</v>
      </c>
      <c r="J16" s="88">
        <f>IF(D16&gt;0,I16/D16*100,"-")</f>
        <v>69.115058409345494</v>
      </c>
      <c r="K16" s="87">
        <v>0</v>
      </c>
      <c r="L16" s="88">
        <f>IF(D16&gt;0,K16/D16*100,"-")</f>
        <v>0</v>
      </c>
      <c r="M16" s="87">
        <v>0</v>
      </c>
      <c r="N16" s="88">
        <f>IF(D16&gt;0,M16/D16*100,"-")</f>
        <v>0</v>
      </c>
      <c r="O16" s="87">
        <v>340</v>
      </c>
      <c r="P16" s="87">
        <f>SUM(Q16:S16)</f>
        <v>8298</v>
      </c>
      <c r="Q16" s="87">
        <v>2874</v>
      </c>
      <c r="R16" s="87">
        <v>5142</v>
      </c>
      <c r="S16" s="87">
        <v>282</v>
      </c>
      <c r="T16" s="88">
        <f>IF(D16&gt;0,P16/D16*100,"-")</f>
        <v>66.394623139702361</v>
      </c>
      <c r="U16" s="87">
        <v>139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17</v>
      </c>
      <c r="B17" s="86" t="s">
        <v>280</v>
      </c>
      <c r="C17" s="85" t="s">
        <v>281</v>
      </c>
      <c r="D17" s="87">
        <f>+SUM(E17,+I17)</f>
        <v>13125</v>
      </c>
      <c r="E17" s="87">
        <f>+SUM(G17+H17)</f>
        <v>810</v>
      </c>
      <c r="F17" s="106">
        <f>IF(D17&gt;0,E17/D17*100,"-")</f>
        <v>6.1714285714285717</v>
      </c>
      <c r="G17" s="87">
        <v>810</v>
      </c>
      <c r="H17" s="87">
        <v>0</v>
      </c>
      <c r="I17" s="87">
        <f>+SUM(K17,+M17,O17+P17)</f>
        <v>12315</v>
      </c>
      <c r="J17" s="88">
        <f>IF(D17&gt;0,I17/D17*100,"-")</f>
        <v>93.828571428571422</v>
      </c>
      <c r="K17" s="87">
        <v>0</v>
      </c>
      <c r="L17" s="88">
        <f>IF(D17&gt;0,K17/D17*100,"-")</f>
        <v>0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12315</v>
      </c>
      <c r="Q17" s="87">
        <v>5401</v>
      </c>
      <c r="R17" s="87">
        <v>6914</v>
      </c>
      <c r="S17" s="87">
        <v>0</v>
      </c>
      <c r="T17" s="88">
        <f>IF(D17&gt;0,P17/D17*100,"-")</f>
        <v>93.828571428571422</v>
      </c>
      <c r="U17" s="87">
        <v>213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17</v>
      </c>
      <c r="B18" s="86" t="s">
        <v>282</v>
      </c>
      <c r="C18" s="85" t="s">
        <v>283</v>
      </c>
      <c r="D18" s="87">
        <f>+SUM(E18,+I18)</f>
        <v>26936</v>
      </c>
      <c r="E18" s="87">
        <f>+SUM(G18+H18)</f>
        <v>3109</v>
      </c>
      <c r="F18" s="106">
        <f>IF(D18&gt;0,E18/D18*100,"-")</f>
        <v>11.542174042174041</v>
      </c>
      <c r="G18" s="87">
        <v>3109</v>
      </c>
      <c r="H18" s="87">
        <v>0</v>
      </c>
      <c r="I18" s="87">
        <f>+SUM(K18,+M18,O18+P18)</f>
        <v>23827</v>
      </c>
      <c r="J18" s="88">
        <f>IF(D18&gt;0,I18/D18*100,"-")</f>
        <v>88.457825957825946</v>
      </c>
      <c r="K18" s="87">
        <v>2994</v>
      </c>
      <c r="L18" s="88">
        <f>IF(D18&gt;0,K18/D18*100,"-")</f>
        <v>11.115236115236115</v>
      </c>
      <c r="M18" s="87">
        <v>0</v>
      </c>
      <c r="N18" s="88">
        <f>IF(D18&gt;0,M18/D18*100,"-")</f>
        <v>0</v>
      </c>
      <c r="O18" s="87">
        <v>433</v>
      </c>
      <c r="P18" s="87">
        <f>SUM(Q18:S18)</f>
        <v>20400</v>
      </c>
      <c r="Q18" s="87">
        <v>7163</v>
      </c>
      <c r="R18" s="87">
        <v>13237</v>
      </c>
      <c r="S18" s="87">
        <v>0</v>
      </c>
      <c r="T18" s="88">
        <f>IF(D18&gt;0,P18/D18*100,"-")</f>
        <v>75.735075735075725</v>
      </c>
      <c r="U18" s="87">
        <v>300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17</v>
      </c>
      <c r="B19" s="86" t="s">
        <v>284</v>
      </c>
      <c r="C19" s="85" t="s">
        <v>285</v>
      </c>
      <c r="D19" s="87">
        <f>+SUM(E19,+I19)</f>
        <v>2915</v>
      </c>
      <c r="E19" s="87">
        <f>+SUM(G19+H19)</f>
        <v>43</v>
      </c>
      <c r="F19" s="106">
        <f>IF(D19&gt;0,E19/D19*100,"-")</f>
        <v>1.4751286449399656</v>
      </c>
      <c r="G19" s="87">
        <v>37</v>
      </c>
      <c r="H19" s="87">
        <v>6</v>
      </c>
      <c r="I19" s="87">
        <f>+SUM(K19,+M19,O19+P19)</f>
        <v>2872</v>
      </c>
      <c r="J19" s="88">
        <f>IF(D19&gt;0,I19/D19*100,"-")</f>
        <v>98.524871355060043</v>
      </c>
      <c r="K19" s="87">
        <v>2676</v>
      </c>
      <c r="L19" s="88">
        <f>IF(D19&gt;0,K19/D19*100,"-")</f>
        <v>91.801029159519715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196</v>
      </c>
      <c r="Q19" s="87">
        <v>0</v>
      </c>
      <c r="R19" s="87">
        <v>169</v>
      </c>
      <c r="S19" s="87">
        <v>27</v>
      </c>
      <c r="T19" s="88">
        <f>IF(D19&gt;0,P19/D19*100,"-")</f>
        <v>6.7238421955403087</v>
      </c>
      <c r="U19" s="87">
        <v>81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17</v>
      </c>
      <c r="B20" s="86" t="s">
        <v>286</v>
      </c>
      <c r="C20" s="85" t="s">
        <v>287</v>
      </c>
      <c r="D20" s="87">
        <f>+SUM(E20,+I20)</f>
        <v>18379</v>
      </c>
      <c r="E20" s="87">
        <f>+SUM(G20+H20)</f>
        <v>352</v>
      </c>
      <c r="F20" s="106">
        <f>IF(D20&gt;0,E20/D20*100,"-")</f>
        <v>1.9152293378312206</v>
      </c>
      <c r="G20" s="87">
        <v>352</v>
      </c>
      <c r="H20" s="87">
        <v>0</v>
      </c>
      <c r="I20" s="87">
        <f>+SUM(K20,+M20,O20+P20)</f>
        <v>18027</v>
      </c>
      <c r="J20" s="88">
        <f>IF(D20&gt;0,I20/D20*100,"-")</f>
        <v>98.084770662168779</v>
      </c>
      <c r="K20" s="87">
        <v>14590</v>
      </c>
      <c r="L20" s="88">
        <f>IF(D20&gt;0,K20/D20*100,"-")</f>
        <v>79.384079656129273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3437</v>
      </c>
      <c r="Q20" s="87">
        <v>706</v>
      </c>
      <c r="R20" s="87">
        <v>2731</v>
      </c>
      <c r="S20" s="87">
        <v>0</v>
      </c>
      <c r="T20" s="88">
        <f>IF(D20&gt;0,P20/D20*100,"-")</f>
        <v>18.700691006039502</v>
      </c>
      <c r="U20" s="87">
        <v>848</v>
      </c>
      <c r="V20" s="85" t="s">
        <v>263</v>
      </c>
      <c r="W20" s="85"/>
      <c r="X20" s="85"/>
      <c r="Y20" s="85"/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17</v>
      </c>
      <c r="B21" s="86" t="s">
        <v>288</v>
      </c>
      <c r="C21" s="85" t="s">
        <v>289</v>
      </c>
      <c r="D21" s="87">
        <f>+SUM(E21,+I21)</f>
        <v>22954</v>
      </c>
      <c r="E21" s="87">
        <f>+SUM(G21+H21)</f>
        <v>1170</v>
      </c>
      <c r="F21" s="106">
        <f>IF(D21&gt;0,E21/D21*100,"-")</f>
        <v>5.0971508233859018</v>
      </c>
      <c r="G21" s="87">
        <v>1170</v>
      </c>
      <c r="H21" s="87">
        <v>0</v>
      </c>
      <c r="I21" s="87">
        <f>+SUM(K21,+M21,O21+P21)</f>
        <v>21784</v>
      </c>
      <c r="J21" s="88">
        <f>IF(D21&gt;0,I21/D21*100,"-")</f>
        <v>94.902849176614097</v>
      </c>
      <c r="K21" s="87">
        <v>7452</v>
      </c>
      <c r="L21" s="88">
        <f>IF(D21&gt;0,K21/D21*100,"-")</f>
        <v>32.46492985971944</v>
      </c>
      <c r="M21" s="87">
        <v>0</v>
      </c>
      <c r="N21" s="88">
        <f>IF(D21&gt;0,M21/D21*100,"-")</f>
        <v>0</v>
      </c>
      <c r="O21" s="87">
        <v>84</v>
      </c>
      <c r="P21" s="87">
        <f>SUM(Q21:S21)</f>
        <v>14248</v>
      </c>
      <c r="Q21" s="87">
        <v>2865</v>
      </c>
      <c r="R21" s="87">
        <v>11383</v>
      </c>
      <c r="S21" s="87">
        <v>0</v>
      </c>
      <c r="T21" s="88">
        <f>IF(D21&gt;0,P21/D21*100,"-")</f>
        <v>62.071970027010551</v>
      </c>
      <c r="U21" s="87">
        <v>478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17</v>
      </c>
      <c r="B22" s="86" t="s">
        <v>290</v>
      </c>
      <c r="C22" s="85" t="s">
        <v>291</v>
      </c>
      <c r="D22" s="87">
        <f>+SUM(E22,+I22)</f>
        <v>8188</v>
      </c>
      <c r="E22" s="87">
        <f>+SUM(G22+H22)</f>
        <v>1525</v>
      </c>
      <c r="F22" s="106">
        <f>IF(D22&gt;0,E22/D22*100,"-")</f>
        <v>18.624816805080606</v>
      </c>
      <c r="G22" s="87">
        <v>1525</v>
      </c>
      <c r="H22" s="87">
        <v>0</v>
      </c>
      <c r="I22" s="87">
        <f>+SUM(K22,+M22,O22+P22)</f>
        <v>6663</v>
      </c>
      <c r="J22" s="88">
        <f>IF(D22&gt;0,I22/D22*100,"-")</f>
        <v>81.375183194919401</v>
      </c>
      <c r="K22" s="87">
        <v>3066</v>
      </c>
      <c r="L22" s="88">
        <f>IF(D22&gt;0,K22/D22*100,"-")</f>
        <v>37.445041524181725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3597</v>
      </c>
      <c r="Q22" s="87">
        <v>471</v>
      </c>
      <c r="R22" s="87">
        <v>3126</v>
      </c>
      <c r="S22" s="87">
        <v>0</v>
      </c>
      <c r="T22" s="88">
        <f>IF(D22&gt;0,P22/D22*100,"-")</f>
        <v>43.930141670737669</v>
      </c>
      <c r="U22" s="87">
        <v>296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17</v>
      </c>
      <c r="B23" s="86" t="s">
        <v>292</v>
      </c>
      <c r="C23" s="85" t="s">
        <v>293</v>
      </c>
      <c r="D23" s="87">
        <f>+SUM(E23,+I23)</f>
        <v>21881</v>
      </c>
      <c r="E23" s="87">
        <f>+SUM(G23+H23)</f>
        <v>929</v>
      </c>
      <c r="F23" s="106">
        <f>IF(D23&gt;0,E23/D23*100,"-")</f>
        <v>4.2456926100269641</v>
      </c>
      <c r="G23" s="87">
        <v>929</v>
      </c>
      <c r="H23" s="87">
        <v>0</v>
      </c>
      <c r="I23" s="87">
        <f>+SUM(K23,+M23,O23+P23)</f>
        <v>20952</v>
      </c>
      <c r="J23" s="88">
        <f>IF(D23&gt;0,I23/D23*100,"-")</f>
        <v>95.754307389973036</v>
      </c>
      <c r="K23" s="87">
        <v>13114</v>
      </c>
      <c r="L23" s="88">
        <f>IF(D23&gt;0,K23/D23*100,"-")</f>
        <v>59.933275444449521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7838</v>
      </c>
      <c r="Q23" s="87">
        <v>2978</v>
      </c>
      <c r="R23" s="87">
        <v>4860</v>
      </c>
      <c r="S23" s="87">
        <v>0</v>
      </c>
      <c r="T23" s="88">
        <f>IF(D23&gt;0,P23/D23*100,"-")</f>
        <v>35.821031945523515</v>
      </c>
      <c r="U23" s="87">
        <v>1202</v>
      </c>
      <c r="V23" s="85" t="s">
        <v>263</v>
      </c>
      <c r="W23" s="85"/>
      <c r="X23" s="85"/>
      <c r="Y23" s="85"/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17</v>
      </c>
      <c r="B24" s="86" t="s">
        <v>294</v>
      </c>
      <c r="C24" s="85" t="s">
        <v>295</v>
      </c>
      <c r="D24" s="87">
        <f>+SUM(E24,+I24)</f>
        <v>17201</v>
      </c>
      <c r="E24" s="87">
        <f>+SUM(G24+H24)</f>
        <v>4809</v>
      </c>
      <c r="F24" s="106">
        <f>IF(D24&gt;0,E24/D24*100,"-")</f>
        <v>27.95767687925121</v>
      </c>
      <c r="G24" s="87">
        <v>4734</v>
      </c>
      <c r="H24" s="87">
        <v>75</v>
      </c>
      <c r="I24" s="87">
        <f>+SUM(K24,+M24,O24+P24)</f>
        <v>12392</v>
      </c>
      <c r="J24" s="88">
        <f>IF(D24&gt;0,I24/D24*100,"-")</f>
        <v>72.04232312074879</v>
      </c>
      <c r="K24" s="87">
        <v>1909</v>
      </c>
      <c r="L24" s="88">
        <f>IF(D24&gt;0,K24/D24*100,"-")</f>
        <v>11.098191965583396</v>
      </c>
      <c r="M24" s="87">
        <v>0</v>
      </c>
      <c r="N24" s="88">
        <f>IF(D24&gt;0,M24/D24*100,"-")</f>
        <v>0</v>
      </c>
      <c r="O24" s="87">
        <v>460</v>
      </c>
      <c r="P24" s="87">
        <f>SUM(Q24:S24)</f>
        <v>10023</v>
      </c>
      <c r="Q24" s="87">
        <v>2868</v>
      </c>
      <c r="R24" s="87">
        <v>7155</v>
      </c>
      <c r="S24" s="87">
        <v>0</v>
      </c>
      <c r="T24" s="88">
        <f>IF(D24&gt;0,P24/D24*100,"-")</f>
        <v>58.269868030928428</v>
      </c>
      <c r="U24" s="87">
        <v>251</v>
      </c>
      <c r="V24" s="85" t="s">
        <v>263</v>
      </c>
      <c r="W24" s="85"/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/>
      <c r="B25" s="86"/>
      <c r="C25" s="85"/>
      <c r="D25" s="87"/>
      <c r="E25" s="87"/>
      <c r="F25" s="106"/>
      <c r="G25" s="87"/>
      <c r="H25" s="87"/>
      <c r="I25" s="87"/>
      <c r="J25" s="88"/>
      <c r="K25" s="87"/>
      <c r="L25" s="88"/>
      <c r="M25" s="87"/>
      <c r="N25" s="88"/>
      <c r="O25" s="87"/>
      <c r="P25" s="87"/>
      <c r="Q25" s="87"/>
      <c r="R25" s="87"/>
      <c r="S25" s="87"/>
      <c r="T25" s="88"/>
      <c r="U25" s="87"/>
      <c r="V25" s="85"/>
      <c r="W25" s="85"/>
      <c r="X25" s="85"/>
      <c r="Y25" s="85"/>
      <c r="Z25" s="85"/>
      <c r="AA25" s="85"/>
      <c r="AB25" s="85"/>
      <c r="AC25" s="85"/>
    </row>
    <row r="26" spans="1:30" ht="13.5" customHeight="1">
      <c r="A26" s="85"/>
      <c r="B26" s="86"/>
      <c r="C26" s="85"/>
      <c r="D26" s="87"/>
      <c r="E26" s="87"/>
      <c r="F26" s="106"/>
      <c r="G26" s="87"/>
      <c r="H26" s="87"/>
      <c r="I26" s="87"/>
      <c r="J26" s="88"/>
      <c r="K26" s="87"/>
      <c r="L26" s="88"/>
      <c r="M26" s="87"/>
      <c r="N26" s="88"/>
      <c r="O26" s="87"/>
      <c r="P26" s="87"/>
      <c r="Q26" s="87"/>
      <c r="R26" s="87"/>
      <c r="S26" s="87"/>
      <c r="T26" s="88"/>
      <c r="U26" s="87"/>
      <c r="V26" s="85"/>
      <c r="W26" s="85"/>
      <c r="X26" s="85"/>
      <c r="Y26" s="85"/>
      <c r="Z26" s="85"/>
      <c r="AA26" s="85"/>
      <c r="AB26" s="85"/>
      <c r="AC26" s="85"/>
    </row>
    <row r="27" spans="1:30" ht="13.5" customHeight="1">
      <c r="A27" s="85"/>
      <c r="B27" s="86"/>
      <c r="C27" s="85"/>
      <c r="D27" s="87"/>
      <c r="E27" s="87"/>
      <c r="F27" s="106"/>
      <c r="G27" s="87"/>
      <c r="H27" s="87"/>
      <c r="I27" s="87"/>
      <c r="J27" s="88"/>
      <c r="K27" s="87"/>
      <c r="L27" s="88"/>
      <c r="M27" s="87"/>
      <c r="N27" s="88"/>
      <c r="O27" s="87"/>
      <c r="P27" s="87"/>
      <c r="Q27" s="87"/>
      <c r="R27" s="87"/>
      <c r="S27" s="87"/>
      <c r="T27" s="88"/>
      <c r="U27" s="87"/>
      <c r="V27" s="85"/>
      <c r="W27" s="85"/>
      <c r="X27" s="85"/>
      <c r="Y27" s="85"/>
      <c r="Z27" s="85"/>
      <c r="AA27" s="85"/>
      <c r="AB27" s="85"/>
      <c r="AC27" s="85"/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4">
    <sortCondition ref="A8:A24"/>
    <sortCondition ref="B8:B24"/>
    <sortCondition ref="C8:C24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香川県</v>
      </c>
      <c r="B7" s="90" t="str">
        <f>水洗化人口等!B7</f>
        <v>37000</v>
      </c>
      <c r="C7" s="89" t="s">
        <v>198</v>
      </c>
      <c r="D7" s="91">
        <f>SUM(E7,+H7,+K7)</f>
        <v>173603</v>
      </c>
      <c r="E7" s="91">
        <f>SUM(F7:G7)</f>
        <v>12829</v>
      </c>
      <c r="F7" s="91">
        <f>SUM(F$8:F$207)</f>
        <v>11079</v>
      </c>
      <c r="G7" s="91">
        <f>SUM(G$8:G$207)</f>
        <v>1750</v>
      </c>
      <c r="H7" s="91">
        <f>SUM(I7:J7)</f>
        <v>25141</v>
      </c>
      <c r="I7" s="91">
        <f>SUM(I$8:I$207)</f>
        <v>17048</v>
      </c>
      <c r="J7" s="91">
        <f>SUM(J$8:J$207)</f>
        <v>8093</v>
      </c>
      <c r="K7" s="91">
        <f>SUM(L7:M7)</f>
        <v>135633</v>
      </c>
      <c r="L7" s="91">
        <f>SUM(L$8:L$207)</f>
        <v>12959</v>
      </c>
      <c r="M7" s="91">
        <f>SUM(M$8:M$207)</f>
        <v>122674</v>
      </c>
      <c r="N7" s="91">
        <f>SUM(O7,+V7,+AC7)</f>
        <v>173673</v>
      </c>
      <c r="O7" s="91">
        <f>SUM(P7:U7)</f>
        <v>41086</v>
      </c>
      <c r="P7" s="91">
        <f t="shared" ref="P7:U7" si="0">SUM(P$8:P$207)</f>
        <v>37141</v>
      </c>
      <c r="Q7" s="91">
        <f t="shared" si="0"/>
        <v>0</v>
      </c>
      <c r="R7" s="91">
        <f t="shared" si="0"/>
        <v>0</v>
      </c>
      <c r="S7" s="91">
        <f t="shared" si="0"/>
        <v>3945</v>
      </c>
      <c r="T7" s="91">
        <f t="shared" si="0"/>
        <v>0</v>
      </c>
      <c r="U7" s="91">
        <f t="shared" si="0"/>
        <v>0</v>
      </c>
      <c r="V7" s="91">
        <f>SUM(W7:AB7)</f>
        <v>132517</v>
      </c>
      <c r="W7" s="91">
        <f t="shared" ref="W7:AB7" si="1">SUM(W$8:W$207)</f>
        <v>121588</v>
      </c>
      <c r="X7" s="91">
        <f t="shared" si="1"/>
        <v>0</v>
      </c>
      <c r="Y7" s="91">
        <f t="shared" si="1"/>
        <v>0</v>
      </c>
      <c r="Z7" s="91">
        <f t="shared" si="1"/>
        <v>10929</v>
      </c>
      <c r="AA7" s="91">
        <f t="shared" si="1"/>
        <v>0</v>
      </c>
      <c r="AB7" s="91">
        <f t="shared" si="1"/>
        <v>0</v>
      </c>
      <c r="AC7" s="91">
        <f>SUM(AD7:AE7)</f>
        <v>70</v>
      </c>
      <c r="AD7" s="91">
        <f>SUM(AD$8:AD$207)</f>
        <v>70</v>
      </c>
      <c r="AE7" s="91">
        <f>SUM(AE$8:AE$207)</f>
        <v>0</v>
      </c>
      <c r="AF7" s="91">
        <f>SUM(AG7:AI7)</f>
        <v>755</v>
      </c>
      <c r="AG7" s="91">
        <f>SUM(AG$8:AG$207)</f>
        <v>755</v>
      </c>
      <c r="AH7" s="91">
        <f>SUM(AH$8:AH$207)</f>
        <v>0</v>
      </c>
      <c r="AI7" s="91">
        <f>SUM(AI$8:AI$207)</f>
        <v>0</v>
      </c>
      <c r="AJ7" s="91">
        <f>SUM(AK7:AS7)</f>
        <v>715</v>
      </c>
      <c r="AK7" s="91">
        <f t="shared" ref="AK7:AS7" si="2">SUM(AK$8:AK$207)</f>
        <v>3</v>
      </c>
      <c r="AL7" s="91">
        <f t="shared" si="2"/>
        <v>0</v>
      </c>
      <c r="AM7" s="91">
        <f t="shared" si="2"/>
        <v>498</v>
      </c>
      <c r="AN7" s="91">
        <f t="shared" si="2"/>
        <v>157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57</v>
      </c>
      <c r="AS7" s="91">
        <f t="shared" si="2"/>
        <v>0</v>
      </c>
      <c r="AT7" s="91">
        <f>SUM(AU7:AY7)</f>
        <v>43</v>
      </c>
      <c r="AU7" s="91">
        <f>SUM(AU$8:AU$207)</f>
        <v>43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34</v>
      </c>
      <c r="BA7" s="91">
        <f>SUM(BA$8:BA$207)</f>
        <v>34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17</v>
      </c>
      <c r="B8" s="96" t="s">
        <v>260</v>
      </c>
      <c r="C8" s="85" t="s">
        <v>261</v>
      </c>
      <c r="D8" s="87">
        <f>SUM(E8,+H8,+K8)</f>
        <v>50475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50475</v>
      </c>
      <c r="L8" s="87">
        <v>8047</v>
      </c>
      <c r="M8" s="87">
        <v>42428</v>
      </c>
      <c r="N8" s="87">
        <f>SUM(O8,+V8,+AC8)</f>
        <v>50475</v>
      </c>
      <c r="O8" s="87">
        <f>SUM(P8:U8)</f>
        <v>8047</v>
      </c>
      <c r="P8" s="87">
        <v>8047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42428</v>
      </c>
      <c r="W8" s="87">
        <v>42428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253</v>
      </c>
      <c r="AG8" s="87">
        <v>253</v>
      </c>
      <c r="AH8" s="87">
        <v>0</v>
      </c>
      <c r="AI8" s="87">
        <v>0</v>
      </c>
      <c r="AJ8" s="87">
        <f>SUM(AK8:AS8)</f>
        <v>253</v>
      </c>
      <c r="AK8" s="87">
        <v>0</v>
      </c>
      <c r="AL8" s="87">
        <v>0</v>
      </c>
      <c r="AM8" s="87">
        <v>241</v>
      </c>
      <c r="AN8" s="87">
        <v>0</v>
      </c>
      <c r="AO8" s="87">
        <v>0</v>
      </c>
      <c r="AP8" s="87">
        <v>0</v>
      </c>
      <c r="AQ8" s="87">
        <v>0</v>
      </c>
      <c r="AR8" s="87">
        <v>12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17</v>
      </c>
      <c r="B9" s="96" t="s">
        <v>264</v>
      </c>
      <c r="C9" s="85" t="s">
        <v>265</v>
      </c>
      <c r="D9" s="87">
        <f>SUM(E9,+H9,+K9)</f>
        <v>15477</v>
      </c>
      <c r="E9" s="87">
        <f>SUM(F9:G9)</f>
        <v>5299</v>
      </c>
      <c r="F9" s="87">
        <v>3580</v>
      </c>
      <c r="G9" s="87">
        <v>1719</v>
      </c>
      <c r="H9" s="87">
        <f>SUM(I9:J9)</f>
        <v>0</v>
      </c>
      <c r="I9" s="87">
        <v>0</v>
      </c>
      <c r="J9" s="87">
        <v>0</v>
      </c>
      <c r="K9" s="87">
        <f>SUM(L9:M9)</f>
        <v>10178</v>
      </c>
      <c r="L9" s="87">
        <v>0</v>
      </c>
      <c r="M9" s="87">
        <v>10178</v>
      </c>
      <c r="N9" s="87">
        <f>SUM(O9,+V9,+AC9)</f>
        <v>15478</v>
      </c>
      <c r="O9" s="87">
        <f>SUM(P9:U9)</f>
        <v>3580</v>
      </c>
      <c r="P9" s="87">
        <v>3580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11897</v>
      </c>
      <c r="W9" s="87">
        <v>11897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1</v>
      </c>
      <c r="AD9" s="87">
        <v>1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17</v>
      </c>
      <c r="B10" s="96" t="s">
        <v>266</v>
      </c>
      <c r="C10" s="85" t="s">
        <v>267</v>
      </c>
      <c r="D10" s="87">
        <f>SUM(E10,+H10,+K10)</f>
        <v>14065</v>
      </c>
      <c r="E10" s="87">
        <f>SUM(F10:G10)</f>
        <v>4516</v>
      </c>
      <c r="F10" s="87">
        <v>4516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9549</v>
      </c>
      <c r="L10" s="87">
        <v>0</v>
      </c>
      <c r="M10" s="87">
        <v>9549</v>
      </c>
      <c r="N10" s="87">
        <f>SUM(O10,+V10,+AC10)</f>
        <v>14065</v>
      </c>
      <c r="O10" s="87">
        <f>SUM(P10:U10)</f>
        <v>4516</v>
      </c>
      <c r="P10" s="87">
        <v>4516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9549</v>
      </c>
      <c r="W10" s="87">
        <v>9549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45</v>
      </c>
      <c r="AG10" s="87">
        <v>45</v>
      </c>
      <c r="AH10" s="87">
        <v>0</v>
      </c>
      <c r="AI10" s="87">
        <v>0</v>
      </c>
      <c r="AJ10" s="87">
        <f>SUM(AK10:AS10)</f>
        <v>45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45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17</v>
      </c>
      <c r="B11" s="96" t="s">
        <v>268</v>
      </c>
      <c r="C11" s="85" t="s">
        <v>269</v>
      </c>
      <c r="D11" s="87">
        <f>SUM(E11,+H11,+K11)</f>
        <v>3951</v>
      </c>
      <c r="E11" s="87">
        <f>SUM(F11:G11)</f>
        <v>0</v>
      </c>
      <c r="F11" s="87">
        <v>0</v>
      </c>
      <c r="G11" s="87">
        <v>0</v>
      </c>
      <c r="H11" s="87">
        <f>SUM(I11:J11)</f>
        <v>1353</v>
      </c>
      <c r="I11" s="87">
        <v>1353</v>
      </c>
      <c r="J11" s="87">
        <v>0</v>
      </c>
      <c r="K11" s="87">
        <f>SUM(L11:M11)</f>
        <v>2598</v>
      </c>
      <c r="L11" s="87">
        <v>0</v>
      </c>
      <c r="M11" s="87">
        <v>2598</v>
      </c>
      <c r="N11" s="87">
        <f>SUM(O11,+V11,+AC11)</f>
        <v>3952</v>
      </c>
      <c r="O11" s="87">
        <f>SUM(P11:U11)</f>
        <v>1353</v>
      </c>
      <c r="P11" s="87">
        <v>1353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2598</v>
      </c>
      <c r="W11" s="87">
        <v>2598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1</v>
      </c>
      <c r="AD11" s="87">
        <v>1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17</v>
      </c>
      <c r="B12" s="96" t="s">
        <v>270</v>
      </c>
      <c r="C12" s="85" t="s">
        <v>271</v>
      </c>
      <c r="D12" s="87">
        <f>SUM(E12,+H12,+K12)</f>
        <v>15202</v>
      </c>
      <c r="E12" s="87">
        <f>SUM(F12:G12)</f>
        <v>122</v>
      </c>
      <c r="F12" s="87">
        <v>91</v>
      </c>
      <c r="G12" s="87">
        <v>31</v>
      </c>
      <c r="H12" s="87">
        <f>SUM(I12:J12)</f>
        <v>4343</v>
      </c>
      <c r="I12" s="87">
        <v>4343</v>
      </c>
      <c r="J12" s="87">
        <v>0</v>
      </c>
      <c r="K12" s="87">
        <f>SUM(L12:M12)</f>
        <v>10737</v>
      </c>
      <c r="L12" s="87">
        <v>0</v>
      </c>
      <c r="M12" s="87">
        <v>10737</v>
      </c>
      <c r="N12" s="87">
        <f>SUM(O12,+V12,+AC12)</f>
        <v>15202</v>
      </c>
      <c r="O12" s="87">
        <f>SUM(P12:U12)</f>
        <v>4434</v>
      </c>
      <c r="P12" s="87">
        <v>1593</v>
      </c>
      <c r="Q12" s="87">
        <v>0</v>
      </c>
      <c r="R12" s="87">
        <v>0</v>
      </c>
      <c r="S12" s="87">
        <v>2841</v>
      </c>
      <c r="T12" s="87">
        <v>0</v>
      </c>
      <c r="U12" s="87">
        <v>0</v>
      </c>
      <c r="V12" s="87">
        <f>SUM(W12:AB12)</f>
        <v>10768</v>
      </c>
      <c r="W12" s="87">
        <v>3734</v>
      </c>
      <c r="X12" s="87">
        <v>0</v>
      </c>
      <c r="Y12" s="87">
        <v>0</v>
      </c>
      <c r="Z12" s="87">
        <v>7034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173</v>
      </c>
      <c r="AG12" s="87">
        <v>173</v>
      </c>
      <c r="AH12" s="87">
        <v>0</v>
      </c>
      <c r="AI12" s="87">
        <v>0</v>
      </c>
      <c r="AJ12" s="87">
        <f>SUM(AK12:AS12)</f>
        <v>157</v>
      </c>
      <c r="AK12" s="87">
        <v>0</v>
      </c>
      <c r="AL12" s="87">
        <v>0</v>
      </c>
      <c r="AM12" s="87">
        <v>0</v>
      </c>
      <c r="AN12" s="87">
        <v>157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16</v>
      </c>
      <c r="AU12" s="87">
        <v>16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17</v>
      </c>
      <c r="B13" s="96" t="s">
        <v>272</v>
      </c>
      <c r="C13" s="85" t="s">
        <v>273</v>
      </c>
      <c r="D13" s="87">
        <f>SUM(E13,+H13,+K13)</f>
        <v>6515</v>
      </c>
      <c r="E13" s="87">
        <f>SUM(F13:G13)</f>
        <v>0</v>
      </c>
      <c r="F13" s="87">
        <v>0</v>
      </c>
      <c r="G13" s="87">
        <v>0</v>
      </c>
      <c r="H13" s="87">
        <f>SUM(I13:J13)</f>
        <v>6515</v>
      </c>
      <c r="I13" s="87">
        <v>1200</v>
      </c>
      <c r="J13" s="87">
        <v>5315</v>
      </c>
      <c r="K13" s="87">
        <f>SUM(L13:M13)</f>
        <v>0</v>
      </c>
      <c r="L13" s="87">
        <v>0</v>
      </c>
      <c r="M13" s="87">
        <v>0</v>
      </c>
      <c r="N13" s="87">
        <f>SUM(O13,+V13,+AC13)</f>
        <v>6531</v>
      </c>
      <c r="O13" s="87">
        <f>SUM(P13:U13)</f>
        <v>1200</v>
      </c>
      <c r="P13" s="87">
        <v>1200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5315</v>
      </c>
      <c r="W13" s="87">
        <v>5315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16</v>
      </c>
      <c r="AD13" s="87">
        <v>16</v>
      </c>
      <c r="AE13" s="87">
        <v>0</v>
      </c>
      <c r="AF13" s="87">
        <f>SUM(AG13:AI13)</f>
        <v>10</v>
      </c>
      <c r="AG13" s="87">
        <v>10</v>
      </c>
      <c r="AH13" s="87">
        <v>0</v>
      </c>
      <c r="AI13" s="87">
        <v>0</v>
      </c>
      <c r="AJ13" s="87">
        <f>SUM(AK13:AS13)</f>
        <v>10</v>
      </c>
      <c r="AK13" s="87">
        <v>0</v>
      </c>
      <c r="AL13" s="87">
        <v>0</v>
      </c>
      <c r="AM13" s="87">
        <v>10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17</v>
      </c>
      <c r="B14" s="96" t="s">
        <v>274</v>
      </c>
      <c r="C14" s="85" t="s">
        <v>275</v>
      </c>
      <c r="D14" s="87">
        <f>SUM(E14,+H14,+K14)</f>
        <v>5419</v>
      </c>
      <c r="E14" s="87">
        <f>SUM(F14:G14)</f>
        <v>0</v>
      </c>
      <c r="F14" s="87">
        <v>0</v>
      </c>
      <c r="G14" s="87">
        <v>0</v>
      </c>
      <c r="H14" s="87">
        <f>SUM(I14:J14)</f>
        <v>1320</v>
      </c>
      <c r="I14" s="87">
        <v>1320</v>
      </c>
      <c r="J14" s="87">
        <v>0</v>
      </c>
      <c r="K14" s="87">
        <f>SUM(L14:M14)</f>
        <v>4099</v>
      </c>
      <c r="L14" s="87">
        <v>0</v>
      </c>
      <c r="M14" s="87">
        <v>4099</v>
      </c>
      <c r="N14" s="87">
        <f>SUM(O14,+V14,+AC14)</f>
        <v>5419</v>
      </c>
      <c r="O14" s="87">
        <f>SUM(P14:U14)</f>
        <v>1320</v>
      </c>
      <c r="P14" s="87">
        <v>1320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4099</v>
      </c>
      <c r="W14" s="87">
        <v>4099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17</v>
      </c>
      <c r="B15" s="96" t="s">
        <v>276</v>
      </c>
      <c r="C15" s="85" t="s">
        <v>277</v>
      </c>
      <c r="D15" s="87">
        <f>SUM(E15,+H15,+K15)</f>
        <v>26687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26687</v>
      </c>
      <c r="L15" s="87">
        <v>3870</v>
      </c>
      <c r="M15" s="87">
        <v>22817</v>
      </c>
      <c r="N15" s="87">
        <f>SUM(O15,+V15,+AC15)</f>
        <v>26728</v>
      </c>
      <c r="O15" s="87">
        <f>SUM(P15:U15)</f>
        <v>3870</v>
      </c>
      <c r="P15" s="87">
        <v>3870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22817</v>
      </c>
      <c r="W15" s="87">
        <v>22817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41</v>
      </c>
      <c r="AD15" s="87">
        <v>41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17</v>
      </c>
      <c r="B16" s="96" t="s">
        <v>278</v>
      </c>
      <c r="C16" s="85" t="s">
        <v>279</v>
      </c>
      <c r="D16" s="87">
        <f>SUM(E16,+H16,+K16)</f>
        <v>9513</v>
      </c>
      <c r="E16" s="87">
        <f>SUM(F16:G16)</f>
        <v>0</v>
      </c>
      <c r="F16" s="87">
        <v>0</v>
      </c>
      <c r="G16" s="87">
        <v>0</v>
      </c>
      <c r="H16" s="87">
        <f>SUM(I16:J16)</f>
        <v>4285</v>
      </c>
      <c r="I16" s="87">
        <v>4285</v>
      </c>
      <c r="J16" s="87">
        <v>0</v>
      </c>
      <c r="K16" s="87">
        <f>SUM(L16:M16)</f>
        <v>5228</v>
      </c>
      <c r="L16" s="87">
        <v>0</v>
      </c>
      <c r="M16" s="87">
        <v>5228</v>
      </c>
      <c r="N16" s="87">
        <f>SUM(O16,+V16,+AC16)</f>
        <v>9513</v>
      </c>
      <c r="O16" s="87">
        <f>SUM(P16:U16)</f>
        <v>4285</v>
      </c>
      <c r="P16" s="87">
        <v>4285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5228</v>
      </c>
      <c r="W16" s="87">
        <v>5228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21</v>
      </c>
      <c r="AG16" s="87">
        <v>21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21</v>
      </c>
      <c r="AU16" s="87">
        <v>21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17</v>
      </c>
      <c r="B17" s="96" t="s">
        <v>280</v>
      </c>
      <c r="C17" s="85" t="s">
        <v>281</v>
      </c>
      <c r="D17" s="87">
        <f>SUM(E17,+H17,+K17)</f>
        <v>6227</v>
      </c>
      <c r="E17" s="87">
        <f>SUM(F17:G17)</f>
        <v>2553</v>
      </c>
      <c r="F17" s="87">
        <v>2553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3674</v>
      </c>
      <c r="L17" s="87">
        <v>0</v>
      </c>
      <c r="M17" s="87">
        <v>3674</v>
      </c>
      <c r="N17" s="87">
        <f>SUM(O17,+V17,+AC17)</f>
        <v>6227</v>
      </c>
      <c r="O17" s="87">
        <f>SUM(P17:U17)</f>
        <v>2553</v>
      </c>
      <c r="P17" s="87">
        <v>2553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3674</v>
      </c>
      <c r="W17" s="87">
        <v>3674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247</v>
      </c>
      <c r="AG17" s="87">
        <v>247</v>
      </c>
      <c r="AH17" s="87">
        <v>0</v>
      </c>
      <c r="AI17" s="87">
        <v>0</v>
      </c>
      <c r="AJ17" s="87">
        <f>SUM(AK17:AS17)</f>
        <v>247</v>
      </c>
      <c r="AK17" s="87">
        <v>0</v>
      </c>
      <c r="AL17" s="87">
        <v>0</v>
      </c>
      <c r="AM17" s="87">
        <v>247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17</v>
      </c>
      <c r="B18" s="96" t="s">
        <v>282</v>
      </c>
      <c r="C18" s="85" t="s">
        <v>283</v>
      </c>
      <c r="D18" s="87">
        <f>SUM(E18,+H18,+K18)</f>
        <v>6143</v>
      </c>
      <c r="E18" s="87">
        <f>SUM(F18:G18)</f>
        <v>0</v>
      </c>
      <c r="F18" s="87">
        <v>0</v>
      </c>
      <c r="G18" s="87">
        <v>0</v>
      </c>
      <c r="H18" s="87">
        <f>SUM(I18:J18)</f>
        <v>1135</v>
      </c>
      <c r="I18" s="87">
        <v>1135</v>
      </c>
      <c r="J18" s="87">
        <v>0</v>
      </c>
      <c r="K18" s="87">
        <f>SUM(L18:M18)</f>
        <v>5008</v>
      </c>
      <c r="L18" s="87">
        <v>0</v>
      </c>
      <c r="M18" s="87">
        <v>5008</v>
      </c>
      <c r="N18" s="87">
        <f>SUM(O18,+V18,+AC18)</f>
        <v>6143</v>
      </c>
      <c r="O18" s="87">
        <f>SUM(P18:U18)</f>
        <v>1135</v>
      </c>
      <c r="P18" s="87">
        <v>1135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5008</v>
      </c>
      <c r="W18" s="87">
        <v>5008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17</v>
      </c>
      <c r="B19" s="96" t="s">
        <v>284</v>
      </c>
      <c r="C19" s="85" t="s">
        <v>285</v>
      </c>
      <c r="D19" s="87">
        <f>SUM(E19,+H19,+K19)</f>
        <v>594</v>
      </c>
      <c r="E19" s="87">
        <f>SUM(F19:G19)</f>
        <v>0</v>
      </c>
      <c r="F19" s="87">
        <v>0</v>
      </c>
      <c r="G19" s="87">
        <v>0</v>
      </c>
      <c r="H19" s="87">
        <f>SUM(I19:J19)</f>
        <v>100</v>
      </c>
      <c r="I19" s="87">
        <v>100</v>
      </c>
      <c r="J19" s="87">
        <v>0</v>
      </c>
      <c r="K19" s="87">
        <f>SUM(L19:M19)</f>
        <v>494</v>
      </c>
      <c r="L19" s="87">
        <v>0</v>
      </c>
      <c r="M19" s="87">
        <v>494</v>
      </c>
      <c r="N19" s="87">
        <f>SUM(O19,+V19,+AC19)</f>
        <v>600</v>
      </c>
      <c r="O19" s="87">
        <f>SUM(P19:U19)</f>
        <v>100</v>
      </c>
      <c r="P19" s="87">
        <v>0</v>
      </c>
      <c r="Q19" s="87">
        <v>0</v>
      </c>
      <c r="R19" s="87">
        <v>0</v>
      </c>
      <c r="S19" s="87">
        <v>100</v>
      </c>
      <c r="T19" s="87">
        <v>0</v>
      </c>
      <c r="U19" s="87">
        <v>0</v>
      </c>
      <c r="V19" s="87">
        <f>SUM(W19:AB19)</f>
        <v>494</v>
      </c>
      <c r="W19" s="87">
        <v>0</v>
      </c>
      <c r="X19" s="87">
        <v>0</v>
      </c>
      <c r="Y19" s="87">
        <v>0</v>
      </c>
      <c r="Z19" s="87">
        <v>494</v>
      </c>
      <c r="AA19" s="87">
        <v>0</v>
      </c>
      <c r="AB19" s="87">
        <v>0</v>
      </c>
      <c r="AC19" s="87">
        <f>SUM(AD19:AE19)</f>
        <v>6</v>
      </c>
      <c r="AD19" s="87">
        <v>6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17</v>
      </c>
      <c r="B20" s="96" t="s">
        <v>286</v>
      </c>
      <c r="C20" s="85" t="s">
        <v>287</v>
      </c>
      <c r="D20" s="87">
        <f>SUM(E20,+H20,+K20)</f>
        <v>1047</v>
      </c>
      <c r="E20" s="87">
        <f>SUM(F20:G20)</f>
        <v>339</v>
      </c>
      <c r="F20" s="87">
        <v>339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708</v>
      </c>
      <c r="L20" s="87">
        <v>0</v>
      </c>
      <c r="M20" s="87">
        <v>708</v>
      </c>
      <c r="N20" s="87">
        <f>SUM(O20,+V20,+AC20)</f>
        <v>1047</v>
      </c>
      <c r="O20" s="87">
        <f>SUM(P20:U20)</f>
        <v>339</v>
      </c>
      <c r="P20" s="87">
        <v>339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708</v>
      </c>
      <c r="W20" s="87">
        <v>708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3</v>
      </c>
      <c r="AG20" s="87">
        <v>3</v>
      </c>
      <c r="AH20" s="87">
        <v>0</v>
      </c>
      <c r="AI20" s="87">
        <v>0</v>
      </c>
      <c r="AJ20" s="87">
        <f>SUM(AK20:AS20)</f>
        <v>3</v>
      </c>
      <c r="AK20" s="87">
        <v>3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3</v>
      </c>
      <c r="AU20" s="87">
        <v>3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17</v>
      </c>
      <c r="B21" s="96" t="s">
        <v>288</v>
      </c>
      <c r="C21" s="85" t="s">
        <v>289</v>
      </c>
      <c r="D21" s="87">
        <f>SUM(E21,+H21,+K21)</f>
        <v>4405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4405</v>
      </c>
      <c r="L21" s="87">
        <v>1004</v>
      </c>
      <c r="M21" s="87">
        <v>3401</v>
      </c>
      <c r="N21" s="87">
        <f>SUM(O21,+V21,+AC21)</f>
        <v>4405</v>
      </c>
      <c r="O21" s="87">
        <f>SUM(P21:U21)</f>
        <v>1004</v>
      </c>
      <c r="P21" s="87">
        <v>0</v>
      </c>
      <c r="Q21" s="87">
        <v>0</v>
      </c>
      <c r="R21" s="87">
        <v>0</v>
      </c>
      <c r="S21" s="87">
        <v>1004</v>
      </c>
      <c r="T21" s="87">
        <v>0</v>
      </c>
      <c r="U21" s="87">
        <v>0</v>
      </c>
      <c r="V21" s="87">
        <f>SUM(W21:AB21)</f>
        <v>3401</v>
      </c>
      <c r="W21" s="87">
        <v>0</v>
      </c>
      <c r="X21" s="87">
        <v>0</v>
      </c>
      <c r="Y21" s="87">
        <v>0</v>
      </c>
      <c r="Z21" s="87">
        <v>3401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17</v>
      </c>
      <c r="B22" s="96" t="s">
        <v>290</v>
      </c>
      <c r="C22" s="85" t="s">
        <v>291</v>
      </c>
      <c r="D22" s="87">
        <f>SUM(E22,+H22,+K22)</f>
        <v>2171</v>
      </c>
      <c r="E22" s="87">
        <f>SUM(F22:G22)</f>
        <v>0</v>
      </c>
      <c r="F22" s="87">
        <v>0</v>
      </c>
      <c r="G22" s="87">
        <v>0</v>
      </c>
      <c r="H22" s="87">
        <f>SUM(I22:J22)</f>
        <v>2171</v>
      </c>
      <c r="I22" s="87">
        <v>991</v>
      </c>
      <c r="J22" s="87">
        <v>1180</v>
      </c>
      <c r="K22" s="87">
        <f>SUM(L22:M22)</f>
        <v>0</v>
      </c>
      <c r="L22" s="87">
        <v>0</v>
      </c>
      <c r="M22" s="87">
        <v>0</v>
      </c>
      <c r="N22" s="87">
        <f>SUM(O22,+V22,+AC22)</f>
        <v>2171</v>
      </c>
      <c r="O22" s="87">
        <f>SUM(P22:U22)</f>
        <v>991</v>
      </c>
      <c r="P22" s="87">
        <v>991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1180</v>
      </c>
      <c r="W22" s="87">
        <v>1180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17</v>
      </c>
      <c r="B23" s="96" t="s">
        <v>292</v>
      </c>
      <c r="C23" s="85" t="s">
        <v>293</v>
      </c>
      <c r="D23" s="87">
        <f>SUM(E23,+H23,+K23)</f>
        <v>2866</v>
      </c>
      <c r="E23" s="87">
        <f>SUM(F23:G23)</f>
        <v>0</v>
      </c>
      <c r="F23" s="87">
        <v>0</v>
      </c>
      <c r="G23" s="87">
        <v>0</v>
      </c>
      <c r="H23" s="87">
        <f>SUM(I23:J23)</f>
        <v>2866</v>
      </c>
      <c r="I23" s="87">
        <v>1268</v>
      </c>
      <c r="J23" s="87">
        <v>1598</v>
      </c>
      <c r="K23" s="87">
        <f>SUM(L23:M23)</f>
        <v>0</v>
      </c>
      <c r="L23" s="87">
        <v>0</v>
      </c>
      <c r="M23" s="87">
        <v>0</v>
      </c>
      <c r="N23" s="87">
        <f>SUM(O23,+V23,+AC23)</f>
        <v>2866</v>
      </c>
      <c r="O23" s="87">
        <f>SUM(P23:U23)</f>
        <v>1268</v>
      </c>
      <c r="P23" s="87">
        <v>1268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1598</v>
      </c>
      <c r="W23" s="87">
        <v>1598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3</v>
      </c>
      <c r="AG23" s="87">
        <v>3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3</v>
      </c>
      <c r="AU23" s="87">
        <v>3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34</v>
      </c>
      <c r="BA23" s="87">
        <v>34</v>
      </c>
      <c r="BB23" s="87">
        <v>0</v>
      </c>
      <c r="BC23" s="87">
        <v>0</v>
      </c>
    </row>
    <row r="24" spans="1:55" ht="13.5" customHeight="1">
      <c r="A24" s="98" t="s">
        <v>17</v>
      </c>
      <c r="B24" s="96" t="s">
        <v>294</v>
      </c>
      <c r="C24" s="85" t="s">
        <v>295</v>
      </c>
      <c r="D24" s="87">
        <f>SUM(E24,+H24,+K24)</f>
        <v>2846</v>
      </c>
      <c r="E24" s="87">
        <f>SUM(F24:G24)</f>
        <v>0</v>
      </c>
      <c r="F24" s="87">
        <v>0</v>
      </c>
      <c r="G24" s="87">
        <v>0</v>
      </c>
      <c r="H24" s="87">
        <f>SUM(I24:J24)</f>
        <v>1053</v>
      </c>
      <c r="I24" s="87">
        <v>1053</v>
      </c>
      <c r="J24" s="87">
        <v>0</v>
      </c>
      <c r="K24" s="87">
        <f>SUM(L24:M24)</f>
        <v>1793</v>
      </c>
      <c r="L24" s="87">
        <v>38</v>
      </c>
      <c r="M24" s="87">
        <v>1755</v>
      </c>
      <c r="N24" s="87">
        <f>SUM(O24,+V24,+AC24)</f>
        <v>2851</v>
      </c>
      <c r="O24" s="87">
        <f>SUM(P24:U24)</f>
        <v>1091</v>
      </c>
      <c r="P24" s="87">
        <v>1091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1755</v>
      </c>
      <c r="W24" s="87">
        <v>1755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5</v>
      </c>
      <c r="AD24" s="87">
        <v>5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/>
      <c r="B25" s="96"/>
      <c r="C25" s="85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</row>
    <row r="26" spans="1:55" ht="13.5" customHeight="1">
      <c r="A26" s="98"/>
      <c r="B26" s="96"/>
      <c r="C26" s="85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</row>
    <row r="27" spans="1:55" ht="13.5" customHeight="1">
      <c r="A27" s="98"/>
      <c r="B27" s="96"/>
      <c r="C27" s="8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4">
    <sortCondition ref="A8:A24"/>
    <sortCondition ref="B8:B24"/>
    <sortCondition ref="C8:C24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3" man="1"/>
    <brk id="31" min="1" max="23" man="1"/>
    <brk id="45" min="1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37000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37201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37202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37203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37204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37205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37206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37207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37208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37322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37324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37341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37364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37386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37387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37403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37404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37406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>
        <f>+水洗化人口等!B25</f>
        <v>0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>
        <f>+水洗化人口等!B26</f>
        <v>0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>
        <f>+水洗化人口等!B27</f>
        <v>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C4E19B-2386-4839-A70F-216758E6DAC3}"/>
</file>

<file path=customXml/itemProps2.xml><?xml version="1.0" encoding="utf-8"?>
<ds:datastoreItem xmlns:ds="http://schemas.openxmlformats.org/officeDocument/2006/customXml" ds:itemID="{B8E7A8FB-A7C3-4701-97D7-66DAFF004ABD}"/>
</file>

<file path=customXml/itemProps3.xml><?xml version="1.0" encoding="utf-8"?>
<ds:datastoreItem xmlns:ds="http://schemas.openxmlformats.org/officeDocument/2006/customXml" ds:itemID="{507282AC-2D38-4980-A328-624F4FB73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2025-11-26T02:41:04Z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