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70BBC8EE-DB93-4B00-BE1D-8EA18C5AE94D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ごみ処理概要!$A$6:$AR$23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ごみ処理概要!$2:$24</definedName>
    <definedName name="_xlnm.Print_Area" localSheetId="3">ごみ処理量内訳!$2:$24</definedName>
    <definedName name="_xlnm.Print_Area" localSheetId="1">ごみ搬入量内訳!$2:$24</definedName>
    <definedName name="_xlnm.Print_Area" localSheetId="2">施設区分別搬入量内訳!$2:$24</definedName>
    <definedName name="_xlnm.Print_Area" localSheetId="5">施設資源化量内訳!$2:$24</definedName>
    <definedName name="_xlnm.Print_Area" localSheetId="4">資源化量内訳!$2:$24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AJ13" i="1" s="1"/>
  <c r="FW14" i="9"/>
  <c r="FW15" i="9"/>
  <c r="FW16" i="9"/>
  <c r="FW17" i="9"/>
  <c r="FW18" i="9"/>
  <c r="FW19" i="9"/>
  <c r="FW20" i="9"/>
  <c r="FW21" i="9"/>
  <c r="FW22" i="9"/>
  <c r="FW23" i="9"/>
  <c r="FW24" i="9"/>
  <c r="EX8" i="9"/>
  <c r="EX9" i="9"/>
  <c r="EX10" i="9"/>
  <c r="EX11" i="9"/>
  <c r="AI11" i="1" s="1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DY8" i="9"/>
  <c r="DY9" i="9"/>
  <c r="DY10" i="9"/>
  <c r="AH10" i="1" s="1"/>
  <c r="DY11" i="9"/>
  <c r="AH11" i="1" s="1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CZ8" i="9"/>
  <c r="CZ9" i="9"/>
  <c r="AG9" i="1" s="1"/>
  <c r="CZ10" i="9"/>
  <c r="AG10" i="1" s="1"/>
  <c r="CZ11" i="9"/>
  <c r="CZ12" i="9"/>
  <c r="CZ13" i="9"/>
  <c r="CZ14" i="9"/>
  <c r="CZ15" i="9"/>
  <c r="CZ16" i="9"/>
  <c r="CZ17" i="9"/>
  <c r="CZ18" i="9"/>
  <c r="CZ19" i="9"/>
  <c r="CZ20" i="9"/>
  <c r="D20" i="9" s="1"/>
  <c r="CZ21" i="9"/>
  <c r="CZ22" i="9"/>
  <c r="CZ23" i="9"/>
  <c r="CZ24" i="9"/>
  <c r="CA8" i="9"/>
  <c r="AF8" i="1" s="1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AF24" i="1" s="1"/>
  <c r="BB8" i="9"/>
  <c r="AE8" i="1" s="1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AE23" i="1" s="1"/>
  <c r="BB24" i="9"/>
  <c r="AE24" i="1" s="1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D22" i="1" s="1"/>
  <c r="AC23" i="9"/>
  <c r="AC24" i="9"/>
  <c r="AB8" i="9"/>
  <c r="AB9" i="9"/>
  <c r="AB10" i="9"/>
  <c r="AB11" i="9"/>
  <c r="AB12" i="9"/>
  <c r="BZ12" i="4" s="1"/>
  <c r="AB13" i="9"/>
  <c r="AB14" i="9"/>
  <c r="AB15" i="9"/>
  <c r="AB16" i="9"/>
  <c r="AB17" i="9"/>
  <c r="AB18" i="9"/>
  <c r="BZ18" i="4" s="1"/>
  <c r="AB19" i="9"/>
  <c r="AB20" i="9"/>
  <c r="AB21" i="9"/>
  <c r="BZ21" i="4" s="1"/>
  <c r="AB21" i="4" s="1"/>
  <c r="AB22" i="9"/>
  <c r="BZ22" i="4" s="1"/>
  <c r="AB22" i="4" s="1"/>
  <c r="AB23" i="9"/>
  <c r="AB24" i="9"/>
  <c r="BZ24" i="4" s="1"/>
  <c r="AA8" i="9"/>
  <c r="AA9" i="9"/>
  <c r="AA10" i="9"/>
  <c r="AA11" i="9"/>
  <c r="AA12" i="9"/>
  <c r="AA13" i="9"/>
  <c r="BY13" i="4" s="1"/>
  <c r="AA14" i="9"/>
  <c r="AA15" i="9"/>
  <c r="AA16" i="9"/>
  <c r="AA17" i="9"/>
  <c r="AA18" i="9"/>
  <c r="AA19" i="9"/>
  <c r="BY19" i="4" s="1"/>
  <c r="AA19" i="4" s="1"/>
  <c r="AA20" i="9"/>
  <c r="BY20" i="4" s="1"/>
  <c r="AA20" i="4" s="1"/>
  <c r="AA21" i="9"/>
  <c r="BY21" i="4" s="1"/>
  <c r="AA21" i="4" s="1"/>
  <c r="AA22" i="9"/>
  <c r="AA23" i="9"/>
  <c r="AA24" i="9"/>
  <c r="Z8" i="9"/>
  <c r="BX8" i="4" s="1"/>
  <c r="Z9" i="9"/>
  <c r="Z10" i="9"/>
  <c r="Z11" i="9"/>
  <c r="Z12" i="9"/>
  <c r="Z13" i="9"/>
  <c r="Z14" i="9"/>
  <c r="BX14" i="4" s="1"/>
  <c r="Z15" i="9"/>
  <c r="Z16" i="9"/>
  <c r="Z17" i="9"/>
  <c r="Z18" i="9"/>
  <c r="Z19" i="9"/>
  <c r="BX19" i="4" s="1"/>
  <c r="Z19" i="4" s="1"/>
  <c r="Z20" i="9"/>
  <c r="BX20" i="4" s="1"/>
  <c r="Z21" i="9"/>
  <c r="Z22" i="9"/>
  <c r="Z23" i="9"/>
  <c r="Z24" i="9"/>
  <c r="Y8" i="9"/>
  <c r="Y9" i="9"/>
  <c r="BW9" i="4" s="1"/>
  <c r="Y10" i="9"/>
  <c r="Y11" i="9"/>
  <c r="Y12" i="9"/>
  <c r="Y13" i="9"/>
  <c r="Y14" i="9"/>
  <c r="Y15" i="9"/>
  <c r="BW15" i="4" s="1"/>
  <c r="Y16" i="9"/>
  <c r="Y17" i="9"/>
  <c r="Y18" i="9"/>
  <c r="BW18" i="4" s="1"/>
  <c r="Y18" i="4" s="1"/>
  <c r="Y19" i="9"/>
  <c r="BW19" i="4" s="1"/>
  <c r="Y19" i="4" s="1"/>
  <c r="Y20" i="9"/>
  <c r="Y21" i="9"/>
  <c r="BW21" i="4" s="1"/>
  <c r="Y22" i="9"/>
  <c r="Y23" i="9"/>
  <c r="Y24" i="9"/>
  <c r="X8" i="9"/>
  <c r="X9" i="9"/>
  <c r="X10" i="9"/>
  <c r="BV10" i="4" s="1"/>
  <c r="X10" i="4" s="1"/>
  <c r="X11" i="9"/>
  <c r="X12" i="9"/>
  <c r="BV12" i="4" s="1"/>
  <c r="X12" i="4" s="1"/>
  <c r="X13" i="9"/>
  <c r="X14" i="9"/>
  <c r="X15" i="9"/>
  <c r="X16" i="9"/>
  <c r="BV16" i="4" s="1"/>
  <c r="X16" i="4" s="1"/>
  <c r="X17" i="9"/>
  <c r="BV17" i="4" s="1"/>
  <c r="X18" i="9"/>
  <c r="BV18" i="4" s="1"/>
  <c r="X18" i="4" s="1"/>
  <c r="X19" i="9"/>
  <c r="X20" i="9"/>
  <c r="X21" i="9"/>
  <c r="X22" i="9"/>
  <c r="BV22" i="4" s="1"/>
  <c r="X22" i="4" s="1"/>
  <c r="X23" i="9"/>
  <c r="X24" i="9"/>
  <c r="W8" i="9"/>
  <c r="W9" i="9"/>
  <c r="BU9" i="4" s="1"/>
  <c r="W9" i="4" s="1"/>
  <c r="W10" i="9"/>
  <c r="W11" i="9"/>
  <c r="BU11" i="4" s="1"/>
  <c r="W11" i="4" s="1"/>
  <c r="W12" i="9"/>
  <c r="W13" i="9"/>
  <c r="W14" i="9"/>
  <c r="W15" i="9"/>
  <c r="W16" i="9"/>
  <c r="BU16" i="4" s="1"/>
  <c r="W16" i="4" s="1"/>
  <c r="W17" i="9"/>
  <c r="BU17" i="4" s="1"/>
  <c r="W17" i="4" s="1"/>
  <c r="W18" i="9"/>
  <c r="W19" i="9"/>
  <c r="W20" i="9"/>
  <c r="W21" i="9"/>
  <c r="W22" i="9"/>
  <c r="BU22" i="4" s="1"/>
  <c r="W22" i="4" s="1"/>
  <c r="W23" i="9"/>
  <c r="W24" i="9"/>
  <c r="V8" i="9"/>
  <c r="V9" i="9"/>
  <c r="V10" i="9"/>
  <c r="V11" i="9"/>
  <c r="V12" i="9"/>
  <c r="V13" i="9"/>
  <c r="V14" i="9"/>
  <c r="V15" i="9"/>
  <c r="BT15" i="4" s="1"/>
  <c r="V15" i="4" s="1"/>
  <c r="V16" i="9"/>
  <c r="BT16" i="4" s="1"/>
  <c r="V16" i="4" s="1"/>
  <c r="V17" i="9"/>
  <c r="V18" i="9"/>
  <c r="V19" i="9"/>
  <c r="V20" i="9"/>
  <c r="V21" i="9"/>
  <c r="BT21" i="4" s="1"/>
  <c r="V21" i="4" s="1"/>
  <c r="V22" i="9"/>
  <c r="V23" i="9"/>
  <c r="V24" i="9"/>
  <c r="U8" i="9"/>
  <c r="U9" i="9"/>
  <c r="U10" i="9"/>
  <c r="U11" i="9"/>
  <c r="U12" i="9"/>
  <c r="U13" i="9"/>
  <c r="U14" i="9"/>
  <c r="BS14" i="4" s="1"/>
  <c r="U14" i="4" s="1"/>
  <c r="U15" i="9"/>
  <c r="BS15" i="4" s="1"/>
  <c r="U15" i="4" s="1"/>
  <c r="U16" i="9"/>
  <c r="U17" i="9"/>
  <c r="U18" i="9"/>
  <c r="U19" i="9"/>
  <c r="U20" i="9"/>
  <c r="BS20" i="4" s="1"/>
  <c r="U20" i="4" s="1"/>
  <c r="U21" i="9"/>
  <c r="U22" i="9"/>
  <c r="U23" i="9"/>
  <c r="U24" i="9"/>
  <c r="T8" i="9"/>
  <c r="T9" i="9"/>
  <c r="T10" i="9"/>
  <c r="T11" i="9"/>
  <c r="T12" i="9"/>
  <c r="T13" i="9"/>
  <c r="BR13" i="4" s="1"/>
  <c r="T14" i="9"/>
  <c r="BR14" i="4" s="1"/>
  <c r="T14" i="4" s="1"/>
  <c r="T15" i="9"/>
  <c r="T16" i="9"/>
  <c r="T17" i="9"/>
  <c r="T18" i="9"/>
  <c r="T19" i="9"/>
  <c r="BR19" i="4" s="1"/>
  <c r="T19" i="4" s="1"/>
  <c r="T20" i="9"/>
  <c r="T21" i="9"/>
  <c r="T22" i="9"/>
  <c r="T23" i="9"/>
  <c r="T24" i="9"/>
  <c r="S8" i="9"/>
  <c r="S9" i="9"/>
  <c r="BQ9" i="4" s="1"/>
  <c r="S9" i="4" s="1"/>
  <c r="S10" i="9"/>
  <c r="S11" i="9"/>
  <c r="BQ11" i="4" s="1"/>
  <c r="S12" i="9"/>
  <c r="BQ12" i="4" s="1"/>
  <c r="S12" i="4" s="1"/>
  <c r="S13" i="9"/>
  <c r="BQ13" i="4" s="1"/>
  <c r="S13" i="4" s="1"/>
  <c r="S14" i="9"/>
  <c r="S15" i="9"/>
  <c r="BQ15" i="4" s="1"/>
  <c r="S15" i="4" s="1"/>
  <c r="S16" i="9"/>
  <c r="S17" i="9"/>
  <c r="S18" i="9"/>
  <c r="S19" i="9"/>
  <c r="S20" i="9"/>
  <c r="S21" i="9"/>
  <c r="BQ21" i="4" s="1"/>
  <c r="S21" i="4" s="1"/>
  <c r="S22" i="9"/>
  <c r="S23" i="9"/>
  <c r="S24" i="9"/>
  <c r="R8" i="9"/>
  <c r="R9" i="9"/>
  <c r="R10" i="9"/>
  <c r="BP10" i="4" s="1"/>
  <c r="R10" i="4" s="1"/>
  <c r="R11" i="9"/>
  <c r="BP11" i="4" s="1"/>
  <c r="R11" i="4" s="1"/>
  <c r="R12" i="9"/>
  <c r="BP12" i="4" s="1"/>
  <c r="R12" i="4" s="1"/>
  <c r="R13" i="9"/>
  <c r="R14" i="9"/>
  <c r="R15" i="9"/>
  <c r="R16" i="9"/>
  <c r="BP16" i="4" s="1"/>
  <c r="R16" i="4" s="1"/>
  <c r="R17" i="9"/>
  <c r="R18" i="9"/>
  <c r="R19" i="9"/>
  <c r="R20" i="9"/>
  <c r="R21" i="9"/>
  <c r="R22" i="9"/>
  <c r="BP22" i="4" s="1"/>
  <c r="R22" i="4" s="1"/>
  <c r="R23" i="9"/>
  <c r="R24" i="9"/>
  <c r="Q8" i="9"/>
  <c r="Q9" i="9"/>
  <c r="Q10" i="9"/>
  <c r="BO10" i="4" s="1"/>
  <c r="Q10" i="4" s="1"/>
  <c r="Q11" i="9"/>
  <c r="BO11" i="4" s="1"/>
  <c r="Q11" i="4" s="1"/>
  <c r="Q12" i="9"/>
  <c r="Q13" i="9"/>
  <c r="Q14" i="9"/>
  <c r="Q15" i="9"/>
  <c r="BO15" i="4" s="1"/>
  <c r="Q16" i="9"/>
  <c r="Q17" i="9"/>
  <c r="BO17" i="4" s="1"/>
  <c r="Q17" i="4" s="1"/>
  <c r="Q18" i="9"/>
  <c r="Q19" i="9"/>
  <c r="BO19" i="4" s="1"/>
  <c r="Q19" i="4" s="1"/>
  <c r="Q20" i="9"/>
  <c r="Q21" i="9"/>
  <c r="Q22" i="9"/>
  <c r="Q23" i="9"/>
  <c r="BO23" i="4" s="1"/>
  <c r="Q23" i="4" s="1"/>
  <c r="Q24" i="9"/>
  <c r="P8" i="9"/>
  <c r="BN8" i="4" s="1"/>
  <c r="P9" i="9"/>
  <c r="BN9" i="4" s="1"/>
  <c r="P9" i="4" s="1"/>
  <c r="P10" i="9"/>
  <c r="BN10" i="4" s="1"/>
  <c r="P10" i="4" s="1"/>
  <c r="P11" i="9"/>
  <c r="P12" i="9"/>
  <c r="BN12" i="4" s="1"/>
  <c r="P12" i="4" s="1"/>
  <c r="P13" i="9"/>
  <c r="P14" i="9"/>
  <c r="BN14" i="4" s="1"/>
  <c r="P14" i="4" s="1"/>
  <c r="P15" i="9"/>
  <c r="BN15" i="4" s="1"/>
  <c r="P15" i="4" s="1"/>
  <c r="P16" i="9"/>
  <c r="P17" i="9"/>
  <c r="P18" i="9"/>
  <c r="BN18" i="4" s="1"/>
  <c r="P18" i="4" s="1"/>
  <c r="P19" i="9"/>
  <c r="P20" i="9"/>
  <c r="BN20" i="4" s="1"/>
  <c r="P20" i="4" s="1"/>
  <c r="P21" i="9"/>
  <c r="P22" i="9"/>
  <c r="P23" i="9"/>
  <c r="P24" i="9"/>
  <c r="BN24" i="4" s="1"/>
  <c r="P24" i="4" s="1"/>
  <c r="O8" i="9"/>
  <c r="BM8" i="4" s="1"/>
  <c r="O8" i="4" s="1"/>
  <c r="O9" i="9"/>
  <c r="BM9" i="4" s="1"/>
  <c r="O9" i="4" s="1"/>
  <c r="O10" i="9"/>
  <c r="O11" i="9"/>
  <c r="O12" i="9"/>
  <c r="O13" i="9"/>
  <c r="BM13" i="4" s="1"/>
  <c r="O13" i="4" s="1"/>
  <c r="O14" i="9"/>
  <c r="O15" i="9"/>
  <c r="O16" i="9"/>
  <c r="O17" i="9"/>
  <c r="BM17" i="4" s="1"/>
  <c r="O17" i="4" s="1"/>
  <c r="O18" i="9"/>
  <c r="O19" i="9"/>
  <c r="BM19" i="4" s="1"/>
  <c r="O19" i="4" s="1"/>
  <c r="O20" i="9"/>
  <c r="O21" i="9"/>
  <c r="O22" i="9"/>
  <c r="O23" i="9"/>
  <c r="O24" i="9"/>
  <c r="BM24" i="4" s="1"/>
  <c r="O24" i="4" s="1"/>
  <c r="N8" i="9"/>
  <c r="BL8" i="4" s="1"/>
  <c r="N8" i="4" s="1"/>
  <c r="N9" i="9"/>
  <c r="N10" i="9"/>
  <c r="N11" i="9"/>
  <c r="N12" i="9"/>
  <c r="BL12" i="4" s="1"/>
  <c r="N12" i="4" s="1"/>
  <c r="N13" i="9"/>
  <c r="N14" i="9"/>
  <c r="BL14" i="4" s="1"/>
  <c r="N14" i="4" s="1"/>
  <c r="N15" i="9"/>
  <c r="N16" i="9"/>
  <c r="N17" i="9"/>
  <c r="N18" i="9"/>
  <c r="N19" i="9"/>
  <c r="N20" i="9"/>
  <c r="BL20" i="4" s="1"/>
  <c r="N20" i="4" s="1"/>
  <c r="N21" i="9"/>
  <c r="N22" i="9"/>
  <c r="BL22" i="4" s="1"/>
  <c r="N22" i="4" s="1"/>
  <c r="N23" i="9"/>
  <c r="BL23" i="4" s="1"/>
  <c r="N23" i="4" s="1"/>
  <c r="N24" i="9"/>
  <c r="BL24" i="4" s="1"/>
  <c r="N24" i="4" s="1"/>
  <c r="M8" i="9"/>
  <c r="M9" i="9"/>
  <c r="BK9" i="4" s="1"/>
  <c r="M9" i="4" s="1"/>
  <c r="M10" i="9"/>
  <c r="M11" i="9"/>
  <c r="BK11" i="4" s="1"/>
  <c r="M11" i="4" s="1"/>
  <c r="M12" i="9"/>
  <c r="M13" i="9"/>
  <c r="M14" i="9"/>
  <c r="M15" i="9"/>
  <c r="BK15" i="4" s="1"/>
  <c r="M15" i="4" s="1"/>
  <c r="M16" i="9"/>
  <c r="M17" i="9"/>
  <c r="BK17" i="4" s="1"/>
  <c r="M17" i="4" s="1"/>
  <c r="M18" i="9"/>
  <c r="M19" i="9"/>
  <c r="M20" i="9"/>
  <c r="M21" i="9"/>
  <c r="BK21" i="4" s="1"/>
  <c r="M21" i="4" s="1"/>
  <c r="M22" i="9"/>
  <c r="BK22" i="4" s="1"/>
  <c r="M22" i="4" s="1"/>
  <c r="M23" i="9"/>
  <c r="BK23" i="4" s="1"/>
  <c r="M23" i="4" s="1"/>
  <c r="M24" i="9"/>
  <c r="L8" i="9"/>
  <c r="L9" i="9"/>
  <c r="BJ9" i="4" s="1"/>
  <c r="L9" i="4" s="1"/>
  <c r="L10" i="9"/>
  <c r="BJ10" i="4" s="1"/>
  <c r="L10" i="4" s="1"/>
  <c r="L11" i="9"/>
  <c r="L12" i="9"/>
  <c r="L13" i="9"/>
  <c r="L14" i="9"/>
  <c r="L15" i="9"/>
  <c r="L16" i="9"/>
  <c r="BJ16" i="4" s="1"/>
  <c r="L16" i="4" s="1"/>
  <c r="L17" i="9"/>
  <c r="L18" i="9"/>
  <c r="L19" i="9"/>
  <c r="L20" i="9"/>
  <c r="L21" i="9"/>
  <c r="BJ21" i="4" s="1"/>
  <c r="L21" i="4" s="1"/>
  <c r="L22" i="9"/>
  <c r="BJ22" i="4" s="1"/>
  <c r="L22" i="4" s="1"/>
  <c r="L23" i="9"/>
  <c r="L24" i="9"/>
  <c r="BJ24" i="4" s="1"/>
  <c r="L24" i="4" s="1"/>
  <c r="K8" i="9"/>
  <c r="K9" i="9"/>
  <c r="BI9" i="4" s="1"/>
  <c r="K9" i="4" s="1"/>
  <c r="K10" i="9"/>
  <c r="K11" i="9"/>
  <c r="BI11" i="4" s="1"/>
  <c r="K11" i="4" s="1"/>
  <c r="K12" i="9"/>
  <c r="K13" i="9"/>
  <c r="BI13" i="4" s="1"/>
  <c r="K13" i="4" s="1"/>
  <c r="K14" i="9"/>
  <c r="K15" i="9"/>
  <c r="K16" i="9"/>
  <c r="K17" i="9"/>
  <c r="BI17" i="4" s="1"/>
  <c r="K17" i="4" s="1"/>
  <c r="K18" i="9"/>
  <c r="K19" i="9"/>
  <c r="BI19" i="4" s="1"/>
  <c r="K19" i="4" s="1"/>
  <c r="K20" i="9"/>
  <c r="BI20" i="4" s="1"/>
  <c r="K20" i="4" s="1"/>
  <c r="K21" i="9"/>
  <c r="BI21" i="4" s="1"/>
  <c r="K21" i="4" s="1"/>
  <c r="K22" i="9"/>
  <c r="K23" i="9"/>
  <c r="BI23" i="4" s="1"/>
  <c r="K23" i="4" s="1"/>
  <c r="K24" i="9"/>
  <c r="J8" i="9"/>
  <c r="BH8" i="4" s="1"/>
  <c r="J8" i="4" s="1"/>
  <c r="J9" i="9"/>
  <c r="BH9" i="4" s="1"/>
  <c r="J9" i="4" s="1"/>
  <c r="J10" i="9"/>
  <c r="J11" i="9"/>
  <c r="J12" i="9"/>
  <c r="BH12" i="4" s="1"/>
  <c r="J12" i="4" s="1"/>
  <c r="J13" i="9"/>
  <c r="J14" i="9"/>
  <c r="BH14" i="4" s="1"/>
  <c r="J14" i="4" s="1"/>
  <c r="J15" i="9"/>
  <c r="J16" i="9"/>
  <c r="BH16" i="4" s="1"/>
  <c r="J16" i="4" s="1"/>
  <c r="J17" i="9"/>
  <c r="J18" i="9"/>
  <c r="BH18" i="4" s="1"/>
  <c r="J18" i="4" s="1"/>
  <c r="J19" i="9"/>
  <c r="BH19" i="4" s="1"/>
  <c r="J19" i="4" s="1"/>
  <c r="J20" i="9"/>
  <c r="BH20" i="4" s="1"/>
  <c r="J20" i="4" s="1"/>
  <c r="J21" i="9"/>
  <c r="J22" i="9"/>
  <c r="J23" i="9"/>
  <c r="J24" i="9"/>
  <c r="BH24" i="4" s="1"/>
  <c r="J24" i="4" s="1"/>
  <c r="I8" i="9"/>
  <c r="I9" i="9"/>
  <c r="I10" i="9"/>
  <c r="I11" i="9"/>
  <c r="BG11" i="4" s="1"/>
  <c r="I11" i="4" s="1"/>
  <c r="I12" i="9"/>
  <c r="I13" i="9"/>
  <c r="BG13" i="4" s="1"/>
  <c r="I13" i="4" s="1"/>
  <c r="I14" i="9"/>
  <c r="I15" i="9"/>
  <c r="I16" i="9"/>
  <c r="I17" i="9"/>
  <c r="I18" i="9"/>
  <c r="BG18" i="4" s="1"/>
  <c r="I19" i="9"/>
  <c r="BG19" i="4" s="1"/>
  <c r="I19" i="4" s="1"/>
  <c r="I20" i="9"/>
  <c r="I21" i="9"/>
  <c r="I22" i="9"/>
  <c r="I23" i="9"/>
  <c r="BG23" i="4" s="1"/>
  <c r="I23" i="4" s="1"/>
  <c r="I24" i="9"/>
  <c r="H8" i="9"/>
  <c r="BF8" i="4" s="1"/>
  <c r="H8" i="4" s="1"/>
  <c r="H9" i="9"/>
  <c r="H10" i="9"/>
  <c r="H11" i="9"/>
  <c r="H12" i="9"/>
  <c r="BF12" i="4" s="1"/>
  <c r="H13" i="9"/>
  <c r="H14" i="9"/>
  <c r="BF14" i="4" s="1"/>
  <c r="H14" i="4" s="1"/>
  <c r="H15" i="9"/>
  <c r="H16" i="9"/>
  <c r="BF16" i="4" s="1"/>
  <c r="H16" i="4" s="1"/>
  <c r="H17" i="9"/>
  <c r="BF17" i="4" s="1"/>
  <c r="H17" i="4" s="1"/>
  <c r="H18" i="9"/>
  <c r="BF18" i="4" s="1"/>
  <c r="H18" i="4" s="1"/>
  <c r="H19" i="9"/>
  <c r="H20" i="9"/>
  <c r="BF20" i="4" s="1"/>
  <c r="H20" i="4" s="1"/>
  <c r="H21" i="9"/>
  <c r="H22" i="9"/>
  <c r="BF22" i="4" s="1"/>
  <c r="H22" i="4" s="1"/>
  <c r="H23" i="9"/>
  <c r="H24" i="9"/>
  <c r="G8" i="9"/>
  <c r="G9" i="9"/>
  <c r="BE9" i="4" s="1"/>
  <c r="G9" i="4" s="1"/>
  <c r="G10" i="9"/>
  <c r="G11" i="9"/>
  <c r="BE11" i="4" s="1"/>
  <c r="G11" i="4" s="1"/>
  <c r="G12" i="9"/>
  <c r="G13" i="9"/>
  <c r="BE13" i="4" s="1"/>
  <c r="G13" i="4" s="1"/>
  <c r="G14" i="9"/>
  <c r="G15" i="9"/>
  <c r="BE15" i="4" s="1"/>
  <c r="G15" i="4" s="1"/>
  <c r="G16" i="9"/>
  <c r="BE16" i="4" s="1"/>
  <c r="G16" i="4" s="1"/>
  <c r="G17" i="9"/>
  <c r="G18" i="9"/>
  <c r="G19" i="9"/>
  <c r="G20" i="9"/>
  <c r="BE20" i="4" s="1"/>
  <c r="G20" i="4" s="1"/>
  <c r="G21" i="9"/>
  <c r="BE21" i="4" s="1"/>
  <c r="G21" i="4" s="1"/>
  <c r="G22" i="9"/>
  <c r="G23" i="9"/>
  <c r="BE23" i="4" s="1"/>
  <c r="G23" i="4" s="1"/>
  <c r="G24" i="9"/>
  <c r="F8" i="9"/>
  <c r="F9" i="9"/>
  <c r="F10" i="9"/>
  <c r="BD10" i="4" s="1"/>
  <c r="F10" i="4" s="1"/>
  <c r="F11" i="9"/>
  <c r="F12" i="9"/>
  <c r="BD12" i="4" s="1"/>
  <c r="F12" i="4" s="1"/>
  <c r="F13" i="9"/>
  <c r="F14" i="9"/>
  <c r="F15" i="9"/>
  <c r="BD15" i="4" s="1"/>
  <c r="F15" i="4" s="1"/>
  <c r="F16" i="9"/>
  <c r="BD16" i="4" s="1"/>
  <c r="F16" i="4" s="1"/>
  <c r="F17" i="9"/>
  <c r="F18" i="9"/>
  <c r="BD18" i="4" s="1"/>
  <c r="F18" i="4" s="1"/>
  <c r="F19" i="9"/>
  <c r="F20" i="9"/>
  <c r="BD20" i="4" s="1"/>
  <c r="F20" i="4" s="1"/>
  <c r="F21" i="9"/>
  <c r="F22" i="9"/>
  <c r="BD22" i="4" s="1"/>
  <c r="F22" i="4" s="1"/>
  <c r="F23" i="9"/>
  <c r="BD23" i="4" s="1"/>
  <c r="F24" i="9"/>
  <c r="BD24" i="4" s="1"/>
  <c r="F24" i="4" s="1"/>
  <c r="E8" i="9"/>
  <c r="E9" i="9"/>
  <c r="BC9" i="4" s="1"/>
  <c r="E10" i="9"/>
  <c r="E11" i="9"/>
  <c r="BC11" i="4" s="1"/>
  <c r="E11" i="4" s="1"/>
  <c r="E12" i="9"/>
  <c r="BC12" i="4" s="1"/>
  <c r="E13" i="9"/>
  <c r="E14" i="9"/>
  <c r="E15" i="9"/>
  <c r="BC15" i="4" s="1"/>
  <c r="E15" i="4" s="1"/>
  <c r="E16" i="9"/>
  <c r="E17" i="9"/>
  <c r="BC17" i="4" s="1"/>
  <c r="E17" i="4" s="1"/>
  <c r="E18" i="9"/>
  <c r="BC18" i="4" s="1"/>
  <c r="E19" i="9"/>
  <c r="BC19" i="4" s="1"/>
  <c r="E19" i="4" s="1"/>
  <c r="E20" i="9"/>
  <c r="E21" i="9"/>
  <c r="E22" i="9"/>
  <c r="E23" i="9"/>
  <c r="BC23" i="4" s="1"/>
  <c r="E23" i="4" s="1"/>
  <c r="E24" i="9"/>
  <c r="BC24" i="4" s="1"/>
  <c r="D18" i="9"/>
  <c r="CA8" i="4"/>
  <c r="CA9" i="4"/>
  <c r="CA10" i="4"/>
  <c r="CA11" i="4"/>
  <c r="CA12" i="4"/>
  <c r="J12" i="1" s="1"/>
  <c r="CA13" i="4"/>
  <c r="CA14" i="4"/>
  <c r="CA15" i="4"/>
  <c r="CA16" i="4"/>
  <c r="J16" i="1" s="1"/>
  <c r="CA17" i="4"/>
  <c r="CA18" i="4"/>
  <c r="CA19" i="4"/>
  <c r="CA20" i="4"/>
  <c r="CA21" i="4"/>
  <c r="CA22" i="4"/>
  <c r="CA23" i="4"/>
  <c r="CA24" i="4"/>
  <c r="BZ8" i="4"/>
  <c r="BZ9" i="4"/>
  <c r="AB9" i="4" s="1"/>
  <c r="BZ10" i="4"/>
  <c r="BZ11" i="4"/>
  <c r="AB11" i="4" s="1"/>
  <c r="BZ13" i="4"/>
  <c r="BZ14" i="4"/>
  <c r="AB14" i="4" s="1"/>
  <c r="BZ15" i="4"/>
  <c r="AB15" i="4" s="1"/>
  <c r="BZ16" i="4"/>
  <c r="AB16" i="4" s="1"/>
  <c r="BZ17" i="4"/>
  <c r="AB17" i="4" s="1"/>
  <c r="BZ19" i="4"/>
  <c r="AB19" i="4" s="1"/>
  <c r="BZ20" i="4"/>
  <c r="AB20" i="4" s="1"/>
  <c r="BZ23" i="4"/>
  <c r="AB23" i="4" s="1"/>
  <c r="BY8" i="4"/>
  <c r="BY9" i="4"/>
  <c r="BY10" i="4"/>
  <c r="AA10" i="4" s="1"/>
  <c r="BY11" i="4"/>
  <c r="AA11" i="4" s="1"/>
  <c r="BY12" i="4"/>
  <c r="AA12" i="4" s="1"/>
  <c r="BY14" i="4"/>
  <c r="BY15" i="4"/>
  <c r="AA15" i="4" s="1"/>
  <c r="BY16" i="4"/>
  <c r="AA16" i="4" s="1"/>
  <c r="BY17" i="4"/>
  <c r="BY18" i="4"/>
  <c r="AA18" i="4" s="1"/>
  <c r="BY22" i="4"/>
  <c r="AA22" i="4" s="1"/>
  <c r="BY23" i="4"/>
  <c r="AA23" i="4" s="1"/>
  <c r="BY24" i="4"/>
  <c r="BX9" i="4"/>
  <c r="BX10" i="4"/>
  <c r="BX11" i="4"/>
  <c r="Z11" i="4" s="1"/>
  <c r="BX12" i="4"/>
  <c r="BX13" i="4"/>
  <c r="BX15" i="4"/>
  <c r="Z15" i="4" s="1"/>
  <c r="BX16" i="4"/>
  <c r="Z16" i="4" s="1"/>
  <c r="BX17" i="4"/>
  <c r="Z17" i="4" s="1"/>
  <c r="BX18" i="4"/>
  <c r="BX21" i="4"/>
  <c r="Z21" i="4" s="1"/>
  <c r="BX22" i="4"/>
  <c r="Z22" i="4" s="1"/>
  <c r="BX23" i="4"/>
  <c r="BX24" i="4"/>
  <c r="BW8" i="4"/>
  <c r="BW10" i="4"/>
  <c r="BW11" i="4"/>
  <c r="Y11" i="4" s="1"/>
  <c r="BW12" i="4"/>
  <c r="BW13" i="4"/>
  <c r="Y13" i="4" s="1"/>
  <c r="BW14" i="4"/>
  <c r="BW16" i="4"/>
  <c r="BW17" i="4"/>
  <c r="Y17" i="4" s="1"/>
  <c r="BW20" i="4"/>
  <c r="BW22" i="4"/>
  <c r="BW23" i="4"/>
  <c r="Y23" i="4" s="1"/>
  <c r="BW24" i="4"/>
  <c r="Y24" i="4" s="1"/>
  <c r="BV8" i="4"/>
  <c r="BV9" i="4"/>
  <c r="BV11" i="4"/>
  <c r="X11" i="4" s="1"/>
  <c r="BV13" i="4"/>
  <c r="BV14" i="4"/>
  <c r="BV15" i="4"/>
  <c r="X15" i="4" s="1"/>
  <c r="BV19" i="4"/>
  <c r="X19" i="4" s="1"/>
  <c r="BV20" i="4"/>
  <c r="X20" i="4" s="1"/>
  <c r="BV21" i="4"/>
  <c r="BV23" i="4"/>
  <c r="BV24" i="4"/>
  <c r="X24" i="4" s="1"/>
  <c r="BU8" i="4"/>
  <c r="W8" i="4" s="1"/>
  <c r="BU10" i="4"/>
  <c r="W10" i="4" s="1"/>
  <c r="BU12" i="4"/>
  <c r="BU13" i="4"/>
  <c r="W13" i="4" s="1"/>
  <c r="BU14" i="4"/>
  <c r="BU15" i="4"/>
  <c r="W15" i="4" s="1"/>
  <c r="BU18" i="4"/>
  <c r="BU19" i="4"/>
  <c r="BU20" i="4"/>
  <c r="W20" i="4" s="1"/>
  <c r="BU21" i="4"/>
  <c r="W21" i="4" s="1"/>
  <c r="BU23" i="4"/>
  <c r="W23" i="4" s="1"/>
  <c r="BU24" i="4"/>
  <c r="BT8" i="4"/>
  <c r="V8" i="4" s="1"/>
  <c r="BT9" i="4"/>
  <c r="BT10" i="4"/>
  <c r="BT11" i="4"/>
  <c r="BT12" i="4"/>
  <c r="V12" i="4" s="1"/>
  <c r="BT13" i="4"/>
  <c r="BT14" i="4"/>
  <c r="BT17" i="4"/>
  <c r="BT18" i="4"/>
  <c r="V18" i="4" s="1"/>
  <c r="BT19" i="4"/>
  <c r="V19" i="4" s="1"/>
  <c r="BT20" i="4"/>
  <c r="V20" i="4" s="1"/>
  <c r="BT22" i="4"/>
  <c r="BT23" i="4"/>
  <c r="BT24" i="4"/>
  <c r="V24" i="4" s="1"/>
  <c r="BS8" i="4"/>
  <c r="U8" i="4" s="1"/>
  <c r="BS9" i="4"/>
  <c r="BS10" i="4"/>
  <c r="BS11" i="4"/>
  <c r="BS12" i="4"/>
  <c r="BS13" i="4"/>
  <c r="U13" i="4" s="1"/>
  <c r="BS16" i="4"/>
  <c r="BS17" i="4"/>
  <c r="U17" i="4" s="1"/>
  <c r="BS18" i="4"/>
  <c r="U18" i="4" s="1"/>
  <c r="BS19" i="4"/>
  <c r="U19" i="4" s="1"/>
  <c r="BS21" i="4"/>
  <c r="BS22" i="4"/>
  <c r="U22" i="4" s="1"/>
  <c r="BS23" i="4"/>
  <c r="U23" i="4" s="1"/>
  <c r="BS24" i="4"/>
  <c r="BR8" i="4"/>
  <c r="T8" i="4" s="1"/>
  <c r="BR9" i="4"/>
  <c r="BR10" i="4"/>
  <c r="T10" i="4" s="1"/>
  <c r="BR11" i="4"/>
  <c r="BR12" i="4"/>
  <c r="T12" i="4" s="1"/>
  <c r="BR15" i="4"/>
  <c r="BR16" i="4"/>
  <c r="T16" i="4" s="1"/>
  <c r="BR17" i="4"/>
  <c r="T17" i="4" s="1"/>
  <c r="BR18" i="4"/>
  <c r="BR20" i="4"/>
  <c r="T20" i="4" s="1"/>
  <c r="BR21" i="4"/>
  <c r="BR22" i="4"/>
  <c r="T22" i="4" s="1"/>
  <c r="BR23" i="4"/>
  <c r="BR24" i="4"/>
  <c r="T24" i="4" s="1"/>
  <c r="BQ8" i="4"/>
  <c r="BQ10" i="4"/>
  <c r="BQ14" i="4"/>
  <c r="S14" i="4" s="1"/>
  <c r="BQ16" i="4"/>
  <c r="BQ17" i="4"/>
  <c r="S17" i="4" s="1"/>
  <c r="BQ18" i="4"/>
  <c r="S18" i="4" s="1"/>
  <c r="BQ19" i="4"/>
  <c r="S19" i="4" s="1"/>
  <c r="BQ20" i="4"/>
  <c r="BQ22" i="4"/>
  <c r="S22" i="4" s="1"/>
  <c r="BQ23" i="4"/>
  <c r="BQ24" i="4"/>
  <c r="S24" i="4" s="1"/>
  <c r="BP8" i="4"/>
  <c r="BP9" i="4"/>
  <c r="R9" i="4" s="1"/>
  <c r="BP13" i="4"/>
  <c r="BP14" i="4"/>
  <c r="R14" i="4" s="1"/>
  <c r="BP15" i="4"/>
  <c r="BP17" i="4"/>
  <c r="R17" i="4" s="1"/>
  <c r="BP18" i="4"/>
  <c r="BP19" i="4"/>
  <c r="R19" i="4" s="1"/>
  <c r="BP20" i="4"/>
  <c r="R20" i="4" s="1"/>
  <c r="BP21" i="4"/>
  <c r="R21" i="4" s="1"/>
  <c r="BP23" i="4"/>
  <c r="BP24" i="4"/>
  <c r="R24" i="4" s="1"/>
  <c r="BO8" i="4"/>
  <c r="BO9" i="4"/>
  <c r="Q9" i="4" s="1"/>
  <c r="BO12" i="4"/>
  <c r="Q12" i="4" s="1"/>
  <c r="BO13" i="4"/>
  <c r="BO14" i="4"/>
  <c r="BO16" i="4"/>
  <c r="Q16" i="4" s="1"/>
  <c r="BO18" i="4"/>
  <c r="BO20" i="4"/>
  <c r="BO21" i="4"/>
  <c r="Q21" i="4" s="1"/>
  <c r="BO22" i="4"/>
  <c r="Q22" i="4" s="1"/>
  <c r="BO24" i="4"/>
  <c r="Q24" i="4" s="1"/>
  <c r="BN11" i="4"/>
  <c r="P11" i="4" s="1"/>
  <c r="BN13" i="4"/>
  <c r="BN16" i="4"/>
  <c r="BN17" i="4"/>
  <c r="BN19" i="4"/>
  <c r="P19" i="4" s="1"/>
  <c r="BN21" i="4"/>
  <c r="P21" i="4" s="1"/>
  <c r="BN22" i="4"/>
  <c r="BN23" i="4"/>
  <c r="P23" i="4" s="1"/>
  <c r="BM10" i="4"/>
  <c r="BM11" i="4"/>
  <c r="O11" i="4" s="1"/>
  <c r="BM12" i="4"/>
  <c r="BM14" i="4"/>
  <c r="O14" i="4" s="1"/>
  <c r="BM15" i="4"/>
  <c r="BM16" i="4"/>
  <c r="O16" i="4" s="1"/>
  <c r="BM18" i="4"/>
  <c r="O18" i="4" s="1"/>
  <c r="BM20" i="4"/>
  <c r="BM21" i="4"/>
  <c r="O21" i="4" s="1"/>
  <c r="BM22" i="4"/>
  <c r="BM23" i="4"/>
  <c r="O23" i="4" s="1"/>
  <c r="BL9" i="4"/>
  <c r="N9" i="4" s="1"/>
  <c r="BL10" i="4"/>
  <c r="N10" i="4" s="1"/>
  <c r="BL11" i="4"/>
  <c r="N11" i="4" s="1"/>
  <c r="BL13" i="4"/>
  <c r="N13" i="4" s="1"/>
  <c r="BL15" i="4"/>
  <c r="BL16" i="4"/>
  <c r="N16" i="4" s="1"/>
  <c r="BL17" i="4"/>
  <c r="BL18" i="4"/>
  <c r="N18" i="4" s="1"/>
  <c r="BL19" i="4"/>
  <c r="BL21" i="4"/>
  <c r="N21" i="4" s="1"/>
  <c r="BK8" i="4"/>
  <c r="M8" i="4" s="1"/>
  <c r="BK10" i="4"/>
  <c r="BK12" i="4"/>
  <c r="M12" i="4" s="1"/>
  <c r="BK13" i="4"/>
  <c r="M13" i="4" s="1"/>
  <c r="BK14" i="4"/>
  <c r="BK16" i="4"/>
  <c r="M16" i="4" s="1"/>
  <c r="BK18" i="4"/>
  <c r="M18" i="4" s="1"/>
  <c r="BK19" i="4"/>
  <c r="M19" i="4" s="1"/>
  <c r="BK20" i="4"/>
  <c r="BK24" i="4"/>
  <c r="M24" i="4" s="1"/>
  <c r="BJ8" i="4"/>
  <c r="BJ11" i="4"/>
  <c r="L11" i="4" s="1"/>
  <c r="BJ12" i="4"/>
  <c r="BJ13" i="4"/>
  <c r="L13" i="4" s="1"/>
  <c r="BJ14" i="4"/>
  <c r="L14" i="4" s="1"/>
  <c r="BJ15" i="4"/>
  <c r="BJ17" i="4"/>
  <c r="BJ18" i="4"/>
  <c r="BJ19" i="4"/>
  <c r="L19" i="4" s="1"/>
  <c r="BJ20" i="4"/>
  <c r="L20" i="4" s="1"/>
  <c r="BJ23" i="4"/>
  <c r="L23" i="4" s="1"/>
  <c r="BI8" i="4"/>
  <c r="K8" i="4" s="1"/>
  <c r="BI10" i="4"/>
  <c r="BI12" i="4"/>
  <c r="BI14" i="4"/>
  <c r="K14" i="4" s="1"/>
  <c r="BI15" i="4"/>
  <c r="BI16" i="4"/>
  <c r="BI18" i="4"/>
  <c r="K18" i="4" s="1"/>
  <c r="BI22" i="4"/>
  <c r="K22" i="4" s="1"/>
  <c r="BI24" i="4"/>
  <c r="BH10" i="4"/>
  <c r="J10" i="4" s="1"/>
  <c r="BH11" i="4"/>
  <c r="BH13" i="4"/>
  <c r="J13" i="4" s="1"/>
  <c r="BH15" i="4"/>
  <c r="J15" i="4" s="1"/>
  <c r="BH17" i="4"/>
  <c r="BH21" i="4"/>
  <c r="J21" i="4" s="1"/>
  <c r="BH22" i="4"/>
  <c r="BH23" i="4"/>
  <c r="BG8" i="4"/>
  <c r="I8" i="4" s="1"/>
  <c r="BG9" i="4"/>
  <c r="BG10" i="4"/>
  <c r="I10" i="4" s="1"/>
  <c r="BG12" i="4"/>
  <c r="BG14" i="4"/>
  <c r="BG15" i="4"/>
  <c r="I15" i="4" s="1"/>
  <c r="BG16" i="4"/>
  <c r="I16" i="4" s="1"/>
  <c r="BG17" i="4"/>
  <c r="I17" i="4" s="1"/>
  <c r="BG20" i="4"/>
  <c r="I20" i="4" s="1"/>
  <c r="BG21" i="4"/>
  <c r="I21" i="4" s="1"/>
  <c r="BG22" i="4"/>
  <c r="I22" i="4" s="1"/>
  <c r="BG24" i="4"/>
  <c r="BF9" i="4"/>
  <c r="H9" i="4" s="1"/>
  <c r="BF10" i="4"/>
  <c r="H10" i="4" s="1"/>
  <c r="BF11" i="4"/>
  <c r="H11" i="4" s="1"/>
  <c r="BF13" i="4"/>
  <c r="BF15" i="4"/>
  <c r="H15" i="4" s="1"/>
  <c r="BF19" i="4"/>
  <c r="BF21" i="4"/>
  <c r="BF23" i="4"/>
  <c r="H23" i="4" s="1"/>
  <c r="BF24" i="4"/>
  <c r="H24" i="4" s="1"/>
  <c r="BE8" i="4"/>
  <c r="BE10" i="4"/>
  <c r="G10" i="4" s="1"/>
  <c r="BE12" i="4"/>
  <c r="G12" i="4" s="1"/>
  <c r="BE14" i="4"/>
  <c r="BE17" i="4"/>
  <c r="G17" i="4" s="1"/>
  <c r="BE18" i="4"/>
  <c r="G18" i="4" s="1"/>
  <c r="BE19" i="4"/>
  <c r="BE22" i="4"/>
  <c r="G22" i="4" s="1"/>
  <c r="BE24" i="4"/>
  <c r="G24" i="4" s="1"/>
  <c r="BD8" i="4"/>
  <c r="F8" i="4" s="1"/>
  <c r="BD9" i="4"/>
  <c r="BD11" i="4"/>
  <c r="BD13" i="4"/>
  <c r="F13" i="4" s="1"/>
  <c r="BD14" i="4"/>
  <c r="F14" i="4" s="1"/>
  <c r="BD17" i="4"/>
  <c r="F17" i="4" s="1"/>
  <c r="BD19" i="4"/>
  <c r="F19" i="4" s="1"/>
  <c r="BD21" i="4"/>
  <c r="BC8" i="4"/>
  <c r="E8" i="4" s="1"/>
  <c r="BC10" i="4"/>
  <c r="BC13" i="4"/>
  <c r="E13" i="4" s="1"/>
  <c r="BC14" i="4"/>
  <c r="E14" i="4" s="1"/>
  <c r="BC16" i="4"/>
  <c r="BC20" i="4"/>
  <c r="E20" i="4" s="1"/>
  <c r="BC21" i="4"/>
  <c r="E21" i="4" s="1"/>
  <c r="BC22" i="4"/>
  <c r="BB18" i="4"/>
  <c r="BB20" i="4"/>
  <c r="AC8" i="4"/>
  <c r="AC9" i="4"/>
  <c r="AC10" i="4"/>
  <c r="AA10" i="1" s="1"/>
  <c r="AC11" i="4"/>
  <c r="AC12" i="4"/>
  <c r="AC13" i="4"/>
  <c r="AC14" i="4"/>
  <c r="O14" i="3" s="1"/>
  <c r="AC15" i="4"/>
  <c r="AC16" i="4"/>
  <c r="AC17" i="4"/>
  <c r="AC18" i="4"/>
  <c r="O18" i="3" s="1"/>
  <c r="AC19" i="4"/>
  <c r="AC20" i="4"/>
  <c r="D20" i="4" s="1"/>
  <c r="AC21" i="4"/>
  <c r="AC22" i="4"/>
  <c r="AC23" i="4"/>
  <c r="AC24" i="4"/>
  <c r="AB8" i="4"/>
  <c r="AB10" i="4"/>
  <c r="AB12" i="4"/>
  <c r="AB13" i="4"/>
  <c r="AB18" i="4"/>
  <c r="AB24" i="4"/>
  <c r="AA8" i="4"/>
  <c r="AA9" i="4"/>
  <c r="AA13" i="4"/>
  <c r="AA14" i="4"/>
  <c r="AA17" i="4"/>
  <c r="AA24" i="4"/>
  <c r="Z8" i="4"/>
  <c r="Z9" i="4"/>
  <c r="Z10" i="4"/>
  <c r="Z12" i="4"/>
  <c r="Z13" i="4"/>
  <c r="Z14" i="4"/>
  <c r="Z18" i="4"/>
  <c r="Z20" i="4"/>
  <c r="Z23" i="4"/>
  <c r="Z24" i="4"/>
  <c r="Y8" i="4"/>
  <c r="Y9" i="4"/>
  <c r="Y10" i="4"/>
  <c r="Y12" i="4"/>
  <c r="Y14" i="4"/>
  <c r="Y15" i="4"/>
  <c r="Y16" i="4"/>
  <c r="Y20" i="4"/>
  <c r="Y21" i="4"/>
  <c r="Y22" i="4"/>
  <c r="X8" i="4"/>
  <c r="X9" i="4"/>
  <c r="X13" i="4"/>
  <c r="X14" i="4"/>
  <c r="X17" i="4"/>
  <c r="X21" i="4"/>
  <c r="X23" i="4"/>
  <c r="W12" i="4"/>
  <c r="W14" i="4"/>
  <c r="W18" i="4"/>
  <c r="W19" i="4"/>
  <c r="W24" i="4"/>
  <c r="V9" i="4"/>
  <c r="V10" i="4"/>
  <c r="V11" i="4"/>
  <c r="V13" i="4"/>
  <c r="V14" i="4"/>
  <c r="V17" i="4"/>
  <c r="V22" i="4"/>
  <c r="V23" i="4"/>
  <c r="U9" i="4"/>
  <c r="U10" i="4"/>
  <c r="U11" i="4"/>
  <c r="U12" i="4"/>
  <c r="U16" i="4"/>
  <c r="U21" i="4"/>
  <c r="U24" i="4"/>
  <c r="T9" i="4"/>
  <c r="T11" i="4"/>
  <c r="T13" i="4"/>
  <c r="T15" i="4"/>
  <c r="T18" i="4"/>
  <c r="T21" i="4"/>
  <c r="T23" i="4"/>
  <c r="S8" i="4"/>
  <c r="S10" i="4"/>
  <c r="S11" i="4"/>
  <c r="S16" i="4"/>
  <c r="S20" i="4"/>
  <c r="S23" i="4"/>
  <c r="R8" i="4"/>
  <c r="R13" i="4"/>
  <c r="R15" i="4"/>
  <c r="R18" i="4"/>
  <c r="R23" i="4"/>
  <c r="Q8" i="4"/>
  <c r="Q13" i="4"/>
  <c r="Q14" i="4"/>
  <c r="Q15" i="4"/>
  <c r="Q18" i="4"/>
  <c r="Q20" i="4"/>
  <c r="P8" i="4"/>
  <c r="P13" i="4"/>
  <c r="P16" i="4"/>
  <c r="P17" i="4"/>
  <c r="P22" i="4"/>
  <c r="O10" i="4"/>
  <c r="O12" i="4"/>
  <c r="O15" i="4"/>
  <c r="O20" i="4"/>
  <c r="O22" i="4"/>
  <c r="N15" i="4"/>
  <c r="N17" i="4"/>
  <c r="N19" i="4"/>
  <c r="M10" i="4"/>
  <c r="M14" i="4"/>
  <c r="M20" i="4"/>
  <c r="L8" i="4"/>
  <c r="L12" i="4"/>
  <c r="L15" i="4"/>
  <c r="L17" i="4"/>
  <c r="L18" i="4"/>
  <c r="K10" i="4"/>
  <c r="K12" i="4"/>
  <c r="K15" i="4"/>
  <c r="K16" i="4"/>
  <c r="K24" i="4"/>
  <c r="J11" i="4"/>
  <c r="J17" i="4"/>
  <c r="J22" i="4"/>
  <c r="J23" i="4"/>
  <c r="I9" i="4"/>
  <c r="I12" i="4"/>
  <c r="I14" i="4"/>
  <c r="I18" i="4"/>
  <c r="I24" i="4"/>
  <c r="H12" i="4"/>
  <c r="H13" i="4"/>
  <c r="H19" i="4"/>
  <c r="H21" i="4"/>
  <c r="G8" i="4"/>
  <c r="G14" i="4"/>
  <c r="G19" i="4"/>
  <c r="F9" i="4"/>
  <c r="F11" i="4"/>
  <c r="F21" i="4"/>
  <c r="F23" i="4"/>
  <c r="E9" i="4"/>
  <c r="E10" i="4"/>
  <c r="E12" i="4"/>
  <c r="E16" i="4"/>
  <c r="E18" i="4"/>
  <c r="E22" i="4"/>
  <c r="E2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C8" i="3"/>
  <c r="Z8" i="3" s="1"/>
  <c r="AC9" i="3"/>
  <c r="Z9" i="3" s="1"/>
  <c r="AC10" i="3"/>
  <c r="AP10" i="1" s="1"/>
  <c r="AC11" i="3"/>
  <c r="AC12" i="3"/>
  <c r="Z12" i="3" s="1"/>
  <c r="AC13" i="3"/>
  <c r="AC14" i="3"/>
  <c r="Z14" i="3" s="1"/>
  <c r="AC15" i="3"/>
  <c r="Z15" i="3" s="1"/>
  <c r="AC16" i="3"/>
  <c r="AC17" i="3"/>
  <c r="Z17" i="3" s="1"/>
  <c r="AC18" i="3"/>
  <c r="AC19" i="3"/>
  <c r="Z19" i="3" s="1"/>
  <c r="AC20" i="3"/>
  <c r="AC21" i="3"/>
  <c r="Z21" i="3" s="1"/>
  <c r="AC22" i="3"/>
  <c r="AP22" i="1" s="1"/>
  <c r="AC23" i="3"/>
  <c r="AC24" i="3"/>
  <c r="Z24" i="3" s="1"/>
  <c r="Z11" i="3"/>
  <c r="Z13" i="3"/>
  <c r="Z16" i="3"/>
  <c r="Z20" i="3"/>
  <c r="Z22" i="3"/>
  <c r="Z23" i="3"/>
  <c r="R8" i="3"/>
  <c r="P8" i="3" s="1"/>
  <c r="R9" i="3"/>
  <c r="R10" i="3"/>
  <c r="R11" i="3"/>
  <c r="P11" i="3" s="1"/>
  <c r="R12" i="3"/>
  <c r="R13" i="3"/>
  <c r="P13" i="3" s="1"/>
  <c r="R14" i="3"/>
  <c r="P14" i="3" s="1"/>
  <c r="R15" i="3"/>
  <c r="P15" i="3" s="1"/>
  <c r="R16" i="3"/>
  <c r="R17" i="3"/>
  <c r="P17" i="3" s="1"/>
  <c r="R18" i="3"/>
  <c r="P18" i="3" s="1"/>
  <c r="R19" i="3"/>
  <c r="R20" i="3"/>
  <c r="P20" i="3" s="1"/>
  <c r="R21" i="3"/>
  <c r="P21" i="3" s="1"/>
  <c r="R22" i="3"/>
  <c r="P22" i="3" s="1"/>
  <c r="R23" i="3"/>
  <c r="P23" i="3" s="1"/>
  <c r="R24" i="3"/>
  <c r="P24" i="3" s="1"/>
  <c r="P9" i="3"/>
  <c r="P10" i="3"/>
  <c r="P12" i="3"/>
  <c r="P16" i="3"/>
  <c r="P19" i="3"/>
  <c r="O8" i="3"/>
  <c r="O9" i="3"/>
  <c r="O11" i="3"/>
  <c r="O12" i="3"/>
  <c r="O13" i="3"/>
  <c r="O15" i="3"/>
  <c r="O16" i="3"/>
  <c r="O17" i="3"/>
  <c r="O19" i="3"/>
  <c r="O20" i="3"/>
  <c r="D20" i="3" s="1"/>
  <c r="O23" i="3"/>
  <c r="O24" i="3"/>
  <c r="N8" i="3"/>
  <c r="N9" i="3"/>
  <c r="N10" i="3"/>
  <c r="N11" i="3"/>
  <c r="D11" i="3" s="1"/>
  <c r="N12" i="3"/>
  <c r="N13" i="3"/>
  <c r="N14" i="3"/>
  <c r="N15" i="3"/>
  <c r="N16" i="3"/>
  <c r="N17" i="3"/>
  <c r="N18" i="3"/>
  <c r="N19" i="3"/>
  <c r="R19" i="1" s="1"/>
  <c r="N20" i="3"/>
  <c r="N21" i="3"/>
  <c r="N22" i="3"/>
  <c r="N23" i="3"/>
  <c r="D23" i="3" s="1"/>
  <c r="N24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E8" i="3"/>
  <c r="Q8" i="1" s="1"/>
  <c r="E9" i="3"/>
  <c r="E10" i="3"/>
  <c r="E11" i="3"/>
  <c r="E12" i="3"/>
  <c r="E13" i="3"/>
  <c r="D13" i="3" s="1"/>
  <c r="E14" i="3"/>
  <c r="E15" i="3"/>
  <c r="E16" i="3"/>
  <c r="E17" i="3"/>
  <c r="E18" i="3"/>
  <c r="E19" i="3"/>
  <c r="E20" i="3"/>
  <c r="E21" i="3"/>
  <c r="E22" i="3"/>
  <c r="E23" i="3"/>
  <c r="E24" i="3"/>
  <c r="Q24" i="1" s="1"/>
  <c r="EH8" i="8"/>
  <c r="EH9" i="8"/>
  <c r="EH10" i="8"/>
  <c r="EH11" i="8"/>
  <c r="EH12" i="8"/>
  <c r="DZ12" i="8" s="1"/>
  <c r="EH13" i="8"/>
  <c r="EH14" i="8"/>
  <c r="EH15" i="8"/>
  <c r="EH16" i="8"/>
  <c r="EH17" i="8"/>
  <c r="EH18" i="8"/>
  <c r="EH19" i="8"/>
  <c r="EH20" i="8"/>
  <c r="EH21" i="8"/>
  <c r="EH22" i="8"/>
  <c r="EH23" i="8"/>
  <c r="EH24" i="8"/>
  <c r="DZ24" i="8" s="1"/>
  <c r="EA8" i="8"/>
  <c r="EA9" i="8"/>
  <c r="EA10" i="8"/>
  <c r="EA11" i="8"/>
  <c r="DZ11" i="8" s="1"/>
  <c r="EA12" i="8"/>
  <c r="EA13" i="8"/>
  <c r="DZ13" i="8" s="1"/>
  <c r="EA14" i="8"/>
  <c r="DZ14" i="8" s="1"/>
  <c r="EA15" i="8"/>
  <c r="EA16" i="8"/>
  <c r="DZ16" i="8" s="1"/>
  <c r="EA17" i="8"/>
  <c r="DZ17" i="8" s="1"/>
  <c r="EA18" i="8"/>
  <c r="DZ18" i="8" s="1"/>
  <c r="EA19" i="8"/>
  <c r="EA20" i="8"/>
  <c r="EA21" i="8"/>
  <c r="EA22" i="8"/>
  <c r="EA23" i="8"/>
  <c r="DZ23" i="8" s="1"/>
  <c r="EA24" i="8"/>
  <c r="DZ8" i="8"/>
  <c r="DZ2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N8" i="8"/>
  <c r="DN9" i="8"/>
  <c r="DN10" i="8"/>
  <c r="DF10" i="8" s="1"/>
  <c r="DN11" i="8"/>
  <c r="DN12" i="8"/>
  <c r="DN13" i="8"/>
  <c r="DN14" i="8"/>
  <c r="DN15" i="8"/>
  <c r="DN16" i="8"/>
  <c r="DF16" i="8" s="1"/>
  <c r="DN17" i="8"/>
  <c r="DN18" i="8"/>
  <c r="DF18" i="8" s="1"/>
  <c r="DN19" i="8"/>
  <c r="DN20" i="8"/>
  <c r="DN21" i="8"/>
  <c r="DN22" i="8"/>
  <c r="DF22" i="8" s="1"/>
  <c r="DN23" i="8"/>
  <c r="DN24" i="8"/>
  <c r="DG8" i="8"/>
  <c r="DG9" i="8"/>
  <c r="DG10" i="8"/>
  <c r="DG11" i="8"/>
  <c r="DG12" i="8"/>
  <c r="DG13" i="8"/>
  <c r="DF13" i="8" s="1"/>
  <c r="DG14" i="8"/>
  <c r="DG15" i="8"/>
  <c r="DF15" i="8" s="1"/>
  <c r="DG16" i="8"/>
  <c r="DG17" i="8"/>
  <c r="DF17" i="8" s="1"/>
  <c r="DG18" i="8"/>
  <c r="DG19" i="8"/>
  <c r="DG20" i="8"/>
  <c r="DG21" i="8"/>
  <c r="DF21" i="8" s="1"/>
  <c r="DG22" i="8"/>
  <c r="DG23" i="8"/>
  <c r="DF23" i="8" s="1"/>
  <c r="DG24" i="8"/>
  <c r="DF24" i="8" s="1"/>
  <c r="DF9" i="8"/>
  <c r="DF19" i="8"/>
  <c r="CY8" i="8"/>
  <c r="CY9" i="8"/>
  <c r="CY10" i="8"/>
  <c r="CQ10" i="8" s="1"/>
  <c r="CY11" i="8"/>
  <c r="CY12" i="8"/>
  <c r="CY13" i="8"/>
  <c r="CY14" i="8"/>
  <c r="CY15" i="8"/>
  <c r="CY16" i="8"/>
  <c r="CY17" i="8"/>
  <c r="CY18" i="8"/>
  <c r="CY19" i="8"/>
  <c r="CY20" i="8"/>
  <c r="CY21" i="8"/>
  <c r="CY22" i="8"/>
  <c r="CQ22" i="8" s="1"/>
  <c r="CY23" i="8"/>
  <c r="CY24" i="8"/>
  <c r="CR8" i="8"/>
  <c r="CR9" i="8"/>
  <c r="CR10" i="8"/>
  <c r="CR11" i="8"/>
  <c r="CR12" i="8"/>
  <c r="CR13" i="8"/>
  <c r="CR14" i="8"/>
  <c r="CQ14" i="8" s="1"/>
  <c r="CR15" i="8"/>
  <c r="CR16" i="8"/>
  <c r="CQ16" i="8" s="1"/>
  <c r="CR17" i="8"/>
  <c r="CR18" i="8"/>
  <c r="CR19" i="8"/>
  <c r="CR20" i="8"/>
  <c r="CR21" i="8"/>
  <c r="CR22" i="8"/>
  <c r="CR23" i="8"/>
  <c r="CR24" i="8"/>
  <c r="CQ9" i="8"/>
  <c r="CQ12" i="8"/>
  <c r="CQ18" i="8"/>
  <c r="CQ19" i="8"/>
  <c r="CQ21" i="8"/>
  <c r="CJ8" i="8"/>
  <c r="CJ9" i="8"/>
  <c r="CJ10" i="8"/>
  <c r="CB10" i="8" s="1"/>
  <c r="CJ11" i="8"/>
  <c r="CJ12" i="8"/>
  <c r="CB12" i="8" s="1"/>
  <c r="CJ13" i="8"/>
  <c r="CJ14" i="8"/>
  <c r="CJ15" i="8"/>
  <c r="CJ16" i="8"/>
  <c r="CB16" i="8" s="1"/>
  <c r="CJ17" i="8"/>
  <c r="CJ18" i="8"/>
  <c r="CJ19" i="8"/>
  <c r="CJ20" i="8"/>
  <c r="CJ21" i="8"/>
  <c r="CJ22" i="8"/>
  <c r="CB22" i="8" s="1"/>
  <c r="CJ23" i="8"/>
  <c r="CJ24" i="8"/>
  <c r="CC8" i="8"/>
  <c r="CC9" i="8"/>
  <c r="CB9" i="8" s="1"/>
  <c r="CC10" i="8"/>
  <c r="CC11" i="8"/>
  <c r="CB11" i="8" s="1"/>
  <c r="CC12" i="8"/>
  <c r="CC13" i="8"/>
  <c r="CB13" i="8" s="1"/>
  <c r="CC14" i="8"/>
  <c r="CB14" i="8" s="1"/>
  <c r="CC15" i="8"/>
  <c r="CC16" i="8"/>
  <c r="CC17" i="8"/>
  <c r="CB17" i="8" s="1"/>
  <c r="CC18" i="8"/>
  <c r="CC19" i="8"/>
  <c r="CB19" i="8" s="1"/>
  <c r="CC20" i="8"/>
  <c r="CB20" i="8" s="1"/>
  <c r="CC21" i="8"/>
  <c r="CC22" i="8"/>
  <c r="CC23" i="8"/>
  <c r="CC24" i="8"/>
  <c r="CB8" i="8"/>
  <c r="CB15" i="8"/>
  <c r="BU8" i="8"/>
  <c r="BU9" i="8"/>
  <c r="BU10" i="8"/>
  <c r="BU11" i="8"/>
  <c r="BM11" i="8" s="1"/>
  <c r="BU12" i="8"/>
  <c r="BU13" i="8"/>
  <c r="BU14" i="8"/>
  <c r="BU15" i="8"/>
  <c r="BU16" i="8"/>
  <c r="BU17" i="8"/>
  <c r="BU18" i="8"/>
  <c r="BU19" i="8"/>
  <c r="BU20" i="8"/>
  <c r="BU21" i="8"/>
  <c r="BU22" i="8"/>
  <c r="BM22" i="8" s="1"/>
  <c r="BU23" i="8"/>
  <c r="BU24" i="8"/>
  <c r="BN8" i="8"/>
  <c r="BN9" i="8"/>
  <c r="BM9" i="8" s="1"/>
  <c r="BN10" i="8"/>
  <c r="BM10" i="8" s="1"/>
  <c r="BN11" i="8"/>
  <c r="BN12" i="8"/>
  <c r="BN13" i="8"/>
  <c r="BN14" i="8"/>
  <c r="BN15" i="8"/>
  <c r="BM15" i="8" s="1"/>
  <c r="BN16" i="8"/>
  <c r="BM16" i="8" s="1"/>
  <c r="BN17" i="8"/>
  <c r="BM17" i="8" s="1"/>
  <c r="BN18" i="8"/>
  <c r="BN19" i="8"/>
  <c r="BM19" i="8" s="1"/>
  <c r="BN20" i="8"/>
  <c r="BN21" i="8"/>
  <c r="BM21" i="8" s="1"/>
  <c r="BN22" i="8"/>
  <c r="BN23" i="8"/>
  <c r="BM23" i="8" s="1"/>
  <c r="BN24" i="8"/>
  <c r="BM12" i="8"/>
  <c r="BM13" i="8"/>
  <c r="BM18" i="8"/>
  <c r="BM24" i="8"/>
  <c r="BF8" i="8"/>
  <c r="BF9" i="8"/>
  <c r="BF10" i="8"/>
  <c r="BF11" i="8"/>
  <c r="BF12" i="8"/>
  <c r="BF13" i="8"/>
  <c r="BF14" i="8"/>
  <c r="BF15" i="8"/>
  <c r="AX15" i="8" s="1"/>
  <c r="BF16" i="8"/>
  <c r="BF17" i="8"/>
  <c r="BF18" i="8"/>
  <c r="BF19" i="8"/>
  <c r="BF20" i="8"/>
  <c r="BF21" i="8"/>
  <c r="BF22" i="8"/>
  <c r="BF23" i="8"/>
  <c r="BF24" i="8"/>
  <c r="AY8" i="8"/>
  <c r="AX8" i="8" s="1"/>
  <c r="AY9" i="8"/>
  <c r="AY10" i="8"/>
  <c r="AX10" i="8" s="1"/>
  <c r="AY11" i="8"/>
  <c r="AY12" i="8"/>
  <c r="AX12" i="8" s="1"/>
  <c r="AY13" i="8"/>
  <c r="AX13" i="8" s="1"/>
  <c r="AY14" i="8"/>
  <c r="AX14" i="8" s="1"/>
  <c r="AY15" i="8"/>
  <c r="AY16" i="8"/>
  <c r="AY17" i="8"/>
  <c r="AY18" i="8"/>
  <c r="AX18" i="8" s="1"/>
  <c r="AY19" i="8"/>
  <c r="AX19" i="8" s="1"/>
  <c r="AY20" i="8"/>
  <c r="AX20" i="8" s="1"/>
  <c r="AY21" i="8"/>
  <c r="AY22" i="8"/>
  <c r="AX22" i="8" s="1"/>
  <c r="AY23" i="8"/>
  <c r="AY24" i="8"/>
  <c r="AX24" i="8" s="1"/>
  <c r="AX9" i="8"/>
  <c r="AX16" i="8"/>
  <c r="AX21" i="8"/>
  <c r="AQ8" i="8"/>
  <c r="AQ9" i="8"/>
  <c r="AQ10" i="8"/>
  <c r="AQ11" i="8"/>
  <c r="AQ12" i="8"/>
  <c r="AQ13" i="8"/>
  <c r="AQ14" i="8"/>
  <c r="AQ15" i="8"/>
  <c r="AQ16" i="8"/>
  <c r="AQ17" i="8"/>
  <c r="AQ18" i="8"/>
  <c r="AI18" i="8" s="1"/>
  <c r="AQ19" i="8"/>
  <c r="AQ20" i="8"/>
  <c r="AQ21" i="8"/>
  <c r="AQ22" i="8"/>
  <c r="AQ23" i="8"/>
  <c r="AQ24" i="8"/>
  <c r="AI24" i="8" s="1"/>
  <c r="AJ8" i="8"/>
  <c r="AJ9" i="8"/>
  <c r="AI9" i="8" s="1"/>
  <c r="AJ10" i="8"/>
  <c r="AJ11" i="8"/>
  <c r="AI11" i="8" s="1"/>
  <c r="AJ12" i="8"/>
  <c r="AJ13" i="8"/>
  <c r="AI13" i="8" s="1"/>
  <c r="AJ14" i="8"/>
  <c r="AJ15" i="8"/>
  <c r="AI15" i="8" s="1"/>
  <c r="AJ16" i="8"/>
  <c r="AI16" i="8" s="1"/>
  <c r="AJ17" i="8"/>
  <c r="AJ18" i="8"/>
  <c r="AJ19" i="8"/>
  <c r="AJ20" i="8"/>
  <c r="AJ21" i="8"/>
  <c r="AI21" i="8" s="1"/>
  <c r="AJ22" i="8"/>
  <c r="AJ23" i="8"/>
  <c r="AI23" i="8" s="1"/>
  <c r="AJ24" i="8"/>
  <c r="AI10" i="8"/>
  <c r="AI12" i="8"/>
  <c r="AI19" i="8"/>
  <c r="AI22" i="8"/>
  <c r="AB8" i="8"/>
  <c r="AB9" i="8"/>
  <c r="T9" i="8" s="1"/>
  <c r="AB10" i="8"/>
  <c r="AB11" i="8"/>
  <c r="AB12" i="8"/>
  <c r="AB13" i="8"/>
  <c r="AB14" i="8"/>
  <c r="AB15" i="8"/>
  <c r="AB16" i="8"/>
  <c r="AB17" i="8"/>
  <c r="AB18" i="8"/>
  <c r="AB19" i="8"/>
  <c r="AB20" i="8"/>
  <c r="AB21" i="8"/>
  <c r="T21" i="8" s="1"/>
  <c r="AB22" i="8"/>
  <c r="AB23" i="8"/>
  <c r="AB24" i="8"/>
  <c r="U8" i="8"/>
  <c r="T8" i="8" s="1"/>
  <c r="U9" i="8"/>
  <c r="U10" i="8"/>
  <c r="T10" i="8" s="1"/>
  <c r="U11" i="8"/>
  <c r="U12" i="8"/>
  <c r="T12" i="8" s="1"/>
  <c r="U13" i="8"/>
  <c r="U14" i="8"/>
  <c r="T14" i="8" s="1"/>
  <c r="U15" i="8"/>
  <c r="U16" i="8"/>
  <c r="T16" i="8" s="1"/>
  <c r="U17" i="8"/>
  <c r="U18" i="8"/>
  <c r="T18" i="8" s="1"/>
  <c r="U19" i="8"/>
  <c r="T19" i="8" s="1"/>
  <c r="U20" i="8"/>
  <c r="T20" i="8" s="1"/>
  <c r="U21" i="8"/>
  <c r="U22" i="8"/>
  <c r="U23" i="8"/>
  <c r="U24" i="8"/>
  <c r="T24" i="8" s="1"/>
  <c r="T13" i="8"/>
  <c r="T15" i="8"/>
  <c r="T22" i="8"/>
  <c r="M8" i="8"/>
  <c r="M9" i="8"/>
  <c r="M10" i="8"/>
  <c r="M11" i="8"/>
  <c r="M12" i="8"/>
  <c r="M13" i="8"/>
  <c r="M14" i="8"/>
  <c r="M15" i="8"/>
  <c r="M16" i="8"/>
  <c r="E16" i="8" s="1"/>
  <c r="M17" i="8"/>
  <c r="M18" i="8"/>
  <c r="M19" i="8"/>
  <c r="M20" i="8"/>
  <c r="M21" i="8"/>
  <c r="M22" i="8"/>
  <c r="M23" i="8"/>
  <c r="M24" i="8"/>
  <c r="E24" i="8" s="1"/>
  <c r="F8" i="8"/>
  <c r="F9" i="8"/>
  <c r="F10" i="8"/>
  <c r="F11" i="8"/>
  <c r="E11" i="8" s="1"/>
  <c r="F12" i="8"/>
  <c r="F13" i="8"/>
  <c r="E13" i="8" s="1"/>
  <c r="F14" i="8"/>
  <c r="F15" i="8"/>
  <c r="E15" i="8" s="1"/>
  <c r="F16" i="8"/>
  <c r="F17" i="8"/>
  <c r="E17" i="8" s="1"/>
  <c r="F18" i="8"/>
  <c r="F19" i="8"/>
  <c r="E19" i="8" s="1"/>
  <c r="F20" i="8"/>
  <c r="F21" i="8"/>
  <c r="E21" i="8" s="1"/>
  <c r="F22" i="8"/>
  <c r="E22" i="8" s="1"/>
  <c r="F23" i="8"/>
  <c r="E23" i="8" s="1"/>
  <c r="F24" i="8"/>
  <c r="E10" i="8"/>
  <c r="E12" i="8"/>
  <c r="E1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C22" i="10" s="1"/>
  <c r="DS23" i="10"/>
  <c r="DS24" i="10"/>
  <c r="DR8" i="10"/>
  <c r="DR9" i="10"/>
  <c r="DP9" i="10" s="1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Q8" i="10"/>
  <c r="DP8" i="10" s="1"/>
  <c r="DQ9" i="10"/>
  <c r="DQ10" i="10"/>
  <c r="DQ11" i="10"/>
  <c r="DQ12" i="10"/>
  <c r="DQ13" i="10"/>
  <c r="DQ14" i="10"/>
  <c r="DQ15" i="10"/>
  <c r="DQ16" i="10"/>
  <c r="DQ17" i="10"/>
  <c r="DQ18" i="10"/>
  <c r="DQ19" i="10"/>
  <c r="DP19" i="10" s="1"/>
  <c r="DQ20" i="10"/>
  <c r="DQ21" i="10"/>
  <c r="DP21" i="10" s="1"/>
  <c r="DQ22" i="10"/>
  <c r="DQ23" i="10"/>
  <c r="DQ24" i="10"/>
  <c r="DA24" i="10" s="1"/>
  <c r="DP20" i="10"/>
  <c r="DO21" i="10"/>
  <c r="DG21" i="10" s="1"/>
  <c r="DN22" i="10"/>
  <c r="DF22" i="10" s="1"/>
  <c r="DI15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I19" i="10" s="1"/>
  <c r="CY20" i="10"/>
  <c r="CY21" i="10"/>
  <c r="CY22" i="10"/>
  <c r="CY23" i="10"/>
  <c r="CY24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E23" i="10" s="1"/>
  <c r="CU24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R21" i="10" s="1"/>
  <c r="CS22" i="10"/>
  <c r="CS23" i="10"/>
  <c r="CS24" i="10"/>
  <c r="CR11" i="10"/>
  <c r="CQ16" i="10"/>
  <c r="CI16" i="10" s="1"/>
  <c r="CO11" i="10"/>
  <c r="CG11" i="10" s="1"/>
  <c r="CO17" i="10"/>
  <c r="CN10" i="10"/>
  <c r="CF10" i="10" s="1"/>
  <c r="CN14" i="10"/>
  <c r="CN20" i="10"/>
  <c r="CM9" i="10"/>
  <c r="CE9" i="10" s="1"/>
  <c r="CM15" i="10"/>
  <c r="CM21" i="10"/>
  <c r="CE21" i="10" s="1"/>
  <c r="CL8" i="10"/>
  <c r="CL20" i="10"/>
  <c r="CD20" i="10" s="1"/>
  <c r="CL24" i="10"/>
  <c r="CK11" i="10"/>
  <c r="CK17" i="10"/>
  <c r="CK23" i="10"/>
  <c r="CI21" i="10"/>
  <c r="CH8" i="10"/>
  <c r="CG17" i="10"/>
  <c r="CF16" i="10"/>
  <c r="CE13" i="10"/>
  <c r="CD8" i="10"/>
  <c r="CD24" i="10"/>
  <c r="BT8" i="10"/>
  <c r="BT9" i="10"/>
  <c r="BT10" i="10"/>
  <c r="BT11" i="10"/>
  <c r="BT12" i="10"/>
  <c r="BT13" i="10"/>
  <c r="BT14" i="10"/>
  <c r="BT15" i="10"/>
  <c r="BK15" i="10" s="1"/>
  <c r="I15" i="1" s="1"/>
  <c r="BT16" i="10"/>
  <c r="BT17" i="10"/>
  <c r="BT18" i="10"/>
  <c r="BT19" i="10"/>
  <c r="BT20" i="10"/>
  <c r="BT21" i="10"/>
  <c r="BT22" i="10"/>
  <c r="BT23" i="10"/>
  <c r="BT24" i="10"/>
  <c r="BL8" i="10"/>
  <c r="BL9" i="10"/>
  <c r="BL10" i="10"/>
  <c r="BL11" i="10"/>
  <c r="BL12" i="10"/>
  <c r="BL13" i="10"/>
  <c r="BK13" i="10" s="1"/>
  <c r="I13" i="1" s="1"/>
  <c r="BL14" i="10"/>
  <c r="BK14" i="10" s="1"/>
  <c r="I14" i="1" s="1"/>
  <c r="BL15" i="10"/>
  <c r="BL16" i="10"/>
  <c r="BL17" i="10"/>
  <c r="BL18" i="10"/>
  <c r="BL19" i="10"/>
  <c r="BK19" i="10" s="1"/>
  <c r="I19" i="1" s="1"/>
  <c r="BL20" i="10"/>
  <c r="BL21" i="10"/>
  <c r="BK21" i="10" s="1"/>
  <c r="I21" i="1" s="1"/>
  <c r="BL22" i="10"/>
  <c r="BL23" i="10"/>
  <c r="BL24" i="10"/>
  <c r="BK9" i="10"/>
  <c r="I9" i="1" s="1"/>
  <c r="BG8" i="10"/>
  <c r="DO8" i="10" s="1"/>
  <c r="DG8" i="10" s="1"/>
  <c r="BG9" i="10"/>
  <c r="DO9" i="10" s="1"/>
  <c r="DG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BG19" i="10"/>
  <c r="DO19" i="10" s="1"/>
  <c r="BG20" i="10"/>
  <c r="DO20" i="10" s="1"/>
  <c r="BG21" i="10"/>
  <c r="BG22" i="10"/>
  <c r="DO22" i="10" s="1"/>
  <c r="BG23" i="10"/>
  <c r="DO23" i="10" s="1"/>
  <c r="DG23" i="10" s="1"/>
  <c r="BG24" i="10"/>
  <c r="DO24" i="10" s="1"/>
  <c r="DG24" i="10" s="1"/>
  <c r="BC8" i="10"/>
  <c r="DN8" i="10" s="1"/>
  <c r="BC9" i="10"/>
  <c r="DN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BC15" i="10"/>
  <c r="DN15" i="10" s="1"/>
  <c r="BC16" i="10"/>
  <c r="DN16" i="10" s="1"/>
  <c r="DF16" i="10" s="1"/>
  <c r="BC17" i="10"/>
  <c r="DN17" i="10" s="1"/>
  <c r="BC18" i="10"/>
  <c r="DN18" i="10" s="1"/>
  <c r="DF18" i="10" s="1"/>
  <c r="BC19" i="10"/>
  <c r="DN19" i="10" s="1"/>
  <c r="BC20" i="10"/>
  <c r="DN20" i="10" s="1"/>
  <c r="BC21" i="10"/>
  <c r="DN21" i="10" s="1"/>
  <c r="BC22" i="10"/>
  <c r="BC23" i="10"/>
  <c r="DN23" i="10" s="1"/>
  <c r="DF23" i="10" s="1"/>
  <c r="BC24" i="10"/>
  <c r="DN24" i="10" s="1"/>
  <c r="DF24" i="10" s="1"/>
  <c r="AY8" i="10"/>
  <c r="DM8" i="10" s="1"/>
  <c r="AY9" i="10"/>
  <c r="DM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AY15" i="10"/>
  <c r="DM15" i="10" s="1"/>
  <c r="AY16" i="10"/>
  <c r="DM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AY21" i="10"/>
  <c r="DM21" i="10" s="1"/>
  <c r="AY22" i="10"/>
  <c r="DM22" i="10" s="1"/>
  <c r="DE22" i="10" s="1"/>
  <c r="AY23" i="10"/>
  <c r="DM23" i="10" s="1"/>
  <c r="DE23" i="10" s="1"/>
  <c r="AY24" i="10"/>
  <c r="DM24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AU12" i="10"/>
  <c r="DL12" i="10" s="1"/>
  <c r="DD12" i="10" s="1"/>
  <c r="AU13" i="10"/>
  <c r="DL13" i="10" s="1"/>
  <c r="AU14" i="10"/>
  <c r="DL14" i="10" s="1"/>
  <c r="DD14" i="10" s="1"/>
  <c r="AU15" i="10"/>
  <c r="DL15" i="10" s="1"/>
  <c r="AU16" i="10"/>
  <c r="DL16" i="10" s="1"/>
  <c r="AU17" i="10"/>
  <c r="DL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AU24" i="10"/>
  <c r="DL24" i="10" s="1"/>
  <c r="DD24" i="10" s="1"/>
  <c r="AQ8" i="10"/>
  <c r="DK8" i="10" s="1"/>
  <c r="DC8" i="10" s="1"/>
  <c r="AQ9" i="10"/>
  <c r="DK9" i="10" s="1"/>
  <c r="DC9" i="10" s="1"/>
  <c r="AQ10" i="10"/>
  <c r="DK10" i="10" s="1"/>
  <c r="AQ11" i="10"/>
  <c r="DK11" i="10" s="1"/>
  <c r="AQ12" i="10"/>
  <c r="DK12" i="10" s="1"/>
  <c r="AQ13" i="10"/>
  <c r="DK13" i="10" s="1"/>
  <c r="DC13" i="10" s="1"/>
  <c r="AQ14" i="10"/>
  <c r="DK14" i="10" s="1"/>
  <c r="AQ15" i="10"/>
  <c r="DK15" i="10" s="1"/>
  <c r="DC15" i="10" s="1"/>
  <c r="AQ16" i="10"/>
  <c r="DK16" i="10" s="1"/>
  <c r="AQ17" i="10"/>
  <c r="DK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AQ24" i="10"/>
  <c r="DK24" i="10" s="1"/>
  <c r="DC24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AM12" i="10"/>
  <c r="DJ12" i="10" s="1"/>
  <c r="AM13" i="10"/>
  <c r="AM14" i="10"/>
  <c r="DJ14" i="10" s="1"/>
  <c r="DB14" i="10" s="1"/>
  <c r="AM15" i="10"/>
  <c r="DJ15" i="10" s="1"/>
  <c r="AM16" i="10"/>
  <c r="DJ16" i="10" s="1"/>
  <c r="DB16" i="10" s="1"/>
  <c r="AM17" i="10"/>
  <c r="DJ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DB23" i="10" s="1"/>
  <c r="AM24" i="10"/>
  <c r="DJ24" i="10" s="1"/>
  <c r="AI8" i="10"/>
  <c r="AI9" i="10"/>
  <c r="DI9" i="10" s="1"/>
  <c r="AI10" i="10"/>
  <c r="AI11" i="10"/>
  <c r="DI11" i="10" s="1"/>
  <c r="AI12" i="10"/>
  <c r="AI13" i="10"/>
  <c r="DI13" i="10" s="1"/>
  <c r="AI14" i="10"/>
  <c r="AI15" i="10"/>
  <c r="AH15" i="10" s="1"/>
  <c r="AI16" i="10"/>
  <c r="AI17" i="10"/>
  <c r="DI17" i="10" s="1"/>
  <c r="AI18" i="10"/>
  <c r="AI19" i="10"/>
  <c r="AI20" i="10"/>
  <c r="AI21" i="10"/>
  <c r="DI21" i="10" s="1"/>
  <c r="AI22" i="10"/>
  <c r="AI23" i="10"/>
  <c r="AI24" i="10"/>
  <c r="DI24" i="10" s="1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CI12" i="10" s="1"/>
  <c r="AD13" i="10"/>
  <c r="CQ13" i="10" s="1"/>
  <c r="AD14" i="10"/>
  <c r="CQ14" i="10" s="1"/>
  <c r="CI14" i="10" s="1"/>
  <c r="AD15" i="10"/>
  <c r="CQ15" i="10" s="1"/>
  <c r="AD16" i="10"/>
  <c r="AD17" i="10"/>
  <c r="CQ17" i="10" s="1"/>
  <c r="AD18" i="10"/>
  <c r="CQ18" i="10" s="1"/>
  <c r="CI18" i="10" s="1"/>
  <c r="AD19" i="10"/>
  <c r="CQ19" i="10" s="1"/>
  <c r="AD20" i="10"/>
  <c r="CQ20" i="10" s="1"/>
  <c r="CI20" i="10" s="1"/>
  <c r="AD21" i="10"/>
  <c r="CQ21" i="10" s="1"/>
  <c r="AD22" i="10"/>
  <c r="CQ22" i="10" s="1"/>
  <c r="AD23" i="10"/>
  <c r="CQ23" i="10" s="1"/>
  <c r="AD24" i="10"/>
  <c r="CQ24" i="10" s="1"/>
  <c r="CI24" i="10" s="1"/>
  <c r="Z8" i="10"/>
  <c r="CP8" i="10" s="1"/>
  <c r="Z9" i="10"/>
  <c r="CP9" i="10" s="1"/>
  <c r="CH9" i="10" s="1"/>
  <c r="Z10" i="10"/>
  <c r="CP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Z23" i="10"/>
  <c r="CP23" i="10" s="1"/>
  <c r="CH23" i="10" s="1"/>
  <c r="Z24" i="10"/>
  <c r="CP24" i="10" s="1"/>
  <c r="CH24" i="10" s="1"/>
  <c r="V8" i="10"/>
  <c r="CO8" i="10" s="1"/>
  <c r="CG8" i="10" s="1"/>
  <c r="V9" i="10"/>
  <c r="CO9" i="10" s="1"/>
  <c r="V10" i="10"/>
  <c r="CO10" i="10" s="1"/>
  <c r="CG10" i="10" s="1"/>
  <c r="V11" i="10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V16" i="10"/>
  <c r="CO16" i="10" s="1"/>
  <c r="CG16" i="10" s="1"/>
  <c r="V17" i="10"/>
  <c r="V18" i="10"/>
  <c r="CO18" i="10" s="1"/>
  <c r="CG18" i="10" s="1"/>
  <c r="V19" i="10"/>
  <c r="CO19" i="10" s="1"/>
  <c r="CG19" i="10" s="1"/>
  <c r="V20" i="10"/>
  <c r="CO20" i="10" s="1"/>
  <c r="V21" i="10"/>
  <c r="CO21" i="10" s="1"/>
  <c r="V22" i="10"/>
  <c r="CO22" i="10" s="1"/>
  <c r="CG22" i="10" s="1"/>
  <c r="V23" i="10"/>
  <c r="CO23" i="10" s="1"/>
  <c r="CG23" i="10" s="1"/>
  <c r="V24" i="10"/>
  <c r="CO24" i="10" s="1"/>
  <c r="CG24" i="10" s="1"/>
  <c r="R8" i="10"/>
  <c r="CN8" i="10" s="1"/>
  <c r="R9" i="10"/>
  <c r="CN9" i="10" s="1"/>
  <c r="CF9" i="10" s="1"/>
  <c r="R10" i="10"/>
  <c r="R11" i="10"/>
  <c r="CN11" i="10" s="1"/>
  <c r="CF11" i="10" s="1"/>
  <c r="R12" i="10"/>
  <c r="CN12" i="10" s="1"/>
  <c r="R13" i="10"/>
  <c r="CN13" i="10" s="1"/>
  <c r="CF13" i="10" s="1"/>
  <c r="R14" i="10"/>
  <c r="R15" i="10"/>
  <c r="CN15" i="10" s="1"/>
  <c r="CF15" i="10" s="1"/>
  <c r="R16" i="10"/>
  <c r="CN16" i="10" s="1"/>
  <c r="R17" i="10"/>
  <c r="CN17" i="10" s="1"/>
  <c r="CF17" i="10" s="1"/>
  <c r="R18" i="10"/>
  <c r="CN18" i="10" s="1"/>
  <c r="CF18" i="10" s="1"/>
  <c r="R19" i="10"/>
  <c r="CN19" i="10" s="1"/>
  <c r="R20" i="10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N8" i="10"/>
  <c r="CM8" i="10" s="1"/>
  <c r="CE8" i="10" s="1"/>
  <c r="N9" i="10"/>
  <c r="N10" i="10"/>
  <c r="CM10" i="10" s="1"/>
  <c r="CE10" i="10" s="1"/>
  <c r="N11" i="10"/>
  <c r="CM11" i="10" s="1"/>
  <c r="N12" i="10"/>
  <c r="CM12" i="10" s="1"/>
  <c r="CE12" i="10" s="1"/>
  <c r="N13" i="10"/>
  <c r="CM13" i="10" s="1"/>
  <c r="N14" i="10"/>
  <c r="CM14" i="10" s="1"/>
  <c r="CE14" i="10" s="1"/>
  <c r="N15" i="10"/>
  <c r="N16" i="10"/>
  <c r="CM16" i="10" s="1"/>
  <c r="CE16" i="10" s="1"/>
  <c r="N17" i="10"/>
  <c r="CM17" i="10" s="1"/>
  <c r="CE17" i="10" s="1"/>
  <c r="N18" i="10"/>
  <c r="CM18" i="10" s="1"/>
  <c r="N19" i="10"/>
  <c r="CM19" i="10" s="1"/>
  <c r="N20" i="10"/>
  <c r="CM20" i="10" s="1"/>
  <c r="CE20" i="10" s="1"/>
  <c r="N21" i="10"/>
  <c r="N22" i="10"/>
  <c r="CM22" i="10" s="1"/>
  <c r="CE22" i="10" s="1"/>
  <c r="N23" i="10"/>
  <c r="CM23" i="10" s="1"/>
  <c r="N24" i="10"/>
  <c r="CM24" i="10" s="1"/>
  <c r="CE24" i="10" s="1"/>
  <c r="J8" i="10"/>
  <c r="J9" i="10"/>
  <c r="CL9" i="10" s="1"/>
  <c r="CD9" i="10" s="1"/>
  <c r="J10" i="10"/>
  <c r="CL10" i="10" s="1"/>
  <c r="J11" i="10"/>
  <c r="CL11" i="10" s="1"/>
  <c r="CD11" i="10" s="1"/>
  <c r="J12" i="10"/>
  <c r="CL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J18" i="10"/>
  <c r="CL18" i="10" s="1"/>
  <c r="J19" i="10"/>
  <c r="CL19" i="10" s="1"/>
  <c r="CD19" i="10" s="1"/>
  <c r="J20" i="10"/>
  <c r="J21" i="10"/>
  <c r="J22" i="10"/>
  <c r="CL22" i="10" s="1"/>
  <c r="J23" i="10"/>
  <c r="CL23" i="10" s="1"/>
  <c r="CD23" i="10" s="1"/>
  <c r="J24" i="10"/>
  <c r="F8" i="10"/>
  <c r="CK8" i="10" s="1"/>
  <c r="F9" i="10"/>
  <c r="CK9" i="10" s="1"/>
  <c r="F10" i="10"/>
  <c r="F11" i="10"/>
  <c r="F12" i="10"/>
  <c r="CK12" i="10" s="1"/>
  <c r="CC12" i="10" s="1"/>
  <c r="F13" i="10"/>
  <c r="F14" i="10"/>
  <c r="F15" i="10"/>
  <c r="CK15" i="10" s="1"/>
  <c r="CC15" i="10" s="1"/>
  <c r="F16" i="10"/>
  <c r="F17" i="10"/>
  <c r="F18" i="10"/>
  <c r="CK18" i="10" s="1"/>
  <c r="CC18" i="10" s="1"/>
  <c r="F19" i="10"/>
  <c r="CK19" i="10" s="1"/>
  <c r="F20" i="10"/>
  <c r="F21" i="10"/>
  <c r="CK21" i="10" s="1"/>
  <c r="F22" i="10"/>
  <c r="F23" i="10"/>
  <c r="F24" i="10"/>
  <c r="CK24" i="10" s="1"/>
  <c r="CC24" i="10" s="1"/>
  <c r="AP8" i="1"/>
  <c r="AP9" i="1"/>
  <c r="AP11" i="1"/>
  <c r="AP12" i="1"/>
  <c r="AP13" i="1"/>
  <c r="AP14" i="1"/>
  <c r="AP15" i="1"/>
  <c r="AP16" i="1"/>
  <c r="AQ16" i="1" s="1"/>
  <c r="AP19" i="1"/>
  <c r="AP20" i="1"/>
  <c r="AP21" i="1"/>
  <c r="AP23" i="1"/>
  <c r="AP24" i="1"/>
  <c r="AO8" i="1"/>
  <c r="AQ8" i="1" s="1"/>
  <c r="AO9" i="1"/>
  <c r="AO10" i="1"/>
  <c r="AO11" i="1"/>
  <c r="AO12" i="1"/>
  <c r="AQ12" i="1" s="1"/>
  <c r="AO13" i="1"/>
  <c r="AO14" i="1"/>
  <c r="AO15" i="1"/>
  <c r="AO16" i="1"/>
  <c r="AO17" i="1"/>
  <c r="AO18" i="1"/>
  <c r="AO19" i="1"/>
  <c r="AO20" i="1"/>
  <c r="AQ20" i="1" s="1"/>
  <c r="AO21" i="1"/>
  <c r="AO22" i="1"/>
  <c r="AO23" i="1"/>
  <c r="AO24" i="1"/>
  <c r="AQ24" i="1" s="1"/>
  <c r="AN8" i="1"/>
  <c r="AN9" i="1"/>
  <c r="AN10" i="1"/>
  <c r="AQ10" i="1" s="1"/>
  <c r="AN11" i="1"/>
  <c r="AN12" i="1"/>
  <c r="AN13" i="1"/>
  <c r="AN14" i="1"/>
  <c r="AN15" i="1"/>
  <c r="AN16" i="1"/>
  <c r="AN17" i="1"/>
  <c r="AN18" i="1"/>
  <c r="AN19" i="1"/>
  <c r="AN20" i="1"/>
  <c r="AN21" i="1"/>
  <c r="AQ21" i="1" s="1"/>
  <c r="AN22" i="1"/>
  <c r="AQ22" i="1" s="1"/>
  <c r="AN23" i="1"/>
  <c r="AN24" i="1"/>
  <c r="AK22" i="1"/>
  <c r="AJ8" i="1"/>
  <c r="AJ9" i="1"/>
  <c r="AJ10" i="1"/>
  <c r="AJ11" i="1"/>
  <c r="AJ14" i="1"/>
  <c r="AJ15" i="1"/>
  <c r="AJ16" i="1"/>
  <c r="AJ17" i="1"/>
  <c r="AJ18" i="1"/>
  <c r="AJ19" i="1"/>
  <c r="AJ20" i="1"/>
  <c r="AJ21" i="1"/>
  <c r="AJ22" i="1"/>
  <c r="AJ23" i="1"/>
  <c r="AJ24" i="1"/>
  <c r="AI8" i="1"/>
  <c r="AI9" i="1"/>
  <c r="AI10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H8" i="1"/>
  <c r="AH9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G8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E9" i="1"/>
  <c r="AE10" i="1"/>
  <c r="AK10" i="1" s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D8" i="1"/>
  <c r="AD9" i="1"/>
  <c r="AD10" i="1"/>
  <c r="AD11" i="1"/>
  <c r="AD12" i="1"/>
  <c r="AD13" i="1"/>
  <c r="AD14" i="1"/>
  <c r="AD15" i="1"/>
  <c r="AK15" i="1" s="1"/>
  <c r="AD16" i="1"/>
  <c r="AD17" i="1"/>
  <c r="AD18" i="1"/>
  <c r="AD19" i="1"/>
  <c r="AD20" i="1"/>
  <c r="AD21" i="1"/>
  <c r="AD24" i="1"/>
  <c r="AA8" i="1"/>
  <c r="AA9" i="1"/>
  <c r="AA11" i="1"/>
  <c r="AA12" i="1"/>
  <c r="AA13" i="1"/>
  <c r="AA15" i="1"/>
  <c r="AA16" i="1"/>
  <c r="AA17" i="1"/>
  <c r="AA18" i="1"/>
  <c r="AA19" i="1"/>
  <c r="AA20" i="1"/>
  <c r="AA23" i="1"/>
  <c r="AA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V8" i="1"/>
  <c r="V9" i="1"/>
  <c r="V10" i="1"/>
  <c r="V11" i="1"/>
  <c r="V12" i="1"/>
  <c r="V13" i="1"/>
  <c r="V14" i="1"/>
  <c r="S14" i="1" s="1"/>
  <c r="V15" i="1"/>
  <c r="V16" i="1"/>
  <c r="V17" i="1"/>
  <c r="V18" i="1"/>
  <c r="V19" i="1"/>
  <c r="V20" i="1"/>
  <c r="V21" i="1"/>
  <c r="V22" i="1"/>
  <c r="V23" i="1"/>
  <c r="V24" i="1"/>
  <c r="U8" i="1"/>
  <c r="S8" i="1" s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S24" i="1" s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S23" i="1" s="1"/>
  <c r="T24" i="1"/>
  <c r="R8" i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J8" i="1"/>
  <c r="J9" i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AI17" i="8" l="1"/>
  <c r="Z18" i="3"/>
  <c r="AP18" i="1"/>
  <c r="AQ9" i="1"/>
  <c r="DI19" i="10"/>
  <c r="AH19" i="10"/>
  <c r="S9" i="1"/>
  <c r="AB9" i="1" s="1"/>
  <c r="S10" i="1"/>
  <c r="AB10" i="1" s="1"/>
  <c r="AA14" i="1"/>
  <c r="AB14" i="1" s="1"/>
  <c r="AK12" i="1"/>
  <c r="D23" i="9"/>
  <c r="BB23" i="4" s="1"/>
  <c r="D23" i="4" s="1"/>
  <c r="AD23" i="1"/>
  <c r="AK24" i="1"/>
  <c r="D9" i="9"/>
  <c r="BB9" i="4" s="1"/>
  <c r="AF9" i="1"/>
  <c r="AI12" i="1"/>
  <c r="D12" i="9"/>
  <c r="BB12" i="4" s="1"/>
  <c r="D12" i="4" s="1"/>
  <c r="D16" i="8"/>
  <c r="D9" i="4"/>
  <c r="D17" i="3"/>
  <c r="Q17" i="1"/>
  <c r="H15" i="1"/>
  <c r="K15" i="1" s="1"/>
  <c r="L15" i="1" s="1"/>
  <c r="S21" i="1"/>
  <c r="AB21" i="1" s="1"/>
  <c r="AL21" i="1" s="1"/>
  <c r="DP22" i="10"/>
  <c r="DF8" i="10"/>
  <c r="D15" i="3"/>
  <c r="E19" i="10"/>
  <c r="D19" i="10" s="1"/>
  <c r="CF12" i="10"/>
  <c r="S22" i="1"/>
  <c r="CE15" i="10"/>
  <c r="Z10" i="3"/>
  <c r="AA22" i="1"/>
  <c r="O22" i="3"/>
  <c r="O10" i="3"/>
  <c r="CC21" i="10"/>
  <c r="CD22" i="10"/>
  <c r="CF8" i="10"/>
  <c r="CG9" i="10"/>
  <c r="AK21" i="1"/>
  <c r="AP17" i="1"/>
  <c r="CF20" i="10"/>
  <c r="CR16" i="10"/>
  <c r="CQ15" i="8"/>
  <c r="O21" i="3"/>
  <c r="D21" i="3" s="1"/>
  <c r="AA21" i="1"/>
  <c r="E15" i="10"/>
  <c r="D15" i="10" s="1"/>
  <c r="CD10" i="10"/>
  <c r="CE11" i="10"/>
  <c r="CH14" i="10"/>
  <c r="CI15" i="10"/>
  <c r="S17" i="1"/>
  <c r="DP15" i="10"/>
  <c r="S18" i="1"/>
  <c r="AB18" i="1" s="1"/>
  <c r="AL18" i="1" s="1"/>
  <c r="CR15" i="10"/>
  <c r="AQ15" i="1"/>
  <c r="S20" i="1"/>
  <c r="CD18" i="10"/>
  <c r="CE19" i="10"/>
  <c r="CG21" i="10"/>
  <c r="DF13" i="10"/>
  <c r="CB21" i="8"/>
  <c r="D8" i="3"/>
  <c r="D9" i="3"/>
  <c r="CC9" i="10"/>
  <c r="D12" i="8"/>
  <c r="AB24" i="1"/>
  <c r="AC24" i="1" s="1"/>
  <c r="E24" i="10"/>
  <c r="N24" i="1" s="1"/>
  <c r="CG15" i="10"/>
  <c r="CI17" i="10"/>
  <c r="DB21" i="10"/>
  <c r="DD23" i="10"/>
  <c r="DE24" i="10"/>
  <c r="DE8" i="10"/>
  <c r="DF9" i="10"/>
  <c r="DG10" i="10"/>
  <c r="BK16" i="10"/>
  <c r="I16" i="1" s="1"/>
  <c r="BK17" i="10"/>
  <c r="I17" i="1" s="1"/>
  <c r="DP23" i="10"/>
  <c r="S12" i="1"/>
  <c r="AB12" i="1" s="1"/>
  <c r="AQ14" i="1"/>
  <c r="D18" i="8"/>
  <c r="D24" i="3"/>
  <c r="D18" i="4"/>
  <c r="D22" i="9"/>
  <c r="BB22" i="4" s="1"/>
  <c r="D22" i="4" s="1"/>
  <c r="D8" i="9"/>
  <c r="BB8" i="4" s="1"/>
  <c r="D8" i="4" s="1"/>
  <c r="S11" i="1"/>
  <c r="CH12" i="10"/>
  <c r="CI13" i="10"/>
  <c r="DB17" i="10"/>
  <c r="DC18" i="10"/>
  <c r="DD19" i="10"/>
  <c r="DE20" i="10"/>
  <c r="DF21" i="10"/>
  <c r="DG22" i="10"/>
  <c r="BK12" i="10"/>
  <c r="I12" i="1" s="1"/>
  <c r="CR14" i="10"/>
  <c r="CR17" i="10"/>
  <c r="DP18" i="10"/>
  <c r="CB18" i="8"/>
  <c r="CQ13" i="8"/>
  <c r="D13" i="8" s="1"/>
  <c r="DZ15" i="8"/>
  <c r="D15" i="8" s="1"/>
  <c r="D21" i="9"/>
  <c r="BB21" i="4" s="1"/>
  <c r="D21" i="4" s="1"/>
  <c r="D24" i="9"/>
  <c r="BB24" i="4" s="1"/>
  <c r="D24" i="4" s="1"/>
  <c r="AK16" i="1"/>
  <c r="CH10" i="10"/>
  <c r="CI11" i="10"/>
  <c r="DB15" i="10"/>
  <c r="DC16" i="10"/>
  <c r="DD17" i="10"/>
  <c r="DE18" i="10"/>
  <c r="DF19" i="10"/>
  <c r="DG20" i="10"/>
  <c r="BK10" i="10"/>
  <c r="I10" i="1" s="1"/>
  <c r="BK11" i="10"/>
  <c r="I11" i="1" s="1"/>
  <c r="DP17" i="10"/>
  <c r="DF20" i="10"/>
  <c r="D19" i="3"/>
  <c r="D17" i="9"/>
  <c r="BB17" i="4" s="1"/>
  <c r="D17" i="4" s="1"/>
  <c r="AK18" i="1"/>
  <c r="DC14" i="10"/>
  <c r="DD15" i="10"/>
  <c r="DE16" i="10"/>
  <c r="DF17" i="10"/>
  <c r="DG18" i="10"/>
  <c r="BK24" i="10"/>
  <c r="I24" i="1" s="1"/>
  <c r="BK8" i="10"/>
  <c r="I8" i="1" s="1"/>
  <c r="CR10" i="10"/>
  <c r="DP13" i="10"/>
  <c r="DP16" i="10"/>
  <c r="CQ24" i="8"/>
  <c r="CQ8" i="8"/>
  <c r="DZ10" i="8"/>
  <c r="D10" i="8" s="1"/>
  <c r="D16" i="9"/>
  <c r="BB16" i="4" s="1"/>
  <c r="D16" i="4" s="1"/>
  <c r="D19" i="9"/>
  <c r="BB19" i="4" s="1"/>
  <c r="D19" i="4" s="1"/>
  <c r="CH22" i="10"/>
  <c r="CI23" i="10"/>
  <c r="DB11" i="10"/>
  <c r="DC12" i="10"/>
  <c r="DD13" i="10"/>
  <c r="DE14" i="10"/>
  <c r="DF15" i="10"/>
  <c r="DG16" i="10"/>
  <c r="BK22" i="10"/>
  <c r="I22" i="1" s="1"/>
  <c r="BK23" i="10"/>
  <c r="I23" i="1" s="1"/>
  <c r="CR8" i="10"/>
  <c r="DP12" i="10"/>
  <c r="DE15" i="10"/>
  <c r="DZ9" i="8"/>
  <c r="CD17" i="10"/>
  <c r="CE18" i="10"/>
  <c r="CF19" i="10"/>
  <c r="CG20" i="10"/>
  <c r="CH21" i="10"/>
  <c r="CI22" i="10"/>
  <c r="CJ24" i="10"/>
  <c r="CF14" i="10"/>
  <c r="D15" i="9"/>
  <c r="BB15" i="4" s="1"/>
  <c r="D15" i="4" s="1"/>
  <c r="E17" i="10"/>
  <c r="N17" i="1" s="1"/>
  <c r="DB9" i="10"/>
  <c r="DC10" i="10"/>
  <c r="DD11" i="10"/>
  <c r="DE12" i="10"/>
  <c r="DG14" i="10"/>
  <c r="BK20" i="10"/>
  <c r="I20" i="1" s="1"/>
  <c r="CR22" i="10"/>
  <c r="DP11" i="10"/>
  <c r="DP14" i="10"/>
  <c r="CQ20" i="8"/>
  <c r="DZ22" i="8"/>
  <c r="D22" i="8" s="1"/>
  <c r="D14" i="3"/>
  <c r="D11" i="9"/>
  <c r="BB11" i="4" s="1"/>
  <c r="D11" i="4" s="1"/>
  <c r="D14" i="9"/>
  <c r="BB14" i="4" s="1"/>
  <c r="D14" i="4" s="1"/>
  <c r="AK9" i="1"/>
  <c r="AL9" i="1" s="1"/>
  <c r="AQ18" i="1"/>
  <c r="CH18" i="10"/>
  <c r="BK18" i="10"/>
  <c r="I18" i="1" s="1"/>
  <c r="CR20" i="10"/>
  <c r="CR23" i="10"/>
  <c r="CR9" i="10"/>
  <c r="DP24" i="10"/>
  <c r="DP10" i="10"/>
  <c r="CB24" i="8"/>
  <c r="D24" i="8" s="1"/>
  <c r="DF12" i="8"/>
  <c r="DZ21" i="8"/>
  <c r="D21" i="8" s="1"/>
  <c r="S15" i="1"/>
  <c r="AB15" i="1" s="1"/>
  <c r="S16" i="1"/>
  <c r="E9" i="8"/>
  <c r="D9" i="8" s="1"/>
  <c r="CB23" i="8"/>
  <c r="DF11" i="8"/>
  <c r="DZ19" i="8"/>
  <c r="D19" i="8" s="1"/>
  <c r="D10" i="9"/>
  <c r="BB10" i="4" s="1"/>
  <c r="D10" i="4" s="1"/>
  <c r="D13" i="9"/>
  <c r="BB13" i="4" s="1"/>
  <c r="D13" i="4" s="1"/>
  <c r="CJ19" i="10"/>
  <c r="CC19" i="10"/>
  <c r="CJ12" i="10"/>
  <c r="CD12" i="10"/>
  <c r="AM21" i="1"/>
  <c r="AM9" i="1"/>
  <c r="AC9" i="1"/>
  <c r="AB23" i="1"/>
  <c r="S13" i="1"/>
  <c r="AB13" i="1" s="1"/>
  <c r="AQ23" i="1"/>
  <c r="AQ11" i="1"/>
  <c r="E9" i="10"/>
  <c r="CK14" i="10"/>
  <c r="E14" i="10"/>
  <c r="N14" i="1" s="1"/>
  <c r="CC8" i="10"/>
  <c r="CJ8" i="10"/>
  <c r="AB20" i="1"/>
  <c r="AB8" i="1"/>
  <c r="AK20" i="1"/>
  <c r="AK14" i="1"/>
  <c r="AK8" i="1"/>
  <c r="E23" i="10"/>
  <c r="E8" i="10"/>
  <c r="CK13" i="10"/>
  <c r="E13" i="10"/>
  <c r="N13" i="1" s="1"/>
  <c r="AH24" i="10"/>
  <c r="DI23" i="10"/>
  <c r="AH23" i="10"/>
  <c r="H23" i="1" s="1"/>
  <c r="K23" i="1" s="1"/>
  <c r="L23" i="1" s="1"/>
  <c r="DH17" i="10"/>
  <c r="CZ17" i="10" s="1"/>
  <c r="O17" i="1" s="1"/>
  <c r="DA17" i="10"/>
  <c r="DA11" i="10"/>
  <c r="DH11" i="10"/>
  <c r="CZ11" i="10" s="1"/>
  <c r="CJ18" i="10"/>
  <c r="CJ17" i="10"/>
  <c r="CB17" i="10" s="1"/>
  <c r="M17" i="1" s="1"/>
  <c r="CC17" i="10"/>
  <c r="O11" i="1"/>
  <c r="N19" i="1"/>
  <c r="AK19" i="1"/>
  <c r="AK13" i="1"/>
  <c r="E11" i="10"/>
  <c r="AH17" i="10"/>
  <c r="AB11" i="1"/>
  <c r="AQ19" i="1"/>
  <c r="E22" i="10"/>
  <c r="N22" i="1" s="1"/>
  <c r="CK22" i="10"/>
  <c r="E10" i="10"/>
  <c r="CK10" i="10"/>
  <c r="CL21" i="10"/>
  <c r="CD21" i="10" s="1"/>
  <c r="E21" i="10"/>
  <c r="DI14" i="10"/>
  <c r="AH14" i="10"/>
  <c r="DI8" i="10"/>
  <c r="AH8" i="10"/>
  <c r="H8" i="1" s="1"/>
  <c r="DJ13" i="10"/>
  <c r="DB13" i="10" s="1"/>
  <c r="AH13" i="10"/>
  <c r="H13" i="1" s="1"/>
  <c r="K13" i="1" s="1"/>
  <c r="L13" i="1" s="1"/>
  <c r="CJ11" i="10"/>
  <c r="CB11" i="10" s="1"/>
  <c r="M11" i="1" s="1"/>
  <c r="CC11" i="10"/>
  <c r="AB17" i="1"/>
  <c r="AQ13" i="1"/>
  <c r="E16" i="10"/>
  <c r="N16" i="1" s="1"/>
  <c r="CK16" i="10"/>
  <c r="DI20" i="10"/>
  <c r="AH20" i="10"/>
  <c r="N15" i="1"/>
  <c r="AB22" i="1"/>
  <c r="AB16" i="1"/>
  <c r="AK23" i="1"/>
  <c r="AK17" i="1"/>
  <c r="AK11" i="1"/>
  <c r="E12" i="10"/>
  <c r="AH11" i="10"/>
  <c r="H11" i="1" s="1"/>
  <c r="K11" i="1" s="1"/>
  <c r="L11" i="1" s="1"/>
  <c r="CJ23" i="10"/>
  <c r="CC23" i="10"/>
  <c r="S19" i="1"/>
  <c r="AB19" i="1" s="1"/>
  <c r="AQ17" i="1"/>
  <c r="D24" i="10"/>
  <c r="CK20" i="10"/>
  <c r="E20" i="10"/>
  <c r="DH24" i="10"/>
  <c r="DI18" i="10"/>
  <c r="AH18" i="10"/>
  <c r="DI12" i="10"/>
  <c r="AH12" i="10"/>
  <c r="DI22" i="10"/>
  <c r="AH22" i="10"/>
  <c r="AH16" i="10"/>
  <c r="H16" i="1" s="1"/>
  <c r="K16" i="1" s="1"/>
  <c r="L16" i="1" s="1"/>
  <c r="DI16" i="10"/>
  <c r="DI10" i="10"/>
  <c r="AH10" i="10"/>
  <c r="H10" i="1" s="1"/>
  <c r="K10" i="1" s="1"/>
  <c r="L10" i="1" s="1"/>
  <c r="CJ15" i="10"/>
  <c r="CB15" i="10" s="1"/>
  <c r="M15" i="1" s="1"/>
  <c r="AH21" i="10"/>
  <c r="H21" i="1" s="1"/>
  <c r="K21" i="1" s="1"/>
  <c r="L21" i="1" s="1"/>
  <c r="CR12" i="10"/>
  <c r="DA21" i="10"/>
  <c r="DH21" i="10"/>
  <c r="CZ21" i="10" s="1"/>
  <c r="O21" i="1" s="1"/>
  <c r="DA15" i="10"/>
  <c r="DH15" i="10"/>
  <c r="E18" i="10"/>
  <c r="D18" i="10" s="1"/>
  <c r="AH9" i="10"/>
  <c r="DA13" i="10"/>
  <c r="DB24" i="10"/>
  <c r="DB18" i="10"/>
  <c r="DB12" i="10"/>
  <c r="DC23" i="10"/>
  <c r="DC17" i="10"/>
  <c r="DC11" i="10"/>
  <c r="DD22" i="10"/>
  <c r="DD16" i="10"/>
  <c r="DD10" i="10"/>
  <c r="DE21" i="10"/>
  <c r="DE9" i="10"/>
  <c r="DF14" i="10"/>
  <c r="CJ9" i="10"/>
  <c r="DA9" i="10"/>
  <c r="DH9" i="10"/>
  <c r="CZ9" i="10" s="1"/>
  <c r="O9" i="1" s="1"/>
  <c r="E20" i="8"/>
  <c r="E14" i="8"/>
  <c r="E8" i="8"/>
  <c r="T23" i="8"/>
  <c r="T17" i="8"/>
  <c r="T11" i="8"/>
  <c r="AI20" i="8"/>
  <c r="AI14" i="8"/>
  <c r="AI8" i="8"/>
  <c r="AX23" i="8"/>
  <c r="AX17" i="8"/>
  <c r="AX11" i="8"/>
  <c r="BM20" i="8"/>
  <c r="BM14" i="8"/>
  <c r="BM8" i="8"/>
  <c r="CR19" i="10"/>
  <c r="CR13" i="10"/>
  <c r="CR24" i="10"/>
  <c r="CB24" i="10" s="1"/>
  <c r="M24" i="1" s="1"/>
  <c r="CR18" i="10"/>
  <c r="DH19" i="10"/>
  <c r="CZ19" i="10" s="1"/>
  <c r="O19" i="1" s="1"/>
  <c r="DH13" i="10"/>
  <c r="CZ13" i="10" s="1"/>
  <c r="O13" i="1" s="1"/>
  <c r="DG19" i="10"/>
  <c r="DG13" i="10"/>
  <c r="DA19" i="10"/>
  <c r="D22" i="3"/>
  <c r="D16" i="3"/>
  <c r="D10" i="3"/>
  <c r="CQ23" i="8"/>
  <c r="CQ17" i="8"/>
  <c r="CQ11" i="8"/>
  <c r="DF20" i="8"/>
  <c r="DF14" i="8"/>
  <c r="DF8" i="8"/>
  <c r="D18" i="3"/>
  <c r="D12" i="3"/>
  <c r="EW7" i="9"/>
  <c r="AL12" i="1" l="1"/>
  <c r="AM12" i="1"/>
  <c r="AC12" i="1"/>
  <c r="AM15" i="1"/>
  <c r="AC15" i="1"/>
  <c r="AL15" i="1"/>
  <c r="CB8" i="10"/>
  <c r="M8" i="1" s="1"/>
  <c r="AC21" i="1"/>
  <c r="CB23" i="10"/>
  <c r="M23" i="1" s="1"/>
  <c r="D12" i="10"/>
  <c r="H24" i="1"/>
  <c r="K24" i="1" s="1"/>
  <c r="L24" i="1" s="1"/>
  <c r="H19" i="1"/>
  <c r="K19" i="1" s="1"/>
  <c r="L19" i="1" s="1"/>
  <c r="H22" i="1"/>
  <c r="K22" i="1" s="1"/>
  <c r="L22" i="1" s="1"/>
  <c r="CB9" i="10"/>
  <c r="M9" i="1" s="1"/>
  <c r="AM24" i="1"/>
  <c r="CZ24" i="10"/>
  <c r="O24" i="1" s="1"/>
  <c r="H14" i="1"/>
  <c r="K14" i="1" s="1"/>
  <c r="L14" i="1" s="1"/>
  <c r="AL24" i="1"/>
  <c r="H17" i="1"/>
  <c r="K17" i="1" s="1"/>
  <c r="L17" i="1" s="1"/>
  <c r="H9" i="1"/>
  <c r="K9" i="1" s="1"/>
  <c r="L9" i="1" s="1"/>
  <c r="CZ15" i="10"/>
  <c r="O15" i="1" s="1"/>
  <c r="K8" i="1"/>
  <c r="L8" i="1" s="1"/>
  <c r="AC18" i="1"/>
  <c r="AM18" i="1"/>
  <c r="AC19" i="1"/>
  <c r="AL19" i="1"/>
  <c r="AM19" i="1"/>
  <c r="D14" i="8"/>
  <c r="DA16" i="10"/>
  <c r="DH16" i="10"/>
  <c r="CZ16" i="10" s="1"/>
  <c r="O16" i="1" s="1"/>
  <c r="H18" i="1"/>
  <c r="K18" i="1" s="1"/>
  <c r="L18" i="1" s="1"/>
  <c r="H20" i="1"/>
  <c r="K20" i="1" s="1"/>
  <c r="L20" i="1" s="1"/>
  <c r="DH14" i="10"/>
  <c r="CZ14" i="10" s="1"/>
  <c r="O14" i="1" s="1"/>
  <c r="DA14" i="10"/>
  <c r="D22" i="10"/>
  <c r="D11" i="10"/>
  <c r="N11" i="1"/>
  <c r="AC13" i="1"/>
  <c r="AL13" i="1"/>
  <c r="AM13" i="1"/>
  <c r="D20" i="8"/>
  <c r="DH18" i="10"/>
  <c r="CZ18" i="10" s="1"/>
  <c r="O18" i="1" s="1"/>
  <c r="DA18" i="10"/>
  <c r="AL10" i="1"/>
  <c r="AC10" i="1"/>
  <c r="AM10" i="1"/>
  <c r="DH20" i="10"/>
  <c r="CZ20" i="10" s="1"/>
  <c r="O20" i="1" s="1"/>
  <c r="DA20" i="10"/>
  <c r="D21" i="10"/>
  <c r="D13" i="10"/>
  <c r="N21" i="1"/>
  <c r="D14" i="10"/>
  <c r="D17" i="10"/>
  <c r="AL16" i="1"/>
  <c r="AC16" i="1"/>
  <c r="AM16" i="1"/>
  <c r="CC16" i="10"/>
  <c r="CJ16" i="10"/>
  <c r="CB16" i="10" s="1"/>
  <c r="M16" i="1" s="1"/>
  <c r="AM11" i="1"/>
  <c r="AC11" i="1"/>
  <c r="AL11" i="1"/>
  <c r="CJ13" i="10"/>
  <c r="CB13" i="10" s="1"/>
  <c r="M13" i="1" s="1"/>
  <c r="CC13" i="10"/>
  <c r="AM8" i="1"/>
  <c r="AL8" i="1"/>
  <c r="AC8" i="1"/>
  <c r="CC14" i="10"/>
  <c r="CJ14" i="10"/>
  <c r="CB14" i="10" s="1"/>
  <c r="M14" i="1" s="1"/>
  <c r="D11" i="8"/>
  <c r="D17" i="8"/>
  <c r="DA22" i="10"/>
  <c r="DH22" i="10"/>
  <c r="CZ22" i="10" s="1"/>
  <c r="O22" i="1" s="1"/>
  <c r="N20" i="1"/>
  <c r="D20" i="10"/>
  <c r="AL22" i="1"/>
  <c r="AC22" i="1"/>
  <c r="AM22" i="1"/>
  <c r="D16" i="10"/>
  <c r="N18" i="1"/>
  <c r="CC10" i="10"/>
  <c r="CJ10" i="10"/>
  <c r="CB10" i="10" s="1"/>
  <c r="M10" i="1" s="1"/>
  <c r="CB18" i="10"/>
  <c r="M18" i="1" s="1"/>
  <c r="D8" i="10"/>
  <c r="N8" i="1"/>
  <c r="AC14" i="1"/>
  <c r="AL14" i="1"/>
  <c r="AM14" i="1"/>
  <c r="D9" i="10"/>
  <c r="CB12" i="10"/>
  <c r="M12" i="1" s="1"/>
  <c r="D23" i="8"/>
  <c r="H12" i="1"/>
  <c r="K12" i="1" s="1"/>
  <c r="L12" i="1" s="1"/>
  <c r="CC20" i="10"/>
  <c r="CJ20" i="10"/>
  <c r="CB20" i="10" s="1"/>
  <c r="M20" i="1" s="1"/>
  <c r="DH8" i="10"/>
  <c r="CZ8" i="10" s="1"/>
  <c r="O8" i="1" s="1"/>
  <c r="DA8" i="10"/>
  <c r="D10" i="10"/>
  <c r="N10" i="1"/>
  <c r="N12" i="1"/>
  <c r="D23" i="10"/>
  <c r="N23" i="1"/>
  <c r="AL20" i="1"/>
  <c r="AM20" i="1"/>
  <c r="AC20" i="1"/>
  <c r="AM23" i="1"/>
  <c r="AC23" i="1"/>
  <c r="AL23" i="1"/>
  <c r="D8" i="8"/>
  <c r="CJ21" i="10"/>
  <c r="CB21" i="10" s="1"/>
  <c r="M21" i="1" s="1"/>
  <c r="DA10" i="10"/>
  <c r="DH10" i="10"/>
  <c r="CZ10" i="10" s="1"/>
  <c r="O10" i="1" s="1"/>
  <c r="DH12" i="10"/>
  <c r="CZ12" i="10" s="1"/>
  <c r="O12" i="1" s="1"/>
  <c r="DA12" i="10"/>
  <c r="AM17" i="1"/>
  <c r="AC17" i="1"/>
  <c r="AL17" i="1"/>
  <c r="CC22" i="10"/>
  <c r="CJ22" i="10"/>
  <c r="CB22" i="10" s="1"/>
  <c r="M22" i="1" s="1"/>
  <c r="DH23" i="10"/>
  <c r="CZ23" i="10" s="1"/>
  <c r="O23" i="1" s="1"/>
  <c r="DA23" i="10"/>
  <c r="N9" i="1"/>
  <c r="CB19" i="10"/>
  <c r="M19" i="1" s="1"/>
  <c r="GT7" i="9"/>
  <c r="GS7" i="9"/>
  <c r="AA124" i="13"/>
  <c r="AA7" i="9" l="1"/>
  <c r="BY7" i="4" s="1"/>
  <c r="AA7" i="4" s="1"/>
  <c r="AY7" i="9" l="1"/>
  <c r="AD7" i="4"/>
  <c r="DX7" i="10"/>
  <c r="AA24" i="13"/>
  <c r="AA29" i="13"/>
  <c r="AA244" i="13"/>
  <c r="AA85" i="13"/>
  <c r="AA95" i="13"/>
  <c r="AA256" i="13"/>
  <c r="AA110" i="13"/>
  <c r="AA40" i="13"/>
  <c r="AA65" i="13"/>
  <c r="AA258" i="13"/>
  <c r="AA148" i="13"/>
  <c r="AA168" i="13"/>
  <c r="AA129" i="13"/>
  <c r="AA88" i="13"/>
  <c r="AA241" i="13"/>
  <c r="AA41" i="13"/>
  <c r="AA230" i="13"/>
  <c r="AA162" i="13"/>
  <c r="AA83" i="13"/>
  <c r="AA87" i="13"/>
  <c r="AA219" i="13"/>
  <c r="AA86" i="13"/>
  <c r="AA66" i="13"/>
  <c r="AA89" i="13"/>
  <c r="AA96" i="13"/>
  <c r="AA47" i="13"/>
  <c r="AA49" i="13"/>
  <c r="AA139" i="13"/>
  <c r="AA262" i="13"/>
  <c r="AA157" i="13"/>
  <c r="AA27" i="13"/>
  <c r="AA136" i="13"/>
  <c r="AA259" i="13"/>
  <c r="AA35" i="13"/>
  <c r="AA76" i="13"/>
  <c r="AA217" i="13"/>
  <c r="AA186" i="13"/>
  <c r="AA260" i="13"/>
  <c r="AA192" i="13"/>
  <c r="AA34" i="13"/>
  <c r="AA213" i="13"/>
  <c r="AA145" i="13"/>
  <c r="AA62" i="13"/>
  <c r="AA197" i="13"/>
  <c r="AA31" i="13"/>
  <c r="AA135" i="13"/>
  <c r="AA150" i="13"/>
  <c r="AA203" i="13"/>
  <c r="AA13" i="13"/>
  <c r="AA183" i="13"/>
  <c r="AA163" i="13"/>
  <c r="AA228" i="13"/>
  <c r="AA125" i="13"/>
  <c r="AA235" i="13"/>
  <c r="AA223" i="13"/>
  <c r="AA152" i="13"/>
  <c r="AA108" i="13"/>
  <c r="AA164" i="13"/>
  <c r="AA117" i="13"/>
  <c r="AA48" i="13"/>
  <c r="AA193" i="13"/>
  <c r="AA209" i="13"/>
  <c r="AA53" i="13"/>
  <c r="AA18" i="13"/>
  <c r="AA201" i="13"/>
  <c r="AA25" i="13"/>
  <c r="AA82" i="13"/>
  <c r="AA176" i="13"/>
  <c r="AA196" i="13"/>
  <c r="AA173" i="13"/>
  <c r="AA137" i="13"/>
  <c r="AA246" i="13"/>
  <c r="AA93" i="13"/>
  <c r="AA178" i="13"/>
  <c r="AA56" i="13"/>
  <c r="AA101" i="13"/>
  <c r="AA99" i="13"/>
  <c r="AA226" i="13"/>
  <c r="AA57" i="13"/>
  <c r="AA227" i="13"/>
  <c r="AA74" i="13"/>
  <c r="AA67" i="13"/>
  <c r="AA194" i="13"/>
  <c r="AA121" i="13"/>
  <c r="AA55" i="13"/>
  <c r="AA69" i="13"/>
  <c r="AA132" i="13"/>
  <c r="AA92" i="13"/>
  <c r="AA187" i="13"/>
  <c r="AA159" i="13"/>
  <c r="AA14" i="13"/>
  <c r="AA155" i="13"/>
  <c r="AA207" i="13"/>
  <c r="AA251" i="13"/>
  <c r="AA257" i="13"/>
  <c r="AA261" i="13"/>
  <c r="AA170" i="13"/>
  <c r="AA149" i="13"/>
  <c r="AA46" i="13"/>
  <c r="AA20" i="13"/>
  <c r="AA167" i="13"/>
  <c r="AA171" i="13"/>
  <c r="AA114" i="13"/>
  <c r="AA202" i="13"/>
  <c r="AA77" i="13"/>
  <c r="AA120" i="13"/>
  <c r="AA182" i="13"/>
  <c r="AA61" i="13"/>
  <c r="AA28" i="13"/>
  <c r="AA22" i="13"/>
  <c r="AA116" i="13"/>
  <c r="AA188" i="13"/>
  <c r="AA72" i="13"/>
  <c r="AA54" i="13"/>
  <c r="AA234" i="13"/>
  <c r="AA242" i="13"/>
  <c r="AA169" i="13"/>
  <c r="AA250" i="13"/>
  <c r="AA33" i="13"/>
  <c r="AA212" i="13"/>
  <c r="AA43" i="13"/>
  <c r="AA75" i="13"/>
  <c r="AA225" i="13"/>
  <c r="AA113" i="13"/>
  <c r="AA32" i="13"/>
  <c r="AA143" i="13"/>
  <c r="AA156" i="13"/>
  <c r="AA90" i="13"/>
  <c r="AA195" i="13"/>
  <c r="AA206" i="13"/>
  <c r="AA190" i="13"/>
  <c r="AA189" i="13"/>
  <c r="AA71" i="13"/>
  <c r="AA198" i="13"/>
  <c r="AA51" i="13"/>
  <c r="AA165" i="13"/>
  <c r="AA102" i="13"/>
  <c r="AA180" i="13"/>
  <c r="AA221" i="13"/>
  <c r="AA30" i="13"/>
  <c r="AA229" i="13"/>
  <c r="AA210" i="13"/>
  <c r="AA160" i="13"/>
  <c r="AA126" i="13"/>
  <c r="AA106" i="13"/>
  <c r="AA17" i="13"/>
  <c r="AA245" i="13"/>
  <c r="AA98" i="13"/>
  <c r="AA233" i="13"/>
  <c r="AA105" i="13"/>
  <c r="AA73" i="13"/>
  <c r="AA21" i="13"/>
  <c r="AA166" i="13"/>
  <c r="AA191" i="13"/>
  <c r="AA2" i="13"/>
  <c r="AA141" i="13"/>
  <c r="AA174" i="13"/>
  <c r="AA153" i="13"/>
  <c r="AA239" i="13"/>
  <c r="AA151" i="13"/>
  <c r="AA238" i="13"/>
  <c r="AA140" i="13"/>
  <c r="AA247" i="13"/>
  <c r="AA104" i="13"/>
  <c r="AA38" i="13"/>
  <c r="AA109" i="13"/>
  <c r="AA127" i="13"/>
  <c r="AA59" i="13"/>
  <c r="AA36" i="13"/>
  <c r="AA211" i="13"/>
  <c r="AA45" i="13"/>
  <c r="AA23" i="13"/>
  <c r="AA208" i="13"/>
  <c r="AA240" i="13"/>
  <c r="AA255" i="13"/>
  <c r="AA58" i="13"/>
  <c r="AA181" i="13"/>
  <c r="AA184" i="13"/>
  <c r="AA68" i="13"/>
  <c r="AA161" i="13"/>
  <c r="AA130" i="13"/>
  <c r="AA216" i="13"/>
  <c r="AA199" i="13"/>
  <c r="AA237" i="13"/>
  <c r="AA236" i="13"/>
  <c r="AA224" i="13"/>
  <c r="AA177" i="13"/>
  <c r="AA103" i="13"/>
  <c r="AA131" i="13"/>
  <c r="AA123" i="13"/>
  <c r="AA231" i="13"/>
  <c r="AA97" i="13"/>
  <c r="AA222" i="13"/>
  <c r="AA15" i="13"/>
  <c r="AA26" i="13"/>
  <c r="AA84" i="13"/>
  <c r="AA81" i="13"/>
  <c r="AA128" i="13"/>
  <c r="AA78" i="13"/>
  <c r="AA107" i="13"/>
  <c r="AA39" i="13"/>
  <c r="AA134" i="13"/>
  <c r="AA220" i="13"/>
  <c r="AA19" i="13"/>
  <c r="AA218" i="13"/>
  <c r="AA52" i="13"/>
  <c r="AA60" i="13"/>
  <c r="AA158" i="13"/>
  <c r="AA243" i="13"/>
  <c r="AA214" i="13"/>
  <c r="AA133" i="13"/>
  <c r="AA142" i="13"/>
  <c r="AA115" i="13"/>
  <c r="AA94" i="13"/>
  <c r="AA80" i="13"/>
  <c r="AA254" i="13"/>
  <c r="AA215" i="13"/>
  <c r="AA37" i="13"/>
  <c r="AA50" i="13"/>
  <c r="AA122" i="13"/>
  <c r="AA264" i="13"/>
  <c r="AA111" i="13"/>
  <c r="AA91" i="13"/>
  <c r="AA252" i="13"/>
  <c r="AA205" i="13"/>
  <c r="AA249" i="13"/>
  <c r="AA172" i="13"/>
  <c r="AA16" i="13"/>
  <c r="AA179" i="13"/>
  <c r="AA64" i="13"/>
  <c r="AA146" i="13"/>
  <c r="AA70" i="13"/>
  <c r="AA144" i="13"/>
  <c r="AA185" i="13"/>
  <c r="AA112" i="13"/>
  <c r="AA44" i="13"/>
  <c r="AA42" i="13"/>
  <c r="AA138" i="13"/>
  <c r="AA248" i="13"/>
  <c r="AA204" i="13"/>
  <c r="AA253" i="13"/>
  <c r="AA175" i="13"/>
  <c r="AA200" i="13"/>
  <c r="AA119" i="13"/>
  <c r="AA118" i="13"/>
  <c r="AA263" i="13"/>
  <c r="AA79" i="13"/>
  <c r="AA232" i="13"/>
  <c r="AA154" i="13"/>
  <c r="AA63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DY7" i="9" l="1"/>
  <c r="AB7" i="9"/>
  <c r="BZ7" i="4" s="1"/>
  <c r="AB7" i="4" s="1"/>
  <c r="BL7" i="10"/>
  <c r="EH7" i="8"/>
  <c r="F7" i="10"/>
  <c r="AI7" i="10"/>
  <c r="DI7" i="10" s="1"/>
  <c r="M7" i="8"/>
  <c r="R7" i="10"/>
  <c r="CN7" i="10" s="1"/>
  <c r="CF7" i="10" s="1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9" i="13"/>
  <c r="AA6" i="13"/>
  <c r="AA10" i="13"/>
  <c r="AA5" i="13"/>
  <c r="AA7" i="13"/>
  <c r="AA8" i="13"/>
  <c r="AA11" i="13"/>
  <c r="Y100" i="13" l="1"/>
  <c r="Y147" i="13"/>
  <c r="DZ7" i="8"/>
  <c r="BK7" i="10"/>
  <c r="E7" i="8"/>
  <c r="DF7" i="10"/>
  <c r="DB7" i="10"/>
  <c r="DP7" i="10"/>
  <c r="AX7" i="8"/>
  <c r="E7" i="10"/>
  <c r="N7" i="1" s="1"/>
  <c r="D7" i="9"/>
  <c r="BB7" i="4" s="1"/>
  <c r="D7" i="4" s="1"/>
  <c r="CQ7" i="8"/>
  <c r="DH7" i="10"/>
  <c r="DA7" i="10"/>
  <c r="CB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29" i="14"/>
  <c r="M15" i="14"/>
  <c r="I13" i="14"/>
  <c r="C16" i="14"/>
  <c r="M17" i="14"/>
  <c r="M36" i="14"/>
  <c r="M13" i="14"/>
  <c r="M32" i="14"/>
  <c r="M34" i="14"/>
  <c r="C39" i="14"/>
  <c r="M38" i="14"/>
  <c r="M37" i="14"/>
  <c r="F5" i="14"/>
  <c r="M12" i="14"/>
  <c r="M29" i="14"/>
  <c r="M25" i="14"/>
  <c r="C14" i="14"/>
  <c r="M33" i="14"/>
  <c r="M26" i="14"/>
  <c r="I25" i="14"/>
  <c r="I17" i="14"/>
  <c r="M23" i="14"/>
  <c r="C18" i="14"/>
  <c r="M35" i="14"/>
  <c r="I33" i="14"/>
  <c r="M27" i="14"/>
  <c r="C20" i="14"/>
  <c r="M16" i="14"/>
  <c r="M8" i="14"/>
  <c r="M18" i="14"/>
  <c r="I37" i="14"/>
  <c r="M30" i="14"/>
  <c r="C10" i="14"/>
  <c r="M7" i="14"/>
  <c r="M22" i="14"/>
  <c r="I21" i="14"/>
  <c r="M31" i="14"/>
  <c r="C12" i="14"/>
  <c r="C38" i="14"/>
  <c r="M19" i="14"/>
  <c r="C24" i="14"/>
  <c r="M21" i="14"/>
  <c r="F40" i="14"/>
  <c r="M20" i="14"/>
  <c r="M14" i="14"/>
  <c r="M2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M9" i="14"/>
  <c r="C40" i="14"/>
  <c r="O37" i="14"/>
  <c r="C22" i="14"/>
  <c r="M28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M10" i="14"/>
  <c r="C26" i="14"/>
  <c r="I8" i="14"/>
  <c r="P4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<sst xmlns="http://schemas.openxmlformats.org/spreadsheetml/2006/main" count="4722" uniqueCount="790">
  <si>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</si>
  <si>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</si>
  <si>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</si>
  <si>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</si>
  <si>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</si>
  <si>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</si>
  <si>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</si>
  <si>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</si>
  <si>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</si>
  <si>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</si>
  <si>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</si>
  <si>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</si>
  <si>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</si>
  <si>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</si>
  <si>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</si>
  <si>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</si>
  <si>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</si>
  <si>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</si>
  <si>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</si>
  <si>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</si>
  <si>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</si>
  <si>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</si>
  <si>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</si>
  <si>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</si>
  <si>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</si>
  <si>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</si>
  <si>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</si>
  <si>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</si>
  <si>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</si>
  <si>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</si>
  <si>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</si>
  <si>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</si>
  <si>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</si>
  <si>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</si>
  <si>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</si>
  <si>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</si>
  <si>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</si>
  <si>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</si>
  <si>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</si>
  <si>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</si>
  <si>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</si>
  <si>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</si>
  <si>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</si>
  <si>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</si>
  <si>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</si>
  <si>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</si>
  <si>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</si>
  <si>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</si>
  <si>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</si>
  <si>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</si>
  <si>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</si>
  <si>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</si>
  <si>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</si>
  <si>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</si>
  <si>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</si>
  <si>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</si>
  <si>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</si>
  <si>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</si>
  <si>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</si>
  <si>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</si>
  <si>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</si>
  <si>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</si>
  <si>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</si>
  <si>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</si>
  <si>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</si>
  <si>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</si>
  <si>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</si>
  <si>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</si>
  <si>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</si>
  <si>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</si>
  <si>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</si>
  <si>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</si>
  <si>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</si>
  <si>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</si>
  <si>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</si>
  <si>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</si>
  <si>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</si>
  <si>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</si>
  <si>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</si>
  <si>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</si>
  <si>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</si>
  <si>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</si>
  <si>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</si>
  <si>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</si>
  <si>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</si>
  <si>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</si>
  <si>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</si>
  <si>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</si>
  <si>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</si>
  <si>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</si>
  <si>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</si>
  <si>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</si>
  <si>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</si>
  <si>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</si>
  <si>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</si>
  <si>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</si>
  <si>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</si>
  <si>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</si>
  <si>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</si>
  <si>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</si>
  <si>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</si>
  <si>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</si>
  <si>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</si>
  <si>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</si>
  <si>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</si>
  <si>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</si>
  <si>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</si>
  <si>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</si>
  <si>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</si>
  <si>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</si>
  <si>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</si>
  <si>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</si>
  <si>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</si>
  <si>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</si>
  <si>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</si>
  <si>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</si>
  <si>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</si>
  <si>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</si>
  <si>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</si>
  <si>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</si>
  <si>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</si>
  <si>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</si>
  <si>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</si>
  <si>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</si>
  <si>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</si>
  <si>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</si>
  <si>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</si>
  <si>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</si>
  <si>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</si>
  <si>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</si>
  <si>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</si>
  <si>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</si>
  <si>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</si>
  <si>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</si>
  <si>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</si>
  <si>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</si>
  <si>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</si>
  <si>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</si>
  <si>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</si>
  <si>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</si>
  <si>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</si>
  <si>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</si>
  <si>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</si>
  <si>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</si>
  <si>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</si>
  <si>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</si>
  <si>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</si>
  <si>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</si>
  <si>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</si>
  <si>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</si>
  <si>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</si>
  <si>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</si>
  <si>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</si>
  <si>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</si>
  <si>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</si>
  <si>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</si>
  <si>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</si>
  <si>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</si>
  <si>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</si>
  <si>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</si>
  <si>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</si>
  <si>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</si>
  <si>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</si>
  <si>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</si>
  <si>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</si>
  <si>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</si>
  <si>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</si>
  <si>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</si>
  <si>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</si>
  <si>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</si>
  <si>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</si>
  <si>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</si>
  <si>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</si>
  <si>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</si>
  <si>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</si>
  <si>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</si>
  <si>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</si>
  <si>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</si>
  <si>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</si>
  <si>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</si>
  <si>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</si>
  <si>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</si>
  <si>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</si>
  <si>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</si>
  <si>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</si>
  <si>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</si>
  <si>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</si>
  <si>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</si>
  <si>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</si>
  <si>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</si>
  <si>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</si>
  <si>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</si>
  <si>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</si>
  <si>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</si>
  <si>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</si>
  <si>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</si>
  <si>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</si>
  <si>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</si>
  <si>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</si>
  <si>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</si>
  <si>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</si>
  <si>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</si>
  <si>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</si>
  <si>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</si>
  <si>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</si>
  <si>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</si>
  <si>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</si>
  <si>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</si>
  <si>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</si>
  <si>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</si>
  <si>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</si>
  <si>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</si>
  <si>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</si>
  <si>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</si>
  <si>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</si>
  <si>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</si>
  <si>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</si>
  <si>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</si>
  <si>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</si>
  <si>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</si>
  <si>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</si>
  <si>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</si>
  <si>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</si>
  <si>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</si>
  <si>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</si>
  <si>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</si>
  <si>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</si>
  <si>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</si>
  <si>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</si>
  <si>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</si>
  <si>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</si>
  <si>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</si>
  <si>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</si>
  <si>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</si>
  <si>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</si>
  <si>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</si>
  <si>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</si>
  <si>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</si>
  <si>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</si>
  <si>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</si>
  <si>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</si>
  <si>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</si>
  <si>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</si>
  <si>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</si>
  <si>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</si>
  <si>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</si>
  <si>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</si>
  <si>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</si>
  <si>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</si>
  <si>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</si>
  <si>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</si>
  <si>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</si>
  <si>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</si>
  <si>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</si>
  <si>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</si>
  <si>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</si>
  <si>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</si>
  <si>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</si>
  <si>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</si>
  <si>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</si>
  <si>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</si>
  <si>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</si>
  <si>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</si>
  <si>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</si>
  <si>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</si>
  <si>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</si>
  <si>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</si>
  <si>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</si>
  <si>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</si>
  <si>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</si>
  <si>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</si>
  <si>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</si>
  <si>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</si>
  <si>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</si>
  <si>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</si>
  <si>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</si>
  <si>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</si>
  <si>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</si>
  <si>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</si>
  <si>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</si>
  <si>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</si>
  <si>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</si>
  <si>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</si>
  <si>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</si>
  <si>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</si>
  <si>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</si>
  <si>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</si>
  <si>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</si>
  <si>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</si>
  <si>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</si>
  <si>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</si>
  <si>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</si>
  <si>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</si>
  <si>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</si>
  <si>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</si>
  <si>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</si>
  <si>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</si>
  <si>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</si>
  <si>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</si>
  <si>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</si>
  <si>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</si>
  <si>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</si>
  <si>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</si>
  <si>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</si>
  <si>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</si>
  <si>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</si>
  <si>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</si>
  <si>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</si>
  <si>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</si>
  <si>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</si>
  <si>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</si>
  <si>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</si>
  <si>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</si>
  <si>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</si>
  <si>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</si>
  <si>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</si>
  <si>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</si>
  <si>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</si>
  <si>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</si>
  <si>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</si>
  <si>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</si>
  <si>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</si>
  <si>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</si>
  <si>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</si>
  <si>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</si>
  <si>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</si>
  <si>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</si>
  <si>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</si>
  <si>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</si>
  <si>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</si>
  <si>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</si>
  <si>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</si>
  <si>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</si>
  <si>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</si>
  <si>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</si>
  <si>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</si>
  <si>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</si>
  <si>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</si>
  <si>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</si>
  <si>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</si>
  <si>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</si>
  <si>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</si>
  <si>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</si>
  <si>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</si>
  <si>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</si>
  <si>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</si>
  <si>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</si>
  <si>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</si>
  <si>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</si>
  <si>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</si>
  <si>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</si>
  <si>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</si>
  <si>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</si>
  <si>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</si>
  <si>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</si>
  <si>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</si>
  <si>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</si>
  <si>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</si>
  <si>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</si>
  <si>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</si>
  <si>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</si>
  <si>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</si>
  <si>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</si>
  <si>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</si>
  <si>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</si>
  <si>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</si>
  <si>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</si>
  <si>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</si>
  <si>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</si>
  <si>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</si>
  <si>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</si>
  <si>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</si>
  <si>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</si>
  <si>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</si>
  <si>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</si>
  <si>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</si>
  <si>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</si>
  <si>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</si>
  <si>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</si>
  <si>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</si>
  <si>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</si>
  <si>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</si>
  <si>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</si>
  <si>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</si>
  <si>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</si>
  <si>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</si>
  <si>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</si>
  <si>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</si>
  <si>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</si>
  <si>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</si>
  <si>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</si>
  <si>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</si>
  <si>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</si>
  <si>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</si>
  <si>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</si>
  <si>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</si>
  <si>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</si>
  <si>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</si>
  <si>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</si>
  <si>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</si>
  <si>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</si>
  <si>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</si>
  <si>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</si>
  <si>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</si>
  <si>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</si>
  <si>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</si>
  <si>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</si>
  <si>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</si>
  <si>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</si>
  <si>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</si>
  <si>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</si>
  <si>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</si>
  <si>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</si>
  <si>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</si>
  <si>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</si>
  <si>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</si>
  <si>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</si>
  <si>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</si>
  <si>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</si>
  <si>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</si>
  <si>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</si>
  <si>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</si>
  <si>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</si>
  <si>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</si>
  <si>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</si>
  <si>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</si>
  <si>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</si>
  <si>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</si>
  <si>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</si>
  <si>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</si>
  <si>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</si>
  <si>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</si>
  <si>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</si>
  <si>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</si>
  <si>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</si>
  <si>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</si>
  <si>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</si>
  <si>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</si>
  <si>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</si>
  <si>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</si>
  <si>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</si>
  <si>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</si>
  <si>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</si>
  <si>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</si>
  <si>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</si>
  <si>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</si>
  <si>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</si>
  <si>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</si>
  <si>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</si>
  <si>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</si>
  <si>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</si>
  <si>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</si>
  <si>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</si>
  <si>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</si>
  <si>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</si>
  <si>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</si>
  <si>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</si>
  <si>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</si>
  <si>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</si>
  <si>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</si>
  <si>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</si>
  <si>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</si>
  <si>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</si>
  <si>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</si>
  <si>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</si>
  <si>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</si>
  <si>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</si>
  <si>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</si>
  <si>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</si>
  <si>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</si>
  <si>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</si>
  <si>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</si>
  <si>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</si>
  <si>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</si>
  <si>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</si>
  <si>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</si>
  <si>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</si>
  <si>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</si>
  <si>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</si>
  <si>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</si>
  <si>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</si>
  <si>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</si>
  <si>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</si>
  <si>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</si>
  <si>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</si>
  <si>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</si>
  <si>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</si>
  <si>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</si>
  <si>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</si>
  <si>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</si>
  <si>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</si>
  <si>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</si>
  <si>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</si>
  <si>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</si>
  <si>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</si>
  <si>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</si>
  <si>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</si>
  <si>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</si>
  <si>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</si>
  <si>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</si>
  <si>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</si>
  <si>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</si>
  <si>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</si>
  <si>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</si>
  <si>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</si>
  <si>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</si>
  <si>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</si>
  <si>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</si>
  <si>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</si>
  <si>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</si>
  <si>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</si>
  <si>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</si>
  <si>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</si>
  <si>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</si>
  <si>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</si>
  <si>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</si>
  <si>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</si>
  <si>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</si>
  <si>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</si>
  <si>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</si>
  <si>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</si>
  <si>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</si>
  <si>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</si>
  <si>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</si>
  <si>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</si>
  <si>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</si>
  <si>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</si>
  <si>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</si>
  <si>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</si>
  <si>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</si>
  <si>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</si>
  <si>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</si>
  <si>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</si>
  <si>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</si>
  <si>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</si>
  <si>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</si>
  <si>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</si>
  <si>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</si>
  <si>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</si>
  <si>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</si>
  <si>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</si>
  <si>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</si>
  <si>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</si>
  <si>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</si>
  <si>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</si>
  <si>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</si>
  <si>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</si>
  <si>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</si>
  <si>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</si>
  <si>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</si>
  <si>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</si>
  <si>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</si>
  <si>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</si>
  <si>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</si>
  <si>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</si>
  <si>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</si>
  <si>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</si>
  <si>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</si>
  <si>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</si>
  <si>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</si>
  <si>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</si>
  <si>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</si>
  <si>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</si>
  <si>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</si>
  <si>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</si>
  <si>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</si>
  <si>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</si>
  <si>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</si>
  <si>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</si>
  <si>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</si>
  <si>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</si>
  <si>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</si>
  <si>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</si>
  <si>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</si>
  <si>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</si>
  <si>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</si>
  <si>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</si>
  <si>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</si>
  <si>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</si>
  <si>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</si>
  <si>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</si>
  <si>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</si>
  <si>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</si>
  <si>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</si>
  <si>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</si>
  <si>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</si>
  <si>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</si>
  <si>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</si>
  <si>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</si>
  <si>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</si>
  <si>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</si>
  <si>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</si>
  <si>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</si>
  <si>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</si>
  <si>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</si>
  <si>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</si>
  <si>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</si>
  <si>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</si>
  <si>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</si>
  <si>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</si>
  <si>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</si>
  <si>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</si>
  <si>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</si>
  <si>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</si>
  <si>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</si>
  <si>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</si>
  <si>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</si>
  <si>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</si>
  <si>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</si>
  <si>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</si>
  <si>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</si>
  <si>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</si>
  <si>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</si>
  <si>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</si>
  <si>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</si>
  <si>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</si>
  <si>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</si>
  <si>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</si>
  <si>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</si>
  <si>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</si>
  <si>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</si>
  <si>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</si>
  <si>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</si>
  <si>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</si>
  <si>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</si>
  <si>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</si>
  <si>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</si>
  <si>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</si>
  <si>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</si>
  <si>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</si>
  <si>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</si>
  <si>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</si>
  <si>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</si>
  <si>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</si>
  <si>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</si>
  <si>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</si>
  <si>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</si>
  <si>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</si>
  <si>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</si>
  <si>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</si>
  <si>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</si>
  <si>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</si>
  <si>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</si>
  <si>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</si>
  <si>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</si>
  <si>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</si>
  <si>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</si>
  <si>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</si>
  <si>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</si>
  <si>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</si>
  <si>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</si>
  <si>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</si>
  <si>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</si>
  <si>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</si>
  <si>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</si>
  <si>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</si>
  <si>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</si>
  <si>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</si>
  <si>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</si>
  <si>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</si>
  <si>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</si>
  <si>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</si>
  <si>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</si>
  <si>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</si>
  <si>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</si>
  <si>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</si>
  <si>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</si>
  <si>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</si>
  <si>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</si>
  <si>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</si>
  <si>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</si>
  <si>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</si>
  <si>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</si>
  <si>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</si>
  <si>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</si>
  <si>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</si>
  <si>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</si>
  <si>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</si>
  <si>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</si>
  <si>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</si>
  <si>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</si>
  <si>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</si>
  <si>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</si>
  <si>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</si>
  <si>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</si>
  <si>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</si>
  <si>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</si>
  <si>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</si>
  <si>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</si>
  <si>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</si>
  <si>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</si>
  <si>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</si>
  <si>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</si>
  <si>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</si>
  <si>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</si>
  <si>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</si>
  <si>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</si>
  <si>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</si>
  <si>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</si>
  <si>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</si>
  <si>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</si>
  <si>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</si>
  <si>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</si>
  <si>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</si>
  <si>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</si>
  <si>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</si>
  <si>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</si>
  <si>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</si>
  <si>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</si>
  <si>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</si>
  <si>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</si>
  <si>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</si>
  <si>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</si>
  <si>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</si>
  <si>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</si>
  <si>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</si>
  <si>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</si>
  <si>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</si>
  <si>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</si>
  <si>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</si>
  <si>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</si>
  <si>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</si>
  <si>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</si>
  <si>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</si>
  <si>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</si>
  <si>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</si>
  <si>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</si>
  <si>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</si>
  <si>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</si>
  <si>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</si>
  <si>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</si>
  <si>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</si>
  <si>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</si>
  <si>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</si>
  <si>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</si>
  <si>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</si>
  <si>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</si>
  <si>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</si>
  <si>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</si>
  <si>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</si>
  <si>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</si>
  <si>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</si>
  <si>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香川県</t>
  </si>
  <si>
    <t>37000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</si>
  <si>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</si>
  <si>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</si>
  <si>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</si>
  <si>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</si>
  <si>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</si>
  <si>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</si>
  <si>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</si>
  <si>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</si>
  <si>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37201</t>
  </si>
  <si>
    <t>高松市</t>
  </si>
  <si>
    <t/>
  </si>
  <si>
    <t>有る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</si>
  <si>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</si>
  <si>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</si>
  <si>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</si>
  <si>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</si>
  <si>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</si>
  <si>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</si>
  <si>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</si>
  <si>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</si>
  <si>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</si>
  <si>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</si>
  <si>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無い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</si>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</sst>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4" si="0">+E7+F7</f>
        <v>941780</v>
      </c>
      <c r="E7" s="286">
        <f>SUM(E$8:E$207)</f>
        <v>941770</v>
      </c>
      <c r="F7" s="286">
        <f>SUM(F$8:F$207)</f>
        <v>10</v>
      </c>
      <c r="G7" s="286">
        <f>SUM(G$8:G$207)</f>
        <v>18878</v>
      </c>
      <c r="H7" s="286">
        <f>SUM(ごみ搬入量内訳!E7,+ごみ搬入量内訳!AH7)</f>
        <v>263399</v>
      </c>
      <c r="I7" s="286">
        <f>ごみ搬入量内訳!BK7</f>
        <v>12903</v>
      </c>
      <c r="J7" s="286">
        <f>資源化量内訳!CA7</f>
        <v>1352</v>
      </c>
      <c r="K7" s="286">
        <f t="shared" ref="K7:K24" si="1">SUM(H7:J7)</f>
        <v>277654</v>
      </c>
      <c r="L7" s="286">
        <f t="shared" ref="L7:L24" si="2">IF(D7&lt;&gt;0,K7/D7/365*1000000,"-")</f>
        <v>807.72143219324994</v>
      </c>
      <c r="M7" s="286">
        <f>IF(D7&lt;&gt;0,(ごみ搬入量内訳!CB7+ごみ処理概要!J7)/ごみ処理概要!D7/365*1000000,"-")</f>
        <v>529.71682593468438</v>
      </c>
      <c r="N7" s="286">
        <f>IF(D7&lt;&gt;0,(ごみ搬入量内訳!E7+ごみ搬入量内訳!BL7-ごみ搬入量内訳!R7-ごみ搬入量内訳!BP7)/D7/365*1000000,"-")</f>
        <v>425.09128007966262</v>
      </c>
      <c r="O7" s="286">
        <f>IF(D7&lt;&gt;0,ごみ搬入量内訳!CZ7/ごみ処理概要!D7/365*1000000,"-")</f>
        <v>278.0046062585655</v>
      </c>
      <c r="P7" s="286">
        <f>ごみ搬入量内訳!DX7</f>
        <v>1</v>
      </c>
      <c r="Q7" s="286">
        <f>ごみ処理量内訳!E7</f>
        <v>209159</v>
      </c>
      <c r="R7" s="286">
        <f>ごみ処理量内訳!N7</f>
        <v>2121</v>
      </c>
      <c r="S7" s="286">
        <f t="shared" ref="S7:S24" si="3">SUM(T7:Z7)</f>
        <v>56624</v>
      </c>
      <c r="T7" s="286">
        <f>ごみ処理量内訳!G7</f>
        <v>10198</v>
      </c>
      <c r="U7" s="286">
        <f>ごみ処理量内訳!L7</f>
        <v>34909</v>
      </c>
      <c r="V7" s="286">
        <f>ごみ処理量内訳!H7</f>
        <v>641</v>
      </c>
      <c r="W7" s="286">
        <f>ごみ処理量内訳!I7</f>
        <v>0</v>
      </c>
      <c r="X7" s="286">
        <f>ごみ処理量内訳!J7</f>
        <v>0</v>
      </c>
      <c r="Y7" s="286">
        <f>ごみ処理量内訳!K7</f>
        <v>10553</v>
      </c>
      <c r="Z7" s="286">
        <f>ごみ処理量内訳!M7</f>
        <v>323</v>
      </c>
      <c r="AA7" s="286">
        <f>資源化量内訳!AC7</f>
        <v>8087</v>
      </c>
      <c r="AB7" s="286">
        <f t="shared" ref="AB7:AB24" si="4">SUM(Q7,R7,S7,AA7)</f>
        <v>275991</v>
      </c>
      <c r="AC7" s="289">
        <f t="shared" ref="AC7:AC24" si="5">IF(AB7&lt;&gt;0,(AA7+Q7+S7)/AB7*100,"-")</f>
        <v>99.231496679239541</v>
      </c>
      <c r="AD7" s="286">
        <f>施設資源化量内訳!AC7</f>
        <v>7644</v>
      </c>
      <c r="AE7" s="286">
        <f>施設資源化量内訳!BB7</f>
        <v>912</v>
      </c>
      <c r="AF7" s="286">
        <f>施設資源化量内訳!CA7</f>
        <v>641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6704</v>
      </c>
      <c r="AJ7" s="286">
        <f>施設資源化量内訳!FW7</f>
        <v>26005</v>
      </c>
      <c r="AK7" s="286">
        <f t="shared" ref="AK7:AK24" si="6">SUM(AD7:AJ7)</f>
        <v>41906</v>
      </c>
      <c r="AL7" s="289">
        <f t="shared" ref="AL7:AL24" si="7">IF((AB7+J7)&lt;&gt;0,(AA7+AK7+J7)/(AB7+J7)*100,"-")</f>
        <v>18.513176824365495</v>
      </c>
      <c r="AM7" s="289">
        <f>IF((AB7+J7)&lt;&gt;0,(資源化量内訳!D7-資源化量内訳!T7-資源化量内訳!V7-資源化量内訳!X7-資源化量内訳!W7)/(AB7+J7)*100,"-")</f>
        <v>15.326869616323469</v>
      </c>
      <c r="AN7" s="286">
        <f>ごみ処理量内訳!AA7</f>
        <v>2121</v>
      </c>
      <c r="AO7" s="286">
        <f>ごみ処理量内訳!AB7</f>
        <v>17807</v>
      </c>
      <c r="AP7" s="286">
        <f>ごみ処理量内訳!AC7</f>
        <v>4307</v>
      </c>
      <c r="AQ7" s="286">
        <f t="shared" ref="AQ7:AQ24" si="8">SUM(AN7:AP7)</f>
        <v>24235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417868</v>
      </c>
      <c r="E8" s="273">
        <v>417868</v>
      </c>
      <c r="F8" s="273">
        <v>0</v>
      </c>
      <c r="G8" s="273">
        <v>6607</v>
      </c>
      <c r="H8" s="273">
        <f>SUM(ごみ搬入量内訳!E8,+ごみ搬入量内訳!AH8)</f>
        <v>122610</v>
      </c>
      <c r="I8" s="273">
        <f>ごみ搬入量内訳!BK8</f>
        <v>4401</v>
      </c>
      <c r="J8" s="273">
        <f>資源化量内訳!CA8</f>
        <v>0</v>
      </c>
      <c r="K8" s="273">
        <f t="shared" si="1"/>
        <v>127011</v>
      </c>
      <c r="L8" s="276">
        <f t="shared" si="2"/>
        <v>832.73986633519064</v>
      </c>
      <c r="M8" s="273">
        <f>IF(D8&lt;&gt;0,(ごみ搬入量内訳!CB8+ごみ処理概要!J8)/ごみ処理概要!D8/365*1000000,"-")</f>
        <v>491.86404935372525</v>
      </c>
      <c r="N8" s="273">
        <f>IF(D8&lt;&gt;0,(ごみ搬入量内訳!E8+ごみ搬入量内訳!BL8-ごみ搬入量内訳!R8-ごみ搬入量内訳!BP8)/D8/365*1000000,"-")</f>
        <v>355.69336898812247</v>
      </c>
      <c r="O8" s="273">
        <f>IF(D8&lt;&gt;0,ごみ搬入量内訳!CZ8/ごみ処理概要!D8/365*1000000,"-")</f>
        <v>340.87581698146539</v>
      </c>
      <c r="P8" s="273">
        <f>ごみ搬入量内訳!DX8</f>
        <v>0</v>
      </c>
      <c r="Q8" s="273">
        <f>ごみ処理量内訳!E8</f>
        <v>94461</v>
      </c>
      <c r="R8" s="273">
        <f>ごみ処理量内訳!N8</f>
        <v>20</v>
      </c>
      <c r="S8" s="273">
        <f t="shared" si="3"/>
        <v>32480</v>
      </c>
      <c r="T8" s="273">
        <f>ごみ処理量内訳!G8</f>
        <v>6613</v>
      </c>
      <c r="U8" s="273">
        <f>ごみ処理量内訳!L8</f>
        <v>25867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55</v>
      </c>
      <c r="AB8" s="273">
        <f t="shared" si="4"/>
        <v>127016</v>
      </c>
      <c r="AC8" s="278">
        <f t="shared" si="5"/>
        <v>99.984253952257987</v>
      </c>
      <c r="AD8" s="273">
        <f>施設資源化量内訳!AC8</f>
        <v>1933</v>
      </c>
      <c r="AE8" s="273">
        <f>施設資源化量内訳!BB8</f>
        <v>678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18588</v>
      </c>
      <c r="AK8" s="273">
        <f t="shared" si="6"/>
        <v>21199</v>
      </c>
      <c r="AL8" s="278">
        <f t="shared" si="7"/>
        <v>16.733324935441203</v>
      </c>
      <c r="AM8" s="278">
        <f>IF((AB8+J8)&lt;&gt;0,(資源化量内訳!D8-資源化量内訳!T8-資源化量内訳!V8-資源化量内訳!X8-資源化量内訳!W8)/(AB8+J8)*100,"-")</f>
        <v>16.733324935441203</v>
      </c>
      <c r="AN8" s="273">
        <f>ごみ処理量内訳!AA8</f>
        <v>20</v>
      </c>
      <c r="AO8" s="273">
        <f>ごみ処理量内訳!AB8</f>
        <v>11302</v>
      </c>
      <c r="AP8" s="273">
        <f>ごみ処理量内訳!AC8</f>
        <v>1940</v>
      </c>
      <c r="AQ8" s="273">
        <f t="shared" si="8"/>
        <v>13262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110888</v>
      </c>
      <c r="E9" s="273">
        <v>110888</v>
      </c>
      <c r="F9" s="273">
        <v>0</v>
      </c>
      <c r="G9" s="273">
        <v>2827</v>
      </c>
      <c r="H9" s="273">
        <f>SUM(ごみ搬入量内訳!E9,+ごみ搬入量内訳!AH9)</f>
        <v>30732</v>
      </c>
      <c r="I9" s="273">
        <f>ごみ搬入量内訳!BK9</f>
        <v>2357</v>
      </c>
      <c r="J9" s="273">
        <f>資源化量内訳!CA9</f>
        <v>0</v>
      </c>
      <c r="K9" s="273">
        <f t="shared" si="1"/>
        <v>33089</v>
      </c>
      <c r="L9" s="276">
        <f t="shared" si="2"/>
        <v>817.5347604839834</v>
      </c>
      <c r="M9" s="273">
        <f>IF(D9&lt;&gt;0,(ごみ搬入量内訳!CB9+ごみ処理概要!J9)/ごみ処理概要!D9/365*1000000,"-")</f>
        <v>553.16829618531551</v>
      </c>
      <c r="N9" s="273">
        <f>IF(D9&lt;&gt;0,(ごみ搬入量内訳!E9+ごみ搬入量内訳!BL9-ごみ搬入量内訳!R9-ごみ搬入量内訳!BP9)/D9/365*1000000,"-")</f>
        <v>482.01171514044034</v>
      </c>
      <c r="O9" s="273">
        <f>IF(D9&lt;&gt;0,ごみ搬入量内訳!CZ9/ごみ処理概要!D9/365*1000000,"-")</f>
        <v>264.36646429866789</v>
      </c>
      <c r="P9" s="273">
        <f>ごみ搬入量内訳!DX9</f>
        <v>0</v>
      </c>
      <c r="Q9" s="273">
        <f>ごみ処理量内訳!E9</f>
        <v>28001</v>
      </c>
      <c r="R9" s="273">
        <f>ごみ処理量内訳!N9</f>
        <v>0</v>
      </c>
      <c r="S9" s="273">
        <f t="shared" si="3"/>
        <v>4183</v>
      </c>
      <c r="T9" s="273">
        <f>ごみ処理量内訳!G9</f>
        <v>2208</v>
      </c>
      <c r="U9" s="273">
        <f>ごみ処理量内訳!L9</f>
        <v>1975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905</v>
      </c>
      <c r="AB9" s="273">
        <f t="shared" si="4"/>
        <v>33089</v>
      </c>
      <c r="AC9" s="278">
        <f t="shared" si="5"/>
        <v>100</v>
      </c>
      <c r="AD9" s="273">
        <f>施設資源化量内訳!AC9</f>
        <v>1500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1975</v>
      </c>
      <c r="AK9" s="273">
        <f t="shared" si="6"/>
        <v>3475</v>
      </c>
      <c r="AL9" s="278">
        <f t="shared" si="7"/>
        <v>13.237027410922058</v>
      </c>
      <c r="AM9" s="278">
        <f>IF((AB9+J9)&lt;&gt;0,(資源化量内訳!D9-資源化量内訳!T9-資源化量内訳!V9-資源化量内訳!X9-資源化量内訳!W9)/(AB9+J9)*100,"-")</f>
        <v>8.7037988455377935</v>
      </c>
      <c r="AN9" s="273">
        <f>ごみ処理量内訳!AA9</f>
        <v>0</v>
      </c>
      <c r="AO9" s="273">
        <f>ごみ処理量内訳!AB9</f>
        <v>62</v>
      </c>
      <c r="AP9" s="273">
        <f>ごみ処理量内訳!AC9</f>
        <v>1104</v>
      </c>
      <c r="AQ9" s="273">
        <f t="shared" si="8"/>
        <v>1166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49784</v>
      </c>
      <c r="E10" s="273">
        <v>49784</v>
      </c>
      <c r="F10" s="273">
        <v>0</v>
      </c>
      <c r="G10" s="273">
        <v>1422</v>
      </c>
      <c r="H10" s="273">
        <f>SUM(ごみ搬入量内訳!E10,+ごみ搬入量内訳!AH10)</f>
        <v>14648</v>
      </c>
      <c r="I10" s="273">
        <f>ごみ搬入量内訳!BK10</f>
        <v>891</v>
      </c>
      <c r="J10" s="273">
        <f>資源化量内訳!CA10</f>
        <v>104</v>
      </c>
      <c r="K10" s="273">
        <f t="shared" si="1"/>
        <v>15643</v>
      </c>
      <c r="L10" s="276">
        <f t="shared" si="2"/>
        <v>860.86964178401377</v>
      </c>
      <c r="M10" s="273">
        <f>IF(D10&lt;&gt;0,(ごみ搬入量内訳!CB10+ごみ処理概要!J10)/ごみ処理概要!D10/365*1000000,"-")</f>
        <v>545.1495666759854</v>
      </c>
      <c r="N10" s="273">
        <f>IF(D10&lt;&gt;0,(ごみ搬入量内訳!E10+ごみ搬入量内訳!BL10-ごみ搬入量内訳!R10-ごみ搬入量内訳!BP10)/D10/365*1000000,"-")</f>
        <v>470.47078997708456</v>
      </c>
      <c r="O10" s="273">
        <f>IF(D10&lt;&gt;0,ごみ搬入量内訳!CZ10/ごみ処理概要!D10/365*1000000,"-")</f>
        <v>315.72007510802831</v>
      </c>
      <c r="P10" s="273">
        <f>ごみ搬入量内訳!DX10</f>
        <v>0</v>
      </c>
      <c r="Q10" s="273">
        <f>ごみ処理量内訳!E10</f>
        <v>13398</v>
      </c>
      <c r="R10" s="273">
        <f>ごみ処理量内訳!N10</f>
        <v>108</v>
      </c>
      <c r="S10" s="273">
        <f t="shared" si="3"/>
        <v>1542</v>
      </c>
      <c r="T10" s="273">
        <f>ごみ処理量内訳!G10</f>
        <v>0</v>
      </c>
      <c r="U10" s="273">
        <f>ごみ処理量内訳!L10</f>
        <v>1542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491</v>
      </c>
      <c r="AB10" s="273">
        <f t="shared" si="4"/>
        <v>15539</v>
      </c>
      <c r="AC10" s="278">
        <f t="shared" si="5"/>
        <v>99.30497458008881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672</v>
      </c>
      <c r="AK10" s="273">
        <f t="shared" si="6"/>
        <v>672</v>
      </c>
      <c r="AL10" s="278">
        <f t="shared" si="7"/>
        <v>8.0994694112382533</v>
      </c>
      <c r="AM10" s="278">
        <f>IF((AB10+J10)&lt;&gt;0,(資源化量内訳!D10-資源化量内訳!T10-資源化量内訳!V10-資源化量内訳!X10-資源化量内訳!W10)/(AB10+J10)*100,"-")</f>
        <v>8.0994694112382533</v>
      </c>
      <c r="AN10" s="273">
        <f>ごみ処理量内訳!AA10</f>
        <v>108</v>
      </c>
      <c r="AO10" s="273">
        <f>ごみ処理量内訳!AB10</f>
        <v>1667</v>
      </c>
      <c r="AP10" s="273">
        <f>ごみ処理量内訳!AC10</f>
        <v>375</v>
      </c>
      <c r="AQ10" s="273">
        <f t="shared" si="8"/>
        <v>2150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29953</v>
      </c>
      <c r="E11" s="273">
        <v>29953</v>
      </c>
      <c r="F11" s="273">
        <v>0</v>
      </c>
      <c r="G11" s="273">
        <v>394</v>
      </c>
      <c r="H11" s="273">
        <f>SUM(ごみ搬入量内訳!E11,+ごみ搬入量内訳!AH11)</f>
        <v>7887</v>
      </c>
      <c r="I11" s="273">
        <f>ごみ搬入量内訳!BK11</f>
        <v>361</v>
      </c>
      <c r="J11" s="273">
        <f>資源化量内訳!CA11</f>
        <v>0</v>
      </c>
      <c r="K11" s="273">
        <f t="shared" si="1"/>
        <v>8248</v>
      </c>
      <c r="L11" s="276">
        <f t="shared" si="2"/>
        <v>754.42393997170916</v>
      </c>
      <c r="M11" s="273">
        <f>IF(D11&lt;&gt;0,(ごみ搬入量内訳!CB11+ごみ処理概要!J11)/ごみ処理概要!D11/365*1000000,"-")</f>
        <v>477.82621998208151</v>
      </c>
      <c r="N11" s="273">
        <f>IF(D11&lt;&gt;0,(ごみ搬入量内訳!E11+ごみ搬入量内訳!BL11-ごみ搬入量内訳!R11-ごみ搬入量内訳!BP11)/D11/365*1000000,"-")</f>
        <v>394.40785998520971</v>
      </c>
      <c r="O11" s="273">
        <f>IF(D11&lt;&gt;0,ごみ搬入量内訳!CZ11/ごみ処理概要!D11/365*1000000,"-")</f>
        <v>276.59771998962759</v>
      </c>
      <c r="P11" s="273">
        <f>ごみ搬入量内訳!DX11</f>
        <v>0</v>
      </c>
      <c r="Q11" s="273">
        <f>ごみ処理量内訳!E11</f>
        <v>6987</v>
      </c>
      <c r="R11" s="273">
        <f>ごみ処理量内訳!N11</f>
        <v>241</v>
      </c>
      <c r="S11" s="273">
        <f t="shared" si="3"/>
        <v>1010</v>
      </c>
      <c r="T11" s="273">
        <f>ごみ処理量内訳!G11</f>
        <v>0</v>
      </c>
      <c r="U11" s="273">
        <f>ごみ処理量内訳!L11</f>
        <v>1010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8238</v>
      </c>
      <c r="AC11" s="278">
        <f t="shared" si="5"/>
        <v>97.074532653556687</v>
      </c>
      <c r="AD11" s="273">
        <f>施設資源化量内訳!AC11</f>
        <v>432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912</v>
      </c>
      <c r="AK11" s="273">
        <f t="shared" si="6"/>
        <v>1344</v>
      </c>
      <c r="AL11" s="278">
        <f t="shared" si="7"/>
        <v>16.314639475600874</v>
      </c>
      <c r="AM11" s="278">
        <f>IF((AB11+J11)&lt;&gt;0,(資源化量内訳!D11-資源化量内訳!T11-資源化量内訳!V11-資源化量内訳!X11-資源化量内訳!W11)/(AB11+J11)*100,"-")</f>
        <v>11.070648215586306</v>
      </c>
      <c r="AN11" s="273">
        <f>ごみ処理量内訳!AA11</f>
        <v>241</v>
      </c>
      <c r="AO11" s="273">
        <f>ごみ処理量内訳!AB11</f>
        <v>441</v>
      </c>
      <c r="AP11" s="273">
        <f>ごみ処理量内訳!AC11</f>
        <v>35</v>
      </c>
      <c r="AQ11" s="273">
        <f t="shared" si="8"/>
        <v>717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56488</v>
      </c>
      <c r="E12" s="273">
        <v>56488</v>
      </c>
      <c r="F12" s="273">
        <v>0</v>
      </c>
      <c r="G12" s="273">
        <v>1413</v>
      </c>
      <c r="H12" s="273">
        <f>SUM(ごみ搬入量内訳!E12,+ごみ搬入量内訳!AH12)</f>
        <v>12940</v>
      </c>
      <c r="I12" s="273">
        <f>ごみ搬入量内訳!BK12</f>
        <v>0</v>
      </c>
      <c r="J12" s="273">
        <f>資源化量内訳!CA12</f>
        <v>381</v>
      </c>
      <c r="K12" s="273">
        <f t="shared" si="1"/>
        <v>13321</v>
      </c>
      <c r="L12" s="276">
        <f t="shared" si="2"/>
        <v>646.08218402065756</v>
      </c>
      <c r="M12" s="273">
        <f>IF(D12&lt;&gt;0,(ごみ搬入量内訳!CB12+ごみ処理概要!J12)/ごみ処理概要!D12/365*1000000,"-")</f>
        <v>576.14370272362373</v>
      </c>
      <c r="N12" s="273">
        <f>IF(D12&lt;&gt;0,(ごみ搬入量内訳!E12+ごみ搬入量内訳!BL12-ごみ搬入量内訳!R12-ごみ搬入量内訳!BP12)/D12/365*1000000,"-")</f>
        <v>484.86476943581664</v>
      </c>
      <c r="O12" s="273">
        <f>IF(D12&lt;&gt;0,ごみ搬入量内訳!CZ12/ごみ処理概要!D12/365*1000000,"-")</f>
        <v>69.93848129703386</v>
      </c>
      <c r="P12" s="273">
        <f>ごみ搬入量内訳!DX12</f>
        <v>0</v>
      </c>
      <c r="Q12" s="273">
        <f>ごみ処理量内訳!E12</f>
        <v>10293</v>
      </c>
      <c r="R12" s="273">
        <f>ごみ処理量内訳!N12</f>
        <v>0</v>
      </c>
      <c r="S12" s="273">
        <f t="shared" si="3"/>
        <v>1159</v>
      </c>
      <c r="T12" s="273">
        <f>ごみ処理量内訳!G12</f>
        <v>0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1159</v>
      </c>
      <c r="Z12" s="273">
        <f>ごみ処理量内訳!M12</f>
        <v>0</v>
      </c>
      <c r="AA12" s="273">
        <f>資源化量内訳!AC12</f>
        <v>1488</v>
      </c>
      <c r="AB12" s="273">
        <f t="shared" si="4"/>
        <v>12940</v>
      </c>
      <c r="AC12" s="278">
        <f t="shared" si="5"/>
        <v>100</v>
      </c>
      <c r="AD12" s="273">
        <f>施設資源化量内訳!AC12</f>
        <v>13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1152</v>
      </c>
      <c r="AJ12" s="273">
        <f>施設資源化量内訳!FW12</f>
        <v>0</v>
      </c>
      <c r="AK12" s="273">
        <f t="shared" si="6"/>
        <v>1165</v>
      </c>
      <c r="AL12" s="278">
        <f t="shared" si="7"/>
        <v>22.776067862773065</v>
      </c>
      <c r="AM12" s="278">
        <f>IF((AB12+J12)&lt;&gt;0,(資源化量内訳!D12-資源化量内訳!T12-資源化量内訳!V12-資源化量内訳!X12-資源化量内訳!W12)/(AB12+J12)*100,"-")</f>
        <v>14.12806846332858</v>
      </c>
      <c r="AN12" s="273">
        <f>ごみ処理量内訳!AA12</f>
        <v>0</v>
      </c>
      <c r="AO12" s="273">
        <f>ごみ処理量内訳!AB12</f>
        <v>966</v>
      </c>
      <c r="AP12" s="273">
        <f>ごみ処理量内訳!AC12</f>
        <v>7</v>
      </c>
      <c r="AQ12" s="273">
        <f t="shared" si="8"/>
        <v>973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44539</v>
      </c>
      <c r="E13" s="273">
        <v>44539</v>
      </c>
      <c r="F13" s="273">
        <v>0</v>
      </c>
      <c r="G13" s="273">
        <v>701</v>
      </c>
      <c r="H13" s="273">
        <f>SUM(ごみ搬入量内訳!E13,+ごみ搬入量内訳!AH13)</f>
        <v>12521</v>
      </c>
      <c r="I13" s="273">
        <f>ごみ搬入量内訳!BK13</f>
        <v>0</v>
      </c>
      <c r="J13" s="273">
        <f>資源化量内訳!CA13</f>
        <v>0</v>
      </c>
      <c r="K13" s="273">
        <f t="shared" si="1"/>
        <v>12521</v>
      </c>
      <c r="L13" s="276">
        <f t="shared" si="2"/>
        <v>770.20385704755597</v>
      </c>
      <c r="M13" s="273">
        <f>IF(D13&lt;&gt;0,(ごみ搬入量内訳!CB13+ごみ処理概要!J13)/ごみ処理概要!D13/365*1000000,"-")</f>
        <v>575.08472642261802</v>
      </c>
      <c r="N13" s="273">
        <f>IF(D13&lt;&gt;0,(ごみ搬入量内訳!E13+ごみ搬入量内訳!BL13-ごみ搬入量内訳!R13-ごみ搬入量内訳!BP13)/D13/365*1000000,"-")</f>
        <v>527.96579386943313</v>
      </c>
      <c r="O13" s="273">
        <f>IF(D13&lt;&gt;0,ごみ搬入量内訳!CZ13/ごみ処理概要!D13/365*1000000,"-")</f>
        <v>195.11913062493792</v>
      </c>
      <c r="P13" s="273">
        <f>ごみ搬入量内訳!DX13</f>
        <v>0</v>
      </c>
      <c r="Q13" s="273">
        <f>ごみ処理量内訳!E13</f>
        <v>11747</v>
      </c>
      <c r="R13" s="273">
        <f>ごみ処理量内訳!N13</f>
        <v>0</v>
      </c>
      <c r="S13" s="273">
        <f t="shared" si="3"/>
        <v>247</v>
      </c>
      <c r="T13" s="273">
        <f>ごみ処理量内訳!G13</f>
        <v>0</v>
      </c>
      <c r="U13" s="273">
        <f>ごみ処理量内訳!L13</f>
        <v>239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8</v>
      </c>
      <c r="AA13" s="273">
        <f>資源化量内訳!AC13</f>
        <v>527</v>
      </c>
      <c r="AB13" s="273">
        <f t="shared" si="4"/>
        <v>12521</v>
      </c>
      <c r="AC13" s="278">
        <f t="shared" si="5"/>
        <v>100</v>
      </c>
      <c r="AD13" s="273">
        <f>施設資源化量内訳!AC13</f>
        <v>1505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239</v>
      </c>
      <c r="AK13" s="273">
        <f t="shared" si="6"/>
        <v>1744</v>
      </c>
      <c r="AL13" s="278">
        <f t="shared" si="7"/>
        <v>18.137528951361713</v>
      </c>
      <c r="AM13" s="278">
        <f>IF((AB13+J13)&lt;&gt;0,(資源化量内訳!D13-資源化量内訳!T13-資源化量内訳!V13-資源化量内訳!X13-資源化量内訳!W13)/(AB13+J13)*100,"-")</f>
        <v>15.645715198466576</v>
      </c>
      <c r="AN13" s="273">
        <f>ごみ処理量内訳!AA13</f>
        <v>0</v>
      </c>
      <c r="AO13" s="273">
        <f>ごみ処理量内訳!AB13</f>
        <v>0</v>
      </c>
      <c r="AP13" s="273">
        <f>ごみ処理量内訳!AC13</f>
        <v>0</v>
      </c>
      <c r="AQ13" s="273">
        <f t="shared" si="8"/>
        <v>0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27489</v>
      </c>
      <c r="E14" s="273">
        <v>27489</v>
      </c>
      <c r="F14" s="273">
        <v>0</v>
      </c>
      <c r="G14" s="273">
        <v>361</v>
      </c>
      <c r="H14" s="273">
        <f>SUM(ごみ搬入量内訳!E14,+ごみ搬入量内訳!AH14)</f>
        <v>7669</v>
      </c>
      <c r="I14" s="273">
        <f>ごみ搬入量内訳!BK14</f>
        <v>420</v>
      </c>
      <c r="J14" s="273">
        <f>資源化量内訳!CA14</f>
        <v>197</v>
      </c>
      <c r="K14" s="273">
        <f t="shared" si="1"/>
        <v>8286</v>
      </c>
      <c r="L14" s="276">
        <f t="shared" si="2"/>
        <v>825.83469253205635</v>
      </c>
      <c r="M14" s="273">
        <f>IF(D14&lt;&gt;0,(ごみ搬入量内訳!CB14+ごみ処理概要!J14)/ごみ処理概要!D14/365*1000000,"-")</f>
        <v>627.00048886304216</v>
      </c>
      <c r="N14" s="273">
        <f>IF(D14&lt;&gt;0,(ごみ搬入量内訳!E14+ごみ搬入量内訳!BL14-ごみ搬入量内訳!R14-ごみ搬入量内訳!BP14)/D14/365*1000000,"-")</f>
        <v>563.61274273096524</v>
      </c>
      <c r="O14" s="273">
        <f>IF(D14&lt;&gt;0,ごみ搬入量内訳!CZ14/ごみ処理概要!D14/365*1000000,"-")</f>
        <v>198.83420366901433</v>
      </c>
      <c r="P14" s="273">
        <f>ごみ搬入量内訳!DX14</f>
        <v>0</v>
      </c>
      <c r="Q14" s="273">
        <f>ごみ処理量内訳!E14</f>
        <v>7650</v>
      </c>
      <c r="R14" s="273">
        <f>ごみ処理量内訳!N14</f>
        <v>0</v>
      </c>
      <c r="S14" s="273">
        <f t="shared" si="3"/>
        <v>59</v>
      </c>
      <c r="T14" s="273">
        <f>ごみ処理量内訳!G14</f>
        <v>0</v>
      </c>
      <c r="U14" s="273">
        <f>ごみ処理量内訳!L14</f>
        <v>59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380</v>
      </c>
      <c r="AB14" s="273">
        <f t="shared" si="4"/>
        <v>8089</v>
      </c>
      <c r="AC14" s="278">
        <f t="shared" si="5"/>
        <v>100</v>
      </c>
      <c r="AD14" s="273">
        <f>施設資源化量内訳!AC14</f>
        <v>981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59</v>
      </c>
      <c r="AK14" s="273">
        <f t="shared" si="6"/>
        <v>1040</v>
      </c>
      <c r="AL14" s="278">
        <f t="shared" si="7"/>
        <v>19.514844315713251</v>
      </c>
      <c r="AM14" s="278">
        <f>IF((AB14+J14)&lt;&gt;0,(資源化量内訳!D14-資源化量内訳!T14-資源化量内訳!V14-資源化量内訳!X14-資源化量内訳!W14)/(AB14+J14)*100,"-")</f>
        <v>17.052860246198406</v>
      </c>
      <c r="AN14" s="273">
        <f>ごみ処理量内訳!AA14</f>
        <v>0</v>
      </c>
      <c r="AO14" s="273">
        <f>ごみ処理量内訳!AB14</f>
        <v>0</v>
      </c>
      <c r="AP14" s="273">
        <f>ごみ処理量内訳!AC14</f>
        <v>0</v>
      </c>
      <c r="AQ14" s="273">
        <f t="shared" si="8"/>
        <v>0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60694</v>
      </c>
      <c r="E15" s="273">
        <v>60694</v>
      </c>
      <c r="F15" s="273">
        <v>0</v>
      </c>
      <c r="G15" s="273">
        <v>1345</v>
      </c>
      <c r="H15" s="273">
        <f>SUM(ごみ搬入量内訳!E15,+ごみ搬入量内訳!AH15)</f>
        <v>12743</v>
      </c>
      <c r="I15" s="273">
        <f>ごみ搬入量内訳!BK15</f>
        <v>304</v>
      </c>
      <c r="J15" s="273">
        <f>資源化量内訳!CA15</f>
        <v>626</v>
      </c>
      <c r="K15" s="273">
        <f t="shared" si="1"/>
        <v>13673</v>
      </c>
      <c r="L15" s="276">
        <f t="shared" si="2"/>
        <v>617.19896484994797</v>
      </c>
      <c r="M15" s="273">
        <f>IF(D15&lt;&gt;0,(ごみ搬入量内訳!CB15+ごみ処理概要!J15)/ごみ処理概要!D15/365*1000000,"-")</f>
        <v>439.43771833644723</v>
      </c>
      <c r="N15" s="273">
        <f>IF(D15&lt;&gt;0,(ごみ搬入量内訳!E15+ごみ搬入量内訳!BL15-ごみ搬入量内訳!R15-ごみ搬入量内訳!BP15)/D15/365*1000000,"-")</f>
        <v>353.13007401602738</v>
      </c>
      <c r="O15" s="273">
        <f>IF(D15&lt;&gt;0,ごみ搬入量内訳!CZ15/ごみ処理概要!D15/365*1000000,"-")</f>
        <v>177.76124651350068</v>
      </c>
      <c r="P15" s="273">
        <f>ごみ搬入量内訳!DX15</f>
        <v>0</v>
      </c>
      <c r="Q15" s="273">
        <f>ごみ処理量内訳!E15</f>
        <v>0</v>
      </c>
      <c r="R15" s="273">
        <f>ごみ処理量内訳!N15</f>
        <v>0</v>
      </c>
      <c r="S15" s="273">
        <f t="shared" si="3"/>
        <v>13047</v>
      </c>
      <c r="T15" s="273">
        <f>ごみ処理量内訳!G15</f>
        <v>303</v>
      </c>
      <c r="U15" s="273">
        <f>ごみ処理量内訳!L15</f>
        <v>2709</v>
      </c>
      <c r="V15" s="273">
        <f>ごみ処理量内訳!H15</f>
        <v>641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9394</v>
      </c>
      <c r="Z15" s="273">
        <f>ごみ処理量内訳!M15</f>
        <v>0</v>
      </c>
      <c r="AA15" s="273">
        <f>資源化量内訳!AC15</f>
        <v>0</v>
      </c>
      <c r="AB15" s="273">
        <f t="shared" si="4"/>
        <v>13047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172</v>
      </c>
      <c r="AF15" s="273">
        <f>施設資源化量内訳!CA15</f>
        <v>641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5552</v>
      </c>
      <c r="AJ15" s="273">
        <f>施設資源化量内訳!FW15</f>
        <v>2094</v>
      </c>
      <c r="AK15" s="273">
        <f t="shared" si="6"/>
        <v>8459</v>
      </c>
      <c r="AL15" s="278">
        <f t="shared" si="7"/>
        <v>66.444818254955024</v>
      </c>
      <c r="AM15" s="278">
        <f>IF((AB15+J15)&lt;&gt;0,(資源化量内訳!D15-資源化量内訳!T15-資源化量内訳!V15-資源化量内訳!X15-資源化量内訳!W15)/(AB15+J15)*100,"-")</f>
        <v>32.977400716741023</v>
      </c>
      <c r="AN15" s="273">
        <f>ごみ処理量内訳!AA15</f>
        <v>0</v>
      </c>
      <c r="AO15" s="273">
        <f>ごみ処理量内訳!AB15</f>
        <v>0</v>
      </c>
      <c r="AP15" s="273">
        <f>ごみ処理量内訳!AC15</f>
        <v>203</v>
      </c>
      <c r="AQ15" s="273">
        <f t="shared" si="8"/>
        <v>203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12498</v>
      </c>
      <c r="E16" s="273">
        <v>12488</v>
      </c>
      <c r="F16" s="273">
        <v>10</v>
      </c>
      <c r="G16" s="273">
        <v>139</v>
      </c>
      <c r="H16" s="273">
        <f>SUM(ごみ搬入量内訳!E16,+ごみ搬入量内訳!AH16)</f>
        <v>4910</v>
      </c>
      <c r="I16" s="273">
        <f>ごみ搬入量内訳!BK16</f>
        <v>1177</v>
      </c>
      <c r="J16" s="273">
        <f>資源化量内訳!CA16</f>
        <v>0</v>
      </c>
      <c r="K16" s="273">
        <f t="shared" si="1"/>
        <v>6087</v>
      </c>
      <c r="L16" s="276">
        <f t="shared" si="2"/>
        <v>1334.3504823785504</v>
      </c>
      <c r="M16" s="273">
        <f>IF(D16&lt;&gt;0,(ごみ搬入量内訳!CB16+ごみ処理概要!J16)/ごみ処理概要!D16/365*1000000,"-")</f>
        <v>881.01767515679228</v>
      </c>
      <c r="N16" s="273">
        <f>IF(D16&lt;&gt;0,(ごみ搬入量内訳!E16+ごみ搬入量内訳!BL16-ごみ搬入量内訳!R16-ごみ搬入量内訳!BP16)/D16/365*1000000,"-")</f>
        <v>804.95070992180661</v>
      </c>
      <c r="O16" s="273">
        <f>IF(D16&lt;&gt;0,ごみ搬入量内訳!CZ16/ごみ処理概要!D16/365*1000000,"-")</f>
        <v>453.33280722175823</v>
      </c>
      <c r="P16" s="273">
        <f>ごみ搬入量内訳!DX16</f>
        <v>1</v>
      </c>
      <c r="Q16" s="273">
        <f>ごみ処理量内訳!E16</f>
        <v>4541</v>
      </c>
      <c r="R16" s="273">
        <f>ごみ処理量内訳!N16</f>
        <v>36</v>
      </c>
      <c r="S16" s="273">
        <f t="shared" si="3"/>
        <v>426</v>
      </c>
      <c r="T16" s="273">
        <f>ごみ処理量内訳!G16</f>
        <v>0</v>
      </c>
      <c r="U16" s="273">
        <f>ごみ処理量内訳!L16</f>
        <v>133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293</v>
      </c>
      <c r="AA16" s="273">
        <f>資源化量内訳!AC16</f>
        <v>1084</v>
      </c>
      <c r="AB16" s="273">
        <f t="shared" si="4"/>
        <v>6087</v>
      </c>
      <c r="AC16" s="278">
        <f t="shared" si="5"/>
        <v>99.40857565303105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133</v>
      </c>
      <c r="AK16" s="273">
        <f t="shared" si="6"/>
        <v>133</v>
      </c>
      <c r="AL16" s="278">
        <f t="shared" si="7"/>
        <v>19.993428618367012</v>
      </c>
      <c r="AM16" s="278">
        <f>IF((AB16+J16)&lt;&gt;0,(資源化量内訳!D16-資源化量内訳!T16-資源化量内訳!V16-資源化量内訳!X16-資源化量内訳!W16)/(AB16+J16)*100,"-")</f>
        <v>19.993428618367012</v>
      </c>
      <c r="AN16" s="273">
        <f>ごみ処理量内訳!AA16</f>
        <v>36</v>
      </c>
      <c r="AO16" s="273">
        <f>ごみ処理量内訳!AB16</f>
        <v>350</v>
      </c>
      <c r="AP16" s="273">
        <f>ごみ処理量内訳!AC16</f>
        <v>191</v>
      </c>
      <c r="AQ16" s="273">
        <f t="shared" si="8"/>
        <v>577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13125</v>
      </c>
      <c r="E17" s="273">
        <v>13125</v>
      </c>
      <c r="F17" s="273">
        <v>0</v>
      </c>
      <c r="G17" s="273">
        <v>213</v>
      </c>
      <c r="H17" s="273">
        <f>SUM(ごみ搬入量内訳!E17,+ごみ搬入量内訳!AH17)</f>
        <v>4533</v>
      </c>
      <c r="I17" s="273">
        <f>ごみ搬入量内訳!BK17</f>
        <v>2305</v>
      </c>
      <c r="J17" s="273">
        <f>資源化量内訳!CA17</f>
        <v>0</v>
      </c>
      <c r="K17" s="273">
        <f t="shared" si="1"/>
        <v>6838</v>
      </c>
      <c r="L17" s="276">
        <f t="shared" si="2"/>
        <v>1427.3711676451403</v>
      </c>
      <c r="M17" s="273">
        <f>IF(D17&lt;&gt;0,(ごみ搬入量内訳!CB17+ごみ処理概要!J17)/ごみ処理概要!D17/365*1000000,"-")</f>
        <v>867.11024135681669</v>
      </c>
      <c r="N17" s="273">
        <f>IF(D17&lt;&gt;0,(ごみ搬入量内訳!E17+ごみ搬入量内訳!BL17-ごみ搬入量内訳!R17-ごみ搬入量内訳!BP17)/D17/365*1000000,"-")</f>
        <v>782.15264187866933</v>
      </c>
      <c r="O17" s="273">
        <f>IF(D17&lt;&gt;0,ごみ搬入量内訳!CZ17/ごみ処理概要!D17/365*1000000,"-")</f>
        <v>560.2609262883235</v>
      </c>
      <c r="P17" s="273">
        <f>ごみ搬入量内訳!DX17</f>
        <v>0</v>
      </c>
      <c r="Q17" s="273">
        <f>ごみ処理量内訳!E17</f>
        <v>5154</v>
      </c>
      <c r="R17" s="273">
        <f>ごみ処理量内訳!N17</f>
        <v>1228</v>
      </c>
      <c r="S17" s="273">
        <f t="shared" si="3"/>
        <v>456</v>
      </c>
      <c r="T17" s="273">
        <f>ごみ処理量内訳!G17</f>
        <v>0</v>
      </c>
      <c r="U17" s="273">
        <f>ごみ処理量内訳!L17</f>
        <v>456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6838</v>
      </c>
      <c r="AC17" s="278">
        <f t="shared" si="5"/>
        <v>82.041532611874814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456</v>
      </c>
      <c r="AK17" s="273">
        <f t="shared" si="6"/>
        <v>456</v>
      </c>
      <c r="AL17" s="278">
        <f t="shared" si="7"/>
        <v>6.6686165545481142</v>
      </c>
      <c r="AM17" s="278">
        <f>IF((AB17+J17)&lt;&gt;0,(資源化量内訳!D17-資源化量内訳!T17-資源化量内訳!V17-資源化量内訳!X17-資源化量内訳!W17)/(AB17+J17)*100,"-")</f>
        <v>6.6686165545481142</v>
      </c>
      <c r="AN17" s="273">
        <f>ごみ処理量内訳!AA17</f>
        <v>1228</v>
      </c>
      <c r="AO17" s="273">
        <f>ごみ処理量内訳!AB17</f>
        <v>869</v>
      </c>
      <c r="AP17" s="273">
        <f>ごみ処理量内訳!AC17</f>
        <v>0</v>
      </c>
      <c r="AQ17" s="273">
        <f t="shared" si="8"/>
        <v>2097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26936</v>
      </c>
      <c r="E18" s="273">
        <v>26936</v>
      </c>
      <c r="F18" s="273">
        <v>0</v>
      </c>
      <c r="G18" s="273">
        <v>300</v>
      </c>
      <c r="H18" s="273">
        <f>SUM(ごみ搬入量内訳!E18,+ごみ搬入量内訳!AH18)</f>
        <v>7111</v>
      </c>
      <c r="I18" s="273">
        <f>ごみ搬入量内訳!BK18</f>
        <v>0</v>
      </c>
      <c r="J18" s="273">
        <f>資源化量内訳!CA18</f>
        <v>0</v>
      </c>
      <c r="K18" s="273">
        <f t="shared" si="1"/>
        <v>7111</v>
      </c>
      <c r="L18" s="276">
        <f t="shared" si="2"/>
        <v>723.2770931401069</v>
      </c>
      <c r="M18" s="273">
        <f>IF(D18&lt;&gt;0,(ごみ搬入量内訳!CB18+ごみ処理概要!J18)/ごみ処理概要!D18/365*1000000,"-")</f>
        <v>570.60673499029656</v>
      </c>
      <c r="N18" s="273">
        <f>IF(D18&lt;&gt;0,(ごみ搬入量内訳!E18+ごみ搬入量内訳!BL18-ごみ搬入量内訳!R18-ごみ搬入量内訳!BP18)/D18/365*1000000,"-")</f>
        <v>467.36861805354954</v>
      </c>
      <c r="O18" s="273">
        <f>IF(D18&lt;&gt;0,ごみ搬入量内訳!CZ18/ごみ処理概要!D18/365*1000000,"-")</f>
        <v>152.6703581498102</v>
      </c>
      <c r="P18" s="273">
        <f>ごみ搬入量内訳!DX18</f>
        <v>0</v>
      </c>
      <c r="Q18" s="273">
        <f>ごみ処理量内訳!E18</f>
        <v>6096</v>
      </c>
      <c r="R18" s="273">
        <f>ごみ処理量内訳!N18</f>
        <v>0</v>
      </c>
      <c r="S18" s="273">
        <f t="shared" si="3"/>
        <v>247</v>
      </c>
      <c r="T18" s="273">
        <f>ごみ処理量内訳!G18</f>
        <v>0</v>
      </c>
      <c r="U18" s="273">
        <f>ごみ処理量内訳!L18</f>
        <v>247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768</v>
      </c>
      <c r="AB18" s="273">
        <f t="shared" si="4"/>
        <v>7111</v>
      </c>
      <c r="AC18" s="278">
        <f t="shared" si="5"/>
        <v>100</v>
      </c>
      <c r="AD18" s="273">
        <f>施設資源化量内訳!AC18</f>
        <v>781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247</v>
      </c>
      <c r="AK18" s="273">
        <f t="shared" si="6"/>
        <v>1028</v>
      </c>
      <c r="AL18" s="278">
        <f t="shared" si="7"/>
        <v>25.256644635072423</v>
      </c>
      <c r="AM18" s="278">
        <f>IF((AB18+J18)&lt;&gt;0,(資源化量内訳!D18-資源化量内訳!T18-資源化量内訳!V18-資源化量内訳!X18-資源化量内訳!W18)/(AB18+J18)*100,"-")</f>
        <v>22.978484038813107</v>
      </c>
      <c r="AN18" s="273">
        <f>ごみ処理量内訳!AA18</f>
        <v>0</v>
      </c>
      <c r="AO18" s="273">
        <f>ごみ処理量内訳!AB18</f>
        <v>0</v>
      </c>
      <c r="AP18" s="273">
        <f>ごみ処理量内訳!AC18</f>
        <v>0</v>
      </c>
      <c r="AQ18" s="273">
        <f t="shared" si="8"/>
        <v>0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2915</v>
      </c>
      <c r="E19" s="273">
        <v>2915</v>
      </c>
      <c r="F19" s="273">
        <v>0</v>
      </c>
      <c r="G19" s="273">
        <v>81</v>
      </c>
      <c r="H19" s="273">
        <f>SUM(ごみ搬入量内訳!E19,+ごみ搬入量内訳!AH19)</f>
        <v>1105</v>
      </c>
      <c r="I19" s="273">
        <f>ごみ搬入量内訳!BK19</f>
        <v>488</v>
      </c>
      <c r="J19" s="273">
        <f>資源化量内訳!CA19</f>
        <v>0</v>
      </c>
      <c r="K19" s="273">
        <f t="shared" si="1"/>
        <v>1593</v>
      </c>
      <c r="L19" s="276">
        <f t="shared" si="2"/>
        <v>1497.215630066496</v>
      </c>
      <c r="M19" s="273">
        <f>IF(D19&lt;&gt;0,(ごみ搬入量内訳!CB19+ごみ処理概要!J19)/ごみ処理概要!D19/365*1000000,"-")</f>
        <v>995.32413825512822</v>
      </c>
      <c r="N19" s="273">
        <f>IF(D19&lt;&gt;0,(ごみ搬入量内訳!E19+ごみ搬入量内訳!BL19-ごみ搬入量内訳!R19-ごみ搬入量内訳!BP19)/D19/365*1000000,"-")</f>
        <v>751.89736600953972</v>
      </c>
      <c r="O19" s="273">
        <f>IF(D19&lt;&gt;0,ごみ搬入量内訳!CZ19/ごみ処理概要!D19/365*1000000,"-")</f>
        <v>501.89149181136776</v>
      </c>
      <c r="P19" s="273">
        <f>ごみ搬入量内訳!DX19</f>
        <v>0</v>
      </c>
      <c r="Q19" s="273">
        <f>ごみ処理量内訳!E19</f>
        <v>1312</v>
      </c>
      <c r="R19" s="273">
        <f>ごみ処理量内訳!N19</f>
        <v>15</v>
      </c>
      <c r="S19" s="273">
        <f t="shared" si="3"/>
        <v>112</v>
      </c>
      <c r="T19" s="273">
        <f>ごみ処理量内訳!G19</f>
        <v>0</v>
      </c>
      <c r="U19" s="273">
        <f>ごみ処理量内訳!L19</f>
        <v>112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154</v>
      </c>
      <c r="AB19" s="273">
        <f t="shared" si="4"/>
        <v>1593</v>
      </c>
      <c r="AC19" s="278">
        <f t="shared" si="5"/>
        <v>99.058380414312623</v>
      </c>
      <c r="AD19" s="273">
        <f>施設資源化量内訳!AC19</f>
        <v>131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112</v>
      </c>
      <c r="AK19" s="273">
        <f t="shared" si="6"/>
        <v>243</v>
      </c>
      <c r="AL19" s="278">
        <f t="shared" si="7"/>
        <v>24.921531701192716</v>
      </c>
      <c r="AM19" s="278">
        <f>IF((AB19+J19)&lt;&gt;0,(資源化量内訳!D19-資源化量内訳!T19-資源化量内訳!V19-資源化量内訳!X19-資源化量内訳!W19)/(AB19+J19)*100,"-")</f>
        <v>16.698053986189578</v>
      </c>
      <c r="AN19" s="273">
        <f>ごみ処理量内訳!AA19</f>
        <v>15</v>
      </c>
      <c r="AO19" s="273">
        <f>ごみ処理量内訳!AB19</f>
        <v>0</v>
      </c>
      <c r="AP19" s="273">
        <f>ごみ処理量内訳!AC19</f>
        <v>0</v>
      </c>
      <c r="AQ19" s="273">
        <f t="shared" si="8"/>
        <v>15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18379</v>
      </c>
      <c r="E20" s="273">
        <v>18379</v>
      </c>
      <c r="F20" s="273">
        <v>0</v>
      </c>
      <c r="G20" s="273">
        <v>848</v>
      </c>
      <c r="H20" s="273">
        <f>SUM(ごみ搬入量内訳!E20,+ごみ搬入量内訳!AH20)</f>
        <v>5966</v>
      </c>
      <c r="I20" s="273">
        <f>ごみ搬入量内訳!BK20</f>
        <v>0</v>
      </c>
      <c r="J20" s="273">
        <f>資源化量内訳!CA20</f>
        <v>0</v>
      </c>
      <c r="K20" s="273">
        <f t="shared" si="1"/>
        <v>5966</v>
      </c>
      <c r="L20" s="276">
        <f t="shared" si="2"/>
        <v>889.3413939524487</v>
      </c>
      <c r="M20" s="273">
        <f>IF(D20&lt;&gt;0,(ごみ搬入量内訳!CB20+ごみ処理概要!J20)/ごみ処理概要!D20/365*1000000,"-")</f>
        <v>548.12408742258697</v>
      </c>
      <c r="N20" s="273">
        <f>IF(D20&lt;&gt;0,(ごみ搬入量内訳!E20+ごみ搬入量内訳!BL20-ごみ搬入量内訳!R20-ごみ搬入量内訳!BP20)/D20/365*1000000,"-")</f>
        <v>444.52162869027865</v>
      </c>
      <c r="O20" s="273">
        <f>IF(D20&lt;&gt;0,ごみ搬入量内訳!CZ20/ごみ処理概要!D20/365*1000000,"-")</f>
        <v>341.21730652986179</v>
      </c>
      <c r="P20" s="273">
        <f>ごみ搬入量内訳!DX20</f>
        <v>0</v>
      </c>
      <c r="Q20" s="273">
        <f>ごみ処理量内訳!E20</f>
        <v>4971</v>
      </c>
      <c r="R20" s="273">
        <f>ごみ処理量内訳!N20</f>
        <v>0</v>
      </c>
      <c r="S20" s="273">
        <f t="shared" si="3"/>
        <v>0</v>
      </c>
      <c r="T20" s="273">
        <f>ごみ処理量内訳!G20</f>
        <v>0</v>
      </c>
      <c r="U20" s="273">
        <f>ごみ処理量内訳!L20</f>
        <v>0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695</v>
      </c>
      <c r="AB20" s="273">
        <f t="shared" si="4"/>
        <v>5666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0</v>
      </c>
      <c r="AK20" s="273">
        <f t="shared" si="6"/>
        <v>0</v>
      </c>
      <c r="AL20" s="278">
        <f t="shared" si="7"/>
        <v>12.266148958701024</v>
      </c>
      <c r="AM20" s="278">
        <f>IF((AB20+J20)&lt;&gt;0,(資源化量内訳!D20-資源化量内訳!T20-資源化量内訳!V20-資源化量内訳!X20-資源化量内訳!W20)/(AB20+J20)*100,"-")</f>
        <v>12.266148958701024</v>
      </c>
      <c r="AN20" s="273">
        <f>ごみ処理量内訳!AA20</f>
        <v>0</v>
      </c>
      <c r="AO20" s="273">
        <f>ごみ処理量内訳!AB20</f>
        <v>598</v>
      </c>
      <c r="AP20" s="273">
        <f>ごみ処理量内訳!AC20</f>
        <v>0</v>
      </c>
      <c r="AQ20" s="273">
        <f t="shared" si="8"/>
        <v>598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22954</v>
      </c>
      <c r="E21" s="273">
        <v>22954</v>
      </c>
      <c r="F21" s="273">
        <v>0</v>
      </c>
      <c r="G21" s="273">
        <v>478</v>
      </c>
      <c r="H21" s="273">
        <f>SUM(ごみ搬入量内訳!E21,+ごみ搬入量内訳!AH21)</f>
        <v>5488</v>
      </c>
      <c r="I21" s="273">
        <f>ごみ搬入量内訳!BK21</f>
        <v>197</v>
      </c>
      <c r="J21" s="273">
        <f>資源化量内訳!CA21</f>
        <v>12</v>
      </c>
      <c r="K21" s="273">
        <f t="shared" si="1"/>
        <v>5697</v>
      </c>
      <c r="L21" s="276">
        <f t="shared" si="2"/>
        <v>679.97818149700231</v>
      </c>
      <c r="M21" s="273">
        <f>IF(D21&lt;&gt;0,(ごみ搬入量内訳!CB21+ごみ処理概要!J21)/ごみ処理概要!D21/365*1000000,"-")</f>
        <v>539.13664135895374</v>
      </c>
      <c r="N21" s="273">
        <f>IF(D21&lt;&gt;0,(ごみ搬入量内訳!E21+ごみ搬入量内訳!BL21-ごみ搬入量内訳!R21-ごみ搬入量内訳!BP21)/D21/365*1000000,"-")</f>
        <v>438.04106127681217</v>
      </c>
      <c r="O21" s="273">
        <f>IF(D21&lt;&gt;0,ごみ搬入量内訳!CZ21/ごみ処理概要!D21/365*1000000,"-")</f>
        <v>140.84154013804857</v>
      </c>
      <c r="P21" s="273">
        <f>ごみ搬入量内訳!DX21</f>
        <v>0</v>
      </c>
      <c r="Q21" s="273">
        <f>ごみ処理量内訳!E21</f>
        <v>4097</v>
      </c>
      <c r="R21" s="273">
        <f>ごみ処理量内訳!N21</f>
        <v>0</v>
      </c>
      <c r="S21" s="273">
        <f t="shared" si="3"/>
        <v>1168</v>
      </c>
      <c r="T21" s="273">
        <f>ごみ処理量内訳!G21</f>
        <v>714</v>
      </c>
      <c r="U21" s="273">
        <f>ごみ処理量内訳!L21</f>
        <v>432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22</v>
      </c>
      <c r="AA21" s="273">
        <f>資源化量内訳!AC21</f>
        <v>420</v>
      </c>
      <c r="AB21" s="273">
        <f t="shared" si="4"/>
        <v>5685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57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390</v>
      </c>
      <c r="AK21" s="273">
        <f t="shared" si="6"/>
        <v>447</v>
      </c>
      <c r="AL21" s="278">
        <f t="shared" si="7"/>
        <v>15.429173249078461</v>
      </c>
      <c r="AM21" s="278">
        <f>IF((AB21+J21)&lt;&gt;0,(資源化量内訳!D21-資源化量内訳!T21-資源化量内訳!V21-資源化量内訳!X21-資源化量内訳!W21)/(AB21+J21)*100,"-")</f>
        <v>15.429173249078461</v>
      </c>
      <c r="AN21" s="273">
        <f>ごみ処理量内訳!AA21</f>
        <v>0</v>
      </c>
      <c r="AO21" s="273">
        <f>ごみ処理量内訳!AB21</f>
        <v>617</v>
      </c>
      <c r="AP21" s="273">
        <f>ごみ処理量内訳!AC21</f>
        <v>303</v>
      </c>
      <c r="AQ21" s="273">
        <f t="shared" si="8"/>
        <v>920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8188</v>
      </c>
      <c r="E22" s="273">
        <v>8188</v>
      </c>
      <c r="F22" s="273">
        <v>0</v>
      </c>
      <c r="G22" s="273">
        <v>296</v>
      </c>
      <c r="H22" s="273">
        <f>SUM(ごみ搬入量内訳!E22,+ごみ搬入量内訳!AH22)</f>
        <v>3422</v>
      </c>
      <c r="I22" s="273">
        <f>ごみ搬入量内訳!BK22</f>
        <v>0</v>
      </c>
      <c r="J22" s="273">
        <f>資源化量内訳!CA22</f>
        <v>0</v>
      </c>
      <c r="K22" s="273">
        <f t="shared" si="1"/>
        <v>3422</v>
      </c>
      <c r="L22" s="276">
        <f t="shared" si="2"/>
        <v>1145.0100715380343</v>
      </c>
      <c r="M22" s="273">
        <f>IF(D22&lt;&gt;0,(ごみ搬入量内訳!CB22+ごみ処理概要!J22)/ごみ処理概要!D22/365*1000000,"-")</f>
        <v>740.14093461196137</v>
      </c>
      <c r="N22" s="273">
        <f>IF(D22&lt;&gt;0,(ごみ搬入量内訳!E22+ごみ搬入量内訳!BL22-ごみ搬入量内訳!R22-ごみ搬入量内訳!BP22)/D22/365*1000000,"-")</f>
        <v>660.50551759675034</v>
      </c>
      <c r="O22" s="273">
        <f>IF(D22&lt;&gt;0,ごみ搬入量内訳!CZ22/ごみ処理概要!D22/365*1000000,"-")</f>
        <v>404.86913692607294</v>
      </c>
      <c r="P22" s="273">
        <f>ごみ搬入量内訳!DX22</f>
        <v>0</v>
      </c>
      <c r="Q22" s="273">
        <f>ごみ処理量内訳!E22</f>
        <v>2888</v>
      </c>
      <c r="R22" s="273">
        <f>ごみ処理量内訳!N22</f>
        <v>296</v>
      </c>
      <c r="S22" s="273">
        <f t="shared" si="3"/>
        <v>84</v>
      </c>
      <c r="T22" s="273">
        <f>ごみ処理量内訳!G22</f>
        <v>0</v>
      </c>
      <c r="U22" s="273">
        <f>ごみ処理量内訳!L22</f>
        <v>84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155</v>
      </c>
      <c r="AB22" s="273">
        <f t="shared" si="4"/>
        <v>3423</v>
      </c>
      <c r="AC22" s="278">
        <f t="shared" si="5"/>
        <v>91.352614665498095</v>
      </c>
      <c r="AD22" s="273">
        <f>施設資源化量内訳!AC22</f>
        <v>177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84</v>
      </c>
      <c r="AK22" s="273">
        <f t="shared" si="6"/>
        <v>261</v>
      </c>
      <c r="AL22" s="278">
        <f t="shared" si="7"/>
        <v>12.153082091732397</v>
      </c>
      <c r="AM22" s="278">
        <f>IF((AB22+J22)&lt;&gt;0,(資源化量内訳!D22-資源化量内訳!T22-資源化量内訳!V22-資源化量内訳!X22-資源化量内訳!W22)/(AB22+J22)*100,"-")</f>
        <v>6.9821793748174112</v>
      </c>
      <c r="AN22" s="273">
        <f>ごみ処理量内訳!AA22</f>
        <v>296</v>
      </c>
      <c r="AO22" s="273">
        <f>ごみ処理量内訳!AB22</f>
        <v>177</v>
      </c>
      <c r="AP22" s="273">
        <f>ごみ処理量内訳!AC22</f>
        <v>0</v>
      </c>
      <c r="AQ22" s="273">
        <f t="shared" si="8"/>
        <v>473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21881</v>
      </c>
      <c r="E23" s="273">
        <v>21881</v>
      </c>
      <c r="F23" s="273">
        <v>0</v>
      </c>
      <c r="G23" s="273">
        <v>1202</v>
      </c>
      <c r="H23" s="273">
        <f>SUM(ごみ搬入量内訳!E23,+ごみ搬入量内訳!AH23)</f>
        <v>5444</v>
      </c>
      <c r="I23" s="273">
        <f>ごみ搬入量内訳!BK23</f>
        <v>0</v>
      </c>
      <c r="J23" s="273">
        <f>資源化量内訳!CA23</f>
        <v>32</v>
      </c>
      <c r="K23" s="273">
        <f t="shared" si="1"/>
        <v>5476</v>
      </c>
      <c r="L23" s="276">
        <f t="shared" si="2"/>
        <v>685.65146593059717</v>
      </c>
      <c r="M23" s="273">
        <f>IF(D23&lt;&gt;0,(ごみ搬入量内訳!CB23+ごみ処理概要!J23)/ごみ処理概要!D23/365*1000000,"-")</f>
        <v>549.17226617450683</v>
      </c>
      <c r="N23" s="273">
        <f>IF(D23&lt;&gt;0,(ごみ搬入量内訳!E23+ごみ搬入量内訳!BL23-ごみ搬入量内訳!R23-ごみ搬入量内訳!BP23)/D23/365*1000000,"-")</f>
        <v>465.15617164575764</v>
      </c>
      <c r="O23" s="273">
        <f>IF(D23&lt;&gt;0,ごみ搬入量内訳!CZ23/ごみ処理概要!D23/365*1000000,"-")</f>
        <v>136.4791997560904</v>
      </c>
      <c r="P23" s="273">
        <f>ごみ搬入量内訳!DX23</f>
        <v>0</v>
      </c>
      <c r="Q23" s="273">
        <f>ごみ処理量内訳!E23</f>
        <v>4450</v>
      </c>
      <c r="R23" s="273">
        <f>ごみ処理量内訳!N23</f>
        <v>0</v>
      </c>
      <c r="S23" s="273">
        <f t="shared" si="3"/>
        <v>355</v>
      </c>
      <c r="T23" s="273">
        <f>ごみ処理量内訳!G23</f>
        <v>355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637</v>
      </c>
      <c r="AB23" s="273">
        <f t="shared" si="4"/>
        <v>5442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0</v>
      </c>
      <c r="AL23" s="278">
        <f t="shared" si="7"/>
        <v>12.221410303251735</v>
      </c>
      <c r="AM23" s="278">
        <f>IF((AB23+J23)&lt;&gt;0,(資源化量内訳!D23-資源化量内訳!T23-資源化量内訳!V23-資源化量内訳!X23-資源化量内訳!W23)/(AB23+J23)*100,"-")</f>
        <v>12.221410303251735</v>
      </c>
      <c r="AN23" s="273">
        <f>ごみ処理量内訳!AA23</f>
        <v>0</v>
      </c>
      <c r="AO23" s="273">
        <f>ごみ処理量内訳!AB23</f>
        <v>559</v>
      </c>
      <c r="AP23" s="273">
        <f>ごみ処理量内訳!AC23</f>
        <v>149</v>
      </c>
      <c r="AQ23" s="273">
        <f t="shared" si="8"/>
        <v>708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17201</v>
      </c>
      <c r="E24" s="273">
        <v>17201</v>
      </c>
      <c r="F24" s="273">
        <v>0</v>
      </c>
      <c r="G24" s="273">
        <v>251</v>
      </c>
      <c r="H24" s="273">
        <f>SUM(ごみ搬入量内訳!E24,+ごみ搬入量内訳!AH24)</f>
        <v>3670</v>
      </c>
      <c r="I24" s="273">
        <f>ごみ搬入量内訳!BK24</f>
        <v>2</v>
      </c>
      <c r="J24" s="273">
        <f>資源化量内訳!CA24</f>
        <v>0</v>
      </c>
      <c r="K24" s="273">
        <f t="shared" si="1"/>
        <v>3672</v>
      </c>
      <c r="L24" s="276">
        <f t="shared" si="2"/>
        <v>584.86564575331317</v>
      </c>
      <c r="M24" s="273">
        <f>IF(D24&lt;&gt;0,(ごみ搬入量内訳!CB24+ごみ処理概要!J24)/ごみ処理概要!D24/365*1000000,"-")</f>
        <v>424.15501488046652</v>
      </c>
      <c r="N24" s="273">
        <f>IF(D24&lt;&gt;0,(ごみ搬入量内訳!E24+ごみ搬入量内訳!BL24-ごみ搬入量内訳!R24-ごみ搬入量内訳!BP24)/D24/365*1000000,"-")</f>
        <v>364.90392004924848</v>
      </c>
      <c r="O24" s="273">
        <f>IF(D24&lt;&gt;0,ごみ搬入量内訳!CZ24/ごみ処理概要!D24/365*1000000,"-")</f>
        <v>160.71063087284665</v>
      </c>
      <c r="P24" s="273">
        <f>ごみ搬入量内訳!DX24</f>
        <v>0</v>
      </c>
      <c r="Q24" s="273">
        <f>ごみ処理量内訳!E24</f>
        <v>3113</v>
      </c>
      <c r="R24" s="273">
        <f>ごみ処理量内訳!N24</f>
        <v>177</v>
      </c>
      <c r="S24" s="273">
        <f t="shared" si="3"/>
        <v>49</v>
      </c>
      <c r="T24" s="273">
        <f>ごみ処理量内訳!G24</f>
        <v>5</v>
      </c>
      <c r="U24" s="273">
        <f>ごみ処理量内訳!L24</f>
        <v>44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328</v>
      </c>
      <c r="AB24" s="273">
        <f t="shared" si="4"/>
        <v>3667</v>
      </c>
      <c r="AC24" s="278">
        <f t="shared" si="5"/>
        <v>95.173166075811295</v>
      </c>
      <c r="AD24" s="273">
        <f>施設資源化量内訳!AC24</f>
        <v>191</v>
      </c>
      <c r="AE24" s="273">
        <f>施設資源化量内訳!BB24</f>
        <v>5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44</v>
      </c>
      <c r="AK24" s="273">
        <f t="shared" si="6"/>
        <v>240</v>
      </c>
      <c r="AL24" s="278">
        <f t="shared" si="7"/>
        <v>15.489500954458684</v>
      </c>
      <c r="AM24" s="278">
        <f>IF((AB24+J24)&lt;&gt;0,(資源化量内訳!D24-資源化量内訳!T24-資源化量内訳!V24-資源化量内訳!X24-資源化量内訳!W24)/(AB24+J24)*100,"-")</f>
        <v>10.28088355604036</v>
      </c>
      <c r="AN24" s="273">
        <f>ごみ処理量内訳!AA24</f>
        <v>177</v>
      </c>
      <c r="AO24" s="273">
        <f>ごみ処理量内訳!AB24</f>
        <v>199</v>
      </c>
      <c r="AP24" s="273">
        <f>ごみ処理量内訳!AC24</f>
        <v>0</v>
      </c>
      <c r="AQ24" s="273">
        <f t="shared" si="8"/>
        <v>376</v>
      </c>
      <c r="AR24" s="315" t="s">
        <v>754</v>
      </c>
    </row>
    <row r="25" spans="1: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6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8"/>
      <c r="AD25" s="273"/>
      <c r="AE25" s="273"/>
      <c r="AF25" s="273"/>
      <c r="AG25" s="273"/>
      <c r="AH25" s="273"/>
      <c r="AI25" s="273"/>
      <c r="AJ25" s="273"/>
      <c r="AK25" s="273"/>
      <c r="AL25" s="278"/>
      <c r="AM25" s="278"/>
      <c r="AN25" s="273"/>
      <c r="AO25" s="273"/>
      <c r="AP25" s="273"/>
      <c r="AQ25" s="273"/>
    </row>
    <row r="26" spans="1: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6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8"/>
      <c r="AD26" s="273"/>
      <c r="AE26" s="273"/>
      <c r="AF26" s="273"/>
      <c r="AG26" s="273"/>
      <c r="AH26" s="273"/>
      <c r="AI26" s="273"/>
      <c r="AJ26" s="273"/>
      <c r="AK26" s="273"/>
      <c r="AL26" s="278"/>
      <c r="AM26" s="278"/>
      <c r="AN26" s="273"/>
      <c r="AO26" s="273"/>
      <c r="AP26" s="273"/>
      <c r="AQ26" s="273"/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4">
    <sortCondition ref="A8:A24"/>
    <sortCondition ref="B8:B24"/>
    <sortCondition ref="C8:C24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3" man="1"/>
    <brk id="29" min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香川県</v>
      </c>
      <c r="B7" s="283" t="str">
        <f>ごみ処理概要!B7</f>
        <v>37000</v>
      </c>
      <c r="C7" s="284" t="s">
        <v>3</v>
      </c>
      <c r="D7" s="288">
        <f t="shared" ref="D7:D24" si="0">SUM(E7,AH7,BK7)</f>
        <v>276302</v>
      </c>
      <c r="E7" s="288">
        <f t="shared" ref="E7:E24" si="1">SUM(F7,J7,N7,R7,Z7,AD7)</f>
        <v>176704</v>
      </c>
      <c r="F7" s="288">
        <f t="shared" ref="F7:F24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4" si="3">SUM(K7:M7)</f>
        <v>128012</v>
      </c>
      <c r="K7" s="288">
        <f>SUM(K$8:K$207)</f>
        <v>12004</v>
      </c>
      <c r="L7" s="288">
        <f>SUM(L$8:L$207)</f>
        <v>116008</v>
      </c>
      <c r="M7" s="288">
        <f>SUM(M$8:M$207)</f>
        <v>0</v>
      </c>
      <c r="N7" s="288">
        <f t="shared" ref="N7:N24" si="4">SUM(O7:Q7)</f>
        <v>12670</v>
      </c>
      <c r="O7" s="288">
        <f>SUM(O$8:O$207)</f>
        <v>2843</v>
      </c>
      <c r="P7" s="288">
        <f>SUM(P$8:P$207)</f>
        <v>9827</v>
      </c>
      <c r="Q7" s="288">
        <f>SUM(Q$8:Q$207)</f>
        <v>0</v>
      </c>
      <c r="R7" s="288">
        <f t="shared" ref="R7:R24" si="5">SUM(S7:U7)</f>
        <v>34254</v>
      </c>
      <c r="S7" s="288">
        <f>SUM(S$8:S$207)</f>
        <v>7981</v>
      </c>
      <c r="T7" s="288">
        <f>SUM(T$8:T$207)</f>
        <v>26273</v>
      </c>
      <c r="U7" s="288">
        <f>SUM(U$8:U$207)</f>
        <v>0</v>
      </c>
      <c r="V7" s="288">
        <f t="shared" ref="V7:V24" si="6">SUM(W7:Y7)</f>
        <v>11</v>
      </c>
      <c r="W7" s="288">
        <f>SUM(W$8:W$207)</f>
        <v>5</v>
      </c>
      <c r="X7" s="288">
        <f>SUM(X$8:X$207)</f>
        <v>6</v>
      </c>
      <c r="Y7" s="288">
        <f>SUM(Y$8:Y$207)</f>
        <v>0</v>
      </c>
      <c r="Z7" s="288">
        <f t="shared" ref="Z7:Z24" si="7">SUM(AA7:AC7)</f>
        <v>59</v>
      </c>
      <c r="AA7" s="288">
        <f>SUM(AA$8:AA$207)</f>
        <v>18</v>
      </c>
      <c r="AB7" s="288">
        <f>SUM(AB$8:AB$207)</f>
        <v>41</v>
      </c>
      <c r="AC7" s="288">
        <f>SUM(AC$8:AC$207)</f>
        <v>0</v>
      </c>
      <c r="AD7" s="288">
        <f t="shared" ref="AD7:AD24" si="8">SUM(AE7:AG7)</f>
        <v>1709</v>
      </c>
      <c r="AE7" s="288">
        <f>SUM(AE$8:AE$207)</f>
        <v>1166</v>
      </c>
      <c r="AF7" s="288">
        <f>SUM(AF$8:AF$207)</f>
        <v>543</v>
      </c>
      <c r="AG7" s="288">
        <f>SUM(AG$8:AG$207)</f>
        <v>0</v>
      </c>
      <c r="AH7" s="288">
        <f t="shared" ref="AH7:AH24" si="9">SUM(AI7,AM7,AQ7,AU7,BC7,BG7)</f>
        <v>86695</v>
      </c>
      <c r="AI7" s="288">
        <f t="shared" ref="AI7:AI24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4" si="11">SUM(AN7:AP7)</f>
        <v>83092</v>
      </c>
      <c r="AN7" s="288">
        <f>SUM(AN$8:AN$207)</f>
        <v>1484</v>
      </c>
      <c r="AO7" s="288">
        <f>SUM(AO$8:AO$207)</f>
        <v>0</v>
      </c>
      <c r="AP7" s="288">
        <f>SUM(AP$8:AP$207)</f>
        <v>81608</v>
      </c>
      <c r="AQ7" s="288">
        <f t="shared" ref="AQ7:AQ24" si="12">SUM(AR7:AT7)</f>
        <v>2717</v>
      </c>
      <c r="AR7" s="288">
        <f>SUM(AR$8:AR$207)</f>
        <v>0</v>
      </c>
      <c r="AS7" s="288">
        <f>SUM(AS$8:AS$207)</f>
        <v>0</v>
      </c>
      <c r="AT7" s="288">
        <f>SUM(AT$8:AT$207)</f>
        <v>2717</v>
      </c>
      <c r="AU7" s="288">
        <f t="shared" ref="AU7:AU24" si="13">SUM(AV7:AX7)</f>
        <v>881</v>
      </c>
      <c r="AV7" s="288">
        <f>SUM(AV$8:AV$207)</f>
        <v>0</v>
      </c>
      <c r="AW7" s="288">
        <f>SUM(AW$8:AW$207)</f>
        <v>0</v>
      </c>
      <c r="AX7" s="288">
        <f>SUM(AX$8:AX$207)</f>
        <v>881</v>
      </c>
      <c r="AY7" s="288">
        <f t="shared" ref="AY7:AY24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4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24" si="16">SUM(BH7:BJ7)</f>
        <v>5</v>
      </c>
      <c r="BH7" s="288">
        <f>SUM(BH$8:BH$207)</f>
        <v>0</v>
      </c>
      <c r="BI7" s="288">
        <f>SUM(BI$8:BI$207)</f>
        <v>0</v>
      </c>
      <c r="BJ7" s="288">
        <f>SUM(BJ$8:BJ$207)</f>
        <v>5</v>
      </c>
      <c r="BK7" s="288">
        <f t="shared" ref="BK7:BK24" si="17">SUM(BL7,BT7)</f>
        <v>12903</v>
      </c>
      <c r="BL7" s="288">
        <f t="shared" ref="BL7:BL24" si="18">SUM(BM7:BP7,BR7,BS7)</f>
        <v>4034</v>
      </c>
      <c r="BM7" s="288">
        <f t="shared" ref="BM7:BS7" si="19">SUM(BM$8:BM$207)</f>
        <v>0</v>
      </c>
      <c r="BN7" s="288">
        <f t="shared" si="19"/>
        <v>1534</v>
      </c>
      <c r="BO7" s="288">
        <f t="shared" si="19"/>
        <v>673</v>
      </c>
      <c r="BP7" s="288">
        <f t="shared" si="19"/>
        <v>359</v>
      </c>
      <c r="BQ7" s="288">
        <f t="shared" si="19"/>
        <v>0</v>
      </c>
      <c r="BR7" s="288">
        <f>SUM(BR$8:BR$207)</f>
        <v>84</v>
      </c>
      <c r="BS7" s="288">
        <f t="shared" si="19"/>
        <v>1384</v>
      </c>
      <c r="BT7" s="288">
        <f t="shared" ref="BT7:BT24" si="20">SUM(BU7:BX7,BZ7,CA7)</f>
        <v>8869</v>
      </c>
      <c r="BU7" s="288">
        <f>SUM(BU$8:BU$207)</f>
        <v>0</v>
      </c>
      <c r="BV7" s="288">
        <f t="shared" ref="BV7:CA7" si="21">SUM(BV$8:BV$207)</f>
        <v>5583</v>
      </c>
      <c r="BW7" s="288">
        <f t="shared" si="21"/>
        <v>3155</v>
      </c>
      <c r="BX7" s="288">
        <f t="shared" si="21"/>
        <v>64</v>
      </c>
      <c r="BY7" s="288">
        <f t="shared" si="21"/>
        <v>0</v>
      </c>
      <c r="BZ7" s="288">
        <f t="shared" si="21"/>
        <v>15</v>
      </c>
      <c r="CA7" s="288">
        <f t="shared" si="21"/>
        <v>52</v>
      </c>
      <c r="CB7" s="288">
        <f t="shared" ref="CB7:CB24" si="22">SUM(CJ7,CR7)</f>
        <v>180738</v>
      </c>
      <c r="CC7" s="288">
        <f t="shared" ref="CC7:CF7" si="23">SUM(CK7,CS7)</f>
        <v>0</v>
      </c>
      <c r="CD7" s="288">
        <f t="shared" si="23"/>
        <v>129546</v>
      </c>
      <c r="CE7" s="288">
        <f t="shared" si="23"/>
        <v>13343</v>
      </c>
      <c r="CF7" s="288">
        <f t="shared" si="23"/>
        <v>34613</v>
      </c>
      <c r="CG7" s="288">
        <f t="shared" ref="CG7:CG24" si="24">SUM(CO7,CW7)</f>
        <v>11</v>
      </c>
      <c r="CH7" s="288">
        <f t="shared" ref="CH7:CH24" si="25">SUM(CP7,CX7)</f>
        <v>143</v>
      </c>
      <c r="CI7" s="288">
        <f t="shared" ref="CI7:CI24" si="26">SUM(CQ7,CY7)</f>
        <v>3093</v>
      </c>
      <c r="CJ7" s="288">
        <f t="shared" ref="CJ7:CJ24" si="27">SUM(CK7:CN7,CP7,CQ7)</f>
        <v>176704</v>
      </c>
      <c r="CK7" s="288">
        <f t="shared" ref="CK7:CK24" si="28">F7</f>
        <v>0</v>
      </c>
      <c r="CL7" s="288">
        <f t="shared" ref="CL7:CL24" si="29">J7</f>
        <v>128012</v>
      </c>
      <c r="CM7" s="288">
        <f t="shared" ref="CM7:CM24" si="30">N7</f>
        <v>12670</v>
      </c>
      <c r="CN7" s="288">
        <f t="shared" ref="CN7:CN24" si="31">R7</f>
        <v>34254</v>
      </c>
      <c r="CO7" s="288">
        <f t="shared" ref="CO7:CO24" si="32">V7</f>
        <v>11</v>
      </c>
      <c r="CP7" s="288">
        <f t="shared" ref="CP7:CP24" si="33">Z7</f>
        <v>59</v>
      </c>
      <c r="CQ7" s="288">
        <f t="shared" ref="CQ7:CQ24" si="34">AD7</f>
        <v>1709</v>
      </c>
      <c r="CR7" s="288">
        <f t="shared" ref="CR7:CR24" si="35">SUM(CS7:CV7,CX7,CY7)</f>
        <v>4034</v>
      </c>
      <c r="CS7" s="288">
        <f t="shared" ref="CS7:CS24" si="36">BM7</f>
        <v>0</v>
      </c>
      <c r="CT7" s="288">
        <f t="shared" ref="CT7:CT24" si="37">BN7</f>
        <v>1534</v>
      </c>
      <c r="CU7" s="288">
        <f t="shared" ref="CU7:CU24" si="38">BO7</f>
        <v>673</v>
      </c>
      <c r="CV7" s="288">
        <f t="shared" ref="CV7:CV24" si="39">BP7</f>
        <v>359</v>
      </c>
      <c r="CW7" s="288">
        <f t="shared" ref="CW7:CY7" si="40">BQ7</f>
        <v>0</v>
      </c>
      <c r="CX7" s="288">
        <f t="shared" si="40"/>
        <v>84</v>
      </c>
      <c r="CY7" s="288">
        <f t="shared" si="40"/>
        <v>1384</v>
      </c>
      <c r="CZ7" s="288">
        <f t="shared" ref="CZ7:CZ24" si="41">SUM(DH7,DP7)</f>
        <v>95564</v>
      </c>
      <c r="DA7" s="288">
        <f t="shared" ref="DA7:DA24" si="42">SUM(DI7,DQ7)</f>
        <v>0</v>
      </c>
      <c r="DB7" s="288">
        <f t="shared" ref="DB7:DG7" si="43">SUM(DJ7,DR7)</f>
        <v>88675</v>
      </c>
      <c r="DC7" s="288">
        <f t="shared" si="43"/>
        <v>5872</v>
      </c>
      <c r="DD7" s="288">
        <f t="shared" si="43"/>
        <v>945</v>
      </c>
      <c r="DE7" s="288">
        <f t="shared" ref="DE7:DE24" si="44">SUM(DM7,DU7)</f>
        <v>0</v>
      </c>
      <c r="DF7" s="288">
        <f t="shared" si="43"/>
        <v>15</v>
      </c>
      <c r="DG7" s="288">
        <f t="shared" si="43"/>
        <v>57</v>
      </c>
      <c r="DH7" s="288">
        <f t="shared" ref="DH7:DH24" si="45">SUM(DI7:DL7,DN7,DO7)</f>
        <v>86695</v>
      </c>
      <c r="DI7" s="288">
        <f t="shared" ref="DI7:DI24" si="46">AI7</f>
        <v>0</v>
      </c>
      <c r="DJ7" s="288">
        <f t="shared" ref="DJ7:DJ24" si="47">AM7</f>
        <v>83092</v>
      </c>
      <c r="DK7" s="288">
        <f t="shared" ref="DK7:DK24" si="48">AQ7</f>
        <v>2717</v>
      </c>
      <c r="DL7" s="288">
        <f t="shared" ref="DL7:DL24" si="49">AU7</f>
        <v>881</v>
      </c>
      <c r="DM7" s="288">
        <f t="shared" ref="DM7:DM24" si="50">AY7</f>
        <v>0</v>
      </c>
      <c r="DN7" s="288">
        <f t="shared" ref="DN7:DN24" si="51">BC7</f>
        <v>0</v>
      </c>
      <c r="DO7" s="288">
        <f t="shared" ref="DO7:DO24" si="52">BG7</f>
        <v>5</v>
      </c>
      <c r="DP7" s="288">
        <f t="shared" ref="DP7:DP24" si="53">SUM(DQ7:DT7,DV7,DW7)</f>
        <v>8869</v>
      </c>
      <c r="DQ7" s="288">
        <f t="shared" ref="DQ7:DQ24" si="54">BU7</f>
        <v>0</v>
      </c>
      <c r="DR7" s="288">
        <f t="shared" ref="DR7:DR24" si="55">BV7</f>
        <v>5583</v>
      </c>
      <c r="DS7" s="288">
        <f t="shared" ref="DS7:DS24" si="56">BW7</f>
        <v>3155</v>
      </c>
      <c r="DT7" s="288">
        <f t="shared" ref="DT7:DT24" si="57">BX7</f>
        <v>64</v>
      </c>
      <c r="DU7" s="288">
        <f t="shared" ref="DU7:DU24" si="58">BY7</f>
        <v>0</v>
      </c>
      <c r="DV7" s="288">
        <f t="shared" ref="DV7:DW7" si="59">BZ7</f>
        <v>15</v>
      </c>
      <c r="DW7" s="288">
        <f t="shared" si="59"/>
        <v>52</v>
      </c>
      <c r="DX7" s="288">
        <f>SUM(DX$8:DX$207)</f>
        <v>1</v>
      </c>
      <c r="DY7" s="288">
        <f t="shared" ref="DY7:DY24" si="60">SUM(DZ7:EC7)</f>
        <v>25</v>
      </c>
      <c r="DZ7" s="288">
        <f>SUM(DZ$8:DZ$207)</f>
        <v>14</v>
      </c>
      <c r="EA7" s="288">
        <f>SUM(EA$8:EA$207)</f>
        <v>1</v>
      </c>
      <c r="EB7" s="288">
        <f>SUM(EB$8:EB$207)</f>
        <v>0</v>
      </c>
      <c r="EC7" s="288">
        <f>SUM(EC$8:EC$207)</f>
        <v>10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127011</v>
      </c>
      <c r="E8" s="273">
        <f t="shared" si="1"/>
        <v>75020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47745</v>
      </c>
      <c r="K8" s="273">
        <v>240</v>
      </c>
      <c r="L8" s="273">
        <v>47505</v>
      </c>
      <c r="M8" s="273">
        <v>0</v>
      </c>
      <c r="N8" s="273">
        <f t="shared" si="4"/>
        <v>5877</v>
      </c>
      <c r="O8" s="273">
        <v>992</v>
      </c>
      <c r="P8" s="273">
        <v>4885</v>
      </c>
      <c r="Q8" s="273">
        <v>0</v>
      </c>
      <c r="R8" s="273">
        <f t="shared" si="5"/>
        <v>20769</v>
      </c>
      <c r="S8" s="273">
        <v>1271</v>
      </c>
      <c r="T8" s="273">
        <v>19498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629</v>
      </c>
      <c r="AE8" s="273">
        <v>629</v>
      </c>
      <c r="AF8" s="273">
        <v>0</v>
      </c>
      <c r="AG8" s="273">
        <v>0</v>
      </c>
      <c r="AH8" s="273">
        <f t="shared" si="9"/>
        <v>47590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45125</v>
      </c>
      <c r="AN8" s="273">
        <v>0</v>
      </c>
      <c r="AO8" s="273">
        <v>0</v>
      </c>
      <c r="AP8" s="273">
        <v>45125</v>
      </c>
      <c r="AQ8" s="273">
        <f t="shared" si="12"/>
        <v>2465</v>
      </c>
      <c r="AR8" s="273">
        <v>0</v>
      </c>
      <c r="AS8" s="273">
        <v>0</v>
      </c>
      <c r="AT8" s="273">
        <v>2465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4401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4401</v>
      </c>
      <c r="BU8" s="273">
        <v>0</v>
      </c>
      <c r="BV8" s="273">
        <v>1592</v>
      </c>
      <c r="BW8" s="273">
        <v>2809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75020</v>
      </c>
      <c r="CC8" s="273">
        <f t="shared" ref="CC8:CC24" si="61">SUM(CK8,CS8)</f>
        <v>0</v>
      </c>
      <c r="CD8" s="273">
        <f t="shared" ref="CD8:CD24" si="62">SUM(CL8,CT8)</f>
        <v>47745</v>
      </c>
      <c r="CE8" s="273">
        <f t="shared" ref="CE8:CE24" si="63">SUM(CM8,CU8)</f>
        <v>5877</v>
      </c>
      <c r="CF8" s="273">
        <f t="shared" ref="CF8:CF24" si="64">SUM(CN8,CV8)</f>
        <v>20769</v>
      </c>
      <c r="CG8" s="273">
        <f t="shared" si="24"/>
        <v>0</v>
      </c>
      <c r="CH8" s="273">
        <f t="shared" si="25"/>
        <v>0</v>
      </c>
      <c r="CI8" s="273">
        <f t="shared" si="26"/>
        <v>629</v>
      </c>
      <c r="CJ8" s="273">
        <f t="shared" si="27"/>
        <v>75020</v>
      </c>
      <c r="CK8" s="273">
        <f t="shared" si="28"/>
        <v>0</v>
      </c>
      <c r="CL8" s="273">
        <f t="shared" si="29"/>
        <v>47745</v>
      </c>
      <c r="CM8" s="273">
        <f t="shared" si="30"/>
        <v>5877</v>
      </c>
      <c r="CN8" s="273">
        <f t="shared" si="31"/>
        <v>20769</v>
      </c>
      <c r="CO8" s="273">
        <f t="shared" si="32"/>
        <v>0</v>
      </c>
      <c r="CP8" s="273">
        <f t="shared" si="33"/>
        <v>0</v>
      </c>
      <c r="CQ8" s="273">
        <f t="shared" si="34"/>
        <v>629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24" si="65">BQ8</f>
        <v>0</v>
      </c>
      <c r="CX8" s="273">
        <f t="shared" ref="CX8:CX24" si="66">BR8</f>
        <v>0</v>
      </c>
      <c r="CY8" s="273">
        <f t="shared" ref="CY8:CY24" si="67">BS8</f>
        <v>0</v>
      </c>
      <c r="CZ8" s="273">
        <f t="shared" si="41"/>
        <v>51991</v>
      </c>
      <c r="DA8" s="273">
        <f t="shared" si="42"/>
        <v>0</v>
      </c>
      <c r="DB8" s="273">
        <f t="shared" ref="DB8:DB24" si="68">SUM(DJ8,DR8)</f>
        <v>46717</v>
      </c>
      <c r="DC8" s="273">
        <f t="shared" ref="DC8:DC24" si="69">SUM(DK8,DS8)</f>
        <v>5274</v>
      </c>
      <c r="DD8" s="273">
        <f t="shared" ref="DD8:DD24" si="70">SUM(DL8,DT8)</f>
        <v>0</v>
      </c>
      <c r="DE8" s="273">
        <f t="shared" si="44"/>
        <v>0</v>
      </c>
      <c r="DF8" s="273">
        <f t="shared" ref="DF8:DF24" si="71">SUM(DN8,DV8)</f>
        <v>0</v>
      </c>
      <c r="DG8" s="273">
        <f t="shared" ref="DG8:DG24" si="72">SUM(DO8,DW8)</f>
        <v>0</v>
      </c>
      <c r="DH8" s="273">
        <f t="shared" si="45"/>
        <v>47590</v>
      </c>
      <c r="DI8" s="273">
        <f t="shared" si="46"/>
        <v>0</v>
      </c>
      <c r="DJ8" s="273">
        <f t="shared" si="47"/>
        <v>45125</v>
      </c>
      <c r="DK8" s="273">
        <f t="shared" si="48"/>
        <v>2465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4401</v>
      </c>
      <c r="DQ8" s="273">
        <f t="shared" si="54"/>
        <v>0</v>
      </c>
      <c r="DR8" s="273">
        <f t="shared" si="55"/>
        <v>1592</v>
      </c>
      <c r="DS8" s="273">
        <f t="shared" si="56"/>
        <v>2809</v>
      </c>
      <c r="DT8" s="273">
        <f t="shared" si="57"/>
        <v>0</v>
      </c>
      <c r="DU8" s="273">
        <f t="shared" si="58"/>
        <v>0</v>
      </c>
      <c r="DV8" s="273">
        <f t="shared" ref="DV8:DV24" si="73">BZ8</f>
        <v>0</v>
      </c>
      <c r="DW8" s="273">
        <f t="shared" ref="DW8:DW24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33089</v>
      </c>
      <c r="E9" s="273">
        <f t="shared" si="1"/>
        <v>21470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17262</v>
      </c>
      <c r="K9" s="273">
        <v>514</v>
      </c>
      <c r="L9" s="273">
        <v>16748</v>
      </c>
      <c r="M9" s="273">
        <v>0</v>
      </c>
      <c r="N9" s="273">
        <f t="shared" si="4"/>
        <v>1114</v>
      </c>
      <c r="O9" s="273">
        <v>93</v>
      </c>
      <c r="P9" s="273">
        <v>1021</v>
      </c>
      <c r="Q9" s="273">
        <v>0</v>
      </c>
      <c r="R9" s="273">
        <f t="shared" si="5"/>
        <v>2880</v>
      </c>
      <c r="S9" s="273">
        <v>2880</v>
      </c>
      <c r="T9" s="273">
        <v>0</v>
      </c>
      <c r="U9" s="273">
        <v>0</v>
      </c>
      <c r="V9" s="273">
        <f t="shared" si="6"/>
        <v>1</v>
      </c>
      <c r="W9" s="273">
        <v>1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214</v>
      </c>
      <c r="AE9" s="273">
        <v>214</v>
      </c>
      <c r="AF9" s="273">
        <v>0</v>
      </c>
      <c r="AG9" s="273">
        <v>0</v>
      </c>
      <c r="AH9" s="273">
        <f t="shared" si="9"/>
        <v>9262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9262</v>
      </c>
      <c r="AN9" s="273">
        <v>0</v>
      </c>
      <c r="AO9" s="273">
        <v>0</v>
      </c>
      <c r="AP9" s="273">
        <v>9262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2357</v>
      </c>
      <c r="BL9" s="273">
        <f t="shared" si="18"/>
        <v>919</v>
      </c>
      <c r="BM9" s="273">
        <v>0</v>
      </c>
      <c r="BN9" s="273">
        <v>91</v>
      </c>
      <c r="BO9" s="273">
        <v>23</v>
      </c>
      <c r="BP9" s="273">
        <v>0</v>
      </c>
      <c r="BQ9" s="273">
        <v>0</v>
      </c>
      <c r="BR9" s="273">
        <v>0</v>
      </c>
      <c r="BS9" s="273">
        <v>805</v>
      </c>
      <c r="BT9" s="273">
        <f t="shared" si="20"/>
        <v>1438</v>
      </c>
      <c r="BU9" s="273">
        <v>0</v>
      </c>
      <c r="BV9" s="273">
        <v>1386</v>
      </c>
      <c r="BW9" s="273">
        <v>0</v>
      </c>
      <c r="BX9" s="273">
        <v>0</v>
      </c>
      <c r="BY9" s="273">
        <v>0</v>
      </c>
      <c r="BZ9" s="273">
        <v>0</v>
      </c>
      <c r="CA9" s="273">
        <v>52</v>
      </c>
      <c r="CB9" s="273">
        <f t="shared" si="22"/>
        <v>22389</v>
      </c>
      <c r="CC9" s="273">
        <f t="shared" si="61"/>
        <v>0</v>
      </c>
      <c r="CD9" s="273">
        <f t="shared" si="62"/>
        <v>17353</v>
      </c>
      <c r="CE9" s="273">
        <f t="shared" si="63"/>
        <v>1137</v>
      </c>
      <c r="CF9" s="273">
        <f t="shared" si="64"/>
        <v>2880</v>
      </c>
      <c r="CG9" s="273">
        <f t="shared" si="24"/>
        <v>1</v>
      </c>
      <c r="CH9" s="273">
        <f t="shared" si="25"/>
        <v>0</v>
      </c>
      <c r="CI9" s="273">
        <f t="shared" si="26"/>
        <v>1019</v>
      </c>
      <c r="CJ9" s="273">
        <f t="shared" si="27"/>
        <v>21470</v>
      </c>
      <c r="CK9" s="273">
        <f t="shared" si="28"/>
        <v>0</v>
      </c>
      <c r="CL9" s="273">
        <f t="shared" si="29"/>
        <v>17262</v>
      </c>
      <c r="CM9" s="273">
        <f t="shared" si="30"/>
        <v>1114</v>
      </c>
      <c r="CN9" s="273">
        <f t="shared" si="31"/>
        <v>2880</v>
      </c>
      <c r="CO9" s="273">
        <f t="shared" si="32"/>
        <v>1</v>
      </c>
      <c r="CP9" s="273">
        <f t="shared" si="33"/>
        <v>0</v>
      </c>
      <c r="CQ9" s="273">
        <f t="shared" si="34"/>
        <v>214</v>
      </c>
      <c r="CR9" s="273">
        <f t="shared" si="35"/>
        <v>919</v>
      </c>
      <c r="CS9" s="273">
        <f t="shared" si="36"/>
        <v>0</v>
      </c>
      <c r="CT9" s="273">
        <f t="shared" si="37"/>
        <v>91</v>
      </c>
      <c r="CU9" s="273">
        <f t="shared" si="38"/>
        <v>23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805</v>
      </c>
      <c r="CZ9" s="273">
        <f t="shared" si="41"/>
        <v>10700</v>
      </c>
      <c r="DA9" s="273">
        <f t="shared" si="42"/>
        <v>0</v>
      </c>
      <c r="DB9" s="273">
        <f t="shared" si="68"/>
        <v>10648</v>
      </c>
      <c r="DC9" s="273">
        <f t="shared" si="69"/>
        <v>0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52</v>
      </c>
      <c r="DH9" s="273">
        <f t="shared" si="45"/>
        <v>9262</v>
      </c>
      <c r="DI9" s="273">
        <f t="shared" si="46"/>
        <v>0</v>
      </c>
      <c r="DJ9" s="273">
        <f t="shared" si="47"/>
        <v>9262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1438</v>
      </c>
      <c r="DQ9" s="273">
        <f t="shared" si="54"/>
        <v>0</v>
      </c>
      <c r="DR9" s="273">
        <f t="shared" si="55"/>
        <v>1386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52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15539</v>
      </c>
      <c r="E10" s="273">
        <f t="shared" si="1"/>
        <v>9302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7557</v>
      </c>
      <c r="K10" s="273">
        <v>67</v>
      </c>
      <c r="L10" s="273">
        <v>7490</v>
      </c>
      <c r="M10" s="273">
        <v>0</v>
      </c>
      <c r="N10" s="273">
        <f t="shared" si="4"/>
        <v>551</v>
      </c>
      <c r="O10" s="273">
        <v>551</v>
      </c>
      <c r="P10" s="273">
        <v>0</v>
      </c>
      <c r="Q10" s="273">
        <v>0</v>
      </c>
      <c r="R10" s="273">
        <f t="shared" si="5"/>
        <v>1124</v>
      </c>
      <c r="S10" s="273">
        <v>633</v>
      </c>
      <c r="T10" s="273">
        <v>491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9</v>
      </c>
      <c r="AA10" s="273">
        <v>9</v>
      </c>
      <c r="AB10" s="273">
        <v>0</v>
      </c>
      <c r="AC10" s="273">
        <v>0</v>
      </c>
      <c r="AD10" s="273">
        <f t="shared" si="8"/>
        <v>61</v>
      </c>
      <c r="AE10" s="273">
        <v>61</v>
      </c>
      <c r="AF10" s="273">
        <v>0</v>
      </c>
      <c r="AG10" s="273">
        <v>0</v>
      </c>
      <c r="AH10" s="273">
        <f t="shared" si="9"/>
        <v>5346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5346</v>
      </c>
      <c r="AN10" s="273">
        <v>263</v>
      </c>
      <c r="AO10" s="273">
        <v>0</v>
      </c>
      <c r="AP10" s="273">
        <v>5083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891</v>
      </c>
      <c r="BL10" s="273">
        <f t="shared" si="18"/>
        <v>500</v>
      </c>
      <c r="BM10" s="273">
        <v>0</v>
      </c>
      <c r="BN10" s="273">
        <v>163</v>
      </c>
      <c r="BO10" s="273">
        <v>112</v>
      </c>
      <c r="BP10" s="273">
        <v>129</v>
      </c>
      <c r="BQ10" s="273">
        <v>0</v>
      </c>
      <c r="BR10" s="273">
        <v>84</v>
      </c>
      <c r="BS10" s="273">
        <v>12</v>
      </c>
      <c r="BT10" s="273">
        <f t="shared" si="20"/>
        <v>391</v>
      </c>
      <c r="BU10" s="273">
        <v>0</v>
      </c>
      <c r="BV10" s="273">
        <v>332</v>
      </c>
      <c r="BW10" s="273">
        <v>29</v>
      </c>
      <c r="BX10" s="273">
        <v>15</v>
      </c>
      <c r="BY10" s="273">
        <v>0</v>
      </c>
      <c r="BZ10" s="273">
        <v>15</v>
      </c>
      <c r="CA10" s="273">
        <v>0</v>
      </c>
      <c r="CB10" s="273">
        <f t="shared" si="22"/>
        <v>9802</v>
      </c>
      <c r="CC10" s="273">
        <f t="shared" si="61"/>
        <v>0</v>
      </c>
      <c r="CD10" s="273">
        <f t="shared" si="62"/>
        <v>7720</v>
      </c>
      <c r="CE10" s="273">
        <f t="shared" si="63"/>
        <v>663</v>
      </c>
      <c r="CF10" s="273">
        <f t="shared" si="64"/>
        <v>1253</v>
      </c>
      <c r="CG10" s="273">
        <f t="shared" si="24"/>
        <v>0</v>
      </c>
      <c r="CH10" s="273">
        <f t="shared" si="25"/>
        <v>93</v>
      </c>
      <c r="CI10" s="273">
        <f t="shared" si="26"/>
        <v>73</v>
      </c>
      <c r="CJ10" s="273">
        <f t="shared" si="27"/>
        <v>9302</v>
      </c>
      <c r="CK10" s="273">
        <f t="shared" si="28"/>
        <v>0</v>
      </c>
      <c r="CL10" s="273">
        <f t="shared" si="29"/>
        <v>7557</v>
      </c>
      <c r="CM10" s="273">
        <f t="shared" si="30"/>
        <v>551</v>
      </c>
      <c r="CN10" s="273">
        <f t="shared" si="31"/>
        <v>1124</v>
      </c>
      <c r="CO10" s="273">
        <f t="shared" si="32"/>
        <v>0</v>
      </c>
      <c r="CP10" s="273">
        <f t="shared" si="33"/>
        <v>9</v>
      </c>
      <c r="CQ10" s="273">
        <f t="shared" si="34"/>
        <v>61</v>
      </c>
      <c r="CR10" s="273">
        <f t="shared" si="35"/>
        <v>500</v>
      </c>
      <c r="CS10" s="273">
        <f t="shared" si="36"/>
        <v>0</v>
      </c>
      <c r="CT10" s="273">
        <f t="shared" si="37"/>
        <v>163</v>
      </c>
      <c r="CU10" s="273">
        <f t="shared" si="38"/>
        <v>112</v>
      </c>
      <c r="CV10" s="273">
        <f t="shared" si="39"/>
        <v>129</v>
      </c>
      <c r="CW10" s="273">
        <f t="shared" si="65"/>
        <v>0</v>
      </c>
      <c r="CX10" s="273">
        <f t="shared" si="66"/>
        <v>84</v>
      </c>
      <c r="CY10" s="273">
        <f t="shared" si="67"/>
        <v>12</v>
      </c>
      <c r="CZ10" s="273">
        <f t="shared" si="41"/>
        <v>5737</v>
      </c>
      <c r="DA10" s="273">
        <f t="shared" si="42"/>
        <v>0</v>
      </c>
      <c r="DB10" s="273">
        <f t="shared" si="68"/>
        <v>5678</v>
      </c>
      <c r="DC10" s="273">
        <f t="shared" si="69"/>
        <v>29</v>
      </c>
      <c r="DD10" s="273">
        <f t="shared" si="70"/>
        <v>15</v>
      </c>
      <c r="DE10" s="273">
        <f t="shared" si="44"/>
        <v>0</v>
      </c>
      <c r="DF10" s="273">
        <f t="shared" si="71"/>
        <v>15</v>
      </c>
      <c r="DG10" s="273">
        <f t="shared" si="72"/>
        <v>0</v>
      </c>
      <c r="DH10" s="273">
        <f t="shared" si="45"/>
        <v>5346</v>
      </c>
      <c r="DI10" s="273">
        <f t="shared" si="46"/>
        <v>0</v>
      </c>
      <c r="DJ10" s="273">
        <f t="shared" si="47"/>
        <v>5346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391</v>
      </c>
      <c r="DQ10" s="273">
        <f t="shared" si="54"/>
        <v>0</v>
      </c>
      <c r="DR10" s="273">
        <f t="shared" si="55"/>
        <v>332</v>
      </c>
      <c r="DS10" s="273">
        <f t="shared" si="56"/>
        <v>29</v>
      </c>
      <c r="DT10" s="273">
        <f t="shared" si="57"/>
        <v>15</v>
      </c>
      <c r="DU10" s="273">
        <f t="shared" si="58"/>
        <v>0</v>
      </c>
      <c r="DV10" s="273">
        <f t="shared" si="73"/>
        <v>15</v>
      </c>
      <c r="DW10" s="273">
        <f t="shared" si="74"/>
        <v>0</v>
      </c>
      <c r="DX10" s="273">
        <v>0</v>
      </c>
      <c r="DY10" s="273">
        <f t="shared" si="60"/>
        <v>8</v>
      </c>
      <c r="DZ10" s="273">
        <v>8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8248</v>
      </c>
      <c r="E11" s="273">
        <f t="shared" si="1"/>
        <v>5090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3963</v>
      </c>
      <c r="K11" s="273">
        <v>3963</v>
      </c>
      <c r="L11" s="273">
        <v>0</v>
      </c>
      <c r="M11" s="273">
        <v>0</v>
      </c>
      <c r="N11" s="273">
        <f t="shared" si="4"/>
        <v>241</v>
      </c>
      <c r="O11" s="273">
        <v>241</v>
      </c>
      <c r="P11" s="273">
        <v>0</v>
      </c>
      <c r="Q11" s="273">
        <v>0</v>
      </c>
      <c r="R11" s="273">
        <f t="shared" si="5"/>
        <v>835</v>
      </c>
      <c r="S11" s="273">
        <v>835</v>
      </c>
      <c r="T11" s="273">
        <v>0</v>
      </c>
      <c r="U11" s="273">
        <v>0</v>
      </c>
      <c r="V11" s="273">
        <f t="shared" si="6"/>
        <v>3</v>
      </c>
      <c r="W11" s="273">
        <v>3</v>
      </c>
      <c r="X11" s="273">
        <v>0</v>
      </c>
      <c r="Y11" s="273">
        <v>0</v>
      </c>
      <c r="Z11" s="273">
        <f t="shared" si="7"/>
        <v>9</v>
      </c>
      <c r="AA11" s="273">
        <v>9</v>
      </c>
      <c r="AB11" s="273">
        <v>0</v>
      </c>
      <c r="AC11" s="273">
        <v>0</v>
      </c>
      <c r="AD11" s="273">
        <f t="shared" si="8"/>
        <v>42</v>
      </c>
      <c r="AE11" s="273">
        <v>42</v>
      </c>
      <c r="AF11" s="273">
        <v>0</v>
      </c>
      <c r="AG11" s="273">
        <v>0</v>
      </c>
      <c r="AH11" s="273">
        <f t="shared" si="9"/>
        <v>2797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2797</v>
      </c>
      <c r="AN11" s="273">
        <v>0</v>
      </c>
      <c r="AO11" s="273">
        <v>0</v>
      </c>
      <c r="AP11" s="273">
        <v>2797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361</v>
      </c>
      <c r="BL11" s="273">
        <f t="shared" si="18"/>
        <v>134</v>
      </c>
      <c r="BM11" s="273">
        <v>0</v>
      </c>
      <c r="BN11" s="273">
        <v>0</v>
      </c>
      <c r="BO11" s="273">
        <v>0</v>
      </c>
      <c r="BP11" s="273">
        <v>77</v>
      </c>
      <c r="BQ11" s="273">
        <v>0</v>
      </c>
      <c r="BR11" s="273">
        <v>0</v>
      </c>
      <c r="BS11" s="273">
        <v>57</v>
      </c>
      <c r="BT11" s="273">
        <f t="shared" si="20"/>
        <v>227</v>
      </c>
      <c r="BU11" s="273">
        <v>0</v>
      </c>
      <c r="BV11" s="273">
        <v>227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5224</v>
      </c>
      <c r="CC11" s="273">
        <f t="shared" si="61"/>
        <v>0</v>
      </c>
      <c r="CD11" s="273">
        <f t="shared" si="62"/>
        <v>3963</v>
      </c>
      <c r="CE11" s="273">
        <f t="shared" si="63"/>
        <v>241</v>
      </c>
      <c r="CF11" s="273">
        <f t="shared" si="64"/>
        <v>912</v>
      </c>
      <c r="CG11" s="273">
        <f t="shared" si="24"/>
        <v>3</v>
      </c>
      <c r="CH11" s="273">
        <f t="shared" si="25"/>
        <v>9</v>
      </c>
      <c r="CI11" s="273">
        <f t="shared" si="26"/>
        <v>99</v>
      </c>
      <c r="CJ11" s="273">
        <f t="shared" si="27"/>
        <v>5090</v>
      </c>
      <c r="CK11" s="273">
        <f t="shared" si="28"/>
        <v>0</v>
      </c>
      <c r="CL11" s="273">
        <f t="shared" si="29"/>
        <v>3963</v>
      </c>
      <c r="CM11" s="273">
        <f t="shared" si="30"/>
        <v>241</v>
      </c>
      <c r="CN11" s="273">
        <f t="shared" si="31"/>
        <v>835</v>
      </c>
      <c r="CO11" s="273">
        <f t="shared" si="32"/>
        <v>3</v>
      </c>
      <c r="CP11" s="273">
        <f t="shared" si="33"/>
        <v>9</v>
      </c>
      <c r="CQ11" s="273">
        <f t="shared" si="34"/>
        <v>42</v>
      </c>
      <c r="CR11" s="273">
        <f t="shared" si="35"/>
        <v>134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77</v>
      </c>
      <c r="CW11" s="273">
        <f t="shared" si="65"/>
        <v>0</v>
      </c>
      <c r="CX11" s="273">
        <f t="shared" si="66"/>
        <v>0</v>
      </c>
      <c r="CY11" s="273">
        <f t="shared" si="67"/>
        <v>57</v>
      </c>
      <c r="CZ11" s="273">
        <f t="shared" si="41"/>
        <v>3024</v>
      </c>
      <c r="DA11" s="273">
        <f t="shared" si="42"/>
        <v>0</v>
      </c>
      <c r="DB11" s="273">
        <f t="shared" si="68"/>
        <v>3024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2797</v>
      </c>
      <c r="DI11" s="273">
        <f t="shared" si="46"/>
        <v>0</v>
      </c>
      <c r="DJ11" s="273">
        <f t="shared" si="47"/>
        <v>2797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227</v>
      </c>
      <c r="DQ11" s="273">
        <f t="shared" si="54"/>
        <v>0</v>
      </c>
      <c r="DR11" s="273">
        <f t="shared" si="55"/>
        <v>227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2</v>
      </c>
      <c r="DZ11" s="273">
        <v>2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12940</v>
      </c>
      <c r="E12" s="273">
        <f t="shared" si="1"/>
        <v>11498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8838</v>
      </c>
      <c r="K12" s="273">
        <v>0</v>
      </c>
      <c r="L12" s="273">
        <v>8838</v>
      </c>
      <c r="M12" s="273">
        <v>0</v>
      </c>
      <c r="N12" s="273">
        <f t="shared" si="4"/>
        <v>1159</v>
      </c>
      <c r="O12" s="273">
        <v>0</v>
      </c>
      <c r="P12" s="273">
        <v>1159</v>
      </c>
      <c r="Q12" s="273">
        <v>0</v>
      </c>
      <c r="R12" s="273">
        <f t="shared" si="5"/>
        <v>1501</v>
      </c>
      <c r="S12" s="273">
        <v>751</v>
      </c>
      <c r="T12" s="273">
        <v>750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1442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1442</v>
      </c>
      <c r="AN12" s="273">
        <v>0</v>
      </c>
      <c r="AO12" s="273">
        <v>0</v>
      </c>
      <c r="AP12" s="273">
        <v>1442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0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11498</v>
      </c>
      <c r="CC12" s="273">
        <f t="shared" si="61"/>
        <v>0</v>
      </c>
      <c r="CD12" s="273">
        <f t="shared" si="62"/>
        <v>8838</v>
      </c>
      <c r="CE12" s="273">
        <f t="shared" si="63"/>
        <v>1159</v>
      </c>
      <c r="CF12" s="273">
        <f t="shared" si="64"/>
        <v>1501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11498</v>
      </c>
      <c r="CK12" s="273">
        <f t="shared" si="28"/>
        <v>0</v>
      </c>
      <c r="CL12" s="273">
        <f t="shared" si="29"/>
        <v>8838</v>
      </c>
      <c r="CM12" s="273">
        <f t="shared" si="30"/>
        <v>1159</v>
      </c>
      <c r="CN12" s="273">
        <f t="shared" si="31"/>
        <v>1501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1442</v>
      </c>
      <c r="DA12" s="273">
        <f t="shared" si="42"/>
        <v>0</v>
      </c>
      <c r="DB12" s="273">
        <f t="shared" si="68"/>
        <v>1442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1442</v>
      </c>
      <c r="DI12" s="273">
        <f t="shared" si="46"/>
        <v>0</v>
      </c>
      <c r="DJ12" s="273">
        <f t="shared" si="47"/>
        <v>1442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</v>
      </c>
      <c r="DZ12" s="273">
        <v>1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12521</v>
      </c>
      <c r="E13" s="273">
        <f t="shared" si="1"/>
        <v>9349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8061</v>
      </c>
      <c r="K13" s="273">
        <v>26</v>
      </c>
      <c r="L13" s="273">
        <v>8035</v>
      </c>
      <c r="M13" s="273">
        <v>0</v>
      </c>
      <c r="N13" s="273">
        <f t="shared" si="4"/>
        <v>365</v>
      </c>
      <c r="O13" s="273">
        <v>0</v>
      </c>
      <c r="P13" s="273">
        <v>365</v>
      </c>
      <c r="Q13" s="273">
        <v>0</v>
      </c>
      <c r="R13" s="273">
        <f t="shared" si="5"/>
        <v>766</v>
      </c>
      <c r="S13" s="273">
        <v>0</v>
      </c>
      <c r="T13" s="273">
        <v>766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8</v>
      </c>
      <c r="AA13" s="273">
        <v>0</v>
      </c>
      <c r="AB13" s="273">
        <v>8</v>
      </c>
      <c r="AC13" s="273">
        <v>0</v>
      </c>
      <c r="AD13" s="273">
        <f t="shared" si="8"/>
        <v>149</v>
      </c>
      <c r="AE13" s="273">
        <v>1</v>
      </c>
      <c r="AF13" s="273">
        <v>148</v>
      </c>
      <c r="AG13" s="273">
        <v>0</v>
      </c>
      <c r="AH13" s="273">
        <f t="shared" si="9"/>
        <v>3172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3154</v>
      </c>
      <c r="AN13" s="273">
        <v>0</v>
      </c>
      <c r="AO13" s="273">
        <v>0</v>
      </c>
      <c r="AP13" s="273">
        <v>3154</v>
      </c>
      <c r="AQ13" s="273">
        <f t="shared" si="12"/>
        <v>13</v>
      </c>
      <c r="AR13" s="273">
        <v>0</v>
      </c>
      <c r="AS13" s="273">
        <v>0</v>
      </c>
      <c r="AT13" s="273">
        <v>13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5</v>
      </c>
      <c r="BH13" s="273">
        <v>0</v>
      </c>
      <c r="BI13" s="273">
        <v>0</v>
      </c>
      <c r="BJ13" s="273">
        <v>5</v>
      </c>
      <c r="BK13" s="273">
        <f t="shared" si="17"/>
        <v>0</v>
      </c>
      <c r="BL13" s="273">
        <f t="shared" si="18"/>
        <v>0</v>
      </c>
      <c r="BM13" s="273">
        <v>0</v>
      </c>
      <c r="BN13" s="273"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0</v>
      </c>
      <c r="BU13" s="273"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9349</v>
      </c>
      <c r="CC13" s="273">
        <f t="shared" si="61"/>
        <v>0</v>
      </c>
      <c r="CD13" s="273">
        <f t="shared" si="62"/>
        <v>8061</v>
      </c>
      <c r="CE13" s="273">
        <f t="shared" si="63"/>
        <v>365</v>
      </c>
      <c r="CF13" s="273">
        <f t="shared" si="64"/>
        <v>766</v>
      </c>
      <c r="CG13" s="273">
        <f t="shared" si="24"/>
        <v>0</v>
      </c>
      <c r="CH13" s="273">
        <f t="shared" si="25"/>
        <v>8</v>
      </c>
      <c r="CI13" s="273">
        <f t="shared" si="26"/>
        <v>149</v>
      </c>
      <c r="CJ13" s="273">
        <f t="shared" si="27"/>
        <v>9349</v>
      </c>
      <c r="CK13" s="273">
        <f t="shared" si="28"/>
        <v>0</v>
      </c>
      <c r="CL13" s="273">
        <f t="shared" si="29"/>
        <v>8061</v>
      </c>
      <c r="CM13" s="273">
        <f t="shared" si="30"/>
        <v>365</v>
      </c>
      <c r="CN13" s="273">
        <f t="shared" si="31"/>
        <v>766</v>
      </c>
      <c r="CO13" s="273">
        <f t="shared" si="32"/>
        <v>0</v>
      </c>
      <c r="CP13" s="273">
        <f t="shared" si="33"/>
        <v>8</v>
      </c>
      <c r="CQ13" s="273">
        <f t="shared" si="34"/>
        <v>149</v>
      </c>
      <c r="CR13" s="273">
        <f t="shared" si="35"/>
        <v>0</v>
      </c>
      <c r="CS13" s="273">
        <f t="shared" si="36"/>
        <v>0</v>
      </c>
      <c r="CT13" s="273">
        <f t="shared" si="37"/>
        <v>0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3172</v>
      </c>
      <c r="DA13" s="273">
        <f t="shared" si="42"/>
        <v>0</v>
      </c>
      <c r="DB13" s="273">
        <f t="shared" si="68"/>
        <v>3154</v>
      </c>
      <c r="DC13" s="273">
        <f t="shared" si="69"/>
        <v>13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5</v>
      </c>
      <c r="DH13" s="273">
        <f t="shared" si="45"/>
        <v>3172</v>
      </c>
      <c r="DI13" s="273">
        <f t="shared" si="46"/>
        <v>0</v>
      </c>
      <c r="DJ13" s="273">
        <f t="shared" si="47"/>
        <v>3154</v>
      </c>
      <c r="DK13" s="273">
        <f t="shared" si="48"/>
        <v>13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5</v>
      </c>
      <c r="DP13" s="273">
        <f t="shared" si="53"/>
        <v>0</v>
      </c>
      <c r="DQ13" s="273">
        <f t="shared" si="54"/>
        <v>0</v>
      </c>
      <c r="DR13" s="273">
        <f t="shared" si="55"/>
        <v>0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8089</v>
      </c>
      <c r="E14" s="273">
        <f t="shared" si="1"/>
        <v>5674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4971</v>
      </c>
      <c r="K14" s="273">
        <v>0</v>
      </c>
      <c r="L14" s="273">
        <v>4971</v>
      </c>
      <c r="M14" s="273">
        <v>0</v>
      </c>
      <c r="N14" s="273">
        <f t="shared" si="4"/>
        <v>249</v>
      </c>
      <c r="O14" s="273">
        <v>0</v>
      </c>
      <c r="P14" s="273">
        <v>249</v>
      </c>
      <c r="Q14" s="273">
        <v>0</v>
      </c>
      <c r="R14" s="273">
        <f t="shared" si="5"/>
        <v>389</v>
      </c>
      <c r="S14" s="273">
        <v>0</v>
      </c>
      <c r="T14" s="273">
        <v>389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65</v>
      </c>
      <c r="AE14" s="273">
        <v>0</v>
      </c>
      <c r="AF14" s="273">
        <v>65</v>
      </c>
      <c r="AG14" s="273">
        <v>0</v>
      </c>
      <c r="AH14" s="273">
        <f t="shared" si="9"/>
        <v>1995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1930</v>
      </c>
      <c r="AN14" s="273">
        <v>0</v>
      </c>
      <c r="AO14" s="273">
        <v>0</v>
      </c>
      <c r="AP14" s="273">
        <v>1930</v>
      </c>
      <c r="AQ14" s="273">
        <f t="shared" si="12"/>
        <v>65</v>
      </c>
      <c r="AR14" s="273">
        <v>0</v>
      </c>
      <c r="AS14" s="273">
        <v>0</v>
      </c>
      <c r="AT14" s="273">
        <v>65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420</v>
      </c>
      <c r="BL14" s="273">
        <f t="shared" si="18"/>
        <v>420</v>
      </c>
      <c r="BM14" s="273">
        <v>0</v>
      </c>
      <c r="BN14" s="273">
        <v>202</v>
      </c>
      <c r="BO14" s="273">
        <v>15</v>
      </c>
      <c r="BP14" s="273">
        <v>50</v>
      </c>
      <c r="BQ14" s="273">
        <v>0</v>
      </c>
      <c r="BR14" s="273">
        <v>0</v>
      </c>
      <c r="BS14" s="273">
        <v>153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6094</v>
      </c>
      <c r="CC14" s="273">
        <f t="shared" si="61"/>
        <v>0</v>
      </c>
      <c r="CD14" s="273">
        <f t="shared" si="62"/>
        <v>5173</v>
      </c>
      <c r="CE14" s="273">
        <f t="shared" si="63"/>
        <v>264</v>
      </c>
      <c r="CF14" s="273">
        <f t="shared" si="64"/>
        <v>439</v>
      </c>
      <c r="CG14" s="273">
        <f t="shared" si="24"/>
        <v>0</v>
      </c>
      <c r="CH14" s="273">
        <f t="shared" si="25"/>
        <v>0</v>
      </c>
      <c r="CI14" s="273">
        <f t="shared" si="26"/>
        <v>218</v>
      </c>
      <c r="CJ14" s="273">
        <f t="shared" si="27"/>
        <v>5674</v>
      </c>
      <c r="CK14" s="273">
        <f t="shared" si="28"/>
        <v>0</v>
      </c>
      <c r="CL14" s="273">
        <f t="shared" si="29"/>
        <v>4971</v>
      </c>
      <c r="CM14" s="273">
        <f t="shared" si="30"/>
        <v>249</v>
      </c>
      <c r="CN14" s="273">
        <f t="shared" si="31"/>
        <v>389</v>
      </c>
      <c r="CO14" s="273">
        <f t="shared" si="32"/>
        <v>0</v>
      </c>
      <c r="CP14" s="273">
        <f t="shared" si="33"/>
        <v>0</v>
      </c>
      <c r="CQ14" s="273">
        <f t="shared" si="34"/>
        <v>65</v>
      </c>
      <c r="CR14" s="273">
        <f t="shared" si="35"/>
        <v>420</v>
      </c>
      <c r="CS14" s="273">
        <f t="shared" si="36"/>
        <v>0</v>
      </c>
      <c r="CT14" s="273">
        <f t="shared" si="37"/>
        <v>202</v>
      </c>
      <c r="CU14" s="273">
        <f t="shared" si="38"/>
        <v>15</v>
      </c>
      <c r="CV14" s="273">
        <f t="shared" si="39"/>
        <v>50</v>
      </c>
      <c r="CW14" s="273">
        <f t="shared" si="65"/>
        <v>0</v>
      </c>
      <c r="CX14" s="273">
        <f t="shared" si="66"/>
        <v>0</v>
      </c>
      <c r="CY14" s="273">
        <f t="shared" si="67"/>
        <v>153</v>
      </c>
      <c r="CZ14" s="273">
        <f t="shared" si="41"/>
        <v>1995</v>
      </c>
      <c r="DA14" s="273">
        <f t="shared" si="42"/>
        <v>0</v>
      </c>
      <c r="DB14" s="273">
        <f t="shared" si="68"/>
        <v>1930</v>
      </c>
      <c r="DC14" s="273">
        <f t="shared" si="69"/>
        <v>65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1995</v>
      </c>
      <c r="DI14" s="273">
        <f t="shared" si="46"/>
        <v>0</v>
      </c>
      <c r="DJ14" s="273">
        <f t="shared" si="47"/>
        <v>1930</v>
      </c>
      <c r="DK14" s="273">
        <f t="shared" si="48"/>
        <v>65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13047</v>
      </c>
      <c r="E15" s="273">
        <f t="shared" si="1"/>
        <v>8805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6784</v>
      </c>
      <c r="K15" s="273">
        <v>0</v>
      </c>
      <c r="L15" s="273">
        <v>6784</v>
      </c>
      <c r="M15" s="273">
        <v>0</v>
      </c>
      <c r="N15" s="273">
        <f t="shared" si="4"/>
        <v>716</v>
      </c>
      <c r="O15" s="273">
        <v>0</v>
      </c>
      <c r="P15" s="273">
        <v>716</v>
      </c>
      <c r="Q15" s="273">
        <v>0</v>
      </c>
      <c r="R15" s="273">
        <f t="shared" si="5"/>
        <v>1285</v>
      </c>
      <c r="S15" s="273">
        <v>0</v>
      </c>
      <c r="T15" s="273">
        <v>1285</v>
      </c>
      <c r="U15" s="273">
        <v>0</v>
      </c>
      <c r="V15" s="273">
        <f t="shared" si="6"/>
        <v>3</v>
      </c>
      <c r="W15" s="273">
        <v>0</v>
      </c>
      <c r="X15" s="273">
        <v>3</v>
      </c>
      <c r="Y15" s="273">
        <v>0</v>
      </c>
      <c r="Z15" s="273">
        <f t="shared" si="7"/>
        <v>20</v>
      </c>
      <c r="AA15" s="273">
        <v>0</v>
      </c>
      <c r="AB15" s="273">
        <v>20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3938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3938</v>
      </c>
      <c r="AN15" s="273">
        <v>0</v>
      </c>
      <c r="AO15" s="273">
        <v>0</v>
      </c>
      <c r="AP15" s="273">
        <v>3938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304</v>
      </c>
      <c r="BL15" s="273">
        <f t="shared" si="18"/>
        <v>304</v>
      </c>
      <c r="BM15" s="273">
        <v>0</v>
      </c>
      <c r="BN15" s="273">
        <v>0</v>
      </c>
      <c r="BO15" s="273">
        <v>0</v>
      </c>
      <c r="BP15" s="273">
        <v>1</v>
      </c>
      <c r="BQ15" s="273">
        <v>0</v>
      </c>
      <c r="BR15" s="273">
        <v>0</v>
      </c>
      <c r="BS15" s="273">
        <v>303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9109</v>
      </c>
      <c r="CC15" s="273">
        <f t="shared" si="61"/>
        <v>0</v>
      </c>
      <c r="CD15" s="273">
        <f t="shared" si="62"/>
        <v>6784</v>
      </c>
      <c r="CE15" s="273">
        <f t="shared" si="63"/>
        <v>716</v>
      </c>
      <c r="CF15" s="273">
        <f t="shared" si="64"/>
        <v>1286</v>
      </c>
      <c r="CG15" s="273">
        <f t="shared" si="24"/>
        <v>3</v>
      </c>
      <c r="CH15" s="273">
        <f t="shared" si="25"/>
        <v>20</v>
      </c>
      <c r="CI15" s="273">
        <f t="shared" si="26"/>
        <v>303</v>
      </c>
      <c r="CJ15" s="273">
        <f t="shared" si="27"/>
        <v>8805</v>
      </c>
      <c r="CK15" s="273">
        <f t="shared" si="28"/>
        <v>0</v>
      </c>
      <c r="CL15" s="273">
        <f t="shared" si="29"/>
        <v>6784</v>
      </c>
      <c r="CM15" s="273">
        <f t="shared" si="30"/>
        <v>716</v>
      </c>
      <c r="CN15" s="273">
        <f t="shared" si="31"/>
        <v>1285</v>
      </c>
      <c r="CO15" s="273">
        <f t="shared" si="32"/>
        <v>3</v>
      </c>
      <c r="CP15" s="273">
        <f t="shared" si="33"/>
        <v>20</v>
      </c>
      <c r="CQ15" s="273">
        <f t="shared" si="34"/>
        <v>0</v>
      </c>
      <c r="CR15" s="273">
        <f t="shared" si="35"/>
        <v>304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1</v>
      </c>
      <c r="CW15" s="273">
        <f t="shared" si="65"/>
        <v>0</v>
      </c>
      <c r="CX15" s="273">
        <f t="shared" si="66"/>
        <v>0</v>
      </c>
      <c r="CY15" s="273">
        <f t="shared" si="67"/>
        <v>303</v>
      </c>
      <c r="CZ15" s="273">
        <f t="shared" si="41"/>
        <v>3938</v>
      </c>
      <c r="DA15" s="273">
        <f t="shared" si="42"/>
        <v>0</v>
      </c>
      <c r="DB15" s="273">
        <f t="shared" si="68"/>
        <v>3938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3938</v>
      </c>
      <c r="DI15" s="273">
        <f t="shared" si="46"/>
        <v>0</v>
      </c>
      <c r="DJ15" s="273">
        <f t="shared" si="47"/>
        <v>3938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4</v>
      </c>
      <c r="DZ15" s="273">
        <v>0</v>
      </c>
      <c r="EA15" s="273">
        <v>0</v>
      </c>
      <c r="EB15" s="273">
        <v>0</v>
      </c>
      <c r="EC15" s="273">
        <v>4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6087</v>
      </c>
      <c r="E16" s="273">
        <f t="shared" si="1"/>
        <v>3395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2778</v>
      </c>
      <c r="K16" s="273">
        <v>2430</v>
      </c>
      <c r="L16" s="273">
        <v>348</v>
      </c>
      <c r="M16" s="273">
        <v>0</v>
      </c>
      <c r="N16" s="273">
        <f t="shared" si="4"/>
        <v>258</v>
      </c>
      <c r="O16" s="273">
        <v>0</v>
      </c>
      <c r="P16" s="273">
        <v>258</v>
      </c>
      <c r="Q16" s="273">
        <v>0</v>
      </c>
      <c r="R16" s="273">
        <f t="shared" si="5"/>
        <v>347</v>
      </c>
      <c r="S16" s="273">
        <v>347</v>
      </c>
      <c r="T16" s="273">
        <v>0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12</v>
      </c>
      <c r="AE16" s="273">
        <v>12</v>
      </c>
      <c r="AF16" s="273">
        <v>0</v>
      </c>
      <c r="AG16" s="273">
        <v>0</v>
      </c>
      <c r="AH16" s="273">
        <f t="shared" si="9"/>
        <v>1515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645</v>
      </c>
      <c r="AN16" s="273">
        <v>0</v>
      </c>
      <c r="AO16" s="273">
        <v>0</v>
      </c>
      <c r="AP16" s="273">
        <v>645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870</v>
      </c>
      <c r="AV16" s="273">
        <v>0</v>
      </c>
      <c r="AW16" s="273">
        <v>0</v>
      </c>
      <c r="AX16" s="273">
        <v>870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1177</v>
      </c>
      <c r="BL16" s="273">
        <f t="shared" si="18"/>
        <v>624</v>
      </c>
      <c r="BM16" s="273">
        <v>0</v>
      </c>
      <c r="BN16" s="273">
        <v>553</v>
      </c>
      <c r="BO16" s="273">
        <v>71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553</v>
      </c>
      <c r="BU16" s="273">
        <v>0</v>
      </c>
      <c r="BV16" s="273">
        <v>553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4019</v>
      </c>
      <c r="CC16" s="273">
        <f t="shared" si="61"/>
        <v>0</v>
      </c>
      <c r="CD16" s="273">
        <f t="shared" si="62"/>
        <v>3331</v>
      </c>
      <c r="CE16" s="273">
        <f t="shared" si="63"/>
        <v>329</v>
      </c>
      <c r="CF16" s="273">
        <f t="shared" si="64"/>
        <v>347</v>
      </c>
      <c r="CG16" s="273">
        <f t="shared" si="24"/>
        <v>0</v>
      </c>
      <c r="CH16" s="273">
        <f t="shared" si="25"/>
        <v>0</v>
      </c>
      <c r="CI16" s="273">
        <f t="shared" si="26"/>
        <v>12</v>
      </c>
      <c r="CJ16" s="273">
        <f t="shared" si="27"/>
        <v>3395</v>
      </c>
      <c r="CK16" s="273">
        <f t="shared" si="28"/>
        <v>0</v>
      </c>
      <c r="CL16" s="273">
        <f t="shared" si="29"/>
        <v>2778</v>
      </c>
      <c r="CM16" s="273">
        <f t="shared" si="30"/>
        <v>258</v>
      </c>
      <c r="CN16" s="273">
        <f t="shared" si="31"/>
        <v>347</v>
      </c>
      <c r="CO16" s="273">
        <f t="shared" si="32"/>
        <v>0</v>
      </c>
      <c r="CP16" s="273">
        <f t="shared" si="33"/>
        <v>0</v>
      </c>
      <c r="CQ16" s="273">
        <f t="shared" si="34"/>
        <v>12</v>
      </c>
      <c r="CR16" s="273">
        <f t="shared" si="35"/>
        <v>624</v>
      </c>
      <c r="CS16" s="273">
        <f t="shared" si="36"/>
        <v>0</v>
      </c>
      <c r="CT16" s="273">
        <f t="shared" si="37"/>
        <v>553</v>
      </c>
      <c r="CU16" s="273">
        <f t="shared" si="38"/>
        <v>71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2068</v>
      </c>
      <c r="DA16" s="273">
        <f t="shared" si="42"/>
        <v>0</v>
      </c>
      <c r="DB16" s="273">
        <f t="shared" si="68"/>
        <v>1198</v>
      </c>
      <c r="DC16" s="273">
        <f t="shared" si="69"/>
        <v>0</v>
      </c>
      <c r="DD16" s="273">
        <f t="shared" si="70"/>
        <v>870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1515</v>
      </c>
      <c r="DI16" s="273">
        <f t="shared" si="46"/>
        <v>0</v>
      </c>
      <c r="DJ16" s="273">
        <f t="shared" si="47"/>
        <v>645</v>
      </c>
      <c r="DK16" s="273">
        <f t="shared" si="48"/>
        <v>0</v>
      </c>
      <c r="DL16" s="273">
        <f t="shared" si="49"/>
        <v>870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553</v>
      </c>
      <c r="DQ16" s="273">
        <f t="shared" si="54"/>
        <v>0</v>
      </c>
      <c r="DR16" s="273">
        <f t="shared" si="55"/>
        <v>553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1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6838</v>
      </c>
      <c r="E17" s="273">
        <f t="shared" si="1"/>
        <v>3252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2503</v>
      </c>
      <c r="K17" s="273">
        <v>0</v>
      </c>
      <c r="L17" s="273">
        <v>2503</v>
      </c>
      <c r="M17" s="273">
        <v>0</v>
      </c>
      <c r="N17" s="273">
        <f t="shared" si="4"/>
        <v>333</v>
      </c>
      <c r="O17" s="273">
        <v>0</v>
      </c>
      <c r="P17" s="273">
        <v>333</v>
      </c>
      <c r="Q17" s="273">
        <v>0</v>
      </c>
      <c r="R17" s="273">
        <f t="shared" si="5"/>
        <v>400</v>
      </c>
      <c r="S17" s="273">
        <v>0</v>
      </c>
      <c r="T17" s="273">
        <v>400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16</v>
      </c>
      <c r="AE17" s="273">
        <v>0</v>
      </c>
      <c r="AF17" s="273">
        <v>16</v>
      </c>
      <c r="AG17" s="273">
        <v>0</v>
      </c>
      <c r="AH17" s="273">
        <f t="shared" si="9"/>
        <v>1281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1129</v>
      </c>
      <c r="AN17" s="273">
        <v>0</v>
      </c>
      <c r="AO17" s="273">
        <v>0</v>
      </c>
      <c r="AP17" s="273">
        <v>1129</v>
      </c>
      <c r="AQ17" s="273">
        <f t="shared" si="12"/>
        <v>152</v>
      </c>
      <c r="AR17" s="273">
        <v>0</v>
      </c>
      <c r="AS17" s="273">
        <v>0</v>
      </c>
      <c r="AT17" s="273">
        <v>152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2305</v>
      </c>
      <c r="BL17" s="273">
        <f t="shared" si="18"/>
        <v>902</v>
      </c>
      <c r="BM17" s="273">
        <v>0</v>
      </c>
      <c r="BN17" s="273">
        <v>477</v>
      </c>
      <c r="BO17" s="273">
        <v>418</v>
      </c>
      <c r="BP17" s="273">
        <v>7</v>
      </c>
      <c r="BQ17" s="273">
        <v>0</v>
      </c>
      <c r="BR17" s="273">
        <v>0</v>
      </c>
      <c r="BS17" s="273">
        <v>0</v>
      </c>
      <c r="BT17" s="273">
        <f t="shared" si="20"/>
        <v>1403</v>
      </c>
      <c r="BU17" s="273">
        <v>0</v>
      </c>
      <c r="BV17" s="273">
        <v>1037</v>
      </c>
      <c r="BW17" s="273">
        <v>317</v>
      </c>
      <c r="BX17" s="273">
        <v>49</v>
      </c>
      <c r="BY17" s="273">
        <v>0</v>
      </c>
      <c r="BZ17" s="273">
        <v>0</v>
      </c>
      <c r="CA17" s="273">
        <v>0</v>
      </c>
      <c r="CB17" s="273">
        <f t="shared" si="22"/>
        <v>4154</v>
      </c>
      <c r="CC17" s="273">
        <f t="shared" si="61"/>
        <v>0</v>
      </c>
      <c r="CD17" s="273">
        <f t="shared" si="62"/>
        <v>2980</v>
      </c>
      <c r="CE17" s="273">
        <f t="shared" si="63"/>
        <v>751</v>
      </c>
      <c r="CF17" s="273">
        <f t="shared" si="64"/>
        <v>407</v>
      </c>
      <c r="CG17" s="273">
        <f t="shared" si="24"/>
        <v>0</v>
      </c>
      <c r="CH17" s="273">
        <f t="shared" si="25"/>
        <v>0</v>
      </c>
      <c r="CI17" s="273">
        <f t="shared" si="26"/>
        <v>16</v>
      </c>
      <c r="CJ17" s="273">
        <f t="shared" si="27"/>
        <v>3252</v>
      </c>
      <c r="CK17" s="273">
        <f t="shared" si="28"/>
        <v>0</v>
      </c>
      <c r="CL17" s="273">
        <f t="shared" si="29"/>
        <v>2503</v>
      </c>
      <c r="CM17" s="273">
        <f t="shared" si="30"/>
        <v>333</v>
      </c>
      <c r="CN17" s="273">
        <f t="shared" si="31"/>
        <v>400</v>
      </c>
      <c r="CO17" s="273">
        <f t="shared" si="32"/>
        <v>0</v>
      </c>
      <c r="CP17" s="273">
        <f t="shared" si="33"/>
        <v>0</v>
      </c>
      <c r="CQ17" s="273">
        <f t="shared" si="34"/>
        <v>16</v>
      </c>
      <c r="CR17" s="273">
        <f t="shared" si="35"/>
        <v>902</v>
      </c>
      <c r="CS17" s="273">
        <f t="shared" si="36"/>
        <v>0</v>
      </c>
      <c r="CT17" s="273">
        <f t="shared" si="37"/>
        <v>477</v>
      </c>
      <c r="CU17" s="273">
        <f t="shared" si="38"/>
        <v>418</v>
      </c>
      <c r="CV17" s="273">
        <f t="shared" si="39"/>
        <v>7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2684</v>
      </c>
      <c r="DA17" s="273">
        <f t="shared" si="42"/>
        <v>0</v>
      </c>
      <c r="DB17" s="273">
        <f t="shared" si="68"/>
        <v>2166</v>
      </c>
      <c r="DC17" s="273">
        <f t="shared" si="69"/>
        <v>469</v>
      </c>
      <c r="DD17" s="273">
        <f t="shared" si="70"/>
        <v>49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1281</v>
      </c>
      <c r="DI17" s="273">
        <f t="shared" si="46"/>
        <v>0</v>
      </c>
      <c r="DJ17" s="273">
        <f t="shared" si="47"/>
        <v>1129</v>
      </c>
      <c r="DK17" s="273">
        <f t="shared" si="48"/>
        <v>152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1403</v>
      </c>
      <c r="DQ17" s="273">
        <f t="shared" si="54"/>
        <v>0</v>
      </c>
      <c r="DR17" s="273">
        <f t="shared" si="55"/>
        <v>1037</v>
      </c>
      <c r="DS17" s="273">
        <f t="shared" si="56"/>
        <v>317</v>
      </c>
      <c r="DT17" s="273">
        <f t="shared" si="57"/>
        <v>49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1</v>
      </c>
      <c r="DZ17" s="273">
        <v>0</v>
      </c>
      <c r="EA17" s="273">
        <v>1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7111</v>
      </c>
      <c r="E18" s="273">
        <f t="shared" si="1"/>
        <v>5610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4095</v>
      </c>
      <c r="K18" s="273">
        <v>12</v>
      </c>
      <c r="L18" s="273">
        <v>4083</v>
      </c>
      <c r="M18" s="273">
        <v>0</v>
      </c>
      <c r="N18" s="273">
        <f t="shared" si="4"/>
        <v>450</v>
      </c>
      <c r="O18" s="273">
        <v>211</v>
      </c>
      <c r="P18" s="273">
        <v>239</v>
      </c>
      <c r="Q18" s="273">
        <v>0</v>
      </c>
      <c r="R18" s="273">
        <f t="shared" si="5"/>
        <v>1015</v>
      </c>
      <c r="S18" s="273">
        <v>247</v>
      </c>
      <c r="T18" s="273">
        <v>768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50</v>
      </c>
      <c r="AE18" s="273">
        <v>50</v>
      </c>
      <c r="AF18" s="273">
        <v>0</v>
      </c>
      <c r="AG18" s="273">
        <v>0</v>
      </c>
      <c r="AH18" s="273">
        <f t="shared" si="9"/>
        <v>1501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1501</v>
      </c>
      <c r="AN18" s="273">
        <v>0</v>
      </c>
      <c r="AO18" s="273">
        <v>0</v>
      </c>
      <c r="AP18" s="273">
        <v>1501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0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5610</v>
      </c>
      <c r="CC18" s="273">
        <f t="shared" si="61"/>
        <v>0</v>
      </c>
      <c r="CD18" s="273">
        <f t="shared" si="62"/>
        <v>4095</v>
      </c>
      <c r="CE18" s="273">
        <f t="shared" si="63"/>
        <v>450</v>
      </c>
      <c r="CF18" s="273">
        <f t="shared" si="64"/>
        <v>1015</v>
      </c>
      <c r="CG18" s="273">
        <f t="shared" si="24"/>
        <v>0</v>
      </c>
      <c r="CH18" s="273">
        <f t="shared" si="25"/>
        <v>0</v>
      </c>
      <c r="CI18" s="273">
        <f t="shared" si="26"/>
        <v>50</v>
      </c>
      <c r="CJ18" s="273">
        <f t="shared" si="27"/>
        <v>5610</v>
      </c>
      <c r="CK18" s="273">
        <f t="shared" si="28"/>
        <v>0</v>
      </c>
      <c r="CL18" s="273">
        <f t="shared" si="29"/>
        <v>4095</v>
      </c>
      <c r="CM18" s="273">
        <f t="shared" si="30"/>
        <v>450</v>
      </c>
      <c r="CN18" s="273">
        <f t="shared" si="31"/>
        <v>1015</v>
      </c>
      <c r="CO18" s="273">
        <f t="shared" si="32"/>
        <v>0</v>
      </c>
      <c r="CP18" s="273">
        <f t="shared" si="33"/>
        <v>0</v>
      </c>
      <c r="CQ18" s="273">
        <f t="shared" si="34"/>
        <v>50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1501</v>
      </c>
      <c r="DA18" s="273">
        <f t="shared" si="42"/>
        <v>0</v>
      </c>
      <c r="DB18" s="273">
        <f t="shared" si="68"/>
        <v>1501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1501</v>
      </c>
      <c r="DI18" s="273">
        <f t="shared" si="46"/>
        <v>0</v>
      </c>
      <c r="DJ18" s="273">
        <f t="shared" si="47"/>
        <v>1501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2</v>
      </c>
      <c r="DZ18" s="273">
        <v>0</v>
      </c>
      <c r="EA18" s="273">
        <v>0</v>
      </c>
      <c r="EB18" s="273">
        <v>0</v>
      </c>
      <c r="EC18" s="273">
        <v>2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1593</v>
      </c>
      <c r="E19" s="273">
        <f t="shared" si="1"/>
        <v>862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687</v>
      </c>
      <c r="K19" s="273">
        <v>0</v>
      </c>
      <c r="L19" s="273">
        <v>687</v>
      </c>
      <c r="M19" s="273">
        <v>0</v>
      </c>
      <c r="N19" s="273">
        <f t="shared" si="4"/>
        <v>11</v>
      </c>
      <c r="O19" s="273">
        <v>0</v>
      </c>
      <c r="P19" s="273">
        <v>11</v>
      </c>
      <c r="Q19" s="273">
        <v>0</v>
      </c>
      <c r="R19" s="273">
        <f t="shared" si="5"/>
        <v>164</v>
      </c>
      <c r="S19" s="273">
        <v>0</v>
      </c>
      <c r="T19" s="273">
        <v>164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243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241</v>
      </c>
      <c r="AN19" s="273">
        <v>0</v>
      </c>
      <c r="AO19" s="273">
        <v>0</v>
      </c>
      <c r="AP19" s="273">
        <v>241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2</v>
      </c>
      <c r="AV19" s="273">
        <v>0</v>
      </c>
      <c r="AW19" s="273">
        <v>0</v>
      </c>
      <c r="AX19" s="273">
        <v>2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488</v>
      </c>
      <c r="BL19" s="273">
        <f t="shared" si="18"/>
        <v>197</v>
      </c>
      <c r="BM19" s="273">
        <v>0</v>
      </c>
      <c r="BN19" s="273">
        <v>44</v>
      </c>
      <c r="BO19" s="273">
        <v>4</v>
      </c>
      <c r="BP19" s="273">
        <v>95</v>
      </c>
      <c r="BQ19" s="273">
        <v>0</v>
      </c>
      <c r="BR19" s="273">
        <v>0</v>
      </c>
      <c r="BS19" s="273">
        <v>54</v>
      </c>
      <c r="BT19" s="273">
        <f t="shared" si="20"/>
        <v>291</v>
      </c>
      <c r="BU19" s="273">
        <v>0</v>
      </c>
      <c r="BV19" s="273">
        <v>291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1059</v>
      </c>
      <c r="CC19" s="273">
        <f t="shared" si="61"/>
        <v>0</v>
      </c>
      <c r="CD19" s="273">
        <f t="shared" si="62"/>
        <v>731</v>
      </c>
      <c r="CE19" s="273">
        <f t="shared" si="63"/>
        <v>15</v>
      </c>
      <c r="CF19" s="273">
        <f t="shared" si="64"/>
        <v>259</v>
      </c>
      <c r="CG19" s="273">
        <f t="shared" si="24"/>
        <v>0</v>
      </c>
      <c r="CH19" s="273">
        <f t="shared" si="25"/>
        <v>0</v>
      </c>
      <c r="CI19" s="273">
        <f t="shared" si="26"/>
        <v>54</v>
      </c>
      <c r="CJ19" s="273">
        <f t="shared" si="27"/>
        <v>862</v>
      </c>
      <c r="CK19" s="273">
        <f t="shared" si="28"/>
        <v>0</v>
      </c>
      <c r="CL19" s="273">
        <f t="shared" si="29"/>
        <v>687</v>
      </c>
      <c r="CM19" s="273">
        <f t="shared" si="30"/>
        <v>11</v>
      </c>
      <c r="CN19" s="273">
        <f t="shared" si="31"/>
        <v>164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197</v>
      </c>
      <c r="CS19" s="273">
        <f t="shared" si="36"/>
        <v>0</v>
      </c>
      <c r="CT19" s="273">
        <f t="shared" si="37"/>
        <v>44</v>
      </c>
      <c r="CU19" s="273">
        <f t="shared" si="38"/>
        <v>4</v>
      </c>
      <c r="CV19" s="273">
        <f t="shared" si="39"/>
        <v>95</v>
      </c>
      <c r="CW19" s="273">
        <f t="shared" si="65"/>
        <v>0</v>
      </c>
      <c r="CX19" s="273">
        <f t="shared" si="66"/>
        <v>0</v>
      </c>
      <c r="CY19" s="273">
        <f t="shared" si="67"/>
        <v>54</v>
      </c>
      <c r="CZ19" s="273">
        <f t="shared" si="41"/>
        <v>534</v>
      </c>
      <c r="DA19" s="273">
        <f t="shared" si="42"/>
        <v>0</v>
      </c>
      <c r="DB19" s="273">
        <f t="shared" si="68"/>
        <v>532</v>
      </c>
      <c r="DC19" s="273">
        <f t="shared" si="69"/>
        <v>0</v>
      </c>
      <c r="DD19" s="273">
        <f t="shared" si="70"/>
        <v>2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243</v>
      </c>
      <c r="DI19" s="273">
        <f t="shared" si="46"/>
        <v>0</v>
      </c>
      <c r="DJ19" s="273">
        <f t="shared" si="47"/>
        <v>241</v>
      </c>
      <c r="DK19" s="273">
        <f t="shared" si="48"/>
        <v>0</v>
      </c>
      <c r="DL19" s="273">
        <f t="shared" si="49"/>
        <v>2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291</v>
      </c>
      <c r="DQ19" s="273">
        <f t="shared" si="54"/>
        <v>0</v>
      </c>
      <c r="DR19" s="273">
        <f t="shared" si="55"/>
        <v>291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3</v>
      </c>
      <c r="DZ19" s="273">
        <v>0</v>
      </c>
      <c r="EA19" s="273">
        <v>0</v>
      </c>
      <c r="EB19" s="273">
        <v>0</v>
      </c>
      <c r="EC19" s="273">
        <v>3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5966</v>
      </c>
      <c r="E20" s="273">
        <f t="shared" si="1"/>
        <v>3677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2682</v>
      </c>
      <c r="K20" s="273">
        <v>2682</v>
      </c>
      <c r="L20" s="273">
        <v>0</v>
      </c>
      <c r="M20" s="273">
        <v>0</v>
      </c>
      <c r="N20" s="273">
        <f t="shared" si="4"/>
        <v>226</v>
      </c>
      <c r="O20" s="273">
        <v>226</v>
      </c>
      <c r="P20" s="273">
        <v>0</v>
      </c>
      <c r="Q20" s="273">
        <v>0</v>
      </c>
      <c r="R20" s="273">
        <f t="shared" si="5"/>
        <v>695</v>
      </c>
      <c r="S20" s="273">
        <v>695</v>
      </c>
      <c r="T20" s="273">
        <v>0</v>
      </c>
      <c r="U20" s="273">
        <v>0</v>
      </c>
      <c r="V20" s="273">
        <f t="shared" si="6"/>
        <v>1</v>
      </c>
      <c r="W20" s="273">
        <v>1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74</v>
      </c>
      <c r="AE20" s="273">
        <v>74</v>
      </c>
      <c r="AF20" s="273">
        <v>0</v>
      </c>
      <c r="AG20" s="273">
        <v>0</v>
      </c>
      <c r="AH20" s="273">
        <f t="shared" si="9"/>
        <v>2289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2289</v>
      </c>
      <c r="AN20" s="273">
        <v>0</v>
      </c>
      <c r="AO20" s="273">
        <v>0</v>
      </c>
      <c r="AP20" s="273">
        <v>2289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0</v>
      </c>
      <c r="BL20" s="273">
        <f t="shared" si="18"/>
        <v>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3677</v>
      </c>
      <c r="CC20" s="273">
        <f t="shared" si="61"/>
        <v>0</v>
      </c>
      <c r="CD20" s="273">
        <f t="shared" si="62"/>
        <v>2682</v>
      </c>
      <c r="CE20" s="273">
        <f t="shared" si="63"/>
        <v>226</v>
      </c>
      <c r="CF20" s="273">
        <f t="shared" si="64"/>
        <v>695</v>
      </c>
      <c r="CG20" s="273">
        <f t="shared" si="24"/>
        <v>1</v>
      </c>
      <c r="CH20" s="273">
        <f t="shared" si="25"/>
        <v>0</v>
      </c>
      <c r="CI20" s="273">
        <f t="shared" si="26"/>
        <v>74</v>
      </c>
      <c r="CJ20" s="273">
        <f t="shared" si="27"/>
        <v>3677</v>
      </c>
      <c r="CK20" s="273">
        <f t="shared" si="28"/>
        <v>0</v>
      </c>
      <c r="CL20" s="273">
        <f t="shared" si="29"/>
        <v>2682</v>
      </c>
      <c r="CM20" s="273">
        <f t="shared" si="30"/>
        <v>226</v>
      </c>
      <c r="CN20" s="273">
        <f t="shared" si="31"/>
        <v>695</v>
      </c>
      <c r="CO20" s="273">
        <f t="shared" si="32"/>
        <v>1</v>
      </c>
      <c r="CP20" s="273">
        <f t="shared" si="33"/>
        <v>0</v>
      </c>
      <c r="CQ20" s="273">
        <f t="shared" si="34"/>
        <v>74</v>
      </c>
      <c r="CR20" s="273">
        <f t="shared" si="35"/>
        <v>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2289</v>
      </c>
      <c r="DA20" s="273">
        <f t="shared" si="42"/>
        <v>0</v>
      </c>
      <c r="DB20" s="273">
        <f t="shared" si="68"/>
        <v>2289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2289</v>
      </c>
      <c r="DI20" s="273">
        <f t="shared" si="46"/>
        <v>0</v>
      </c>
      <c r="DJ20" s="273">
        <f t="shared" si="47"/>
        <v>2289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2</v>
      </c>
      <c r="DZ20" s="273">
        <v>2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5685</v>
      </c>
      <c r="E21" s="273">
        <f t="shared" si="1"/>
        <v>4473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2944</v>
      </c>
      <c r="K21" s="273">
        <v>0</v>
      </c>
      <c r="L21" s="273">
        <v>2944</v>
      </c>
      <c r="M21" s="273">
        <v>0</v>
      </c>
      <c r="N21" s="273">
        <f t="shared" si="4"/>
        <v>455</v>
      </c>
      <c r="O21" s="273">
        <v>0</v>
      </c>
      <c r="P21" s="273">
        <v>455</v>
      </c>
      <c r="Q21" s="273">
        <v>0</v>
      </c>
      <c r="R21" s="273">
        <f t="shared" si="5"/>
        <v>835</v>
      </c>
      <c r="S21" s="273">
        <v>0</v>
      </c>
      <c r="T21" s="273">
        <v>835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8</v>
      </c>
      <c r="AA21" s="273">
        <v>0</v>
      </c>
      <c r="AB21" s="273">
        <v>8</v>
      </c>
      <c r="AC21" s="273">
        <v>0</v>
      </c>
      <c r="AD21" s="273">
        <f t="shared" si="8"/>
        <v>231</v>
      </c>
      <c r="AE21" s="273">
        <v>0</v>
      </c>
      <c r="AF21" s="273">
        <v>231</v>
      </c>
      <c r="AG21" s="273">
        <v>0</v>
      </c>
      <c r="AH21" s="273">
        <f t="shared" si="9"/>
        <v>1015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984</v>
      </c>
      <c r="AN21" s="273">
        <v>0</v>
      </c>
      <c r="AO21" s="273">
        <v>0</v>
      </c>
      <c r="AP21" s="273">
        <v>984</v>
      </c>
      <c r="AQ21" s="273">
        <f t="shared" si="12"/>
        <v>22</v>
      </c>
      <c r="AR21" s="273">
        <v>0</v>
      </c>
      <c r="AS21" s="273">
        <v>0</v>
      </c>
      <c r="AT21" s="273">
        <v>22</v>
      </c>
      <c r="AU21" s="273">
        <f t="shared" si="13"/>
        <v>9</v>
      </c>
      <c r="AV21" s="273">
        <v>0</v>
      </c>
      <c r="AW21" s="273">
        <v>0</v>
      </c>
      <c r="AX21" s="273">
        <v>9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197</v>
      </c>
      <c r="BL21" s="273">
        <f t="shared" si="18"/>
        <v>32</v>
      </c>
      <c r="BM21" s="273">
        <v>0</v>
      </c>
      <c r="BN21" s="273">
        <v>4</v>
      </c>
      <c r="BO21" s="273">
        <v>28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165</v>
      </c>
      <c r="BU21" s="273">
        <v>0</v>
      </c>
      <c r="BV21" s="273">
        <v>165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4505</v>
      </c>
      <c r="CC21" s="273">
        <f t="shared" si="61"/>
        <v>0</v>
      </c>
      <c r="CD21" s="273">
        <f t="shared" si="62"/>
        <v>2948</v>
      </c>
      <c r="CE21" s="273">
        <f t="shared" si="63"/>
        <v>483</v>
      </c>
      <c r="CF21" s="273">
        <f t="shared" si="64"/>
        <v>835</v>
      </c>
      <c r="CG21" s="273">
        <f t="shared" si="24"/>
        <v>0</v>
      </c>
      <c r="CH21" s="273">
        <f t="shared" si="25"/>
        <v>8</v>
      </c>
      <c r="CI21" s="273">
        <f t="shared" si="26"/>
        <v>231</v>
      </c>
      <c r="CJ21" s="273">
        <f t="shared" si="27"/>
        <v>4473</v>
      </c>
      <c r="CK21" s="273">
        <f t="shared" si="28"/>
        <v>0</v>
      </c>
      <c r="CL21" s="273">
        <f t="shared" si="29"/>
        <v>2944</v>
      </c>
      <c r="CM21" s="273">
        <f t="shared" si="30"/>
        <v>455</v>
      </c>
      <c r="CN21" s="273">
        <f t="shared" si="31"/>
        <v>835</v>
      </c>
      <c r="CO21" s="273">
        <f t="shared" si="32"/>
        <v>0</v>
      </c>
      <c r="CP21" s="273">
        <f t="shared" si="33"/>
        <v>8</v>
      </c>
      <c r="CQ21" s="273">
        <f t="shared" si="34"/>
        <v>231</v>
      </c>
      <c r="CR21" s="273">
        <f t="shared" si="35"/>
        <v>32</v>
      </c>
      <c r="CS21" s="273">
        <f t="shared" si="36"/>
        <v>0</v>
      </c>
      <c r="CT21" s="273">
        <f t="shared" si="37"/>
        <v>4</v>
      </c>
      <c r="CU21" s="273">
        <f t="shared" si="38"/>
        <v>28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1180</v>
      </c>
      <c r="DA21" s="273">
        <f t="shared" si="42"/>
        <v>0</v>
      </c>
      <c r="DB21" s="273">
        <f t="shared" si="68"/>
        <v>1149</v>
      </c>
      <c r="DC21" s="273">
        <f t="shared" si="69"/>
        <v>22</v>
      </c>
      <c r="DD21" s="273">
        <f t="shared" si="70"/>
        <v>9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1015</v>
      </c>
      <c r="DI21" s="273">
        <f t="shared" si="46"/>
        <v>0</v>
      </c>
      <c r="DJ21" s="273">
        <f t="shared" si="47"/>
        <v>984</v>
      </c>
      <c r="DK21" s="273">
        <f t="shared" si="48"/>
        <v>22</v>
      </c>
      <c r="DL21" s="273">
        <f t="shared" si="49"/>
        <v>9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165</v>
      </c>
      <c r="DQ21" s="273">
        <f t="shared" si="54"/>
        <v>0</v>
      </c>
      <c r="DR21" s="273">
        <f t="shared" si="55"/>
        <v>165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1</v>
      </c>
      <c r="DZ21" s="273">
        <v>0</v>
      </c>
      <c r="EA21" s="273">
        <v>0</v>
      </c>
      <c r="EB21" s="273">
        <v>0</v>
      </c>
      <c r="EC21" s="273">
        <v>1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3422</v>
      </c>
      <c r="E22" s="273">
        <f t="shared" si="1"/>
        <v>2212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1678</v>
      </c>
      <c r="K22" s="273">
        <v>1678</v>
      </c>
      <c r="L22" s="273">
        <v>0</v>
      </c>
      <c r="M22" s="273">
        <v>0</v>
      </c>
      <c r="N22" s="273">
        <f t="shared" si="4"/>
        <v>296</v>
      </c>
      <c r="O22" s="273">
        <v>296</v>
      </c>
      <c r="P22" s="273">
        <v>0</v>
      </c>
      <c r="Q22" s="273">
        <v>0</v>
      </c>
      <c r="R22" s="273">
        <f t="shared" si="5"/>
        <v>238</v>
      </c>
      <c r="S22" s="273">
        <v>238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1210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1210</v>
      </c>
      <c r="AN22" s="273">
        <v>1210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0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2212</v>
      </c>
      <c r="CC22" s="273">
        <f t="shared" si="61"/>
        <v>0</v>
      </c>
      <c r="CD22" s="273">
        <f t="shared" si="62"/>
        <v>1678</v>
      </c>
      <c r="CE22" s="273">
        <f t="shared" si="63"/>
        <v>296</v>
      </c>
      <c r="CF22" s="273">
        <f t="shared" si="64"/>
        <v>238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2212</v>
      </c>
      <c r="CK22" s="273">
        <f t="shared" si="28"/>
        <v>0</v>
      </c>
      <c r="CL22" s="273">
        <f t="shared" si="29"/>
        <v>1678</v>
      </c>
      <c r="CM22" s="273">
        <f t="shared" si="30"/>
        <v>296</v>
      </c>
      <c r="CN22" s="273">
        <f t="shared" si="31"/>
        <v>238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1210</v>
      </c>
      <c r="DA22" s="273">
        <f t="shared" si="42"/>
        <v>0</v>
      </c>
      <c r="DB22" s="273">
        <f t="shared" si="68"/>
        <v>1210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1210</v>
      </c>
      <c r="DI22" s="273">
        <f t="shared" si="46"/>
        <v>0</v>
      </c>
      <c r="DJ22" s="273">
        <f t="shared" si="47"/>
        <v>1210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5444</v>
      </c>
      <c r="E23" s="273">
        <f t="shared" si="1"/>
        <v>4354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3360</v>
      </c>
      <c r="K23" s="273">
        <v>350</v>
      </c>
      <c r="L23" s="273">
        <v>3010</v>
      </c>
      <c r="M23" s="273">
        <v>0</v>
      </c>
      <c r="N23" s="273">
        <f t="shared" si="4"/>
        <v>194</v>
      </c>
      <c r="O23" s="273">
        <v>58</v>
      </c>
      <c r="P23" s="273">
        <v>136</v>
      </c>
      <c r="Q23" s="273">
        <v>0</v>
      </c>
      <c r="R23" s="273">
        <f t="shared" si="5"/>
        <v>639</v>
      </c>
      <c r="S23" s="273">
        <v>84</v>
      </c>
      <c r="T23" s="273">
        <v>555</v>
      </c>
      <c r="U23" s="273">
        <v>0</v>
      </c>
      <c r="V23" s="273">
        <f t="shared" si="6"/>
        <v>3</v>
      </c>
      <c r="W23" s="273">
        <v>0</v>
      </c>
      <c r="X23" s="273">
        <v>3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161</v>
      </c>
      <c r="AE23" s="273">
        <v>78</v>
      </c>
      <c r="AF23" s="273">
        <v>83</v>
      </c>
      <c r="AG23" s="273">
        <v>0</v>
      </c>
      <c r="AH23" s="273">
        <f t="shared" si="9"/>
        <v>1090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1090</v>
      </c>
      <c r="AN23" s="273">
        <v>0</v>
      </c>
      <c r="AO23" s="273">
        <v>0</v>
      </c>
      <c r="AP23" s="273">
        <v>1090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0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4354</v>
      </c>
      <c r="CC23" s="273">
        <f t="shared" si="61"/>
        <v>0</v>
      </c>
      <c r="CD23" s="273">
        <f t="shared" si="62"/>
        <v>3360</v>
      </c>
      <c r="CE23" s="273">
        <f t="shared" si="63"/>
        <v>194</v>
      </c>
      <c r="CF23" s="273">
        <f t="shared" si="64"/>
        <v>639</v>
      </c>
      <c r="CG23" s="273">
        <f t="shared" si="24"/>
        <v>3</v>
      </c>
      <c r="CH23" s="273">
        <f t="shared" si="25"/>
        <v>0</v>
      </c>
      <c r="CI23" s="273">
        <f t="shared" si="26"/>
        <v>161</v>
      </c>
      <c r="CJ23" s="273">
        <f t="shared" si="27"/>
        <v>4354</v>
      </c>
      <c r="CK23" s="273">
        <f t="shared" si="28"/>
        <v>0</v>
      </c>
      <c r="CL23" s="273">
        <f t="shared" si="29"/>
        <v>3360</v>
      </c>
      <c r="CM23" s="273">
        <f t="shared" si="30"/>
        <v>194</v>
      </c>
      <c r="CN23" s="273">
        <f t="shared" si="31"/>
        <v>639</v>
      </c>
      <c r="CO23" s="273">
        <f t="shared" si="32"/>
        <v>3</v>
      </c>
      <c r="CP23" s="273">
        <f t="shared" si="33"/>
        <v>0</v>
      </c>
      <c r="CQ23" s="273">
        <f t="shared" si="34"/>
        <v>161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1090</v>
      </c>
      <c r="DA23" s="273">
        <f t="shared" si="42"/>
        <v>0</v>
      </c>
      <c r="DB23" s="273">
        <f t="shared" si="68"/>
        <v>1090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1090</v>
      </c>
      <c r="DI23" s="273">
        <f t="shared" si="46"/>
        <v>0</v>
      </c>
      <c r="DJ23" s="273">
        <f t="shared" si="47"/>
        <v>1090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3672</v>
      </c>
      <c r="E24" s="273">
        <f t="shared" si="1"/>
        <v>2661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2104</v>
      </c>
      <c r="K24" s="273">
        <v>42</v>
      </c>
      <c r="L24" s="273">
        <v>2062</v>
      </c>
      <c r="M24" s="273">
        <v>0</v>
      </c>
      <c r="N24" s="273">
        <f t="shared" si="4"/>
        <v>175</v>
      </c>
      <c r="O24" s="273">
        <v>175</v>
      </c>
      <c r="P24" s="273">
        <v>0</v>
      </c>
      <c r="Q24" s="273">
        <v>0</v>
      </c>
      <c r="R24" s="273">
        <f t="shared" si="5"/>
        <v>372</v>
      </c>
      <c r="S24" s="273">
        <v>0</v>
      </c>
      <c r="T24" s="273">
        <v>372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5</v>
      </c>
      <c r="AA24" s="273">
        <v>0</v>
      </c>
      <c r="AB24" s="273">
        <v>5</v>
      </c>
      <c r="AC24" s="273">
        <v>0</v>
      </c>
      <c r="AD24" s="273">
        <f t="shared" si="8"/>
        <v>5</v>
      </c>
      <c r="AE24" s="273">
        <v>5</v>
      </c>
      <c r="AF24" s="273">
        <v>0</v>
      </c>
      <c r="AG24" s="273">
        <v>0</v>
      </c>
      <c r="AH24" s="273">
        <f t="shared" si="9"/>
        <v>1009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1009</v>
      </c>
      <c r="AN24" s="273">
        <v>11</v>
      </c>
      <c r="AO24" s="273">
        <v>0</v>
      </c>
      <c r="AP24" s="273">
        <v>998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</v>
      </c>
      <c r="BL24" s="273">
        <f t="shared" si="18"/>
        <v>2</v>
      </c>
      <c r="BM24" s="273">
        <v>0</v>
      </c>
      <c r="BN24" s="273">
        <v>0</v>
      </c>
      <c r="BO24" s="273">
        <v>2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2663</v>
      </c>
      <c r="CC24" s="273">
        <f t="shared" si="61"/>
        <v>0</v>
      </c>
      <c r="CD24" s="273">
        <f t="shared" si="62"/>
        <v>2104</v>
      </c>
      <c r="CE24" s="273">
        <f t="shared" si="63"/>
        <v>177</v>
      </c>
      <c r="CF24" s="273">
        <f t="shared" si="64"/>
        <v>372</v>
      </c>
      <c r="CG24" s="273">
        <f t="shared" si="24"/>
        <v>0</v>
      </c>
      <c r="CH24" s="273">
        <f t="shared" si="25"/>
        <v>5</v>
      </c>
      <c r="CI24" s="273">
        <f t="shared" si="26"/>
        <v>5</v>
      </c>
      <c r="CJ24" s="273">
        <f t="shared" si="27"/>
        <v>2661</v>
      </c>
      <c r="CK24" s="273">
        <f t="shared" si="28"/>
        <v>0</v>
      </c>
      <c r="CL24" s="273">
        <f t="shared" si="29"/>
        <v>2104</v>
      </c>
      <c r="CM24" s="273">
        <f t="shared" si="30"/>
        <v>175</v>
      </c>
      <c r="CN24" s="273">
        <f t="shared" si="31"/>
        <v>372</v>
      </c>
      <c r="CO24" s="273">
        <f t="shared" si="32"/>
        <v>0</v>
      </c>
      <c r="CP24" s="273">
        <f t="shared" si="33"/>
        <v>5</v>
      </c>
      <c r="CQ24" s="273">
        <f t="shared" si="34"/>
        <v>5</v>
      </c>
      <c r="CR24" s="273">
        <f t="shared" si="35"/>
        <v>2</v>
      </c>
      <c r="CS24" s="273">
        <f t="shared" si="36"/>
        <v>0</v>
      </c>
      <c r="CT24" s="273">
        <f t="shared" si="37"/>
        <v>0</v>
      </c>
      <c r="CU24" s="273">
        <f t="shared" si="38"/>
        <v>2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1009</v>
      </c>
      <c r="DA24" s="273">
        <f t="shared" si="42"/>
        <v>0</v>
      </c>
      <c r="DB24" s="273">
        <f t="shared" si="68"/>
        <v>1009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1009</v>
      </c>
      <c r="DI24" s="273">
        <f t="shared" si="46"/>
        <v>0</v>
      </c>
      <c r="DJ24" s="273">
        <f t="shared" si="47"/>
        <v>1009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1</v>
      </c>
      <c r="DZ24" s="273">
        <v>1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</row>
    <row r="26" spans="1:13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4">
    <sortCondition ref="A8:A24"/>
    <sortCondition ref="B8:B24"/>
    <sortCondition ref="C8:C24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3" man="1"/>
    <brk id="29" min="1" max="23" man="1"/>
    <brk id="42" min="1" max="23" man="1"/>
    <brk id="58" min="1" max="23" man="1"/>
    <brk id="71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香川県</v>
      </c>
      <c r="B7" s="283" t="str">
        <f>ごみ処理概要!B7</f>
        <v>37000</v>
      </c>
      <c r="C7" s="284" t="s">
        <v>3</v>
      </c>
      <c r="D7" s="285">
        <f t="shared" ref="D7:D24" si="0">SUM(E7,T7,AI7,AX7,BM7,CB7,CQ7,DF7,DU7,DZ7)</f>
        <v>276302</v>
      </c>
      <c r="E7" s="285">
        <f t="shared" ref="E7:E24" si="1">SUM(F7,M7)</f>
        <v>209460</v>
      </c>
      <c r="F7" s="285">
        <f t="shared" ref="F7:F24" si="2">SUM(G7:L7)</f>
        <v>202126</v>
      </c>
      <c r="G7" s="285">
        <f t="shared" ref="G7:L7" si="3">SUM(G$8:G$207)</f>
        <v>0</v>
      </c>
      <c r="H7" s="285">
        <f t="shared" si="3"/>
        <v>200382</v>
      </c>
      <c r="I7" s="285">
        <f t="shared" si="3"/>
        <v>1368</v>
      </c>
      <c r="J7" s="285">
        <f t="shared" si="3"/>
        <v>13</v>
      </c>
      <c r="K7" s="285">
        <f t="shared" si="3"/>
        <v>0</v>
      </c>
      <c r="L7" s="285">
        <f t="shared" si="3"/>
        <v>363</v>
      </c>
      <c r="M7" s="285">
        <f t="shared" ref="M7:M24" si="4">SUM(N7:S7)</f>
        <v>7334</v>
      </c>
      <c r="N7" s="285">
        <f t="shared" ref="N7:S7" si="5">SUM(N$8:N$207)</f>
        <v>0</v>
      </c>
      <c r="O7" s="285">
        <f t="shared" si="5"/>
        <v>7117</v>
      </c>
      <c r="P7" s="285">
        <f t="shared" si="5"/>
        <v>15</v>
      </c>
      <c r="Q7" s="285">
        <f t="shared" si="5"/>
        <v>0</v>
      </c>
      <c r="R7" s="285">
        <f t="shared" si="5"/>
        <v>0</v>
      </c>
      <c r="S7" s="285">
        <f t="shared" si="5"/>
        <v>202</v>
      </c>
      <c r="T7" s="285">
        <f t="shared" ref="T7:T24" si="6">SUM(U7,AB7)</f>
        <v>10674</v>
      </c>
      <c r="U7" s="285">
        <f t="shared" ref="U7:U24" si="7">SUM(V7:AA7)</f>
        <v>8111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7092</v>
      </c>
      <c r="Y7" s="285">
        <f t="shared" si="8"/>
        <v>0</v>
      </c>
      <c r="Z7" s="285">
        <f t="shared" si="8"/>
        <v>0</v>
      </c>
      <c r="AA7" s="285">
        <f t="shared" si="8"/>
        <v>1019</v>
      </c>
      <c r="AB7" s="285">
        <f t="shared" ref="AB7:AB24" si="9">SUM(AC7:AH7)</f>
        <v>2563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1403</v>
      </c>
      <c r="AF7" s="285">
        <f t="shared" si="10"/>
        <v>0</v>
      </c>
      <c r="AG7" s="285">
        <f t="shared" si="10"/>
        <v>0</v>
      </c>
      <c r="AH7" s="285">
        <f t="shared" si="10"/>
        <v>1160</v>
      </c>
      <c r="AI7" s="285">
        <f t="shared" ref="AI7:AI24" si="11">SUM(AJ7,AQ7)</f>
        <v>641</v>
      </c>
      <c r="AJ7" s="285">
        <f t="shared" ref="AJ7:AJ24" si="12">SUM(AK7:AP7)</f>
        <v>641</v>
      </c>
      <c r="AK7" s="285">
        <f t="shared" ref="AK7:AP7" si="13">SUM(AK$8:AK$207)</f>
        <v>0</v>
      </c>
      <c r="AL7" s="285">
        <f t="shared" si="13"/>
        <v>641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24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4" si="16">SUM(AY7,BF7)</f>
        <v>0</v>
      </c>
      <c r="AY7" s="285">
        <f t="shared" ref="AY7:AY24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4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4" si="21">SUM(BN7,BU7)</f>
        <v>0</v>
      </c>
      <c r="BN7" s="285">
        <f t="shared" ref="BN7:BN24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4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4" si="26">SUM(CC7,CJ7)</f>
        <v>10553</v>
      </c>
      <c r="CC7" s="285">
        <f t="shared" ref="CC7:CC24" si="27">SUM(CD7:CI7)</f>
        <v>10553</v>
      </c>
      <c r="CD7" s="285">
        <f t="shared" ref="CD7:CI7" si="28">SUM(CD$8:CD$207)</f>
        <v>0</v>
      </c>
      <c r="CE7" s="285">
        <f t="shared" si="28"/>
        <v>8736</v>
      </c>
      <c r="CF7" s="285">
        <f t="shared" si="28"/>
        <v>1159</v>
      </c>
      <c r="CG7" s="285">
        <f t="shared" si="28"/>
        <v>658</v>
      </c>
      <c r="CH7" s="285">
        <f t="shared" si="28"/>
        <v>0</v>
      </c>
      <c r="CI7" s="285">
        <f t="shared" si="28"/>
        <v>0</v>
      </c>
      <c r="CJ7" s="285">
        <f t="shared" ref="CJ7:CJ24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24" si="31">SUM(CR7,CY7)</f>
        <v>34444</v>
      </c>
      <c r="CR7" s="285">
        <f t="shared" ref="CR7:CR24" si="32">SUM(CS7:CX7)</f>
        <v>32443</v>
      </c>
      <c r="CS7" s="285">
        <f t="shared" ref="CS7:CX7" si="33">SUM(CS$8:CS$207)</f>
        <v>0</v>
      </c>
      <c r="CT7" s="285">
        <f t="shared" si="33"/>
        <v>1345</v>
      </c>
      <c r="CU7" s="285">
        <f t="shared" si="33"/>
        <v>4260</v>
      </c>
      <c r="CV7" s="285">
        <f t="shared" si="33"/>
        <v>26477</v>
      </c>
      <c r="CW7" s="285">
        <f t="shared" si="33"/>
        <v>37</v>
      </c>
      <c r="CX7" s="285">
        <f t="shared" si="33"/>
        <v>324</v>
      </c>
      <c r="CY7" s="285">
        <f t="shared" ref="CY7:CY24" si="34">SUM(CZ7:DE7)</f>
        <v>2001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1598</v>
      </c>
      <c r="DC7" s="285">
        <f t="shared" si="35"/>
        <v>329</v>
      </c>
      <c r="DD7" s="285">
        <f t="shared" si="35"/>
        <v>0</v>
      </c>
      <c r="DE7" s="285">
        <f t="shared" si="35"/>
        <v>74</v>
      </c>
      <c r="DF7" s="285">
        <f t="shared" ref="DF7:DF24" si="36">SUM(DG7,DN7)</f>
        <v>328</v>
      </c>
      <c r="DG7" s="285">
        <f t="shared" ref="DG7:DG24" si="37">SUM(DH7:DM7)</f>
        <v>257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244</v>
      </c>
      <c r="DK7" s="285">
        <f t="shared" si="38"/>
        <v>0</v>
      </c>
      <c r="DL7" s="285">
        <f t="shared" si="38"/>
        <v>13</v>
      </c>
      <c r="DM7" s="285">
        <f t="shared" si="38"/>
        <v>0</v>
      </c>
      <c r="DN7" s="285">
        <f t="shared" ref="DN7:DN24" si="39">SUM(DO7:DT7)</f>
        <v>71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71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4" si="41">SUM(DV7:DY7)</f>
        <v>8081</v>
      </c>
      <c r="DV7" s="285">
        <f>SUM(DV$8:DV$207)</f>
        <v>7987</v>
      </c>
      <c r="DW7" s="285">
        <f>SUM(DW$8:DW$207)</f>
        <v>0</v>
      </c>
      <c r="DX7" s="285">
        <f>SUM(DX$8:DX$207)</f>
        <v>94</v>
      </c>
      <c r="DY7" s="285">
        <f>SUM(DY$8:DY$207)</f>
        <v>0</v>
      </c>
      <c r="DZ7" s="285">
        <f t="shared" ref="DZ7:DZ24" si="42">SUM(EA7,EH7)</f>
        <v>2121</v>
      </c>
      <c r="EA7" s="285">
        <f t="shared" ref="EA7:EA24" si="43">SUM(EB7:EG7)</f>
        <v>1281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1264</v>
      </c>
      <c r="EE7" s="285">
        <f t="shared" si="44"/>
        <v>0</v>
      </c>
      <c r="EF7" s="285">
        <f t="shared" si="44"/>
        <v>9</v>
      </c>
      <c r="EG7" s="285">
        <f t="shared" si="44"/>
        <v>8</v>
      </c>
      <c r="EH7" s="285">
        <f t="shared" ref="EH7:EH24" si="45">SUM(EI7:EN7)</f>
        <v>840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741</v>
      </c>
      <c r="EL7" s="285">
        <f t="shared" si="46"/>
        <v>0</v>
      </c>
      <c r="EM7" s="285">
        <f t="shared" si="46"/>
        <v>99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127011</v>
      </c>
      <c r="E8" s="273">
        <f t="shared" si="1"/>
        <v>94462</v>
      </c>
      <c r="F8" s="273">
        <f t="shared" si="2"/>
        <v>92870</v>
      </c>
      <c r="G8" s="273">
        <v>0</v>
      </c>
      <c r="H8" s="273">
        <v>92870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1592</v>
      </c>
      <c r="N8" s="273">
        <v>0</v>
      </c>
      <c r="O8" s="273">
        <v>1592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7089</v>
      </c>
      <c r="U8" s="273">
        <f t="shared" si="7"/>
        <v>5737</v>
      </c>
      <c r="V8" s="273">
        <v>0</v>
      </c>
      <c r="W8" s="273">
        <v>0</v>
      </c>
      <c r="X8" s="273">
        <v>5329</v>
      </c>
      <c r="Y8" s="273">
        <v>0</v>
      </c>
      <c r="Z8" s="273">
        <v>0</v>
      </c>
      <c r="AA8" s="273">
        <v>408</v>
      </c>
      <c r="AB8" s="273">
        <f t="shared" si="9"/>
        <v>1352</v>
      </c>
      <c r="AC8" s="273">
        <v>0</v>
      </c>
      <c r="AD8" s="273">
        <v>0</v>
      </c>
      <c r="AE8" s="273">
        <v>1352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25393</v>
      </c>
      <c r="CR8" s="273">
        <f t="shared" si="32"/>
        <v>23936</v>
      </c>
      <c r="CS8" s="273">
        <v>0</v>
      </c>
      <c r="CT8" s="273">
        <v>0</v>
      </c>
      <c r="CU8" s="273">
        <v>2993</v>
      </c>
      <c r="CV8" s="273">
        <v>20722</v>
      </c>
      <c r="CW8" s="273">
        <v>0</v>
      </c>
      <c r="CX8" s="273">
        <v>221</v>
      </c>
      <c r="CY8" s="273">
        <f t="shared" si="34"/>
        <v>1457</v>
      </c>
      <c r="CZ8" s="273">
        <v>0</v>
      </c>
      <c r="DA8" s="273">
        <v>0</v>
      </c>
      <c r="DB8" s="273">
        <v>1457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47</v>
      </c>
      <c r="DV8" s="273">
        <v>47</v>
      </c>
      <c r="DW8" s="273">
        <v>0</v>
      </c>
      <c r="DX8" s="273">
        <v>0</v>
      </c>
      <c r="DY8" s="273">
        <v>0</v>
      </c>
      <c r="DZ8" s="273">
        <f t="shared" si="42"/>
        <v>20</v>
      </c>
      <c r="EA8" s="273">
        <f t="shared" si="43"/>
        <v>20</v>
      </c>
      <c r="EB8" s="273">
        <v>0</v>
      </c>
      <c r="EC8" s="273">
        <v>0</v>
      </c>
      <c r="ED8" s="273">
        <v>20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33089</v>
      </c>
      <c r="E9" s="273">
        <f t="shared" si="1"/>
        <v>28001</v>
      </c>
      <c r="F9" s="273">
        <f t="shared" si="2"/>
        <v>26524</v>
      </c>
      <c r="G9" s="273">
        <v>0</v>
      </c>
      <c r="H9" s="273">
        <v>26524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1477</v>
      </c>
      <c r="N9" s="273">
        <v>0</v>
      </c>
      <c r="O9" s="273">
        <v>1477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2208</v>
      </c>
      <c r="U9" s="273">
        <f t="shared" si="7"/>
        <v>1328</v>
      </c>
      <c r="V9" s="273">
        <v>0</v>
      </c>
      <c r="W9" s="273">
        <v>0</v>
      </c>
      <c r="X9" s="273">
        <v>1114</v>
      </c>
      <c r="Y9" s="273">
        <v>0</v>
      </c>
      <c r="Z9" s="273">
        <v>0</v>
      </c>
      <c r="AA9" s="273">
        <v>214</v>
      </c>
      <c r="AB9" s="273">
        <f t="shared" si="9"/>
        <v>880</v>
      </c>
      <c r="AC9" s="273">
        <v>0</v>
      </c>
      <c r="AD9" s="273">
        <v>0</v>
      </c>
      <c r="AE9" s="273">
        <v>23</v>
      </c>
      <c r="AF9" s="273">
        <v>0</v>
      </c>
      <c r="AG9" s="273">
        <v>0</v>
      </c>
      <c r="AH9" s="273">
        <v>857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1975</v>
      </c>
      <c r="CR9" s="273">
        <f t="shared" si="32"/>
        <v>1975</v>
      </c>
      <c r="CS9" s="273">
        <v>0</v>
      </c>
      <c r="CT9" s="273">
        <v>0</v>
      </c>
      <c r="CU9" s="273">
        <v>0</v>
      </c>
      <c r="CV9" s="273">
        <v>1975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905</v>
      </c>
      <c r="DV9" s="273">
        <v>905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15539</v>
      </c>
      <c r="E10" s="273">
        <f t="shared" si="1"/>
        <v>13398</v>
      </c>
      <c r="F10" s="273">
        <f t="shared" si="2"/>
        <v>12903</v>
      </c>
      <c r="G10" s="273">
        <v>0</v>
      </c>
      <c r="H10" s="273">
        <v>12903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495</v>
      </c>
      <c r="N10" s="273">
        <v>0</v>
      </c>
      <c r="O10" s="273">
        <v>495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1542</v>
      </c>
      <c r="CR10" s="273">
        <f t="shared" si="32"/>
        <v>1245</v>
      </c>
      <c r="CS10" s="273">
        <v>0</v>
      </c>
      <c r="CT10" s="273">
        <v>0</v>
      </c>
      <c r="CU10" s="273">
        <v>551</v>
      </c>
      <c r="CV10" s="273">
        <v>633</v>
      </c>
      <c r="CW10" s="273">
        <v>0</v>
      </c>
      <c r="CX10" s="273">
        <v>61</v>
      </c>
      <c r="CY10" s="273">
        <f t="shared" si="34"/>
        <v>297</v>
      </c>
      <c r="CZ10" s="273">
        <v>0</v>
      </c>
      <c r="DA10" s="273">
        <v>0</v>
      </c>
      <c r="DB10" s="273">
        <v>141</v>
      </c>
      <c r="DC10" s="273">
        <v>144</v>
      </c>
      <c r="DD10" s="273">
        <v>0</v>
      </c>
      <c r="DE10" s="273">
        <v>12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491</v>
      </c>
      <c r="DV10" s="273">
        <v>491</v>
      </c>
      <c r="DW10" s="273">
        <v>0</v>
      </c>
      <c r="DX10" s="273">
        <v>0</v>
      </c>
      <c r="DY10" s="273">
        <v>0</v>
      </c>
      <c r="DZ10" s="273">
        <f t="shared" si="42"/>
        <v>108</v>
      </c>
      <c r="EA10" s="273">
        <f t="shared" si="43"/>
        <v>9</v>
      </c>
      <c r="EB10" s="273">
        <v>0</v>
      </c>
      <c r="EC10" s="273">
        <v>0</v>
      </c>
      <c r="ED10" s="273">
        <v>0</v>
      </c>
      <c r="EE10" s="273">
        <v>0</v>
      </c>
      <c r="EF10" s="273">
        <v>9</v>
      </c>
      <c r="EG10" s="273">
        <v>0</v>
      </c>
      <c r="EH10" s="273">
        <f t="shared" si="45"/>
        <v>99</v>
      </c>
      <c r="EI10" s="273">
        <v>0</v>
      </c>
      <c r="EJ10" s="273">
        <v>0</v>
      </c>
      <c r="EK10" s="273">
        <v>0</v>
      </c>
      <c r="EL10" s="273">
        <v>0</v>
      </c>
      <c r="EM10" s="273">
        <v>99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8248</v>
      </c>
      <c r="E11" s="273">
        <f t="shared" si="1"/>
        <v>6987</v>
      </c>
      <c r="F11" s="273">
        <f t="shared" si="2"/>
        <v>6760</v>
      </c>
      <c r="G11" s="273">
        <v>0</v>
      </c>
      <c r="H11" s="273">
        <v>6760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227</v>
      </c>
      <c r="N11" s="273">
        <v>0</v>
      </c>
      <c r="O11" s="273">
        <v>227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1020</v>
      </c>
      <c r="CR11" s="273">
        <f t="shared" si="32"/>
        <v>886</v>
      </c>
      <c r="CS11" s="273">
        <v>0</v>
      </c>
      <c r="CT11" s="273">
        <v>0</v>
      </c>
      <c r="CU11" s="273">
        <v>0</v>
      </c>
      <c r="CV11" s="273">
        <v>835</v>
      </c>
      <c r="CW11" s="273">
        <v>9</v>
      </c>
      <c r="CX11" s="273">
        <v>42</v>
      </c>
      <c r="CY11" s="273">
        <f t="shared" si="34"/>
        <v>134</v>
      </c>
      <c r="CZ11" s="273">
        <v>0</v>
      </c>
      <c r="DA11" s="273">
        <v>0</v>
      </c>
      <c r="DB11" s="273">
        <v>0</v>
      </c>
      <c r="DC11" s="273">
        <v>77</v>
      </c>
      <c r="DD11" s="273">
        <v>0</v>
      </c>
      <c r="DE11" s="273">
        <v>57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241</v>
      </c>
      <c r="EA11" s="273">
        <f t="shared" si="43"/>
        <v>241</v>
      </c>
      <c r="EB11" s="273">
        <v>0</v>
      </c>
      <c r="EC11" s="273">
        <v>0</v>
      </c>
      <c r="ED11" s="273">
        <v>241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12940</v>
      </c>
      <c r="E12" s="273">
        <f t="shared" si="1"/>
        <v>10293</v>
      </c>
      <c r="F12" s="273">
        <f t="shared" si="2"/>
        <v>10293</v>
      </c>
      <c r="G12" s="273">
        <v>0</v>
      </c>
      <c r="H12" s="273">
        <v>10280</v>
      </c>
      <c r="I12" s="273">
        <v>0</v>
      </c>
      <c r="J12" s="273">
        <v>13</v>
      </c>
      <c r="K12" s="273">
        <v>0</v>
      </c>
      <c r="L12" s="273">
        <v>0</v>
      </c>
      <c r="M12" s="273">
        <f t="shared" si="4"/>
        <v>0</v>
      </c>
      <c r="N12" s="273">
        <v>0</v>
      </c>
      <c r="O12" s="273">
        <v>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1159</v>
      </c>
      <c r="CC12" s="273">
        <f t="shared" si="27"/>
        <v>1159</v>
      </c>
      <c r="CD12" s="273">
        <v>0</v>
      </c>
      <c r="CE12" s="273">
        <v>0</v>
      </c>
      <c r="CF12" s="273">
        <v>1159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1488</v>
      </c>
      <c r="DV12" s="273">
        <v>1488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12521</v>
      </c>
      <c r="E13" s="273">
        <f t="shared" si="1"/>
        <v>11747</v>
      </c>
      <c r="F13" s="273">
        <f t="shared" si="2"/>
        <v>11747</v>
      </c>
      <c r="G13" s="273">
        <v>0</v>
      </c>
      <c r="H13" s="273">
        <v>11215</v>
      </c>
      <c r="I13" s="273">
        <v>378</v>
      </c>
      <c r="J13" s="273">
        <v>0</v>
      </c>
      <c r="K13" s="273">
        <v>0</v>
      </c>
      <c r="L13" s="273">
        <v>154</v>
      </c>
      <c r="M13" s="273">
        <f t="shared" si="4"/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239</v>
      </c>
      <c r="CR13" s="273">
        <f t="shared" si="32"/>
        <v>239</v>
      </c>
      <c r="CS13" s="273">
        <v>0</v>
      </c>
      <c r="CT13" s="273">
        <v>0</v>
      </c>
      <c r="CU13" s="273">
        <v>0</v>
      </c>
      <c r="CV13" s="273">
        <v>239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8</v>
      </c>
      <c r="DG13" s="273">
        <f t="shared" si="37"/>
        <v>8</v>
      </c>
      <c r="DH13" s="273">
        <v>0</v>
      </c>
      <c r="DI13" s="273">
        <v>0</v>
      </c>
      <c r="DJ13" s="273">
        <v>0</v>
      </c>
      <c r="DK13" s="273">
        <v>0</v>
      </c>
      <c r="DL13" s="273">
        <v>8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527</v>
      </c>
      <c r="DV13" s="273">
        <v>527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8089</v>
      </c>
      <c r="E14" s="273">
        <f t="shared" si="1"/>
        <v>7650</v>
      </c>
      <c r="F14" s="273">
        <f t="shared" si="2"/>
        <v>7280</v>
      </c>
      <c r="G14" s="273">
        <v>0</v>
      </c>
      <c r="H14" s="273">
        <v>6901</v>
      </c>
      <c r="I14" s="273">
        <v>314</v>
      </c>
      <c r="J14" s="273">
        <v>0</v>
      </c>
      <c r="K14" s="273">
        <v>0</v>
      </c>
      <c r="L14" s="273">
        <v>65</v>
      </c>
      <c r="M14" s="273">
        <f t="shared" si="4"/>
        <v>370</v>
      </c>
      <c r="N14" s="273">
        <v>0</v>
      </c>
      <c r="O14" s="273">
        <v>202</v>
      </c>
      <c r="P14" s="273">
        <v>15</v>
      </c>
      <c r="Q14" s="273">
        <v>0</v>
      </c>
      <c r="R14" s="273">
        <v>0</v>
      </c>
      <c r="S14" s="273">
        <v>153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59</v>
      </c>
      <c r="CR14" s="273">
        <f t="shared" si="32"/>
        <v>59</v>
      </c>
      <c r="CS14" s="273">
        <v>0</v>
      </c>
      <c r="CT14" s="273">
        <v>0</v>
      </c>
      <c r="CU14" s="273">
        <v>0</v>
      </c>
      <c r="CV14" s="273">
        <v>59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380</v>
      </c>
      <c r="DV14" s="273">
        <v>330</v>
      </c>
      <c r="DW14" s="273">
        <v>0</v>
      </c>
      <c r="DX14" s="273">
        <v>50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13047</v>
      </c>
      <c r="E15" s="273">
        <f t="shared" si="1"/>
        <v>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303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303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303</v>
      </c>
      <c r="AI15" s="273">
        <f t="shared" si="11"/>
        <v>641</v>
      </c>
      <c r="AJ15" s="273">
        <f t="shared" si="12"/>
        <v>641</v>
      </c>
      <c r="AK15" s="273">
        <v>0</v>
      </c>
      <c r="AL15" s="273">
        <v>641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9394</v>
      </c>
      <c r="CC15" s="273">
        <f t="shared" si="27"/>
        <v>9394</v>
      </c>
      <c r="CD15" s="273">
        <v>0</v>
      </c>
      <c r="CE15" s="273">
        <v>8736</v>
      </c>
      <c r="CF15" s="273">
        <v>0</v>
      </c>
      <c r="CG15" s="273">
        <v>658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2709</v>
      </c>
      <c r="CR15" s="273">
        <f t="shared" si="32"/>
        <v>2708</v>
      </c>
      <c r="CS15" s="273">
        <v>0</v>
      </c>
      <c r="CT15" s="273">
        <v>1345</v>
      </c>
      <c r="CU15" s="273">
        <v>716</v>
      </c>
      <c r="CV15" s="273">
        <v>627</v>
      </c>
      <c r="CW15" s="273">
        <v>20</v>
      </c>
      <c r="CX15" s="273">
        <v>0</v>
      </c>
      <c r="CY15" s="273">
        <f t="shared" si="34"/>
        <v>1</v>
      </c>
      <c r="CZ15" s="273">
        <v>0</v>
      </c>
      <c r="DA15" s="273">
        <v>0</v>
      </c>
      <c r="DB15" s="273">
        <v>0</v>
      </c>
      <c r="DC15" s="273">
        <v>1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6087</v>
      </c>
      <c r="E16" s="273">
        <f t="shared" si="1"/>
        <v>4541</v>
      </c>
      <c r="F16" s="273">
        <f t="shared" si="2"/>
        <v>3435</v>
      </c>
      <c r="G16" s="273">
        <v>0</v>
      </c>
      <c r="H16" s="273">
        <v>3423</v>
      </c>
      <c r="I16" s="273">
        <v>0</v>
      </c>
      <c r="J16" s="273">
        <v>0</v>
      </c>
      <c r="K16" s="273">
        <v>0</v>
      </c>
      <c r="L16" s="273">
        <v>12</v>
      </c>
      <c r="M16" s="273">
        <f t="shared" si="4"/>
        <v>1106</v>
      </c>
      <c r="N16" s="273">
        <v>0</v>
      </c>
      <c r="O16" s="273">
        <v>1106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133</v>
      </c>
      <c r="CR16" s="273">
        <f t="shared" si="32"/>
        <v>133</v>
      </c>
      <c r="CS16" s="273">
        <v>0</v>
      </c>
      <c r="CT16" s="273">
        <v>0</v>
      </c>
      <c r="CU16" s="273">
        <v>0</v>
      </c>
      <c r="CV16" s="273">
        <v>133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293</v>
      </c>
      <c r="DG16" s="273">
        <f t="shared" si="37"/>
        <v>222</v>
      </c>
      <c r="DH16" s="273">
        <v>0</v>
      </c>
      <c r="DI16" s="273">
        <v>0</v>
      </c>
      <c r="DJ16" s="273">
        <v>222</v>
      </c>
      <c r="DK16" s="273">
        <v>0</v>
      </c>
      <c r="DL16" s="273">
        <v>0</v>
      </c>
      <c r="DM16" s="273">
        <v>0</v>
      </c>
      <c r="DN16" s="273">
        <f t="shared" si="39"/>
        <v>71</v>
      </c>
      <c r="DO16" s="273">
        <v>0</v>
      </c>
      <c r="DP16" s="273">
        <v>0</v>
      </c>
      <c r="DQ16" s="273">
        <v>71</v>
      </c>
      <c r="DR16" s="273">
        <v>0</v>
      </c>
      <c r="DS16" s="273">
        <v>0</v>
      </c>
      <c r="DT16" s="273">
        <v>0</v>
      </c>
      <c r="DU16" s="273">
        <f t="shared" si="41"/>
        <v>1084</v>
      </c>
      <c r="DV16" s="273">
        <v>1084</v>
      </c>
      <c r="DW16" s="273">
        <v>0</v>
      </c>
      <c r="DX16" s="273">
        <v>0</v>
      </c>
      <c r="DY16" s="273">
        <v>0</v>
      </c>
      <c r="DZ16" s="273">
        <f t="shared" si="42"/>
        <v>36</v>
      </c>
      <c r="EA16" s="273">
        <f t="shared" si="43"/>
        <v>36</v>
      </c>
      <c r="EB16" s="273">
        <v>0</v>
      </c>
      <c r="EC16" s="273">
        <v>0</v>
      </c>
      <c r="ED16" s="273">
        <v>36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6838</v>
      </c>
      <c r="E17" s="273">
        <f t="shared" si="1"/>
        <v>5154</v>
      </c>
      <c r="F17" s="273">
        <f t="shared" si="2"/>
        <v>3640</v>
      </c>
      <c r="G17" s="273">
        <v>0</v>
      </c>
      <c r="H17" s="273">
        <v>3632</v>
      </c>
      <c r="I17" s="273">
        <v>0</v>
      </c>
      <c r="J17" s="273">
        <v>0</v>
      </c>
      <c r="K17" s="273">
        <v>0</v>
      </c>
      <c r="L17" s="273">
        <v>8</v>
      </c>
      <c r="M17" s="273">
        <f t="shared" si="4"/>
        <v>1514</v>
      </c>
      <c r="N17" s="273">
        <v>0</v>
      </c>
      <c r="O17" s="273">
        <v>1514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456</v>
      </c>
      <c r="CR17" s="273">
        <f t="shared" si="32"/>
        <v>400</v>
      </c>
      <c r="CS17" s="273">
        <v>0</v>
      </c>
      <c r="CT17" s="273">
        <v>0</v>
      </c>
      <c r="CU17" s="273">
        <v>0</v>
      </c>
      <c r="CV17" s="273">
        <v>400</v>
      </c>
      <c r="CW17" s="273">
        <v>0</v>
      </c>
      <c r="CX17" s="273">
        <v>0</v>
      </c>
      <c r="CY17" s="273">
        <f t="shared" si="34"/>
        <v>56</v>
      </c>
      <c r="CZ17" s="273">
        <v>0</v>
      </c>
      <c r="DA17" s="273">
        <v>0</v>
      </c>
      <c r="DB17" s="273">
        <v>0</v>
      </c>
      <c r="DC17" s="273">
        <v>56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1228</v>
      </c>
      <c r="EA17" s="273">
        <f t="shared" si="43"/>
        <v>493</v>
      </c>
      <c r="EB17" s="273">
        <v>0</v>
      </c>
      <c r="EC17" s="273">
        <v>0</v>
      </c>
      <c r="ED17" s="273">
        <v>485</v>
      </c>
      <c r="EE17" s="273">
        <v>0</v>
      </c>
      <c r="EF17" s="273">
        <v>0</v>
      </c>
      <c r="EG17" s="273">
        <v>8</v>
      </c>
      <c r="EH17" s="273">
        <f t="shared" si="45"/>
        <v>735</v>
      </c>
      <c r="EI17" s="273">
        <v>0</v>
      </c>
      <c r="EJ17" s="273">
        <v>0</v>
      </c>
      <c r="EK17" s="273">
        <v>735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7111</v>
      </c>
      <c r="E18" s="273">
        <f t="shared" si="1"/>
        <v>6096</v>
      </c>
      <c r="F18" s="273">
        <f t="shared" si="2"/>
        <v>6096</v>
      </c>
      <c r="G18" s="273">
        <v>0</v>
      </c>
      <c r="H18" s="273">
        <v>5596</v>
      </c>
      <c r="I18" s="273">
        <v>450</v>
      </c>
      <c r="J18" s="273">
        <v>0</v>
      </c>
      <c r="K18" s="273">
        <v>0</v>
      </c>
      <c r="L18" s="273">
        <v>50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247</v>
      </c>
      <c r="CR18" s="273">
        <f t="shared" si="32"/>
        <v>247</v>
      </c>
      <c r="CS18" s="273">
        <v>0</v>
      </c>
      <c r="CT18" s="273">
        <v>0</v>
      </c>
      <c r="CU18" s="273">
        <v>0</v>
      </c>
      <c r="CV18" s="273">
        <v>247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768</v>
      </c>
      <c r="DV18" s="273">
        <v>768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1593</v>
      </c>
      <c r="E19" s="273">
        <f t="shared" si="1"/>
        <v>1312</v>
      </c>
      <c r="F19" s="273">
        <f t="shared" si="2"/>
        <v>928</v>
      </c>
      <c r="G19" s="273">
        <v>0</v>
      </c>
      <c r="H19" s="273">
        <v>928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384</v>
      </c>
      <c r="N19" s="273">
        <v>0</v>
      </c>
      <c r="O19" s="273">
        <v>335</v>
      </c>
      <c r="P19" s="273">
        <v>0</v>
      </c>
      <c r="Q19" s="273">
        <v>0</v>
      </c>
      <c r="R19" s="273">
        <v>0</v>
      </c>
      <c r="S19" s="273">
        <v>49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112</v>
      </c>
      <c r="CR19" s="273">
        <f t="shared" si="32"/>
        <v>56</v>
      </c>
      <c r="CS19" s="273">
        <v>0</v>
      </c>
      <c r="CT19" s="273">
        <v>0</v>
      </c>
      <c r="CU19" s="273">
        <v>0</v>
      </c>
      <c r="CV19" s="273">
        <v>56</v>
      </c>
      <c r="CW19" s="273">
        <v>0</v>
      </c>
      <c r="CX19" s="273">
        <v>0</v>
      </c>
      <c r="CY19" s="273">
        <f t="shared" si="34"/>
        <v>56</v>
      </c>
      <c r="CZ19" s="273">
        <v>0</v>
      </c>
      <c r="DA19" s="273">
        <v>0</v>
      </c>
      <c r="DB19" s="273">
        <v>0</v>
      </c>
      <c r="DC19" s="273">
        <v>51</v>
      </c>
      <c r="DD19" s="273">
        <v>0</v>
      </c>
      <c r="DE19" s="273">
        <v>5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154</v>
      </c>
      <c r="DV19" s="273">
        <v>110</v>
      </c>
      <c r="DW19" s="273">
        <v>0</v>
      </c>
      <c r="DX19" s="273">
        <v>44</v>
      </c>
      <c r="DY19" s="273">
        <v>0</v>
      </c>
      <c r="DZ19" s="273">
        <f t="shared" si="42"/>
        <v>15</v>
      </c>
      <c r="EA19" s="273">
        <f t="shared" si="43"/>
        <v>11</v>
      </c>
      <c r="EB19" s="273">
        <v>0</v>
      </c>
      <c r="EC19" s="273">
        <v>0</v>
      </c>
      <c r="ED19" s="273">
        <v>11</v>
      </c>
      <c r="EE19" s="273">
        <v>0</v>
      </c>
      <c r="EF19" s="273">
        <v>0</v>
      </c>
      <c r="EG19" s="273">
        <v>0</v>
      </c>
      <c r="EH19" s="273">
        <f t="shared" si="45"/>
        <v>4</v>
      </c>
      <c r="EI19" s="273">
        <v>0</v>
      </c>
      <c r="EJ19" s="273">
        <v>0</v>
      </c>
      <c r="EK19" s="273">
        <v>4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5966</v>
      </c>
      <c r="E20" s="273">
        <f t="shared" si="1"/>
        <v>5271</v>
      </c>
      <c r="F20" s="273">
        <f t="shared" si="2"/>
        <v>5271</v>
      </c>
      <c r="G20" s="273">
        <v>0</v>
      </c>
      <c r="H20" s="273">
        <v>4971</v>
      </c>
      <c r="I20" s="273">
        <v>226</v>
      </c>
      <c r="J20" s="273">
        <v>0</v>
      </c>
      <c r="K20" s="273">
        <v>0</v>
      </c>
      <c r="L20" s="273">
        <v>74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0</v>
      </c>
      <c r="CR20" s="273">
        <f t="shared" si="32"/>
        <v>0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695</v>
      </c>
      <c r="DV20" s="273">
        <v>695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5685</v>
      </c>
      <c r="E21" s="273">
        <f t="shared" si="1"/>
        <v>4097</v>
      </c>
      <c r="F21" s="273">
        <f t="shared" si="2"/>
        <v>3928</v>
      </c>
      <c r="G21" s="273">
        <v>0</v>
      </c>
      <c r="H21" s="273">
        <v>3928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169</v>
      </c>
      <c r="N21" s="273">
        <v>0</v>
      </c>
      <c r="O21" s="273">
        <v>169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714</v>
      </c>
      <c r="U21" s="273">
        <f t="shared" si="7"/>
        <v>686</v>
      </c>
      <c r="V21" s="273">
        <v>0</v>
      </c>
      <c r="W21" s="273">
        <v>0</v>
      </c>
      <c r="X21" s="273">
        <v>455</v>
      </c>
      <c r="Y21" s="273">
        <v>0</v>
      </c>
      <c r="Z21" s="273">
        <v>0</v>
      </c>
      <c r="AA21" s="273">
        <v>231</v>
      </c>
      <c r="AB21" s="273">
        <f t="shared" si="9"/>
        <v>28</v>
      </c>
      <c r="AC21" s="273">
        <v>0</v>
      </c>
      <c r="AD21" s="273">
        <v>0</v>
      </c>
      <c r="AE21" s="273">
        <v>28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432</v>
      </c>
      <c r="CR21" s="273">
        <f t="shared" si="32"/>
        <v>432</v>
      </c>
      <c r="CS21" s="273">
        <v>0</v>
      </c>
      <c r="CT21" s="273">
        <v>0</v>
      </c>
      <c r="CU21" s="273">
        <v>0</v>
      </c>
      <c r="CV21" s="273">
        <v>424</v>
      </c>
      <c r="CW21" s="273">
        <v>8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22</v>
      </c>
      <c r="DG21" s="273">
        <f t="shared" si="37"/>
        <v>22</v>
      </c>
      <c r="DH21" s="273">
        <v>0</v>
      </c>
      <c r="DI21" s="273">
        <v>0</v>
      </c>
      <c r="DJ21" s="273">
        <v>22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420</v>
      </c>
      <c r="DV21" s="273">
        <v>420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3422</v>
      </c>
      <c r="E22" s="273">
        <f t="shared" si="1"/>
        <v>2888</v>
      </c>
      <c r="F22" s="273">
        <f t="shared" si="2"/>
        <v>2888</v>
      </c>
      <c r="G22" s="273">
        <v>0</v>
      </c>
      <c r="H22" s="273">
        <v>2888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0</v>
      </c>
      <c r="N22" s="273">
        <v>0</v>
      </c>
      <c r="O22" s="273">
        <v>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83</v>
      </c>
      <c r="CR22" s="273">
        <f t="shared" si="32"/>
        <v>83</v>
      </c>
      <c r="CS22" s="273">
        <v>0</v>
      </c>
      <c r="CT22" s="273">
        <v>0</v>
      </c>
      <c r="CU22" s="273">
        <v>0</v>
      </c>
      <c r="CV22" s="273">
        <v>83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155</v>
      </c>
      <c r="DV22" s="273">
        <v>155</v>
      </c>
      <c r="DW22" s="273">
        <v>0</v>
      </c>
      <c r="DX22" s="273">
        <v>0</v>
      </c>
      <c r="DY22" s="273">
        <v>0</v>
      </c>
      <c r="DZ22" s="273">
        <f t="shared" si="42"/>
        <v>296</v>
      </c>
      <c r="EA22" s="273">
        <f t="shared" si="43"/>
        <v>296</v>
      </c>
      <c r="EB22" s="273">
        <v>0</v>
      </c>
      <c r="EC22" s="273">
        <v>0</v>
      </c>
      <c r="ED22" s="273">
        <v>296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5444</v>
      </c>
      <c r="E23" s="273">
        <f t="shared" si="1"/>
        <v>4450</v>
      </c>
      <c r="F23" s="273">
        <f t="shared" si="2"/>
        <v>4450</v>
      </c>
      <c r="G23" s="273">
        <v>0</v>
      </c>
      <c r="H23" s="273">
        <v>4450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355</v>
      </c>
      <c r="U23" s="273">
        <f t="shared" si="7"/>
        <v>355</v>
      </c>
      <c r="V23" s="273">
        <v>0</v>
      </c>
      <c r="W23" s="273">
        <v>0</v>
      </c>
      <c r="X23" s="273">
        <v>194</v>
      </c>
      <c r="Y23" s="273">
        <v>0</v>
      </c>
      <c r="Z23" s="273">
        <v>0</v>
      </c>
      <c r="AA23" s="273">
        <v>161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639</v>
      </c>
      <c r="DV23" s="273">
        <v>639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3672</v>
      </c>
      <c r="E24" s="273">
        <f t="shared" si="1"/>
        <v>3113</v>
      </c>
      <c r="F24" s="273">
        <f t="shared" si="2"/>
        <v>3113</v>
      </c>
      <c r="G24" s="273">
        <v>0</v>
      </c>
      <c r="H24" s="273">
        <v>3113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5</v>
      </c>
      <c r="U24" s="273">
        <f t="shared" si="7"/>
        <v>5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5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44</v>
      </c>
      <c r="CR24" s="273">
        <f t="shared" si="32"/>
        <v>44</v>
      </c>
      <c r="CS24" s="273">
        <v>0</v>
      </c>
      <c r="CT24" s="273">
        <v>0</v>
      </c>
      <c r="CU24" s="273">
        <v>0</v>
      </c>
      <c r="CV24" s="273">
        <v>44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5</v>
      </c>
      <c r="DG24" s="273">
        <f t="shared" si="37"/>
        <v>5</v>
      </c>
      <c r="DH24" s="273">
        <v>0</v>
      </c>
      <c r="DI24" s="273">
        <v>0</v>
      </c>
      <c r="DJ24" s="273">
        <v>0</v>
      </c>
      <c r="DK24" s="273">
        <v>0</v>
      </c>
      <c r="DL24" s="273">
        <v>5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328</v>
      </c>
      <c r="DV24" s="273">
        <v>328</v>
      </c>
      <c r="DW24" s="273">
        <v>0</v>
      </c>
      <c r="DX24" s="273">
        <v>0</v>
      </c>
      <c r="DY24" s="273">
        <v>0</v>
      </c>
      <c r="DZ24" s="273">
        <f t="shared" si="42"/>
        <v>177</v>
      </c>
      <c r="EA24" s="273">
        <f t="shared" si="43"/>
        <v>175</v>
      </c>
      <c r="EB24" s="273">
        <v>0</v>
      </c>
      <c r="EC24" s="273">
        <v>0</v>
      </c>
      <c r="ED24" s="273">
        <v>175</v>
      </c>
      <c r="EE24" s="273">
        <v>0</v>
      </c>
      <c r="EF24" s="273">
        <v>0</v>
      </c>
      <c r="EG24" s="273">
        <v>0</v>
      </c>
      <c r="EH24" s="273">
        <f t="shared" si="45"/>
        <v>2</v>
      </c>
      <c r="EI24" s="273">
        <v>0</v>
      </c>
      <c r="EJ24" s="273">
        <v>0</v>
      </c>
      <c r="EK24" s="273">
        <v>2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</row>
    <row r="26" spans="1:1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4">
    <sortCondition ref="A8:A24"/>
    <sortCondition ref="B8:B24"/>
    <sortCondition ref="C8:C2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3" man="1"/>
    <brk id="34" min="1" max="23" man="1"/>
    <brk id="49" min="1" max="23" man="1"/>
    <brk id="64" min="1" max="23" man="1"/>
    <brk id="79" min="1" max="23" man="1"/>
    <brk id="94" min="1" max="23" man="1"/>
    <brk id="109" min="1" max="23" man="1"/>
    <brk id="124" min="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香川県</v>
      </c>
      <c r="B7" s="283" t="str">
        <f>ごみ処理概要!B7</f>
        <v>37000</v>
      </c>
      <c r="C7" s="284" t="s">
        <v>3</v>
      </c>
      <c r="D7" s="285">
        <f t="shared" ref="D7:D24" si="0">SUM(E7,F7,N7,O7)</f>
        <v>275991</v>
      </c>
      <c r="E7" s="285">
        <f t="shared" ref="E7:E24" si="1">+Q7</f>
        <v>209159</v>
      </c>
      <c r="F7" s="285">
        <f t="shared" ref="F7:F24" si="2">SUM(G7:M7)</f>
        <v>56624</v>
      </c>
      <c r="G7" s="285">
        <f t="shared" ref="G7:M7" si="3">SUM(G$8:G$207)</f>
        <v>10198</v>
      </c>
      <c r="H7" s="285">
        <f t="shared" si="3"/>
        <v>641</v>
      </c>
      <c r="I7" s="285">
        <f t="shared" si="3"/>
        <v>0</v>
      </c>
      <c r="J7" s="285">
        <f t="shared" si="3"/>
        <v>0</v>
      </c>
      <c r="K7" s="285">
        <f t="shared" si="3"/>
        <v>10553</v>
      </c>
      <c r="L7" s="285">
        <f t="shared" si="3"/>
        <v>34909</v>
      </c>
      <c r="M7" s="285">
        <f t="shared" si="3"/>
        <v>323</v>
      </c>
      <c r="N7" s="285">
        <f t="shared" ref="N7:N24" si="4">+AA7</f>
        <v>2121</v>
      </c>
      <c r="O7" s="285">
        <f>+資源化量内訳!AC7</f>
        <v>8087</v>
      </c>
      <c r="P7" s="285">
        <f t="shared" ref="P7:P24" si="5">+SUM(Q7,R7)</f>
        <v>221492</v>
      </c>
      <c r="Q7" s="285">
        <f>SUM(Q$8:Q$207)</f>
        <v>209159</v>
      </c>
      <c r="R7" s="285">
        <f t="shared" ref="R7:R24" si="6">+SUM(S7,T7,U7,V7,W7,X7,Y7)</f>
        <v>12333</v>
      </c>
      <c r="S7" s="285">
        <f t="shared" ref="S7:Y7" si="7">SUM(S$8:S$207)</f>
        <v>5399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6926</v>
      </c>
      <c r="Y7" s="285">
        <f t="shared" si="7"/>
        <v>8</v>
      </c>
      <c r="Z7" s="285">
        <f t="shared" ref="Z7:Z24" si="8">SUM(AA7:AC7)</f>
        <v>24235</v>
      </c>
      <c r="AA7" s="285">
        <f>SUM(AA$8:AA$207)</f>
        <v>2121</v>
      </c>
      <c r="AB7" s="285">
        <f>SUM(AB$8:AB$207)</f>
        <v>17807</v>
      </c>
      <c r="AC7" s="285">
        <f t="shared" ref="AC7:AC24" si="9">SUM(AD7:AJ7)</f>
        <v>4307</v>
      </c>
      <c r="AD7" s="285">
        <f t="shared" ref="AD7:AJ7" si="10">SUM(AD$8:AD$207)</f>
        <v>2624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179</v>
      </c>
      <c r="AI7" s="285">
        <f t="shared" si="10"/>
        <v>1291</v>
      </c>
      <c r="AJ7" s="285">
        <f t="shared" si="10"/>
        <v>213</v>
      </c>
      <c r="AK7" s="285">
        <f t="shared" ref="AK7:AK24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127016</v>
      </c>
      <c r="E8" s="273">
        <f t="shared" si="1"/>
        <v>94461</v>
      </c>
      <c r="F8" s="273">
        <f t="shared" si="2"/>
        <v>32480</v>
      </c>
      <c r="G8" s="273">
        <v>6613</v>
      </c>
      <c r="H8" s="273">
        <v>0</v>
      </c>
      <c r="I8" s="273">
        <v>0</v>
      </c>
      <c r="J8" s="273">
        <v>0</v>
      </c>
      <c r="K8" s="273">
        <v>0</v>
      </c>
      <c r="L8" s="273">
        <v>25867</v>
      </c>
      <c r="M8" s="273">
        <v>0</v>
      </c>
      <c r="N8" s="273">
        <f t="shared" si="4"/>
        <v>20</v>
      </c>
      <c r="O8" s="273">
        <f>+資源化量内訳!AC8</f>
        <v>55</v>
      </c>
      <c r="P8" s="273">
        <f t="shared" si="5"/>
        <v>105735</v>
      </c>
      <c r="Q8" s="273">
        <v>94461</v>
      </c>
      <c r="R8" s="273">
        <f t="shared" si="6"/>
        <v>11274</v>
      </c>
      <c r="S8" s="273">
        <v>4834</v>
      </c>
      <c r="T8" s="273">
        <v>0</v>
      </c>
      <c r="U8" s="273">
        <v>0</v>
      </c>
      <c r="V8" s="273">
        <v>0</v>
      </c>
      <c r="W8" s="273">
        <v>0</v>
      </c>
      <c r="X8" s="273">
        <v>6440</v>
      </c>
      <c r="Y8" s="273">
        <v>0</v>
      </c>
      <c r="Z8" s="273">
        <f t="shared" si="8"/>
        <v>13262</v>
      </c>
      <c r="AA8" s="273">
        <v>20</v>
      </c>
      <c r="AB8" s="273">
        <v>11302</v>
      </c>
      <c r="AC8" s="273">
        <f t="shared" si="9"/>
        <v>1940</v>
      </c>
      <c r="AD8" s="273">
        <v>1101</v>
      </c>
      <c r="AE8" s="273">
        <v>0</v>
      </c>
      <c r="AF8" s="273">
        <v>0</v>
      </c>
      <c r="AG8" s="273">
        <v>0</v>
      </c>
      <c r="AH8" s="273">
        <v>0</v>
      </c>
      <c r="AI8" s="273">
        <v>839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33089</v>
      </c>
      <c r="E9" s="273">
        <f t="shared" si="1"/>
        <v>28001</v>
      </c>
      <c r="F9" s="273">
        <f t="shared" si="2"/>
        <v>4183</v>
      </c>
      <c r="G9" s="273">
        <v>2208</v>
      </c>
      <c r="H9" s="273">
        <v>0</v>
      </c>
      <c r="I9" s="273">
        <v>0</v>
      </c>
      <c r="J9" s="273">
        <v>0</v>
      </c>
      <c r="K9" s="273">
        <v>0</v>
      </c>
      <c r="L9" s="273">
        <v>1975</v>
      </c>
      <c r="M9" s="273">
        <v>0</v>
      </c>
      <c r="N9" s="273">
        <f t="shared" si="4"/>
        <v>0</v>
      </c>
      <c r="O9" s="273">
        <f>+資源化量内訳!AC9</f>
        <v>905</v>
      </c>
      <c r="P9" s="273">
        <f t="shared" si="5"/>
        <v>28001</v>
      </c>
      <c r="Q9" s="273">
        <v>28001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1166</v>
      </c>
      <c r="AA9" s="273">
        <v>0</v>
      </c>
      <c r="AB9" s="273">
        <v>62</v>
      </c>
      <c r="AC9" s="273">
        <f t="shared" si="9"/>
        <v>1104</v>
      </c>
      <c r="AD9" s="273">
        <v>1104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15539</v>
      </c>
      <c r="E10" s="273">
        <f t="shared" si="1"/>
        <v>13398</v>
      </c>
      <c r="F10" s="273">
        <f t="shared" si="2"/>
        <v>1542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1542</v>
      </c>
      <c r="M10" s="273">
        <v>0</v>
      </c>
      <c r="N10" s="273">
        <f t="shared" si="4"/>
        <v>108</v>
      </c>
      <c r="O10" s="273">
        <f>+資源化量内訳!AC10</f>
        <v>491</v>
      </c>
      <c r="P10" s="273">
        <f t="shared" si="5"/>
        <v>13821</v>
      </c>
      <c r="Q10" s="273">
        <v>13398</v>
      </c>
      <c r="R10" s="273">
        <f t="shared" si="6"/>
        <v>423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423</v>
      </c>
      <c r="Y10" s="273">
        <v>0</v>
      </c>
      <c r="Z10" s="273">
        <f t="shared" si="8"/>
        <v>2150</v>
      </c>
      <c r="AA10" s="273">
        <v>108</v>
      </c>
      <c r="AB10" s="273">
        <v>1667</v>
      </c>
      <c r="AC10" s="273">
        <f t="shared" si="9"/>
        <v>375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375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8238</v>
      </c>
      <c r="E11" s="273">
        <f t="shared" si="1"/>
        <v>6987</v>
      </c>
      <c r="F11" s="273">
        <f t="shared" si="2"/>
        <v>1010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1010</v>
      </c>
      <c r="M11" s="273">
        <v>0</v>
      </c>
      <c r="N11" s="273">
        <f t="shared" si="4"/>
        <v>241</v>
      </c>
      <c r="O11" s="273">
        <f>+資源化量内訳!AC11</f>
        <v>0</v>
      </c>
      <c r="P11" s="273">
        <f t="shared" si="5"/>
        <v>7050</v>
      </c>
      <c r="Q11" s="273">
        <v>6987</v>
      </c>
      <c r="R11" s="273">
        <f t="shared" si="6"/>
        <v>63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63</v>
      </c>
      <c r="Y11" s="273">
        <v>0</v>
      </c>
      <c r="Z11" s="273">
        <f t="shared" si="8"/>
        <v>717</v>
      </c>
      <c r="AA11" s="273">
        <v>241</v>
      </c>
      <c r="AB11" s="273">
        <v>441</v>
      </c>
      <c r="AC11" s="273">
        <f t="shared" si="9"/>
        <v>35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35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12940</v>
      </c>
      <c r="E12" s="273">
        <f t="shared" si="1"/>
        <v>10293</v>
      </c>
      <c r="F12" s="273">
        <f t="shared" si="2"/>
        <v>1159</v>
      </c>
      <c r="G12" s="273">
        <v>0</v>
      </c>
      <c r="H12" s="273">
        <v>0</v>
      </c>
      <c r="I12" s="273">
        <v>0</v>
      </c>
      <c r="J12" s="273">
        <v>0</v>
      </c>
      <c r="K12" s="273">
        <v>1159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1488</v>
      </c>
      <c r="P12" s="273">
        <f t="shared" si="5"/>
        <v>10293</v>
      </c>
      <c r="Q12" s="273">
        <v>10293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973</v>
      </c>
      <c r="AA12" s="273">
        <v>0</v>
      </c>
      <c r="AB12" s="273">
        <v>966</v>
      </c>
      <c r="AC12" s="273">
        <f t="shared" si="9"/>
        <v>7</v>
      </c>
      <c r="AD12" s="273">
        <v>0</v>
      </c>
      <c r="AE12" s="273">
        <v>0</v>
      </c>
      <c r="AF12" s="273">
        <v>0</v>
      </c>
      <c r="AG12" s="273">
        <v>0</v>
      </c>
      <c r="AH12" s="273">
        <v>7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12521</v>
      </c>
      <c r="E13" s="273">
        <f t="shared" si="1"/>
        <v>11747</v>
      </c>
      <c r="F13" s="273">
        <f t="shared" si="2"/>
        <v>247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239</v>
      </c>
      <c r="M13" s="273">
        <v>8</v>
      </c>
      <c r="N13" s="273">
        <f t="shared" si="4"/>
        <v>0</v>
      </c>
      <c r="O13" s="273">
        <f>+資源化量内訳!AC13</f>
        <v>527</v>
      </c>
      <c r="P13" s="273">
        <f t="shared" si="5"/>
        <v>11755</v>
      </c>
      <c r="Q13" s="273">
        <v>11747</v>
      </c>
      <c r="R13" s="273">
        <f t="shared" si="6"/>
        <v>8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8</v>
      </c>
      <c r="Z13" s="273">
        <f t="shared" si="8"/>
        <v>0</v>
      </c>
      <c r="AA13" s="273">
        <v>0</v>
      </c>
      <c r="AB13" s="273">
        <v>0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8089</v>
      </c>
      <c r="E14" s="273">
        <f t="shared" si="1"/>
        <v>7650</v>
      </c>
      <c r="F14" s="273">
        <f t="shared" si="2"/>
        <v>59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59</v>
      </c>
      <c r="M14" s="273">
        <v>0</v>
      </c>
      <c r="N14" s="273">
        <f t="shared" si="4"/>
        <v>0</v>
      </c>
      <c r="O14" s="273">
        <f>+資源化量内訳!AC14</f>
        <v>380</v>
      </c>
      <c r="P14" s="273">
        <f t="shared" si="5"/>
        <v>7650</v>
      </c>
      <c r="Q14" s="273">
        <v>7650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0</v>
      </c>
      <c r="AA14" s="273">
        <v>0</v>
      </c>
      <c r="AB14" s="273">
        <v>0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13047</v>
      </c>
      <c r="E15" s="273">
        <f t="shared" si="1"/>
        <v>0</v>
      </c>
      <c r="F15" s="273">
        <f t="shared" si="2"/>
        <v>13047</v>
      </c>
      <c r="G15" s="273">
        <v>303</v>
      </c>
      <c r="H15" s="273">
        <v>641</v>
      </c>
      <c r="I15" s="273">
        <v>0</v>
      </c>
      <c r="J15" s="273">
        <v>0</v>
      </c>
      <c r="K15" s="273">
        <v>9394</v>
      </c>
      <c r="L15" s="273">
        <v>2709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0</v>
      </c>
      <c r="Q15" s="273">
        <v>0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203</v>
      </c>
      <c r="AA15" s="273">
        <v>0</v>
      </c>
      <c r="AB15" s="273">
        <v>0</v>
      </c>
      <c r="AC15" s="273">
        <f t="shared" si="9"/>
        <v>203</v>
      </c>
      <c r="AD15" s="273">
        <v>31</v>
      </c>
      <c r="AE15" s="273">
        <v>0</v>
      </c>
      <c r="AF15" s="273">
        <v>0</v>
      </c>
      <c r="AG15" s="273">
        <v>0</v>
      </c>
      <c r="AH15" s="273">
        <v>172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6087</v>
      </c>
      <c r="E16" s="273">
        <f t="shared" si="1"/>
        <v>4541</v>
      </c>
      <c r="F16" s="273">
        <f t="shared" si="2"/>
        <v>426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133</v>
      </c>
      <c r="M16" s="273">
        <v>293</v>
      </c>
      <c r="N16" s="273">
        <f t="shared" si="4"/>
        <v>36</v>
      </c>
      <c r="O16" s="273">
        <f>+資源化量内訳!AC16</f>
        <v>1084</v>
      </c>
      <c r="P16" s="273">
        <f t="shared" si="5"/>
        <v>4541</v>
      </c>
      <c r="Q16" s="273">
        <v>4541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577</v>
      </c>
      <c r="AA16" s="273">
        <v>36</v>
      </c>
      <c r="AB16" s="273">
        <v>350</v>
      </c>
      <c r="AC16" s="273">
        <f t="shared" si="9"/>
        <v>191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191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6838</v>
      </c>
      <c r="E17" s="273">
        <f t="shared" si="1"/>
        <v>5154</v>
      </c>
      <c r="F17" s="273">
        <f t="shared" si="2"/>
        <v>456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456</v>
      </c>
      <c r="M17" s="273">
        <v>0</v>
      </c>
      <c r="N17" s="273">
        <f t="shared" si="4"/>
        <v>1228</v>
      </c>
      <c r="O17" s="273">
        <f>+資源化量内訳!AC17</f>
        <v>0</v>
      </c>
      <c r="P17" s="273">
        <f t="shared" si="5"/>
        <v>5154</v>
      </c>
      <c r="Q17" s="273">
        <v>5154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2097</v>
      </c>
      <c r="AA17" s="273">
        <v>1228</v>
      </c>
      <c r="AB17" s="273">
        <v>869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7111</v>
      </c>
      <c r="E18" s="273">
        <f t="shared" si="1"/>
        <v>6096</v>
      </c>
      <c r="F18" s="273">
        <f t="shared" si="2"/>
        <v>247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247</v>
      </c>
      <c r="M18" s="273">
        <v>0</v>
      </c>
      <c r="N18" s="273">
        <f t="shared" si="4"/>
        <v>0</v>
      </c>
      <c r="O18" s="273">
        <f>+資源化量内訳!AC18</f>
        <v>768</v>
      </c>
      <c r="P18" s="273">
        <f t="shared" si="5"/>
        <v>6096</v>
      </c>
      <c r="Q18" s="273">
        <v>6096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0</v>
      </c>
      <c r="AA18" s="273">
        <v>0</v>
      </c>
      <c r="AB18" s="273">
        <v>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1593</v>
      </c>
      <c r="E19" s="273">
        <f t="shared" si="1"/>
        <v>1312</v>
      </c>
      <c r="F19" s="273">
        <f t="shared" si="2"/>
        <v>112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112</v>
      </c>
      <c r="M19" s="273">
        <v>0</v>
      </c>
      <c r="N19" s="273">
        <f t="shared" si="4"/>
        <v>15</v>
      </c>
      <c r="O19" s="273">
        <f>+資源化量内訳!AC19</f>
        <v>154</v>
      </c>
      <c r="P19" s="273">
        <f t="shared" si="5"/>
        <v>1312</v>
      </c>
      <c r="Q19" s="273">
        <v>1312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15</v>
      </c>
      <c r="AA19" s="273">
        <v>15</v>
      </c>
      <c r="AB19" s="273">
        <v>0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5666</v>
      </c>
      <c r="E20" s="273">
        <f t="shared" si="1"/>
        <v>4971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3">
        <f t="shared" si="4"/>
        <v>0</v>
      </c>
      <c r="O20" s="273">
        <f>+資源化量内訳!AC20</f>
        <v>695</v>
      </c>
      <c r="P20" s="273">
        <f t="shared" si="5"/>
        <v>4971</v>
      </c>
      <c r="Q20" s="273">
        <v>4971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598</v>
      </c>
      <c r="AA20" s="273">
        <v>0</v>
      </c>
      <c r="AB20" s="273">
        <v>598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5685</v>
      </c>
      <c r="E21" s="273">
        <f t="shared" si="1"/>
        <v>4097</v>
      </c>
      <c r="F21" s="273">
        <f t="shared" si="2"/>
        <v>1168</v>
      </c>
      <c r="G21" s="273">
        <v>714</v>
      </c>
      <c r="H21" s="273">
        <v>0</v>
      </c>
      <c r="I21" s="273">
        <v>0</v>
      </c>
      <c r="J21" s="273">
        <v>0</v>
      </c>
      <c r="K21" s="273">
        <v>0</v>
      </c>
      <c r="L21" s="273">
        <v>432</v>
      </c>
      <c r="M21" s="273">
        <v>22</v>
      </c>
      <c r="N21" s="273">
        <f t="shared" si="4"/>
        <v>0</v>
      </c>
      <c r="O21" s="273">
        <f>+資源化量内訳!AC21</f>
        <v>420</v>
      </c>
      <c r="P21" s="273">
        <f t="shared" si="5"/>
        <v>4514</v>
      </c>
      <c r="Q21" s="273">
        <v>4097</v>
      </c>
      <c r="R21" s="273">
        <f t="shared" si="6"/>
        <v>417</v>
      </c>
      <c r="S21" s="273">
        <v>417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920</v>
      </c>
      <c r="AA21" s="273">
        <v>0</v>
      </c>
      <c r="AB21" s="273">
        <v>617</v>
      </c>
      <c r="AC21" s="273">
        <f t="shared" si="9"/>
        <v>303</v>
      </c>
      <c r="AD21" s="273">
        <v>239</v>
      </c>
      <c r="AE21" s="273">
        <v>0</v>
      </c>
      <c r="AF21" s="273">
        <v>0</v>
      </c>
      <c r="AG21" s="273">
        <v>0</v>
      </c>
      <c r="AH21" s="273">
        <v>0</v>
      </c>
      <c r="AI21" s="273">
        <v>42</v>
      </c>
      <c r="AJ21" s="273">
        <v>22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3423</v>
      </c>
      <c r="E22" s="273">
        <f t="shared" si="1"/>
        <v>2888</v>
      </c>
      <c r="F22" s="273">
        <f t="shared" si="2"/>
        <v>84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84</v>
      </c>
      <c r="M22" s="273">
        <v>0</v>
      </c>
      <c r="N22" s="273">
        <f t="shared" si="4"/>
        <v>296</v>
      </c>
      <c r="O22" s="273">
        <f>+資源化量内訳!AC22</f>
        <v>155</v>
      </c>
      <c r="P22" s="273">
        <f t="shared" si="5"/>
        <v>2888</v>
      </c>
      <c r="Q22" s="273">
        <v>2888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473</v>
      </c>
      <c r="AA22" s="273">
        <v>296</v>
      </c>
      <c r="AB22" s="273">
        <v>177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5442</v>
      </c>
      <c r="E23" s="273">
        <f t="shared" si="1"/>
        <v>4450</v>
      </c>
      <c r="F23" s="273">
        <f t="shared" si="2"/>
        <v>355</v>
      </c>
      <c r="G23" s="273">
        <v>355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637</v>
      </c>
      <c r="P23" s="273">
        <f t="shared" si="5"/>
        <v>4598</v>
      </c>
      <c r="Q23" s="273">
        <v>4450</v>
      </c>
      <c r="R23" s="273">
        <f t="shared" si="6"/>
        <v>148</v>
      </c>
      <c r="S23" s="273">
        <v>148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708</v>
      </c>
      <c r="AA23" s="273">
        <v>0</v>
      </c>
      <c r="AB23" s="273">
        <v>559</v>
      </c>
      <c r="AC23" s="273">
        <f t="shared" si="9"/>
        <v>149</v>
      </c>
      <c r="AD23" s="273">
        <v>149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3667</v>
      </c>
      <c r="E24" s="273">
        <f t="shared" si="1"/>
        <v>3113</v>
      </c>
      <c r="F24" s="273">
        <f t="shared" si="2"/>
        <v>49</v>
      </c>
      <c r="G24" s="273">
        <v>5</v>
      </c>
      <c r="H24" s="273">
        <v>0</v>
      </c>
      <c r="I24" s="273">
        <v>0</v>
      </c>
      <c r="J24" s="273">
        <v>0</v>
      </c>
      <c r="K24" s="273">
        <v>0</v>
      </c>
      <c r="L24" s="273">
        <v>44</v>
      </c>
      <c r="M24" s="273">
        <v>0</v>
      </c>
      <c r="N24" s="273">
        <f t="shared" si="4"/>
        <v>177</v>
      </c>
      <c r="O24" s="273">
        <f>+資源化量内訳!AC24</f>
        <v>328</v>
      </c>
      <c r="P24" s="273">
        <f t="shared" si="5"/>
        <v>3113</v>
      </c>
      <c r="Q24" s="273">
        <v>3113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376</v>
      </c>
      <c r="AA24" s="273">
        <v>177</v>
      </c>
      <c r="AB24" s="273">
        <v>199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1"/>
      <c r="AL25" s="271"/>
      <c r="AM25" s="271"/>
      <c r="AN25" s="271"/>
      <c r="AO25" s="271"/>
      <c r="AP25" s="271"/>
      <c r="AQ25" s="271"/>
      <c r="AR25" s="271"/>
      <c r="AS25" s="271"/>
    </row>
    <row r="26" spans="1:45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1"/>
      <c r="AL26" s="271"/>
      <c r="AM26" s="271"/>
      <c r="AN26" s="271"/>
      <c r="AO26" s="271"/>
      <c r="AP26" s="271"/>
      <c r="AQ26" s="271"/>
      <c r="AR26" s="271"/>
      <c r="AS26" s="271"/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4">
    <sortCondition ref="A8:A24"/>
    <sortCondition ref="B8:B24"/>
    <sortCondition ref="C8:C24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3" man="1"/>
    <brk id="25" min="1" max="23" man="1"/>
    <brk id="36" min="1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香川県</v>
      </c>
      <c r="B7" s="283" t="str">
        <f>ごみ処理概要!B7</f>
        <v>37000</v>
      </c>
      <c r="C7" s="284" t="s">
        <v>3</v>
      </c>
      <c r="D7" s="286">
        <f t="shared" ref="D7:AB7" si="0">SUM(AC7,BB7,CA7)</f>
        <v>51345</v>
      </c>
      <c r="E7" s="286">
        <f t="shared" si="0"/>
        <v>15354</v>
      </c>
      <c r="F7" s="286">
        <f t="shared" si="0"/>
        <v>45</v>
      </c>
      <c r="G7" s="286">
        <f t="shared" si="0"/>
        <v>900</v>
      </c>
      <c r="H7" s="286">
        <f t="shared" si="0"/>
        <v>1434</v>
      </c>
      <c r="I7" s="286">
        <f t="shared" si="0"/>
        <v>4248</v>
      </c>
      <c r="J7" s="286">
        <f t="shared" si="0"/>
        <v>3504</v>
      </c>
      <c r="K7" s="286">
        <f t="shared" si="0"/>
        <v>1974</v>
      </c>
      <c r="L7" s="286">
        <f t="shared" si="0"/>
        <v>6</v>
      </c>
      <c r="M7" s="286">
        <f t="shared" si="0"/>
        <v>6340</v>
      </c>
      <c r="N7" s="286">
        <f t="shared" si="0"/>
        <v>0</v>
      </c>
      <c r="O7" s="286">
        <f t="shared" si="0"/>
        <v>318</v>
      </c>
      <c r="P7" s="286">
        <f t="shared" si="0"/>
        <v>1260</v>
      </c>
      <c r="Q7" s="286">
        <f t="shared" si="0"/>
        <v>0</v>
      </c>
      <c r="R7" s="286">
        <f t="shared" si="0"/>
        <v>0</v>
      </c>
      <c r="S7" s="286">
        <f t="shared" si="0"/>
        <v>2201</v>
      </c>
      <c r="T7" s="286">
        <f t="shared" si="0"/>
        <v>5728</v>
      </c>
      <c r="U7" s="286">
        <f t="shared" si="0"/>
        <v>0</v>
      </c>
      <c r="V7" s="286">
        <f t="shared" si="0"/>
        <v>2300</v>
      </c>
      <c r="W7" s="286">
        <f t="shared" si="0"/>
        <v>0</v>
      </c>
      <c r="X7" s="286">
        <f t="shared" si="0"/>
        <v>809</v>
      </c>
      <c r="Y7" s="286">
        <f t="shared" si="0"/>
        <v>7</v>
      </c>
      <c r="Z7" s="286">
        <f t="shared" si="0"/>
        <v>3</v>
      </c>
      <c r="AA7" s="286">
        <f t="shared" si="0"/>
        <v>0</v>
      </c>
      <c r="AB7" s="286">
        <f t="shared" si="0"/>
        <v>4914</v>
      </c>
      <c r="AC7" s="286">
        <f t="shared" ref="AC7:AC24" si="1">SUM(AD7:AY7,BA7)</f>
        <v>8087</v>
      </c>
      <c r="AD7" s="286">
        <f>SUM(AD$8:AD$207)</f>
        <v>4296</v>
      </c>
      <c r="AE7" s="286">
        <f t="shared" ref="AE7:AO7" si="2">SUM(AE$8:AE$207)</f>
        <v>19</v>
      </c>
      <c r="AF7" s="286">
        <f>SUM(AF$8:AF$207)</f>
        <v>624</v>
      </c>
      <c r="AG7" s="286">
        <f>SUM(AG$8:AG$207)</f>
        <v>924</v>
      </c>
      <c r="AH7" s="286">
        <f t="shared" si="2"/>
        <v>595</v>
      </c>
      <c r="AI7" s="286">
        <f t="shared" si="2"/>
        <v>634</v>
      </c>
      <c r="AJ7" s="286">
        <f t="shared" si="2"/>
        <v>226</v>
      </c>
      <c r="AK7" s="286">
        <f t="shared" si="2"/>
        <v>4</v>
      </c>
      <c r="AL7" s="286">
        <f t="shared" si="2"/>
        <v>167</v>
      </c>
      <c r="AM7" s="286">
        <f t="shared" si="2"/>
        <v>0</v>
      </c>
      <c r="AN7" s="286">
        <f>SUM(AN$8:AN$207)</f>
        <v>0</v>
      </c>
      <c r="AO7" s="286">
        <f t="shared" si="2"/>
        <v>210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</v>
      </c>
      <c r="AY7" s="286">
        <f t="shared" ref="AY7:BA7" si="3">SUM(AY$8:AY$207)</f>
        <v>0</v>
      </c>
      <c r="AZ7" s="290" t="s">
        <v>649</v>
      </c>
      <c r="BA7" s="286">
        <f t="shared" si="3"/>
        <v>385</v>
      </c>
      <c r="BB7" s="286">
        <f>施設資源化量内訳!D7</f>
        <v>41906</v>
      </c>
      <c r="BC7" s="286">
        <f>施設資源化量内訳!E7</f>
        <v>10064</v>
      </c>
      <c r="BD7" s="286">
        <f>施設資源化量内訳!F7</f>
        <v>15</v>
      </c>
      <c r="BE7" s="286">
        <f>施設資源化量内訳!G7</f>
        <v>240</v>
      </c>
      <c r="BF7" s="286">
        <f>施設資源化量内訳!H7</f>
        <v>303</v>
      </c>
      <c r="BG7" s="286">
        <f>施設資源化量内訳!I7</f>
        <v>3630</v>
      </c>
      <c r="BH7" s="286">
        <f>施設資源化量内訳!J7</f>
        <v>2868</v>
      </c>
      <c r="BI7" s="286">
        <f>施設資源化量内訳!K7</f>
        <v>1747</v>
      </c>
      <c r="BJ7" s="286">
        <f>施設資源化量内訳!L7</f>
        <v>2</v>
      </c>
      <c r="BK7" s="286">
        <f>施設資源化量内訳!M7</f>
        <v>6173</v>
      </c>
      <c r="BL7" s="286">
        <f>施設資源化量内訳!N7</f>
        <v>0</v>
      </c>
      <c r="BM7" s="286">
        <f>施設資源化量内訳!O7</f>
        <v>318</v>
      </c>
      <c r="BN7" s="286">
        <f>施設資源化量内訳!P7</f>
        <v>972</v>
      </c>
      <c r="BO7" s="286">
        <f>施設資源化量内訳!Q7</f>
        <v>0</v>
      </c>
      <c r="BP7" s="286">
        <f>施設資源化量内訳!R7</f>
        <v>0</v>
      </c>
      <c r="BQ7" s="286">
        <f>施設資源化量内訳!S7</f>
        <v>2201</v>
      </c>
      <c r="BR7" s="286">
        <f>施設資源化量内訳!T7</f>
        <v>5728</v>
      </c>
      <c r="BS7" s="286">
        <f>施設資源化量内訳!U7</f>
        <v>0</v>
      </c>
      <c r="BT7" s="286">
        <f>施設資源化量内訳!V7</f>
        <v>2300</v>
      </c>
      <c r="BU7" s="286">
        <f>施設資源化量内訳!W7</f>
        <v>0</v>
      </c>
      <c r="BV7" s="286">
        <f>施設資源化量内訳!X7</f>
        <v>809</v>
      </c>
      <c r="BW7" s="286">
        <f>施設資源化量内訳!Y7</f>
        <v>4</v>
      </c>
      <c r="BX7" s="286">
        <f>施設資源化量内訳!Z7</f>
        <v>3</v>
      </c>
      <c r="BY7" s="286">
        <f>施設資源化量内訳!AA7</f>
        <v>0</v>
      </c>
      <c r="BZ7" s="286">
        <f>施設資源化量内訳!AB7</f>
        <v>4529</v>
      </c>
      <c r="CA7" s="286">
        <f t="shared" ref="CA7:CA24" si="4">SUM(CB7:CW7,CY7)</f>
        <v>1352</v>
      </c>
      <c r="CB7" s="286">
        <f t="shared" ref="CB7:CM7" si="5">SUM(CB$8:CB$207)</f>
        <v>994</v>
      </c>
      <c r="CC7" s="286">
        <f t="shared" si="5"/>
        <v>11</v>
      </c>
      <c r="CD7" s="286">
        <f>SUM(CD$8:CD$207)</f>
        <v>36</v>
      </c>
      <c r="CE7" s="286">
        <f>SUM(CE$8:CE$207)</f>
        <v>207</v>
      </c>
      <c r="CF7" s="286">
        <f t="shared" si="5"/>
        <v>23</v>
      </c>
      <c r="CG7" s="286">
        <f t="shared" si="5"/>
        <v>2</v>
      </c>
      <c r="CH7" s="286">
        <f t="shared" si="5"/>
        <v>1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78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12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4" si="7">SUM(AC8,BB8,CA8)</f>
        <v>21254</v>
      </c>
      <c r="E8" s="273">
        <f t="shared" ref="E8:E24" si="8">SUM(AD8,BC8,CB8)</f>
        <v>9023</v>
      </c>
      <c r="F8" s="273">
        <f t="shared" ref="F8:F24" si="9">SUM(AE8,BD8,CC8)</f>
        <v>0</v>
      </c>
      <c r="G8" s="273">
        <f t="shared" ref="G8:G24" si="10">SUM(AF8,BE8,CD8)</f>
        <v>0</v>
      </c>
      <c r="H8" s="273">
        <f t="shared" ref="H8:H24" si="11">SUM(AG8,BF8,CE8)</f>
        <v>0</v>
      </c>
      <c r="I8" s="273">
        <f t="shared" ref="I8:I24" si="12">SUM(AH8,BG8,CF8)</f>
        <v>2557</v>
      </c>
      <c r="J8" s="273">
        <f t="shared" ref="J8:J24" si="13">SUM(AI8,BH8,CG8)</f>
        <v>1181</v>
      </c>
      <c r="K8" s="273">
        <f t="shared" ref="K8:K24" si="14">SUM(AJ8,BI8,CH8)</f>
        <v>1026</v>
      </c>
      <c r="L8" s="273">
        <f t="shared" ref="L8:L24" si="15">SUM(AK8,BJ8,CI8)</f>
        <v>0</v>
      </c>
      <c r="M8" s="273">
        <f t="shared" ref="M8:M24" si="16">SUM(AL8,BK8,CJ8)</f>
        <v>5005</v>
      </c>
      <c r="N8" s="273">
        <f t="shared" ref="N8:N24" si="17">SUM(AM8,BL8,CK8)</f>
        <v>0</v>
      </c>
      <c r="O8" s="273">
        <f t="shared" ref="O8:O24" si="18">SUM(AN8,BM8,CL8)</f>
        <v>0</v>
      </c>
      <c r="P8" s="273">
        <f t="shared" ref="P8:P24" si="19">SUM(AO8,BN8,CM8)</f>
        <v>665</v>
      </c>
      <c r="Q8" s="273">
        <f t="shared" ref="Q8:Q24" si="20">SUM(AP8,BO8,CN8)</f>
        <v>0</v>
      </c>
      <c r="R8" s="273">
        <f t="shared" ref="R8:R24" si="21">SUM(AQ8,BP8,CO8)</f>
        <v>0</v>
      </c>
      <c r="S8" s="273">
        <f t="shared" ref="S8:S24" si="22">SUM(AR8,BQ8,CP8)</f>
        <v>0</v>
      </c>
      <c r="T8" s="273">
        <f t="shared" ref="T8:T24" si="23">SUM(AS8,BR8,CQ8)</f>
        <v>0</v>
      </c>
      <c r="U8" s="273">
        <f t="shared" ref="U8:U24" si="24">SUM(AT8,BS8,CR8)</f>
        <v>0</v>
      </c>
      <c r="V8" s="273">
        <f t="shared" ref="V8:V24" si="25">SUM(AU8,BT8,CS8)</f>
        <v>0</v>
      </c>
      <c r="W8" s="273">
        <f t="shared" ref="W8:W24" si="26">SUM(AV8,BU8,CT8)</f>
        <v>0</v>
      </c>
      <c r="X8" s="273">
        <f t="shared" ref="X8:X24" si="27">SUM(AW8,BV8,CU8)</f>
        <v>0</v>
      </c>
      <c r="Y8" s="273">
        <f t="shared" ref="Y8:Y24" si="28">SUM(AX8,BW8,CV8)</f>
        <v>0</v>
      </c>
      <c r="Z8" s="273">
        <f t="shared" ref="Z8:Z24" si="29">SUM(AY8,BX8,CW8)</f>
        <v>0</v>
      </c>
      <c r="AA8" s="273">
        <f t="shared" ref="AA8:AA24" si="30">SUM(AZ8,BY8,CX8)</f>
        <v>0</v>
      </c>
      <c r="AB8" s="273">
        <f t="shared" ref="AB8:AB24" si="31">SUM(BA8,BZ8,CY8)</f>
        <v>1797</v>
      </c>
      <c r="AC8" s="273">
        <f t="shared" si="1"/>
        <v>55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789</v>
      </c>
      <c r="AQ8" s="276" t="s">
        <v>789</v>
      </c>
      <c r="AR8" s="276" t="s">
        <v>789</v>
      </c>
      <c r="AS8" s="276" t="s">
        <v>789</v>
      </c>
      <c r="AT8" s="276" t="s">
        <v>789</v>
      </c>
      <c r="AU8" s="276" t="s">
        <v>789</v>
      </c>
      <c r="AV8" s="276" t="s">
        <v>789</v>
      </c>
      <c r="AW8" s="276" t="s">
        <v>789</v>
      </c>
      <c r="AX8" s="273">
        <v>0</v>
      </c>
      <c r="AY8" s="273">
        <v>0</v>
      </c>
      <c r="AZ8" s="276" t="s">
        <v>789</v>
      </c>
      <c r="BA8" s="273">
        <v>55</v>
      </c>
      <c r="BB8" s="273">
        <f>施設資源化量内訳!D8</f>
        <v>21199</v>
      </c>
      <c r="BC8" s="273">
        <f>施設資源化量内訳!E8</f>
        <v>9023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2557</v>
      </c>
      <c r="BH8" s="273">
        <f>施設資源化量内訳!J8</f>
        <v>1181</v>
      </c>
      <c r="BI8" s="273">
        <f>施設資源化量内訳!K8</f>
        <v>1026</v>
      </c>
      <c r="BJ8" s="273">
        <f>施設資源化量内訳!L8</f>
        <v>0</v>
      </c>
      <c r="BK8" s="273">
        <f>施設資源化量内訳!M8</f>
        <v>5005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665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1742</v>
      </c>
      <c r="CA8" s="273">
        <f t="shared" si="4"/>
        <v>0</v>
      </c>
      <c r="CB8" s="273">
        <v>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789</v>
      </c>
      <c r="CO8" s="276" t="s">
        <v>789</v>
      </c>
      <c r="CP8" s="276" t="s">
        <v>789</v>
      </c>
      <c r="CQ8" s="276" t="s">
        <v>789</v>
      </c>
      <c r="CR8" s="276" t="s">
        <v>789</v>
      </c>
      <c r="CS8" s="276" t="s">
        <v>789</v>
      </c>
      <c r="CT8" s="276" t="s">
        <v>789</v>
      </c>
      <c r="CU8" s="276" t="s">
        <v>789</v>
      </c>
      <c r="CV8" s="273">
        <v>0</v>
      </c>
      <c r="CW8" s="273">
        <v>0</v>
      </c>
      <c r="CX8" s="276" t="s">
        <v>789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4380</v>
      </c>
      <c r="E9" s="273">
        <f t="shared" si="8"/>
        <v>710</v>
      </c>
      <c r="F9" s="273">
        <f t="shared" si="9"/>
        <v>7</v>
      </c>
      <c r="G9" s="273">
        <f t="shared" si="10"/>
        <v>405</v>
      </c>
      <c r="H9" s="273">
        <f t="shared" si="11"/>
        <v>500</v>
      </c>
      <c r="I9" s="273">
        <f t="shared" si="12"/>
        <v>174</v>
      </c>
      <c r="J9" s="273">
        <f t="shared" si="13"/>
        <v>452</v>
      </c>
      <c r="K9" s="273">
        <f t="shared" si="14"/>
        <v>220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258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1500</v>
      </c>
      <c r="W9" s="273">
        <f t="shared" si="26"/>
        <v>0</v>
      </c>
      <c r="X9" s="273">
        <f t="shared" si="27"/>
        <v>0</v>
      </c>
      <c r="Y9" s="273">
        <f t="shared" si="28"/>
        <v>1</v>
      </c>
      <c r="Z9" s="273">
        <f t="shared" si="29"/>
        <v>0</v>
      </c>
      <c r="AA9" s="273">
        <f t="shared" si="30"/>
        <v>0</v>
      </c>
      <c r="AB9" s="273">
        <f t="shared" si="31"/>
        <v>153</v>
      </c>
      <c r="AC9" s="273">
        <f t="shared" si="1"/>
        <v>905</v>
      </c>
      <c r="AD9" s="273">
        <v>0</v>
      </c>
      <c r="AE9" s="273">
        <v>0</v>
      </c>
      <c r="AF9" s="273">
        <v>405</v>
      </c>
      <c r="AG9" s="273">
        <v>500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789</v>
      </c>
      <c r="AQ9" s="276" t="s">
        <v>789</v>
      </c>
      <c r="AR9" s="276" t="s">
        <v>789</v>
      </c>
      <c r="AS9" s="276" t="s">
        <v>789</v>
      </c>
      <c r="AT9" s="276" t="s">
        <v>789</v>
      </c>
      <c r="AU9" s="276" t="s">
        <v>789</v>
      </c>
      <c r="AV9" s="276" t="s">
        <v>789</v>
      </c>
      <c r="AW9" s="276" t="s">
        <v>789</v>
      </c>
      <c r="AX9" s="273">
        <v>0</v>
      </c>
      <c r="AY9" s="273">
        <v>0</v>
      </c>
      <c r="AZ9" s="276" t="s">
        <v>789</v>
      </c>
      <c r="BA9" s="273">
        <v>0</v>
      </c>
      <c r="BB9" s="273">
        <f>施設資源化量内訳!D9</f>
        <v>3475</v>
      </c>
      <c r="BC9" s="273">
        <f>施設資源化量内訳!E9</f>
        <v>710</v>
      </c>
      <c r="BD9" s="273">
        <f>施設資源化量内訳!F9</f>
        <v>7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174</v>
      </c>
      <c r="BH9" s="273">
        <f>施設資源化量内訳!J9</f>
        <v>452</v>
      </c>
      <c r="BI9" s="273">
        <f>施設資源化量内訳!K9</f>
        <v>220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258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1500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1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153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789</v>
      </c>
      <c r="CO9" s="276" t="s">
        <v>789</v>
      </c>
      <c r="CP9" s="276" t="s">
        <v>789</v>
      </c>
      <c r="CQ9" s="276" t="s">
        <v>789</v>
      </c>
      <c r="CR9" s="276" t="s">
        <v>789</v>
      </c>
      <c r="CS9" s="276" t="s">
        <v>789</v>
      </c>
      <c r="CT9" s="276" t="s">
        <v>789</v>
      </c>
      <c r="CU9" s="276" t="s">
        <v>789</v>
      </c>
      <c r="CV9" s="273">
        <v>0</v>
      </c>
      <c r="CW9" s="273">
        <v>0</v>
      </c>
      <c r="CX9" s="276" t="s">
        <v>789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1267</v>
      </c>
      <c r="E10" s="273">
        <f t="shared" si="8"/>
        <v>271</v>
      </c>
      <c r="F10" s="273">
        <f t="shared" si="9"/>
        <v>4</v>
      </c>
      <c r="G10" s="273">
        <f t="shared" si="10"/>
        <v>137</v>
      </c>
      <c r="H10" s="273">
        <f t="shared" si="11"/>
        <v>177</v>
      </c>
      <c r="I10" s="273">
        <f t="shared" si="12"/>
        <v>241</v>
      </c>
      <c r="J10" s="273">
        <f t="shared" si="13"/>
        <v>208</v>
      </c>
      <c r="K10" s="273">
        <f t="shared" si="14"/>
        <v>89</v>
      </c>
      <c r="L10" s="273">
        <f t="shared" si="15"/>
        <v>0</v>
      </c>
      <c r="M10" s="273">
        <f t="shared" si="16"/>
        <v>125</v>
      </c>
      <c r="N10" s="273">
        <f t="shared" si="17"/>
        <v>0</v>
      </c>
      <c r="O10" s="273">
        <f t="shared" si="18"/>
        <v>0</v>
      </c>
      <c r="P10" s="273">
        <f t="shared" si="19"/>
        <v>4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11</v>
      </c>
      <c r="AC10" s="273">
        <f t="shared" si="1"/>
        <v>491</v>
      </c>
      <c r="AD10" s="273">
        <v>230</v>
      </c>
      <c r="AE10" s="273">
        <v>4</v>
      </c>
      <c r="AF10" s="273">
        <v>110</v>
      </c>
      <c r="AG10" s="273">
        <v>147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789</v>
      </c>
      <c r="AQ10" s="276" t="s">
        <v>789</v>
      </c>
      <c r="AR10" s="276" t="s">
        <v>789</v>
      </c>
      <c r="AS10" s="276" t="s">
        <v>789</v>
      </c>
      <c r="AT10" s="276" t="s">
        <v>789</v>
      </c>
      <c r="AU10" s="276" t="s">
        <v>789</v>
      </c>
      <c r="AV10" s="276" t="s">
        <v>789</v>
      </c>
      <c r="AW10" s="276" t="s">
        <v>789</v>
      </c>
      <c r="AX10" s="273">
        <v>0</v>
      </c>
      <c r="AY10" s="273">
        <v>0</v>
      </c>
      <c r="AZ10" s="276" t="s">
        <v>789</v>
      </c>
      <c r="BA10" s="273">
        <v>0</v>
      </c>
      <c r="BB10" s="273">
        <f>施設資源化量内訳!D10</f>
        <v>672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239</v>
      </c>
      <c r="BH10" s="273">
        <f>施設資源化量内訳!J10</f>
        <v>208</v>
      </c>
      <c r="BI10" s="273">
        <f>施設資源化量内訳!K10</f>
        <v>89</v>
      </c>
      <c r="BJ10" s="273">
        <f>施設資源化量内訳!L10</f>
        <v>0</v>
      </c>
      <c r="BK10" s="273">
        <f>施設資源化量内訳!M10</f>
        <v>125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11</v>
      </c>
      <c r="CA10" s="273">
        <f t="shared" si="4"/>
        <v>104</v>
      </c>
      <c r="CB10" s="273">
        <v>41</v>
      </c>
      <c r="CC10" s="273">
        <v>0</v>
      </c>
      <c r="CD10" s="273">
        <v>27</v>
      </c>
      <c r="CE10" s="273">
        <v>30</v>
      </c>
      <c r="CF10" s="273">
        <v>2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4</v>
      </c>
      <c r="CN10" s="276" t="s">
        <v>789</v>
      </c>
      <c r="CO10" s="276" t="s">
        <v>789</v>
      </c>
      <c r="CP10" s="276" t="s">
        <v>789</v>
      </c>
      <c r="CQ10" s="276" t="s">
        <v>789</v>
      </c>
      <c r="CR10" s="276" t="s">
        <v>789</v>
      </c>
      <c r="CS10" s="276" t="s">
        <v>789</v>
      </c>
      <c r="CT10" s="276" t="s">
        <v>789</v>
      </c>
      <c r="CU10" s="276" t="s">
        <v>789</v>
      </c>
      <c r="CV10" s="273">
        <v>0</v>
      </c>
      <c r="CW10" s="273">
        <v>0</v>
      </c>
      <c r="CX10" s="276" t="s">
        <v>789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1344</v>
      </c>
      <c r="E11" s="273">
        <f t="shared" si="8"/>
        <v>279</v>
      </c>
      <c r="F11" s="273">
        <f t="shared" si="9"/>
        <v>5</v>
      </c>
      <c r="G11" s="273">
        <f t="shared" si="10"/>
        <v>15</v>
      </c>
      <c r="H11" s="273">
        <f t="shared" si="11"/>
        <v>137</v>
      </c>
      <c r="I11" s="273">
        <f t="shared" si="12"/>
        <v>114</v>
      </c>
      <c r="J11" s="273">
        <f t="shared" si="13"/>
        <v>128</v>
      </c>
      <c r="K11" s="273">
        <f t="shared" si="14"/>
        <v>43</v>
      </c>
      <c r="L11" s="273">
        <f t="shared" si="15"/>
        <v>0</v>
      </c>
      <c r="M11" s="273">
        <f t="shared" si="16"/>
        <v>100</v>
      </c>
      <c r="N11" s="273">
        <f t="shared" si="17"/>
        <v>0</v>
      </c>
      <c r="O11" s="273">
        <f t="shared" si="18"/>
        <v>0</v>
      </c>
      <c r="P11" s="273">
        <f t="shared" si="19"/>
        <v>40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432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3</v>
      </c>
      <c r="AA11" s="273">
        <f t="shared" si="30"/>
        <v>0</v>
      </c>
      <c r="AB11" s="273">
        <f t="shared" si="31"/>
        <v>48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789</v>
      </c>
      <c r="AQ11" s="276" t="s">
        <v>789</v>
      </c>
      <c r="AR11" s="276" t="s">
        <v>789</v>
      </c>
      <c r="AS11" s="276" t="s">
        <v>789</v>
      </c>
      <c r="AT11" s="276" t="s">
        <v>789</v>
      </c>
      <c r="AU11" s="276" t="s">
        <v>789</v>
      </c>
      <c r="AV11" s="276" t="s">
        <v>789</v>
      </c>
      <c r="AW11" s="276" t="s">
        <v>789</v>
      </c>
      <c r="AX11" s="273">
        <v>0</v>
      </c>
      <c r="AY11" s="273">
        <v>0</v>
      </c>
      <c r="AZ11" s="276" t="s">
        <v>789</v>
      </c>
      <c r="BA11" s="273">
        <v>0</v>
      </c>
      <c r="BB11" s="273">
        <f>施設資源化量内訳!D11</f>
        <v>1344</v>
      </c>
      <c r="BC11" s="273">
        <f>施設資源化量内訳!E11</f>
        <v>279</v>
      </c>
      <c r="BD11" s="273">
        <f>施設資源化量内訳!F11</f>
        <v>5</v>
      </c>
      <c r="BE11" s="273">
        <f>施設資源化量内訳!G11</f>
        <v>15</v>
      </c>
      <c r="BF11" s="273">
        <f>施設資源化量内訳!H11</f>
        <v>137</v>
      </c>
      <c r="BG11" s="273">
        <f>施設資源化量内訳!I11</f>
        <v>114</v>
      </c>
      <c r="BH11" s="273">
        <f>施設資源化量内訳!J11</f>
        <v>128</v>
      </c>
      <c r="BI11" s="273">
        <f>施設資源化量内訳!K11</f>
        <v>43</v>
      </c>
      <c r="BJ11" s="273">
        <f>施設資源化量内訳!L11</f>
        <v>0</v>
      </c>
      <c r="BK11" s="273">
        <f>施設資源化量内訳!M11</f>
        <v>100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40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432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3</v>
      </c>
      <c r="BY11" s="273">
        <f>施設資源化量内訳!AA11</f>
        <v>0</v>
      </c>
      <c r="BZ11" s="273">
        <f>施設資源化量内訳!AB11</f>
        <v>48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789</v>
      </c>
      <c r="CO11" s="276" t="s">
        <v>789</v>
      </c>
      <c r="CP11" s="276" t="s">
        <v>789</v>
      </c>
      <c r="CQ11" s="276" t="s">
        <v>789</v>
      </c>
      <c r="CR11" s="276" t="s">
        <v>789</v>
      </c>
      <c r="CS11" s="276" t="s">
        <v>789</v>
      </c>
      <c r="CT11" s="276" t="s">
        <v>789</v>
      </c>
      <c r="CU11" s="276" t="s">
        <v>789</v>
      </c>
      <c r="CV11" s="273">
        <v>0</v>
      </c>
      <c r="CW11" s="273">
        <v>0</v>
      </c>
      <c r="CX11" s="276" t="s">
        <v>789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3034</v>
      </c>
      <c r="E12" s="273">
        <f t="shared" si="8"/>
        <v>700</v>
      </c>
      <c r="F12" s="273">
        <f t="shared" si="9"/>
        <v>5</v>
      </c>
      <c r="G12" s="273">
        <f t="shared" si="10"/>
        <v>0</v>
      </c>
      <c r="H12" s="273">
        <f t="shared" si="11"/>
        <v>200</v>
      </c>
      <c r="I12" s="273">
        <f t="shared" si="12"/>
        <v>269</v>
      </c>
      <c r="J12" s="273">
        <f t="shared" si="13"/>
        <v>263</v>
      </c>
      <c r="K12" s="273">
        <f t="shared" si="14"/>
        <v>109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23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1152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313</v>
      </c>
      <c r="AC12" s="273">
        <f t="shared" si="1"/>
        <v>1488</v>
      </c>
      <c r="AD12" s="273">
        <v>343</v>
      </c>
      <c r="AE12" s="273">
        <v>1</v>
      </c>
      <c r="AF12" s="273">
        <v>0</v>
      </c>
      <c r="AG12" s="273">
        <v>200</v>
      </c>
      <c r="AH12" s="273">
        <v>262</v>
      </c>
      <c r="AI12" s="273">
        <v>262</v>
      </c>
      <c r="AJ12" s="273">
        <v>109</v>
      </c>
      <c r="AK12" s="273">
        <v>0</v>
      </c>
      <c r="AL12" s="273">
        <v>0</v>
      </c>
      <c r="AM12" s="273">
        <v>0</v>
      </c>
      <c r="AN12" s="273">
        <v>0</v>
      </c>
      <c r="AO12" s="276">
        <v>11</v>
      </c>
      <c r="AP12" s="276" t="s">
        <v>789</v>
      </c>
      <c r="AQ12" s="276" t="s">
        <v>789</v>
      </c>
      <c r="AR12" s="276" t="s">
        <v>789</v>
      </c>
      <c r="AS12" s="276" t="s">
        <v>789</v>
      </c>
      <c r="AT12" s="276" t="s">
        <v>789</v>
      </c>
      <c r="AU12" s="276" t="s">
        <v>789</v>
      </c>
      <c r="AV12" s="276" t="s">
        <v>789</v>
      </c>
      <c r="AW12" s="276" t="s">
        <v>789</v>
      </c>
      <c r="AX12" s="273">
        <v>0</v>
      </c>
      <c r="AY12" s="273">
        <v>0</v>
      </c>
      <c r="AZ12" s="276" t="s">
        <v>789</v>
      </c>
      <c r="BA12" s="273">
        <v>300</v>
      </c>
      <c r="BB12" s="273">
        <f>施設資源化量内訳!D12</f>
        <v>1165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0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1152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13</v>
      </c>
      <c r="CA12" s="273">
        <f t="shared" si="4"/>
        <v>381</v>
      </c>
      <c r="CB12" s="273">
        <v>357</v>
      </c>
      <c r="CC12" s="273">
        <v>4</v>
      </c>
      <c r="CD12" s="273">
        <v>0</v>
      </c>
      <c r="CE12" s="273">
        <v>0</v>
      </c>
      <c r="CF12" s="273">
        <v>7</v>
      </c>
      <c r="CG12" s="273">
        <v>1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12</v>
      </c>
      <c r="CN12" s="276" t="s">
        <v>789</v>
      </c>
      <c r="CO12" s="276" t="s">
        <v>789</v>
      </c>
      <c r="CP12" s="276" t="s">
        <v>789</v>
      </c>
      <c r="CQ12" s="276" t="s">
        <v>789</v>
      </c>
      <c r="CR12" s="276" t="s">
        <v>789</v>
      </c>
      <c r="CS12" s="276" t="s">
        <v>789</v>
      </c>
      <c r="CT12" s="276" t="s">
        <v>789</v>
      </c>
      <c r="CU12" s="276" t="s">
        <v>789</v>
      </c>
      <c r="CV12" s="273">
        <v>0</v>
      </c>
      <c r="CW12" s="273">
        <v>0</v>
      </c>
      <c r="CX12" s="276" t="s">
        <v>789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2271</v>
      </c>
      <c r="E13" s="273">
        <f t="shared" si="8"/>
        <v>408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113</v>
      </c>
      <c r="J13" s="273">
        <f t="shared" si="13"/>
        <v>168</v>
      </c>
      <c r="K13" s="273">
        <f t="shared" si="14"/>
        <v>42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35</v>
      </c>
      <c r="Q13" s="273">
        <f t="shared" si="20"/>
        <v>0</v>
      </c>
      <c r="R13" s="273">
        <f t="shared" si="21"/>
        <v>0</v>
      </c>
      <c r="S13" s="273">
        <f t="shared" si="22"/>
        <v>1014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312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179</v>
      </c>
      <c r="AC13" s="273">
        <f t="shared" si="1"/>
        <v>527</v>
      </c>
      <c r="AD13" s="273">
        <v>408</v>
      </c>
      <c r="AE13" s="273">
        <v>0</v>
      </c>
      <c r="AF13" s="273">
        <v>0</v>
      </c>
      <c r="AG13" s="273">
        <v>0</v>
      </c>
      <c r="AH13" s="273">
        <v>84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35</v>
      </c>
      <c r="AP13" s="276" t="s">
        <v>789</v>
      </c>
      <c r="AQ13" s="276" t="s">
        <v>789</v>
      </c>
      <c r="AR13" s="276" t="s">
        <v>789</v>
      </c>
      <c r="AS13" s="276" t="s">
        <v>789</v>
      </c>
      <c r="AT13" s="276" t="s">
        <v>789</v>
      </c>
      <c r="AU13" s="276" t="s">
        <v>789</v>
      </c>
      <c r="AV13" s="276" t="s">
        <v>789</v>
      </c>
      <c r="AW13" s="276" t="s">
        <v>789</v>
      </c>
      <c r="AX13" s="273">
        <v>0</v>
      </c>
      <c r="AY13" s="273">
        <v>0</v>
      </c>
      <c r="AZ13" s="276" t="s">
        <v>789</v>
      </c>
      <c r="BA13" s="273">
        <v>0</v>
      </c>
      <c r="BB13" s="273">
        <f>施設資源化量内訳!D13</f>
        <v>1744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29</v>
      </c>
      <c r="BH13" s="273">
        <f>施設資源化量内訳!J13</f>
        <v>168</v>
      </c>
      <c r="BI13" s="273">
        <f>施設資源化量内訳!K13</f>
        <v>42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1014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312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179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789</v>
      </c>
      <c r="CO13" s="276" t="s">
        <v>789</v>
      </c>
      <c r="CP13" s="276" t="s">
        <v>789</v>
      </c>
      <c r="CQ13" s="276" t="s">
        <v>789</v>
      </c>
      <c r="CR13" s="276" t="s">
        <v>789</v>
      </c>
      <c r="CS13" s="276" t="s">
        <v>789</v>
      </c>
      <c r="CT13" s="276" t="s">
        <v>789</v>
      </c>
      <c r="CU13" s="276" t="s">
        <v>789</v>
      </c>
      <c r="CV13" s="273">
        <v>0</v>
      </c>
      <c r="CW13" s="273">
        <v>0</v>
      </c>
      <c r="CX13" s="276" t="s">
        <v>789</v>
      </c>
      <c r="CY13" s="273">
        <v>0</v>
      </c>
      <c r="CZ13" s="274" t="s">
        <v>766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1617</v>
      </c>
      <c r="E14" s="273">
        <f t="shared" si="8"/>
        <v>385</v>
      </c>
      <c r="F14" s="273">
        <f t="shared" si="9"/>
        <v>0</v>
      </c>
      <c r="G14" s="273">
        <f t="shared" si="10"/>
        <v>0</v>
      </c>
      <c r="H14" s="273">
        <f t="shared" si="11"/>
        <v>0</v>
      </c>
      <c r="I14" s="273">
        <f t="shared" si="12"/>
        <v>89</v>
      </c>
      <c r="J14" s="273">
        <f t="shared" si="13"/>
        <v>129</v>
      </c>
      <c r="K14" s="273">
        <f t="shared" si="14"/>
        <v>33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661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204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116</v>
      </c>
      <c r="AC14" s="273">
        <f t="shared" si="1"/>
        <v>380</v>
      </c>
      <c r="AD14" s="273">
        <v>201</v>
      </c>
      <c r="AE14" s="273">
        <v>0</v>
      </c>
      <c r="AF14" s="273">
        <v>0</v>
      </c>
      <c r="AG14" s="273">
        <v>0</v>
      </c>
      <c r="AH14" s="273">
        <v>50</v>
      </c>
      <c r="AI14" s="273">
        <v>129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789</v>
      </c>
      <c r="AQ14" s="276" t="s">
        <v>789</v>
      </c>
      <c r="AR14" s="276" t="s">
        <v>789</v>
      </c>
      <c r="AS14" s="276" t="s">
        <v>789</v>
      </c>
      <c r="AT14" s="276" t="s">
        <v>789</v>
      </c>
      <c r="AU14" s="276" t="s">
        <v>789</v>
      </c>
      <c r="AV14" s="276" t="s">
        <v>789</v>
      </c>
      <c r="AW14" s="276" t="s">
        <v>789</v>
      </c>
      <c r="AX14" s="273">
        <v>0</v>
      </c>
      <c r="AY14" s="273">
        <v>0</v>
      </c>
      <c r="AZ14" s="276" t="s">
        <v>789</v>
      </c>
      <c r="BA14" s="273">
        <v>0</v>
      </c>
      <c r="BB14" s="273">
        <f>施設資源化量内訳!D14</f>
        <v>1040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26</v>
      </c>
      <c r="BH14" s="273">
        <f>施設資源化量内訳!J14</f>
        <v>0</v>
      </c>
      <c r="BI14" s="273">
        <f>施設資源化量内訳!K14</f>
        <v>33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661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204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116</v>
      </c>
      <c r="CA14" s="273">
        <f t="shared" si="4"/>
        <v>197</v>
      </c>
      <c r="CB14" s="273">
        <v>184</v>
      </c>
      <c r="CC14" s="273">
        <v>0</v>
      </c>
      <c r="CD14" s="273">
        <v>0</v>
      </c>
      <c r="CE14" s="273">
        <v>0</v>
      </c>
      <c r="CF14" s="273">
        <v>13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789</v>
      </c>
      <c r="CO14" s="276" t="s">
        <v>789</v>
      </c>
      <c r="CP14" s="276" t="s">
        <v>789</v>
      </c>
      <c r="CQ14" s="276" t="s">
        <v>789</v>
      </c>
      <c r="CR14" s="276" t="s">
        <v>789</v>
      </c>
      <c r="CS14" s="276" t="s">
        <v>789</v>
      </c>
      <c r="CT14" s="276" t="s">
        <v>789</v>
      </c>
      <c r="CU14" s="276" t="s">
        <v>789</v>
      </c>
      <c r="CV14" s="273">
        <v>0</v>
      </c>
      <c r="CW14" s="273">
        <v>0</v>
      </c>
      <c r="CX14" s="276" t="s">
        <v>789</v>
      </c>
      <c r="CY14" s="273">
        <v>0</v>
      </c>
      <c r="CZ14" s="274" t="s">
        <v>766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9085</v>
      </c>
      <c r="E15" s="273">
        <f t="shared" si="8"/>
        <v>397</v>
      </c>
      <c r="F15" s="273">
        <f t="shared" si="9"/>
        <v>8</v>
      </c>
      <c r="G15" s="273">
        <f t="shared" si="10"/>
        <v>123</v>
      </c>
      <c r="H15" s="273">
        <f t="shared" si="11"/>
        <v>184</v>
      </c>
      <c r="I15" s="273">
        <f t="shared" si="12"/>
        <v>245</v>
      </c>
      <c r="J15" s="273">
        <f t="shared" si="13"/>
        <v>270</v>
      </c>
      <c r="K15" s="273">
        <f t="shared" si="14"/>
        <v>84</v>
      </c>
      <c r="L15" s="273">
        <f t="shared" si="15"/>
        <v>0</v>
      </c>
      <c r="M15" s="273">
        <f t="shared" si="16"/>
        <v>655</v>
      </c>
      <c r="N15" s="273">
        <f t="shared" si="17"/>
        <v>0</v>
      </c>
      <c r="O15" s="273">
        <f t="shared" si="18"/>
        <v>318</v>
      </c>
      <c r="P15" s="273">
        <f t="shared" si="19"/>
        <v>70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4576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3</v>
      </c>
      <c r="Z15" s="273">
        <f t="shared" si="29"/>
        <v>0</v>
      </c>
      <c r="AA15" s="273">
        <f t="shared" si="30"/>
        <v>0</v>
      </c>
      <c r="AB15" s="273">
        <f t="shared" si="31"/>
        <v>2152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789</v>
      </c>
      <c r="AQ15" s="276" t="s">
        <v>789</v>
      </c>
      <c r="AR15" s="276" t="s">
        <v>789</v>
      </c>
      <c r="AS15" s="276" t="s">
        <v>789</v>
      </c>
      <c r="AT15" s="276" t="s">
        <v>789</v>
      </c>
      <c r="AU15" s="276" t="s">
        <v>789</v>
      </c>
      <c r="AV15" s="276" t="s">
        <v>789</v>
      </c>
      <c r="AW15" s="276" t="s">
        <v>789</v>
      </c>
      <c r="AX15" s="273">
        <v>0</v>
      </c>
      <c r="AY15" s="273">
        <v>0</v>
      </c>
      <c r="AZ15" s="276" t="s">
        <v>789</v>
      </c>
      <c r="BA15" s="273">
        <v>0</v>
      </c>
      <c r="BB15" s="273">
        <f>施設資源化量内訳!D15</f>
        <v>8459</v>
      </c>
      <c r="BC15" s="273">
        <f>施設資源化量内訳!E15</f>
        <v>14</v>
      </c>
      <c r="BD15" s="273">
        <f>施設資源化量内訳!F15</f>
        <v>1</v>
      </c>
      <c r="BE15" s="273">
        <f>施設資源化量内訳!G15</f>
        <v>123</v>
      </c>
      <c r="BF15" s="273">
        <f>施設資源化量内訳!H15</f>
        <v>9</v>
      </c>
      <c r="BG15" s="273">
        <f>施設資源化量内訳!I15</f>
        <v>245</v>
      </c>
      <c r="BH15" s="273">
        <f>施設資源化量内訳!J15</f>
        <v>270</v>
      </c>
      <c r="BI15" s="273">
        <f>施設資源化量内訳!K15</f>
        <v>84</v>
      </c>
      <c r="BJ15" s="273">
        <f>施設資源化量内訳!L15</f>
        <v>0</v>
      </c>
      <c r="BK15" s="273">
        <f>施設資源化量内訳!M15</f>
        <v>655</v>
      </c>
      <c r="BL15" s="273">
        <f>施設資源化量内訳!N15</f>
        <v>0</v>
      </c>
      <c r="BM15" s="273">
        <f>施設資源化量内訳!O15</f>
        <v>318</v>
      </c>
      <c r="BN15" s="273">
        <f>施設資源化量内訳!P15</f>
        <v>9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4576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3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2152</v>
      </c>
      <c r="CA15" s="273">
        <f t="shared" si="4"/>
        <v>626</v>
      </c>
      <c r="CB15" s="273">
        <v>383</v>
      </c>
      <c r="CC15" s="273">
        <v>7</v>
      </c>
      <c r="CD15" s="273">
        <v>0</v>
      </c>
      <c r="CE15" s="273">
        <v>175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61</v>
      </c>
      <c r="CN15" s="276" t="s">
        <v>789</v>
      </c>
      <c r="CO15" s="276" t="s">
        <v>789</v>
      </c>
      <c r="CP15" s="276" t="s">
        <v>789</v>
      </c>
      <c r="CQ15" s="276" t="s">
        <v>789</v>
      </c>
      <c r="CR15" s="276" t="s">
        <v>789</v>
      </c>
      <c r="CS15" s="276" t="s">
        <v>789</v>
      </c>
      <c r="CT15" s="276" t="s">
        <v>789</v>
      </c>
      <c r="CU15" s="276" t="s">
        <v>789</v>
      </c>
      <c r="CV15" s="273">
        <v>0</v>
      </c>
      <c r="CW15" s="273">
        <v>0</v>
      </c>
      <c r="CX15" s="276" t="s">
        <v>789</v>
      </c>
      <c r="CY15" s="273">
        <v>0</v>
      </c>
      <c r="CZ15" s="274" t="s">
        <v>766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1217</v>
      </c>
      <c r="E16" s="273">
        <f t="shared" si="8"/>
        <v>1079</v>
      </c>
      <c r="F16" s="273">
        <f t="shared" si="9"/>
        <v>2</v>
      </c>
      <c r="G16" s="273">
        <f t="shared" si="10"/>
        <v>0</v>
      </c>
      <c r="H16" s="273">
        <f t="shared" si="11"/>
        <v>0</v>
      </c>
      <c r="I16" s="273">
        <f t="shared" si="12"/>
        <v>15</v>
      </c>
      <c r="J16" s="273">
        <f t="shared" si="13"/>
        <v>90</v>
      </c>
      <c r="K16" s="273">
        <f t="shared" si="14"/>
        <v>28</v>
      </c>
      <c r="L16" s="273">
        <f t="shared" si="15"/>
        <v>3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1084</v>
      </c>
      <c r="AD16" s="273">
        <v>1079</v>
      </c>
      <c r="AE16" s="273">
        <v>2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3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789</v>
      </c>
      <c r="AQ16" s="276" t="s">
        <v>789</v>
      </c>
      <c r="AR16" s="276" t="s">
        <v>789</v>
      </c>
      <c r="AS16" s="276" t="s">
        <v>789</v>
      </c>
      <c r="AT16" s="276" t="s">
        <v>789</v>
      </c>
      <c r="AU16" s="276" t="s">
        <v>789</v>
      </c>
      <c r="AV16" s="276" t="s">
        <v>789</v>
      </c>
      <c r="AW16" s="276" t="s">
        <v>789</v>
      </c>
      <c r="AX16" s="273">
        <v>0</v>
      </c>
      <c r="AY16" s="273">
        <v>0</v>
      </c>
      <c r="AZ16" s="276" t="s">
        <v>789</v>
      </c>
      <c r="BA16" s="273">
        <v>0</v>
      </c>
      <c r="BB16" s="273">
        <f>施設資源化量内訳!D16</f>
        <v>133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15</v>
      </c>
      <c r="BH16" s="273">
        <f>施設資源化量内訳!J16</f>
        <v>90</v>
      </c>
      <c r="BI16" s="273">
        <f>施設資源化量内訳!K16</f>
        <v>28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789</v>
      </c>
      <c r="CO16" s="276" t="s">
        <v>789</v>
      </c>
      <c r="CP16" s="276" t="s">
        <v>789</v>
      </c>
      <c r="CQ16" s="276" t="s">
        <v>789</v>
      </c>
      <c r="CR16" s="276" t="s">
        <v>789</v>
      </c>
      <c r="CS16" s="276" t="s">
        <v>789</v>
      </c>
      <c r="CT16" s="276" t="s">
        <v>789</v>
      </c>
      <c r="CU16" s="276" t="s">
        <v>789</v>
      </c>
      <c r="CV16" s="273">
        <v>0</v>
      </c>
      <c r="CW16" s="273">
        <v>0</v>
      </c>
      <c r="CX16" s="276" t="s">
        <v>789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456</v>
      </c>
      <c r="E17" s="273">
        <f t="shared" si="8"/>
        <v>38</v>
      </c>
      <c r="F17" s="273">
        <f t="shared" si="9"/>
        <v>2</v>
      </c>
      <c r="G17" s="273">
        <f t="shared" si="10"/>
        <v>102</v>
      </c>
      <c r="H17" s="273">
        <f t="shared" si="11"/>
        <v>157</v>
      </c>
      <c r="I17" s="273">
        <f t="shared" si="12"/>
        <v>22</v>
      </c>
      <c r="J17" s="273">
        <f t="shared" si="13"/>
        <v>84</v>
      </c>
      <c r="K17" s="273">
        <f t="shared" si="14"/>
        <v>46</v>
      </c>
      <c r="L17" s="273">
        <f t="shared" si="15"/>
        <v>1</v>
      </c>
      <c r="M17" s="273">
        <f t="shared" si="16"/>
        <v>4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789</v>
      </c>
      <c r="AQ17" s="276" t="s">
        <v>789</v>
      </c>
      <c r="AR17" s="276" t="s">
        <v>789</v>
      </c>
      <c r="AS17" s="276" t="s">
        <v>789</v>
      </c>
      <c r="AT17" s="276" t="s">
        <v>789</v>
      </c>
      <c r="AU17" s="276" t="s">
        <v>789</v>
      </c>
      <c r="AV17" s="276" t="s">
        <v>789</v>
      </c>
      <c r="AW17" s="276" t="s">
        <v>789</v>
      </c>
      <c r="AX17" s="273">
        <v>0</v>
      </c>
      <c r="AY17" s="273">
        <v>0</v>
      </c>
      <c r="AZ17" s="276" t="s">
        <v>789</v>
      </c>
      <c r="BA17" s="273">
        <v>0</v>
      </c>
      <c r="BB17" s="273">
        <f>施設資源化量内訳!D17</f>
        <v>456</v>
      </c>
      <c r="BC17" s="273">
        <f>施設資源化量内訳!E17</f>
        <v>38</v>
      </c>
      <c r="BD17" s="273">
        <f>施設資源化量内訳!F17</f>
        <v>2</v>
      </c>
      <c r="BE17" s="273">
        <f>施設資源化量内訳!G17</f>
        <v>102</v>
      </c>
      <c r="BF17" s="273">
        <f>施設資源化量内訳!H17</f>
        <v>157</v>
      </c>
      <c r="BG17" s="273">
        <f>施設資源化量内訳!I17</f>
        <v>22</v>
      </c>
      <c r="BH17" s="273">
        <f>施設資源化量内訳!J17</f>
        <v>84</v>
      </c>
      <c r="BI17" s="273">
        <f>施設資源化量内訳!K17</f>
        <v>46</v>
      </c>
      <c r="BJ17" s="273">
        <f>施設資源化量内訳!L17</f>
        <v>1</v>
      </c>
      <c r="BK17" s="273">
        <f>施設資源化量内訳!M17</f>
        <v>4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789</v>
      </c>
      <c r="CO17" s="276" t="s">
        <v>789</v>
      </c>
      <c r="CP17" s="276" t="s">
        <v>789</v>
      </c>
      <c r="CQ17" s="276" t="s">
        <v>789</v>
      </c>
      <c r="CR17" s="276" t="s">
        <v>789</v>
      </c>
      <c r="CS17" s="276" t="s">
        <v>789</v>
      </c>
      <c r="CT17" s="276" t="s">
        <v>789</v>
      </c>
      <c r="CU17" s="276" t="s">
        <v>789</v>
      </c>
      <c r="CV17" s="273">
        <v>0</v>
      </c>
      <c r="CW17" s="273">
        <v>0</v>
      </c>
      <c r="CX17" s="276" t="s">
        <v>789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1796</v>
      </c>
      <c r="E18" s="273">
        <f t="shared" si="8"/>
        <v>660</v>
      </c>
      <c r="F18" s="273">
        <f t="shared" si="9"/>
        <v>2</v>
      </c>
      <c r="G18" s="273">
        <f t="shared" si="10"/>
        <v>0</v>
      </c>
      <c r="H18" s="273">
        <f t="shared" si="11"/>
        <v>0</v>
      </c>
      <c r="I18" s="273">
        <f t="shared" si="12"/>
        <v>93</v>
      </c>
      <c r="J18" s="273">
        <f t="shared" si="13"/>
        <v>110</v>
      </c>
      <c r="K18" s="273">
        <f t="shared" si="14"/>
        <v>36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106</v>
      </c>
      <c r="Q18" s="273">
        <f t="shared" si="20"/>
        <v>0</v>
      </c>
      <c r="R18" s="273">
        <f t="shared" si="21"/>
        <v>0</v>
      </c>
      <c r="S18" s="273">
        <f t="shared" si="22"/>
        <v>526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162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101</v>
      </c>
      <c r="AC18" s="273">
        <f t="shared" si="1"/>
        <v>768</v>
      </c>
      <c r="AD18" s="273">
        <v>660</v>
      </c>
      <c r="AE18" s="273">
        <v>2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106</v>
      </c>
      <c r="AP18" s="276" t="s">
        <v>789</v>
      </c>
      <c r="AQ18" s="276" t="s">
        <v>789</v>
      </c>
      <c r="AR18" s="276" t="s">
        <v>789</v>
      </c>
      <c r="AS18" s="276" t="s">
        <v>789</v>
      </c>
      <c r="AT18" s="276" t="s">
        <v>789</v>
      </c>
      <c r="AU18" s="276" t="s">
        <v>789</v>
      </c>
      <c r="AV18" s="276" t="s">
        <v>789</v>
      </c>
      <c r="AW18" s="276" t="s">
        <v>789</v>
      </c>
      <c r="AX18" s="273">
        <v>0</v>
      </c>
      <c r="AY18" s="273">
        <v>0</v>
      </c>
      <c r="AZ18" s="276" t="s">
        <v>789</v>
      </c>
      <c r="BA18" s="273">
        <v>0</v>
      </c>
      <c r="BB18" s="273">
        <f>施設資源化量内訳!D18</f>
        <v>1028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93</v>
      </c>
      <c r="BH18" s="273">
        <f>施設資源化量内訳!J18</f>
        <v>110</v>
      </c>
      <c r="BI18" s="273">
        <f>施設資源化量内訳!K18</f>
        <v>36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526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162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101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789</v>
      </c>
      <c r="CO18" s="276" t="s">
        <v>789</v>
      </c>
      <c r="CP18" s="276" t="s">
        <v>789</v>
      </c>
      <c r="CQ18" s="276" t="s">
        <v>789</v>
      </c>
      <c r="CR18" s="276" t="s">
        <v>789</v>
      </c>
      <c r="CS18" s="276" t="s">
        <v>789</v>
      </c>
      <c r="CT18" s="276" t="s">
        <v>789</v>
      </c>
      <c r="CU18" s="276" t="s">
        <v>789</v>
      </c>
      <c r="CV18" s="273">
        <v>0</v>
      </c>
      <c r="CW18" s="273">
        <v>0</v>
      </c>
      <c r="CX18" s="276" t="s">
        <v>789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397</v>
      </c>
      <c r="E19" s="273">
        <f t="shared" si="8"/>
        <v>154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59</v>
      </c>
      <c r="J19" s="273">
        <f t="shared" si="13"/>
        <v>27</v>
      </c>
      <c r="K19" s="273">
        <f t="shared" si="14"/>
        <v>23</v>
      </c>
      <c r="L19" s="273">
        <f t="shared" si="15"/>
        <v>1</v>
      </c>
      <c r="M19" s="273">
        <f t="shared" si="16"/>
        <v>1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131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</v>
      </c>
      <c r="AC19" s="273">
        <f t="shared" si="1"/>
        <v>154</v>
      </c>
      <c r="AD19" s="273">
        <v>154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789</v>
      </c>
      <c r="AQ19" s="276" t="s">
        <v>789</v>
      </c>
      <c r="AR19" s="276" t="s">
        <v>789</v>
      </c>
      <c r="AS19" s="276" t="s">
        <v>789</v>
      </c>
      <c r="AT19" s="276" t="s">
        <v>789</v>
      </c>
      <c r="AU19" s="276" t="s">
        <v>789</v>
      </c>
      <c r="AV19" s="276" t="s">
        <v>789</v>
      </c>
      <c r="AW19" s="276" t="s">
        <v>789</v>
      </c>
      <c r="AX19" s="273">
        <v>0</v>
      </c>
      <c r="AY19" s="273">
        <v>0</v>
      </c>
      <c r="AZ19" s="276" t="s">
        <v>789</v>
      </c>
      <c r="BA19" s="273">
        <v>0</v>
      </c>
      <c r="BB19" s="273">
        <f>施設資源化量内訳!D19</f>
        <v>243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59</v>
      </c>
      <c r="BH19" s="273">
        <f>施設資源化量内訳!J19</f>
        <v>27</v>
      </c>
      <c r="BI19" s="273">
        <f>施設資源化量内訳!K19</f>
        <v>23</v>
      </c>
      <c r="BJ19" s="273">
        <f>施設資源化量内訳!L19</f>
        <v>1</v>
      </c>
      <c r="BK19" s="273">
        <f>施設資源化量内訳!M19</f>
        <v>1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131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789</v>
      </c>
      <c r="CO19" s="276" t="s">
        <v>789</v>
      </c>
      <c r="CP19" s="276" t="s">
        <v>789</v>
      </c>
      <c r="CQ19" s="276" t="s">
        <v>789</v>
      </c>
      <c r="CR19" s="276" t="s">
        <v>789</v>
      </c>
      <c r="CS19" s="276" t="s">
        <v>789</v>
      </c>
      <c r="CT19" s="276" t="s">
        <v>789</v>
      </c>
      <c r="CU19" s="276" t="s">
        <v>789</v>
      </c>
      <c r="CV19" s="273">
        <v>0</v>
      </c>
      <c r="CW19" s="273">
        <v>0</v>
      </c>
      <c r="CX19" s="276" t="s">
        <v>789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695</v>
      </c>
      <c r="E20" s="273">
        <f t="shared" si="8"/>
        <v>329</v>
      </c>
      <c r="F20" s="273">
        <f t="shared" si="9"/>
        <v>3</v>
      </c>
      <c r="G20" s="273">
        <f t="shared" si="10"/>
        <v>0</v>
      </c>
      <c r="H20" s="273">
        <f t="shared" si="11"/>
        <v>0</v>
      </c>
      <c r="I20" s="273">
        <f t="shared" si="12"/>
        <v>37</v>
      </c>
      <c r="J20" s="273">
        <f t="shared" si="13"/>
        <v>91</v>
      </c>
      <c r="K20" s="273">
        <f t="shared" si="14"/>
        <v>57</v>
      </c>
      <c r="L20" s="273">
        <f t="shared" si="15"/>
        <v>0</v>
      </c>
      <c r="M20" s="273">
        <f t="shared" si="16"/>
        <v>167</v>
      </c>
      <c r="N20" s="273">
        <f t="shared" si="17"/>
        <v>0</v>
      </c>
      <c r="O20" s="273">
        <f t="shared" si="18"/>
        <v>0</v>
      </c>
      <c r="P20" s="273">
        <f t="shared" si="19"/>
        <v>6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5</v>
      </c>
      <c r="AC20" s="273">
        <f t="shared" si="1"/>
        <v>695</v>
      </c>
      <c r="AD20" s="273">
        <v>329</v>
      </c>
      <c r="AE20" s="273">
        <v>3</v>
      </c>
      <c r="AF20" s="273">
        <v>0</v>
      </c>
      <c r="AG20" s="273">
        <v>0</v>
      </c>
      <c r="AH20" s="273">
        <v>37</v>
      </c>
      <c r="AI20" s="273">
        <v>91</v>
      </c>
      <c r="AJ20" s="273">
        <v>57</v>
      </c>
      <c r="AK20" s="273">
        <v>0</v>
      </c>
      <c r="AL20" s="273">
        <v>167</v>
      </c>
      <c r="AM20" s="273">
        <v>0</v>
      </c>
      <c r="AN20" s="273">
        <v>0</v>
      </c>
      <c r="AO20" s="276">
        <v>6</v>
      </c>
      <c r="AP20" s="276" t="s">
        <v>789</v>
      </c>
      <c r="AQ20" s="276" t="s">
        <v>789</v>
      </c>
      <c r="AR20" s="276" t="s">
        <v>789</v>
      </c>
      <c r="AS20" s="276" t="s">
        <v>789</v>
      </c>
      <c r="AT20" s="276" t="s">
        <v>789</v>
      </c>
      <c r="AU20" s="276" t="s">
        <v>789</v>
      </c>
      <c r="AV20" s="276" t="s">
        <v>789</v>
      </c>
      <c r="AW20" s="276" t="s">
        <v>789</v>
      </c>
      <c r="AX20" s="273">
        <v>0</v>
      </c>
      <c r="AY20" s="273">
        <v>0</v>
      </c>
      <c r="AZ20" s="276" t="s">
        <v>789</v>
      </c>
      <c r="BA20" s="273">
        <v>5</v>
      </c>
      <c r="BB20" s="273">
        <f>施設資源化量内訳!D20</f>
        <v>0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0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789</v>
      </c>
      <c r="CO20" s="276" t="s">
        <v>789</v>
      </c>
      <c r="CP20" s="276" t="s">
        <v>789</v>
      </c>
      <c r="CQ20" s="276" t="s">
        <v>789</v>
      </c>
      <c r="CR20" s="276" t="s">
        <v>789</v>
      </c>
      <c r="CS20" s="276" t="s">
        <v>789</v>
      </c>
      <c r="CT20" s="276" t="s">
        <v>789</v>
      </c>
      <c r="CU20" s="276" t="s">
        <v>789</v>
      </c>
      <c r="CV20" s="273">
        <v>0</v>
      </c>
      <c r="CW20" s="273">
        <v>0</v>
      </c>
      <c r="CX20" s="276" t="s">
        <v>789</v>
      </c>
      <c r="CY20" s="273">
        <v>0</v>
      </c>
      <c r="CZ20" s="274" t="s">
        <v>766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879</v>
      </c>
      <c r="E21" s="273">
        <f t="shared" si="8"/>
        <v>268</v>
      </c>
      <c r="F21" s="273">
        <f t="shared" si="9"/>
        <v>1</v>
      </c>
      <c r="G21" s="273">
        <f t="shared" si="10"/>
        <v>118</v>
      </c>
      <c r="H21" s="273">
        <f t="shared" si="11"/>
        <v>2</v>
      </c>
      <c r="I21" s="273">
        <f t="shared" si="12"/>
        <v>99</v>
      </c>
      <c r="J21" s="273">
        <f t="shared" si="13"/>
        <v>118</v>
      </c>
      <c r="K21" s="273">
        <f t="shared" si="14"/>
        <v>60</v>
      </c>
      <c r="L21" s="273">
        <f t="shared" si="15"/>
        <v>0</v>
      </c>
      <c r="M21" s="273">
        <f t="shared" si="16"/>
        <v>205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8</v>
      </c>
      <c r="AC21" s="273">
        <f t="shared" si="1"/>
        <v>420</v>
      </c>
      <c r="AD21" s="273">
        <v>268</v>
      </c>
      <c r="AE21" s="273">
        <v>1</v>
      </c>
      <c r="AF21" s="273">
        <v>109</v>
      </c>
      <c r="AG21" s="273">
        <v>0</v>
      </c>
      <c r="AH21" s="273">
        <v>42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789</v>
      </c>
      <c r="AQ21" s="276" t="s">
        <v>789</v>
      </c>
      <c r="AR21" s="276" t="s">
        <v>789</v>
      </c>
      <c r="AS21" s="276" t="s">
        <v>789</v>
      </c>
      <c r="AT21" s="276" t="s">
        <v>789</v>
      </c>
      <c r="AU21" s="276" t="s">
        <v>789</v>
      </c>
      <c r="AV21" s="276" t="s">
        <v>789</v>
      </c>
      <c r="AW21" s="276" t="s">
        <v>789</v>
      </c>
      <c r="AX21" s="273">
        <v>0</v>
      </c>
      <c r="AY21" s="273">
        <v>0</v>
      </c>
      <c r="AZ21" s="276" t="s">
        <v>789</v>
      </c>
      <c r="BA21" s="273">
        <v>0</v>
      </c>
      <c r="BB21" s="273">
        <f>施設資源化量内訳!D21</f>
        <v>447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57</v>
      </c>
      <c r="BH21" s="273">
        <f>施設資源化量内訳!J21</f>
        <v>117</v>
      </c>
      <c r="BI21" s="273">
        <f>施設資源化量内訳!K21</f>
        <v>60</v>
      </c>
      <c r="BJ21" s="273">
        <f>施設資源化量内訳!L21</f>
        <v>0</v>
      </c>
      <c r="BK21" s="273">
        <f>施設資源化量内訳!M21</f>
        <v>205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8</v>
      </c>
      <c r="CA21" s="273">
        <f t="shared" si="4"/>
        <v>12</v>
      </c>
      <c r="CB21" s="273">
        <v>0</v>
      </c>
      <c r="CC21" s="273">
        <v>0</v>
      </c>
      <c r="CD21" s="273">
        <v>9</v>
      </c>
      <c r="CE21" s="273">
        <v>2</v>
      </c>
      <c r="CF21" s="273">
        <v>0</v>
      </c>
      <c r="CG21" s="273">
        <v>1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789</v>
      </c>
      <c r="CO21" s="276" t="s">
        <v>789</v>
      </c>
      <c r="CP21" s="276" t="s">
        <v>789</v>
      </c>
      <c r="CQ21" s="276" t="s">
        <v>789</v>
      </c>
      <c r="CR21" s="276" t="s">
        <v>789</v>
      </c>
      <c r="CS21" s="276" t="s">
        <v>789</v>
      </c>
      <c r="CT21" s="276" t="s">
        <v>789</v>
      </c>
      <c r="CU21" s="276" t="s">
        <v>789</v>
      </c>
      <c r="CV21" s="273">
        <v>0</v>
      </c>
      <c r="CW21" s="273">
        <v>0</v>
      </c>
      <c r="CX21" s="276" t="s">
        <v>789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416</v>
      </c>
      <c r="E22" s="273">
        <f t="shared" si="8"/>
        <v>144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11</v>
      </c>
      <c r="J22" s="273">
        <f t="shared" si="13"/>
        <v>33</v>
      </c>
      <c r="K22" s="273">
        <f t="shared" si="14"/>
        <v>17</v>
      </c>
      <c r="L22" s="273">
        <f t="shared" si="15"/>
        <v>0</v>
      </c>
      <c r="M22" s="273">
        <f t="shared" si="16"/>
        <v>34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177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155</v>
      </c>
      <c r="AD22" s="273">
        <v>144</v>
      </c>
      <c r="AE22" s="273">
        <v>0</v>
      </c>
      <c r="AF22" s="273">
        <v>0</v>
      </c>
      <c r="AG22" s="273">
        <v>0</v>
      </c>
      <c r="AH22" s="273">
        <v>11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789</v>
      </c>
      <c r="AQ22" s="276" t="s">
        <v>789</v>
      </c>
      <c r="AR22" s="276" t="s">
        <v>789</v>
      </c>
      <c r="AS22" s="276" t="s">
        <v>789</v>
      </c>
      <c r="AT22" s="276" t="s">
        <v>789</v>
      </c>
      <c r="AU22" s="276" t="s">
        <v>789</v>
      </c>
      <c r="AV22" s="276" t="s">
        <v>789</v>
      </c>
      <c r="AW22" s="276" t="s">
        <v>789</v>
      </c>
      <c r="AX22" s="273">
        <v>0</v>
      </c>
      <c r="AY22" s="273">
        <v>0</v>
      </c>
      <c r="AZ22" s="276" t="s">
        <v>789</v>
      </c>
      <c r="BA22" s="273">
        <v>0</v>
      </c>
      <c r="BB22" s="273">
        <f>施設資源化量内訳!D22</f>
        <v>261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0</v>
      </c>
      <c r="BH22" s="273">
        <f>施設資源化量内訳!J22</f>
        <v>33</v>
      </c>
      <c r="BI22" s="273">
        <f>施設資源化量内訳!K22</f>
        <v>17</v>
      </c>
      <c r="BJ22" s="273">
        <f>施設資源化量内訳!L22</f>
        <v>0</v>
      </c>
      <c r="BK22" s="273">
        <f>施設資源化量内訳!M22</f>
        <v>34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177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789</v>
      </c>
      <c r="CO22" s="276" t="s">
        <v>789</v>
      </c>
      <c r="CP22" s="276" t="s">
        <v>789</v>
      </c>
      <c r="CQ22" s="276" t="s">
        <v>789</v>
      </c>
      <c r="CR22" s="276" t="s">
        <v>789</v>
      </c>
      <c r="CS22" s="276" t="s">
        <v>789</v>
      </c>
      <c r="CT22" s="276" t="s">
        <v>789</v>
      </c>
      <c r="CU22" s="276" t="s">
        <v>789</v>
      </c>
      <c r="CV22" s="273">
        <v>0</v>
      </c>
      <c r="CW22" s="273">
        <v>0</v>
      </c>
      <c r="CX22" s="276" t="s">
        <v>789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669</v>
      </c>
      <c r="E23" s="273">
        <f t="shared" si="8"/>
        <v>371</v>
      </c>
      <c r="F23" s="273">
        <f t="shared" si="9"/>
        <v>4</v>
      </c>
      <c r="G23" s="273">
        <f t="shared" si="10"/>
        <v>0</v>
      </c>
      <c r="H23" s="273">
        <f t="shared" si="11"/>
        <v>0</v>
      </c>
      <c r="I23" s="273">
        <f t="shared" si="12"/>
        <v>90</v>
      </c>
      <c r="J23" s="273">
        <f t="shared" si="13"/>
        <v>100</v>
      </c>
      <c r="K23" s="273">
        <f t="shared" si="14"/>
        <v>36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45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3</v>
      </c>
      <c r="Z23" s="273">
        <f t="shared" si="29"/>
        <v>0</v>
      </c>
      <c r="AA23" s="273">
        <f t="shared" si="30"/>
        <v>0</v>
      </c>
      <c r="AB23" s="273">
        <f t="shared" si="31"/>
        <v>19</v>
      </c>
      <c r="AC23" s="273">
        <f t="shared" si="1"/>
        <v>637</v>
      </c>
      <c r="AD23" s="273">
        <v>342</v>
      </c>
      <c r="AE23" s="273">
        <v>4</v>
      </c>
      <c r="AF23" s="273">
        <v>0</v>
      </c>
      <c r="AG23" s="273">
        <v>0</v>
      </c>
      <c r="AH23" s="273">
        <v>89</v>
      </c>
      <c r="AI23" s="273">
        <v>100</v>
      </c>
      <c r="AJ23" s="273">
        <v>35</v>
      </c>
      <c r="AK23" s="273">
        <v>1</v>
      </c>
      <c r="AL23" s="273">
        <v>0</v>
      </c>
      <c r="AM23" s="273">
        <v>0</v>
      </c>
      <c r="AN23" s="273">
        <v>0</v>
      </c>
      <c r="AO23" s="276">
        <v>44</v>
      </c>
      <c r="AP23" s="276" t="s">
        <v>789</v>
      </c>
      <c r="AQ23" s="276" t="s">
        <v>789</v>
      </c>
      <c r="AR23" s="276" t="s">
        <v>789</v>
      </c>
      <c r="AS23" s="276" t="s">
        <v>789</v>
      </c>
      <c r="AT23" s="276" t="s">
        <v>789</v>
      </c>
      <c r="AU23" s="276" t="s">
        <v>789</v>
      </c>
      <c r="AV23" s="276" t="s">
        <v>789</v>
      </c>
      <c r="AW23" s="276" t="s">
        <v>789</v>
      </c>
      <c r="AX23" s="273">
        <v>3</v>
      </c>
      <c r="AY23" s="273">
        <v>0</v>
      </c>
      <c r="AZ23" s="276" t="s">
        <v>789</v>
      </c>
      <c r="BA23" s="273">
        <v>19</v>
      </c>
      <c r="BB23" s="273">
        <f>施設資源化量内訳!D23</f>
        <v>0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32</v>
      </c>
      <c r="CB23" s="273">
        <v>29</v>
      </c>
      <c r="CC23" s="273">
        <v>0</v>
      </c>
      <c r="CD23" s="273">
        <v>0</v>
      </c>
      <c r="CE23" s="273">
        <v>0</v>
      </c>
      <c r="CF23" s="273">
        <v>1</v>
      </c>
      <c r="CG23" s="273">
        <v>0</v>
      </c>
      <c r="CH23" s="273">
        <v>1</v>
      </c>
      <c r="CI23" s="273">
        <v>0</v>
      </c>
      <c r="CJ23" s="273">
        <v>0</v>
      </c>
      <c r="CK23" s="273">
        <v>0</v>
      </c>
      <c r="CL23" s="273">
        <v>0</v>
      </c>
      <c r="CM23" s="273">
        <v>1</v>
      </c>
      <c r="CN23" s="276" t="s">
        <v>789</v>
      </c>
      <c r="CO23" s="276" t="s">
        <v>789</v>
      </c>
      <c r="CP23" s="276" t="s">
        <v>789</v>
      </c>
      <c r="CQ23" s="276" t="s">
        <v>789</v>
      </c>
      <c r="CR23" s="276" t="s">
        <v>789</v>
      </c>
      <c r="CS23" s="276" t="s">
        <v>789</v>
      </c>
      <c r="CT23" s="276" t="s">
        <v>789</v>
      </c>
      <c r="CU23" s="276" t="s">
        <v>789</v>
      </c>
      <c r="CV23" s="273">
        <v>0</v>
      </c>
      <c r="CW23" s="273">
        <v>0</v>
      </c>
      <c r="CX23" s="276" t="s">
        <v>789</v>
      </c>
      <c r="CY23" s="273">
        <v>0</v>
      </c>
      <c r="CZ23" s="274" t="s">
        <v>766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568</v>
      </c>
      <c r="E24" s="273">
        <f t="shared" si="8"/>
        <v>138</v>
      </c>
      <c r="F24" s="273">
        <f t="shared" si="9"/>
        <v>2</v>
      </c>
      <c r="G24" s="273">
        <f t="shared" si="10"/>
        <v>0</v>
      </c>
      <c r="H24" s="273">
        <f t="shared" si="11"/>
        <v>77</v>
      </c>
      <c r="I24" s="273">
        <f t="shared" si="12"/>
        <v>20</v>
      </c>
      <c r="J24" s="273">
        <f t="shared" si="13"/>
        <v>52</v>
      </c>
      <c r="K24" s="273">
        <f t="shared" si="14"/>
        <v>25</v>
      </c>
      <c r="L24" s="273">
        <f t="shared" si="15"/>
        <v>0</v>
      </c>
      <c r="M24" s="273">
        <f t="shared" si="16"/>
        <v>44</v>
      </c>
      <c r="N24" s="273">
        <f t="shared" si="17"/>
        <v>0</v>
      </c>
      <c r="O24" s="273">
        <f t="shared" si="18"/>
        <v>0</v>
      </c>
      <c r="P24" s="273">
        <f t="shared" si="19"/>
        <v>8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191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11</v>
      </c>
      <c r="AC24" s="273">
        <f t="shared" si="1"/>
        <v>328</v>
      </c>
      <c r="AD24" s="273">
        <v>138</v>
      </c>
      <c r="AE24" s="273">
        <v>2</v>
      </c>
      <c r="AF24" s="273">
        <v>0</v>
      </c>
      <c r="AG24" s="273">
        <v>77</v>
      </c>
      <c r="AH24" s="273">
        <v>20</v>
      </c>
      <c r="AI24" s="273">
        <v>52</v>
      </c>
      <c r="AJ24" s="273">
        <v>25</v>
      </c>
      <c r="AK24" s="273">
        <v>0</v>
      </c>
      <c r="AL24" s="273">
        <v>0</v>
      </c>
      <c r="AM24" s="273">
        <v>0</v>
      </c>
      <c r="AN24" s="273">
        <v>0</v>
      </c>
      <c r="AO24" s="276">
        <v>8</v>
      </c>
      <c r="AP24" s="276" t="s">
        <v>789</v>
      </c>
      <c r="AQ24" s="276" t="s">
        <v>789</v>
      </c>
      <c r="AR24" s="276" t="s">
        <v>789</v>
      </c>
      <c r="AS24" s="276" t="s">
        <v>789</v>
      </c>
      <c r="AT24" s="276" t="s">
        <v>789</v>
      </c>
      <c r="AU24" s="276" t="s">
        <v>789</v>
      </c>
      <c r="AV24" s="276" t="s">
        <v>789</v>
      </c>
      <c r="AW24" s="276" t="s">
        <v>789</v>
      </c>
      <c r="AX24" s="273">
        <v>0</v>
      </c>
      <c r="AY24" s="273">
        <v>0</v>
      </c>
      <c r="AZ24" s="276" t="s">
        <v>789</v>
      </c>
      <c r="BA24" s="273">
        <v>6</v>
      </c>
      <c r="BB24" s="273">
        <f>施設資源化量内訳!D24</f>
        <v>240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44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191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789</v>
      </c>
      <c r="CO24" s="276" t="s">
        <v>789</v>
      </c>
      <c r="CP24" s="276" t="s">
        <v>789</v>
      </c>
      <c r="CQ24" s="276" t="s">
        <v>789</v>
      </c>
      <c r="CR24" s="276" t="s">
        <v>789</v>
      </c>
      <c r="CS24" s="276" t="s">
        <v>789</v>
      </c>
      <c r="CT24" s="276" t="s">
        <v>789</v>
      </c>
      <c r="CU24" s="276" t="s">
        <v>789</v>
      </c>
      <c r="CV24" s="273">
        <v>0</v>
      </c>
      <c r="CW24" s="273">
        <v>0</v>
      </c>
      <c r="CX24" s="276" t="s">
        <v>789</v>
      </c>
      <c r="CY24" s="273">
        <v>0</v>
      </c>
      <c r="CZ24" s="274" t="s">
        <v>755</v>
      </c>
    </row>
    <row r="25" spans="1:10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6"/>
      <c r="AP25" s="276"/>
      <c r="AQ25" s="276"/>
      <c r="AR25" s="276"/>
      <c r="AS25" s="276"/>
      <c r="AT25" s="276"/>
      <c r="AU25" s="276"/>
      <c r="AV25" s="276"/>
      <c r="AW25" s="276"/>
      <c r="AX25" s="273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6"/>
      <c r="CO25" s="276"/>
      <c r="CP25" s="276"/>
      <c r="CQ25" s="276"/>
      <c r="CR25" s="276"/>
      <c r="CS25" s="276"/>
      <c r="CT25" s="276"/>
      <c r="CU25" s="276"/>
      <c r="CV25" s="273"/>
      <c r="CW25" s="273"/>
      <c r="CX25" s="276"/>
      <c r="CY25" s="273"/>
      <c r="CZ25" s="274"/>
    </row>
    <row r="26" spans="1:10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6"/>
      <c r="AP26" s="276"/>
      <c r="AQ26" s="276"/>
      <c r="AR26" s="276"/>
      <c r="AS26" s="276"/>
      <c r="AT26" s="276"/>
      <c r="AU26" s="276"/>
      <c r="AV26" s="276"/>
      <c r="AW26" s="276"/>
      <c r="AX26" s="273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6"/>
      <c r="CO26" s="276"/>
      <c r="CP26" s="276"/>
      <c r="CQ26" s="276"/>
      <c r="CR26" s="276"/>
      <c r="CS26" s="276"/>
      <c r="CT26" s="276"/>
      <c r="CU26" s="276"/>
      <c r="CV26" s="273"/>
      <c r="CW26" s="273"/>
      <c r="CX26" s="276"/>
      <c r="CY26" s="273"/>
      <c r="CZ26" s="274"/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4">
    <sortCondition ref="A8:A24"/>
    <sortCondition ref="B8:B24"/>
    <sortCondition ref="C8:C24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3" man="1"/>
    <brk id="53" min="1" max="23" man="1"/>
    <brk id="78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香川県</v>
      </c>
      <c r="B7" s="283" t="str">
        <f>ごみ処理概要!B7</f>
        <v>37000</v>
      </c>
      <c r="C7" s="284" t="s">
        <v>3</v>
      </c>
      <c r="D7" s="286">
        <f t="shared" ref="D7:AB7" si="0">SUM(AC7,BB7,CA7,CZ7,DY7,EX7,FW7)</f>
        <v>41906</v>
      </c>
      <c r="E7" s="286">
        <f t="shared" si="0"/>
        <v>10064</v>
      </c>
      <c r="F7" s="286">
        <f t="shared" si="0"/>
        <v>15</v>
      </c>
      <c r="G7" s="286">
        <f t="shared" si="0"/>
        <v>240</v>
      </c>
      <c r="H7" s="286">
        <f t="shared" si="0"/>
        <v>303</v>
      </c>
      <c r="I7" s="286">
        <f t="shared" si="0"/>
        <v>3630</v>
      </c>
      <c r="J7" s="286">
        <f t="shared" si="0"/>
        <v>2868</v>
      </c>
      <c r="K7" s="286">
        <f t="shared" si="0"/>
        <v>1747</v>
      </c>
      <c r="L7" s="286">
        <f t="shared" si="0"/>
        <v>2</v>
      </c>
      <c r="M7" s="286">
        <f t="shared" si="0"/>
        <v>6173</v>
      </c>
      <c r="N7" s="286">
        <f t="shared" si="0"/>
        <v>0</v>
      </c>
      <c r="O7" s="286">
        <f t="shared" si="0"/>
        <v>318</v>
      </c>
      <c r="P7" s="286">
        <f t="shared" si="0"/>
        <v>972</v>
      </c>
      <c r="Q7" s="286">
        <f t="shared" si="0"/>
        <v>0</v>
      </c>
      <c r="R7" s="286">
        <f t="shared" si="0"/>
        <v>0</v>
      </c>
      <c r="S7" s="286">
        <f t="shared" si="0"/>
        <v>2201</v>
      </c>
      <c r="T7" s="286">
        <f t="shared" si="0"/>
        <v>5728</v>
      </c>
      <c r="U7" s="286">
        <f t="shared" si="0"/>
        <v>0</v>
      </c>
      <c r="V7" s="286">
        <f t="shared" si="0"/>
        <v>2300</v>
      </c>
      <c r="W7" s="286">
        <f t="shared" si="0"/>
        <v>0</v>
      </c>
      <c r="X7" s="286">
        <f t="shared" si="0"/>
        <v>809</v>
      </c>
      <c r="Y7" s="286">
        <f t="shared" si="0"/>
        <v>4</v>
      </c>
      <c r="Z7" s="286">
        <f t="shared" si="0"/>
        <v>3</v>
      </c>
      <c r="AA7" s="286">
        <f t="shared" si="0"/>
        <v>0</v>
      </c>
      <c r="AB7" s="286">
        <f t="shared" si="0"/>
        <v>4529</v>
      </c>
      <c r="AC7" s="286">
        <f t="shared" ref="AC7:AC24" si="1">SUM(AD7:AY7,BA7)</f>
        <v>7644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191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2201</v>
      </c>
      <c r="AS7" s="290" t="s">
        <v>649</v>
      </c>
      <c r="AT7" s="290" t="s">
        <v>649</v>
      </c>
      <c r="AU7" s="286">
        <f>SUM(AU$8:AU$207)</f>
        <v>2300</v>
      </c>
      <c r="AV7" s="290" t="s">
        <v>649</v>
      </c>
      <c r="AW7" s="286">
        <f>SUM(AW$8:AW$207)</f>
        <v>809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2143</v>
      </c>
      <c r="BB7" s="286">
        <f t="shared" ref="BB7:BB24" si="3">SUM(BC7:BX7,BZ7)</f>
        <v>912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761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151</v>
      </c>
      <c r="CA7" s="286">
        <f t="shared" ref="CA7:CA24" si="5">SUM(CB7:CW7,CY7)</f>
        <v>641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641</v>
      </c>
      <c r="CZ7" s="286">
        <f t="shared" ref="CZ7:CZ24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4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4" si="11">SUM(EY7:FT7,FV7)</f>
        <v>6704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655</v>
      </c>
      <c r="FH7" s="286">
        <f t="shared" si="12"/>
        <v>0</v>
      </c>
      <c r="FI7" s="286">
        <f t="shared" si="12"/>
        <v>318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5728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3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4" si="14">SUM(FX7:GS7,GU7)</f>
        <v>26005</v>
      </c>
      <c r="FX7" s="286">
        <f t="shared" ref="FX7:GK7" si="15">SUM(FX$8:FX$207)</f>
        <v>10064</v>
      </c>
      <c r="FY7" s="286">
        <f t="shared" si="15"/>
        <v>15</v>
      </c>
      <c r="FZ7" s="286">
        <f>SUM(FZ$8:FZ$207)</f>
        <v>240</v>
      </c>
      <c r="GA7" s="286">
        <f>SUM(GA$8:GA$207)</f>
        <v>303</v>
      </c>
      <c r="GB7" s="286">
        <f t="shared" si="15"/>
        <v>2678</v>
      </c>
      <c r="GC7" s="286">
        <f t="shared" si="15"/>
        <v>2868</v>
      </c>
      <c r="GD7" s="286">
        <f t="shared" si="15"/>
        <v>1747</v>
      </c>
      <c r="GE7" s="286">
        <f t="shared" si="15"/>
        <v>2</v>
      </c>
      <c r="GF7" s="286">
        <f t="shared" si="15"/>
        <v>5518</v>
      </c>
      <c r="GG7" s="286">
        <f t="shared" si="15"/>
        <v>0</v>
      </c>
      <c r="GH7" s="286">
        <f t="shared" si="15"/>
        <v>0</v>
      </c>
      <c r="GI7" s="286">
        <f t="shared" si="15"/>
        <v>972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</v>
      </c>
      <c r="GS7" s="286">
        <f t="shared" si="16"/>
        <v>3</v>
      </c>
      <c r="GT7" s="286">
        <f t="shared" si="16"/>
        <v>0</v>
      </c>
      <c r="GU7" s="286">
        <f t="shared" ref="GU7" si="17">SUM(GU$8:GU$207)</f>
        <v>1594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4" si="18">SUM(AC8,BB8,CA8,CZ8,DY8,EX8,FW8)</f>
        <v>21199</v>
      </c>
      <c r="E8" s="273">
        <f t="shared" ref="E8:E24" si="19">SUM(AD8,BC8,CB8,DA8,DZ8,EY8,FX8)</f>
        <v>9023</v>
      </c>
      <c r="F8" s="273">
        <f t="shared" ref="F8:F24" si="20">SUM(AE8,BD8,CC8,DB8,EA8,EZ8,FY8)</f>
        <v>0</v>
      </c>
      <c r="G8" s="273">
        <f t="shared" ref="G8:G24" si="21">SUM(AF8,BE8,CD8,DC8,EB8,FA8,FZ8)</f>
        <v>0</v>
      </c>
      <c r="H8" s="273">
        <f t="shared" ref="H8:H24" si="22">SUM(AG8,BF8,CE8,DD8,EC8,FB8,GA8)</f>
        <v>0</v>
      </c>
      <c r="I8" s="273">
        <f t="shared" ref="I8:I24" si="23">SUM(AH8,BG8,CF8,DE8,ED8,FC8,GB8)</f>
        <v>2557</v>
      </c>
      <c r="J8" s="273">
        <f t="shared" ref="J8:J24" si="24">SUM(AI8,BH8,CG8,DF8,EE8,FD8,GC8)</f>
        <v>1181</v>
      </c>
      <c r="K8" s="273">
        <f t="shared" ref="K8:K24" si="25">SUM(AJ8,BI8,CH8,DG8,EF8,FE8,GD8)</f>
        <v>1026</v>
      </c>
      <c r="L8" s="273">
        <f t="shared" ref="L8:L24" si="26">SUM(AK8,BJ8,CI8,DH8,EG8,FF8,GE8)</f>
        <v>0</v>
      </c>
      <c r="M8" s="273">
        <f t="shared" ref="M8:M24" si="27">SUM(AL8,BK8,CJ8,DI8,EH8,FG8,GF8)</f>
        <v>5005</v>
      </c>
      <c r="N8" s="273">
        <f t="shared" ref="N8:N24" si="28">SUM(AM8,BL8,CK8,DJ8,EI8,FH8,GG8)</f>
        <v>0</v>
      </c>
      <c r="O8" s="273">
        <f t="shared" ref="O8:O24" si="29">SUM(AN8,BM8,CL8,DK8,EJ8,FI8,GH8)</f>
        <v>0</v>
      </c>
      <c r="P8" s="273">
        <f t="shared" ref="P8:P24" si="30">SUM(AO8,BN8,CM8,DL8,EK8,FJ8,GI8)</f>
        <v>665</v>
      </c>
      <c r="Q8" s="273">
        <f t="shared" ref="Q8:Q24" si="31">SUM(AP8,BO8,CN8,DM8,EL8,FK8,GJ8)</f>
        <v>0</v>
      </c>
      <c r="R8" s="273">
        <f t="shared" ref="R8:R24" si="32">SUM(AQ8,BP8,CO8,DN8,EM8,FL8,GK8)</f>
        <v>0</v>
      </c>
      <c r="S8" s="273">
        <f t="shared" ref="S8:S24" si="33">SUM(AR8,BQ8,CP8,DO8,EN8,FM8,GL8)</f>
        <v>0</v>
      </c>
      <c r="T8" s="273">
        <f t="shared" ref="T8:T24" si="34">SUM(AS8,BR8,CQ8,DP8,EO8,FN8,GM8)</f>
        <v>0</v>
      </c>
      <c r="U8" s="273">
        <f t="shared" ref="U8:U24" si="35">SUM(AT8,BS8,CR8,DQ8,EP8,FO8,GN8)</f>
        <v>0</v>
      </c>
      <c r="V8" s="273">
        <f t="shared" ref="V8:V24" si="36">SUM(AU8,BT8,CS8,DR8,EQ8,FP8,GO8)</f>
        <v>0</v>
      </c>
      <c r="W8" s="273">
        <f t="shared" ref="W8:W24" si="37">SUM(AV8,BU8,CT8,DS8,ER8,FQ8,GP8)</f>
        <v>0</v>
      </c>
      <c r="X8" s="273">
        <f t="shared" ref="X8:X24" si="38">SUM(AW8,BV8,CU8,DT8,ES8,FR8,GQ8)</f>
        <v>0</v>
      </c>
      <c r="Y8" s="273">
        <f t="shared" ref="Y8:Y24" si="39">SUM(AX8,BW8,CV8,DU8,ET8,FS8,GR8)</f>
        <v>0</v>
      </c>
      <c r="Z8" s="273">
        <f t="shared" ref="Z8:Z24" si="40">SUM(AY8,BX8,CW8,DV8,EU8,FT8,GS8)</f>
        <v>0</v>
      </c>
      <c r="AA8" s="273">
        <f t="shared" ref="AA8:AA24" si="41">SUM(AZ8,BY8,CX8,DW8,EV8,FU8,GT8)</f>
        <v>0</v>
      </c>
      <c r="AB8" s="273">
        <f t="shared" ref="AB8:AB24" si="42">SUM(BA8,BZ8,CY8,DX8,EW8,FV8,GU8)</f>
        <v>1742</v>
      </c>
      <c r="AC8" s="273">
        <f t="shared" si="1"/>
        <v>1933</v>
      </c>
      <c r="AD8" s="273">
        <v>0</v>
      </c>
      <c r="AE8" s="273">
        <v>0</v>
      </c>
      <c r="AF8" s="273">
        <v>0</v>
      </c>
      <c r="AG8" s="273">
        <v>0</v>
      </c>
      <c r="AH8" s="273">
        <v>191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789</v>
      </c>
      <c r="AQ8" s="276" t="s">
        <v>789</v>
      </c>
      <c r="AR8" s="273">
        <v>0</v>
      </c>
      <c r="AS8" s="276" t="s">
        <v>789</v>
      </c>
      <c r="AT8" s="276" t="s">
        <v>789</v>
      </c>
      <c r="AU8" s="273">
        <v>0</v>
      </c>
      <c r="AV8" s="276" t="s">
        <v>789</v>
      </c>
      <c r="AW8" s="273">
        <v>0</v>
      </c>
      <c r="AX8" s="276" t="s">
        <v>789</v>
      </c>
      <c r="AY8" s="273">
        <v>0</v>
      </c>
      <c r="AZ8" s="276" t="s">
        <v>789</v>
      </c>
      <c r="BA8" s="273">
        <v>1742</v>
      </c>
      <c r="BB8" s="273">
        <f t="shared" si="3"/>
        <v>678</v>
      </c>
      <c r="BC8" s="273">
        <v>0</v>
      </c>
      <c r="BD8" s="273">
        <v>0</v>
      </c>
      <c r="BE8" s="273">
        <v>0</v>
      </c>
      <c r="BF8" s="273">
        <v>0</v>
      </c>
      <c r="BG8" s="273">
        <v>678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789</v>
      </c>
      <c r="BP8" s="276" t="s">
        <v>789</v>
      </c>
      <c r="BQ8" s="276" t="s">
        <v>789</v>
      </c>
      <c r="BR8" s="276" t="s">
        <v>789</v>
      </c>
      <c r="BS8" s="276" t="s">
        <v>789</v>
      </c>
      <c r="BT8" s="276" t="s">
        <v>789</v>
      </c>
      <c r="BU8" s="276" t="s">
        <v>789</v>
      </c>
      <c r="BV8" s="276" t="s">
        <v>789</v>
      </c>
      <c r="BW8" s="276" t="s">
        <v>789</v>
      </c>
      <c r="BX8" s="273">
        <v>0</v>
      </c>
      <c r="BY8" s="276" t="s">
        <v>789</v>
      </c>
      <c r="BZ8" s="273">
        <v>0</v>
      </c>
      <c r="CA8" s="273">
        <f t="shared" si="5"/>
        <v>0</v>
      </c>
      <c r="CB8" s="276" t="s">
        <v>789</v>
      </c>
      <c r="CC8" s="276" t="s">
        <v>789</v>
      </c>
      <c r="CD8" s="276" t="s">
        <v>789</v>
      </c>
      <c r="CE8" s="276" t="s">
        <v>789</v>
      </c>
      <c r="CF8" s="276" t="s">
        <v>789</v>
      </c>
      <c r="CG8" s="276" t="s">
        <v>789</v>
      </c>
      <c r="CH8" s="276" t="s">
        <v>789</v>
      </c>
      <c r="CI8" s="276" t="s">
        <v>789</v>
      </c>
      <c r="CJ8" s="276" t="s">
        <v>789</v>
      </c>
      <c r="CK8" s="276" t="s">
        <v>789</v>
      </c>
      <c r="CL8" s="276" t="s">
        <v>789</v>
      </c>
      <c r="CM8" s="276" t="s">
        <v>789</v>
      </c>
      <c r="CN8" s="273">
        <v>0</v>
      </c>
      <c r="CO8" s="276" t="s">
        <v>789</v>
      </c>
      <c r="CP8" s="276" t="s">
        <v>789</v>
      </c>
      <c r="CQ8" s="276" t="s">
        <v>789</v>
      </c>
      <c r="CR8" s="276" t="s">
        <v>789</v>
      </c>
      <c r="CS8" s="276" t="s">
        <v>789</v>
      </c>
      <c r="CT8" s="276" t="s">
        <v>789</v>
      </c>
      <c r="CU8" s="276" t="s">
        <v>789</v>
      </c>
      <c r="CV8" s="276" t="s">
        <v>789</v>
      </c>
      <c r="CW8" s="273">
        <v>0</v>
      </c>
      <c r="CX8" s="276" t="s">
        <v>789</v>
      </c>
      <c r="CY8" s="273">
        <v>0</v>
      </c>
      <c r="CZ8" s="273">
        <f t="shared" si="7"/>
        <v>0</v>
      </c>
      <c r="DA8" s="276" t="s">
        <v>789</v>
      </c>
      <c r="DB8" s="276" t="s">
        <v>789</v>
      </c>
      <c r="DC8" s="276" t="s">
        <v>789</v>
      </c>
      <c r="DD8" s="276" t="s">
        <v>789</v>
      </c>
      <c r="DE8" s="276" t="s">
        <v>789</v>
      </c>
      <c r="DF8" s="276" t="s">
        <v>789</v>
      </c>
      <c r="DG8" s="276" t="s">
        <v>789</v>
      </c>
      <c r="DH8" s="276" t="s">
        <v>789</v>
      </c>
      <c r="DI8" s="276" t="s">
        <v>789</v>
      </c>
      <c r="DJ8" s="276" t="s">
        <v>789</v>
      </c>
      <c r="DK8" s="276" t="s">
        <v>789</v>
      </c>
      <c r="DL8" s="276" t="s">
        <v>789</v>
      </c>
      <c r="DM8" s="276" t="s">
        <v>789</v>
      </c>
      <c r="DN8" s="273">
        <v>0</v>
      </c>
      <c r="DO8" s="276" t="s">
        <v>789</v>
      </c>
      <c r="DP8" s="276" t="s">
        <v>789</v>
      </c>
      <c r="DQ8" s="276" t="s">
        <v>789</v>
      </c>
      <c r="DR8" s="276" t="s">
        <v>789</v>
      </c>
      <c r="DS8" s="276" t="s">
        <v>789</v>
      </c>
      <c r="DT8" s="276" t="s">
        <v>789</v>
      </c>
      <c r="DU8" s="276" t="s">
        <v>789</v>
      </c>
      <c r="DV8" s="273">
        <v>0</v>
      </c>
      <c r="DW8" s="276" t="s">
        <v>789</v>
      </c>
      <c r="DX8" s="273">
        <v>0</v>
      </c>
      <c r="DY8" s="273">
        <f t="shared" si="9"/>
        <v>0</v>
      </c>
      <c r="DZ8" s="276" t="s">
        <v>789</v>
      </c>
      <c r="EA8" s="276" t="s">
        <v>789</v>
      </c>
      <c r="EB8" s="276" t="s">
        <v>789</v>
      </c>
      <c r="EC8" s="276" t="s">
        <v>789</v>
      </c>
      <c r="ED8" s="276" t="s">
        <v>789</v>
      </c>
      <c r="EE8" s="276" t="s">
        <v>789</v>
      </c>
      <c r="EF8" s="276" t="s">
        <v>789</v>
      </c>
      <c r="EG8" s="276" t="s">
        <v>789</v>
      </c>
      <c r="EH8" s="276" t="s">
        <v>789</v>
      </c>
      <c r="EI8" s="276" t="s">
        <v>789</v>
      </c>
      <c r="EJ8" s="276" t="s">
        <v>789</v>
      </c>
      <c r="EK8" s="276" t="s">
        <v>789</v>
      </c>
      <c r="EL8" s="273">
        <v>0</v>
      </c>
      <c r="EM8" s="276" t="s">
        <v>789</v>
      </c>
      <c r="EN8" s="276" t="s">
        <v>789</v>
      </c>
      <c r="EO8" s="276" t="s">
        <v>789</v>
      </c>
      <c r="EP8" s="273">
        <v>0</v>
      </c>
      <c r="EQ8" s="276" t="s">
        <v>789</v>
      </c>
      <c r="ER8" s="276" t="s">
        <v>789</v>
      </c>
      <c r="ES8" s="276" t="s">
        <v>789</v>
      </c>
      <c r="ET8" s="276" t="s">
        <v>789</v>
      </c>
      <c r="EU8" s="273">
        <v>0</v>
      </c>
      <c r="EV8" s="276" t="s">
        <v>789</v>
      </c>
      <c r="EW8" s="273">
        <v>0</v>
      </c>
      <c r="EX8" s="273">
        <f t="shared" si="11"/>
        <v>0</v>
      </c>
      <c r="EY8" s="273">
        <v>0</v>
      </c>
      <c r="EZ8" s="276" t="s">
        <v>789</v>
      </c>
      <c r="FA8" s="276" t="s">
        <v>789</v>
      </c>
      <c r="FB8" s="276" t="s">
        <v>789</v>
      </c>
      <c r="FC8" s="273">
        <v>0</v>
      </c>
      <c r="FD8" s="276" t="s">
        <v>789</v>
      </c>
      <c r="FE8" s="276" t="s">
        <v>789</v>
      </c>
      <c r="FF8" s="276" t="s">
        <v>789</v>
      </c>
      <c r="FG8" s="273">
        <v>0</v>
      </c>
      <c r="FH8" s="273">
        <v>0</v>
      </c>
      <c r="FI8" s="273">
        <v>0</v>
      </c>
      <c r="FJ8" s="276" t="s">
        <v>789</v>
      </c>
      <c r="FK8" s="276" t="s">
        <v>789</v>
      </c>
      <c r="FL8" s="276" t="s">
        <v>789</v>
      </c>
      <c r="FM8" s="276" t="s">
        <v>789</v>
      </c>
      <c r="FN8" s="273">
        <v>0</v>
      </c>
      <c r="FO8" s="273">
        <v>0</v>
      </c>
      <c r="FP8" s="276" t="s">
        <v>789</v>
      </c>
      <c r="FQ8" s="276" t="s">
        <v>789</v>
      </c>
      <c r="FR8" s="276" t="s">
        <v>789</v>
      </c>
      <c r="FS8" s="273">
        <v>0</v>
      </c>
      <c r="FT8" s="273">
        <v>0</v>
      </c>
      <c r="FU8" s="276" t="s">
        <v>789</v>
      </c>
      <c r="FV8" s="273">
        <v>0</v>
      </c>
      <c r="FW8" s="273">
        <f t="shared" si="14"/>
        <v>18588</v>
      </c>
      <c r="FX8" s="273">
        <v>9023</v>
      </c>
      <c r="FY8" s="273">
        <v>0</v>
      </c>
      <c r="FZ8" s="273">
        <v>0</v>
      </c>
      <c r="GA8" s="273">
        <v>0</v>
      </c>
      <c r="GB8" s="273">
        <v>1688</v>
      </c>
      <c r="GC8" s="273">
        <v>1181</v>
      </c>
      <c r="GD8" s="273">
        <v>1026</v>
      </c>
      <c r="GE8" s="273">
        <v>0</v>
      </c>
      <c r="GF8" s="273">
        <v>5005</v>
      </c>
      <c r="GG8" s="273">
        <v>0</v>
      </c>
      <c r="GH8" s="273">
        <v>0</v>
      </c>
      <c r="GI8" s="273">
        <v>665</v>
      </c>
      <c r="GJ8" s="273">
        <v>0</v>
      </c>
      <c r="GK8" s="273">
        <v>0</v>
      </c>
      <c r="GL8" s="276" t="s">
        <v>789</v>
      </c>
      <c r="GM8" s="276" t="s">
        <v>789</v>
      </c>
      <c r="GN8" s="276" t="s">
        <v>789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3475</v>
      </c>
      <c r="E9" s="273">
        <f t="shared" si="19"/>
        <v>710</v>
      </c>
      <c r="F9" s="273">
        <f t="shared" si="20"/>
        <v>7</v>
      </c>
      <c r="G9" s="273">
        <f t="shared" si="21"/>
        <v>0</v>
      </c>
      <c r="H9" s="273">
        <f t="shared" si="22"/>
        <v>0</v>
      </c>
      <c r="I9" s="273">
        <f t="shared" si="23"/>
        <v>174</v>
      </c>
      <c r="J9" s="273">
        <f t="shared" si="24"/>
        <v>452</v>
      </c>
      <c r="K9" s="273">
        <f t="shared" si="25"/>
        <v>220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258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1500</v>
      </c>
      <c r="W9" s="273">
        <f t="shared" si="37"/>
        <v>0</v>
      </c>
      <c r="X9" s="273">
        <f t="shared" si="38"/>
        <v>0</v>
      </c>
      <c r="Y9" s="273">
        <f t="shared" si="39"/>
        <v>1</v>
      </c>
      <c r="Z9" s="273">
        <f t="shared" si="40"/>
        <v>0</v>
      </c>
      <c r="AA9" s="273">
        <f t="shared" si="41"/>
        <v>0</v>
      </c>
      <c r="AB9" s="273">
        <f t="shared" si="42"/>
        <v>153</v>
      </c>
      <c r="AC9" s="273">
        <f t="shared" si="1"/>
        <v>1500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789</v>
      </c>
      <c r="AQ9" s="276" t="s">
        <v>789</v>
      </c>
      <c r="AR9" s="273">
        <v>0</v>
      </c>
      <c r="AS9" s="276" t="s">
        <v>789</v>
      </c>
      <c r="AT9" s="276" t="s">
        <v>789</v>
      </c>
      <c r="AU9" s="273">
        <v>1500</v>
      </c>
      <c r="AV9" s="276" t="s">
        <v>789</v>
      </c>
      <c r="AW9" s="273">
        <v>0</v>
      </c>
      <c r="AX9" s="276" t="s">
        <v>789</v>
      </c>
      <c r="AY9" s="273">
        <v>0</v>
      </c>
      <c r="AZ9" s="276" t="s">
        <v>789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789</v>
      </c>
      <c r="BP9" s="276" t="s">
        <v>789</v>
      </c>
      <c r="BQ9" s="276" t="s">
        <v>789</v>
      </c>
      <c r="BR9" s="276" t="s">
        <v>789</v>
      </c>
      <c r="BS9" s="276" t="s">
        <v>789</v>
      </c>
      <c r="BT9" s="276" t="s">
        <v>789</v>
      </c>
      <c r="BU9" s="276" t="s">
        <v>789</v>
      </c>
      <c r="BV9" s="276" t="s">
        <v>789</v>
      </c>
      <c r="BW9" s="276" t="s">
        <v>789</v>
      </c>
      <c r="BX9" s="273">
        <v>0</v>
      </c>
      <c r="BY9" s="276" t="s">
        <v>789</v>
      </c>
      <c r="BZ9" s="273">
        <v>0</v>
      </c>
      <c r="CA9" s="273">
        <f t="shared" si="5"/>
        <v>0</v>
      </c>
      <c r="CB9" s="276" t="s">
        <v>789</v>
      </c>
      <c r="CC9" s="276" t="s">
        <v>789</v>
      </c>
      <c r="CD9" s="276" t="s">
        <v>789</v>
      </c>
      <c r="CE9" s="276" t="s">
        <v>789</v>
      </c>
      <c r="CF9" s="276" t="s">
        <v>789</v>
      </c>
      <c r="CG9" s="276" t="s">
        <v>789</v>
      </c>
      <c r="CH9" s="276" t="s">
        <v>789</v>
      </c>
      <c r="CI9" s="276" t="s">
        <v>789</v>
      </c>
      <c r="CJ9" s="276" t="s">
        <v>789</v>
      </c>
      <c r="CK9" s="276" t="s">
        <v>789</v>
      </c>
      <c r="CL9" s="276" t="s">
        <v>789</v>
      </c>
      <c r="CM9" s="276" t="s">
        <v>789</v>
      </c>
      <c r="CN9" s="273">
        <v>0</v>
      </c>
      <c r="CO9" s="276" t="s">
        <v>789</v>
      </c>
      <c r="CP9" s="276" t="s">
        <v>789</v>
      </c>
      <c r="CQ9" s="276" t="s">
        <v>789</v>
      </c>
      <c r="CR9" s="276" t="s">
        <v>789</v>
      </c>
      <c r="CS9" s="276" t="s">
        <v>789</v>
      </c>
      <c r="CT9" s="276" t="s">
        <v>789</v>
      </c>
      <c r="CU9" s="276" t="s">
        <v>789</v>
      </c>
      <c r="CV9" s="276" t="s">
        <v>789</v>
      </c>
      <c r="CW9" s="273">
        <v>0</v>
      </c>
      <c r="CX9" s="276" t="s">
        <v>789</v>
      </c>
      <c r="CY9" s="273">
        <v>0</v>
      </c>
      <c r="CZ9" s="273">
        <f t="shared" si="7"/>
        <v>0</v>
      </c>
      <c r="DA9" s="276" t="s">
        <v>789</v>
      </c>
      <c r="DB9" s="276" t="s">
        <v>789</v>
      </c>
      <c r="DC9" s="276" t="s">
        <v>789</v>
      </c>
      <c r="DD9" s="276" t="s">
        <v>789</v>
      </c>
      <c r="DE9" s="276" t="s">
        <v>789</v>
      </c>
      <c r="DF9" s="276" t="s">
        <v>789</v>
      </c>
      <c r="DG9" s="276" t="s">
        <v>789</v>
      </c>
      <c r="DH9" s="276" t="s">
        <v>789</v>
      </c>
      <c r="DI9" s="276" t="s">
        <v>789</v>
      </c>
      <c r="DJ9" s="276" t="s">
        <v>789</v>
      </c>
      <c r="DK9" s="276" t="s">
        <v>789</v>
      </c>
      <c r="DL9" s="276" t="s">
        <v>789</v>
      </c>
      <c r="DM9" s="276" t="s">
        <v>789</v>
      </c>
      <c r="DN9" s="273">
        <v>0</v>
      </c>
      <c r="DO9" s="276" t="s">
        <v>789</v>
      </c>
      <c r="DP9" s="276" t="s">
        <v>789</v>
      </c>
      <c r="DQ9" s="276" t="s">
        <v>789</v>
      </c>
      <c r="DR9" s="276" t="s">
        <v>789</v>
      </c>
      <c r="DS9" s="276" t="s">
        <v>789</v>
      </c>
      <c r="DT9" s="276" t="s">
        <v>789</v>
      </c>
      <c r="DU9" s="276" t="s">
        <v>789</v>
      </c>
      <c r="DV9" s="273">
        <v>0</v>
      </c>
      <c r="DW9" s="276" t="s">
        <v>789</v>
      </c>
      <c r="DX9" s="273">
        <v>0</v>
      </c>
      <c r="DY9" s="273">
        <f t="shared" si="9"/>
        <v>0</v>
      </c>
      <c r="DZ9" s="276" t="s">
        <v>789</v>
      </c>
      <c r="EA9" s="276" t="s">
        <v>789</v>
      </c>
      <c r="EB9" s="276" t="s">
        <v>789</v>
      </c>
      <c r="EC9" s="276" t="s">
        <v>789</v>
      </c>
      <c r="ED9" s="276" t="s">
        <v>789</v>
      </c>
      <c r="EE9" s="276" t="s">
        <v>789</v>
      </c>
      <c r="EF9" s="276" t="s">
        <v>789</v>
      </c>
      <c r="EG9" s="276" t="s">
        <v>789</v>
      </c>
      <c r="EH9" s="276" t="s">
        <v>789</v>
      </c>
      <c r="EI9" s="276" t="s">
        <v>789</v>
      </c>
      <c r="EJ9" s="276" t="s">
        <v>789</v>
      </c>
      <c r="EK9" s="276" t="s">
        <v>789</v>
      </c>
      <c r="EL9" s="273">
        <v>0</v>
      </c>
      <c r="EM9" s="276" t="s">
        <v>789</v>
      </c>
      <c r="EN9" s="276" t="s">
        <v>789</v>
      </c>
      <c r="EO9" s="276" t="s">
        <v>789</v>
      </c>
      <c r="EP9" s="273">
        <v>0</v>
      </c>
      <c r="EQ9" s="276" t="s">
        <v>789</v>
      </c>
      <c r="ER9" s="276" t="s">
        <v>789</v>
      </c>
      <c r="ES9" s="276" t="s">
        <v>789</v>
      </c>
      <c r="ET9" s="276" t="s">
        <v>789</v>
      </c>
      <c r="EU9" s="273">
        <v>0</v>
      </c>
      <c r="EV9" s="276" t="s">
        <v>789</v>
      </c>
      <c r="EW9" s="273">
        <v>0</v>
      </c>
      <c r="EX9" s="273">
        <f t="shared" si="11"/>
        <v>0</v>
      </c>
      <c r="EY9" s="273">
        <v>0</v>
      </c>
      <c r="EZ9" s="276" t="s">
        <v>789</v>
      </c>
      <c r="FA9" s="276" t="s">
        <v>789</v>
      </c>
      <c r="FB9" s="276" t="s">
        <v>789</v>
      </c>
      <c r="FC9" s="273">
        <v>0</v>
      </c>
      <c r="FD9" s="276" t="s">
        <v>789</v>
      </c>
      <c r="FE9" s="276" t="s">
        <v>789</v>
      </c>
      <c r="FF9" s="276" t="s">
        <v>789</v>
      </c>
      <c r="FG9" s="273">
        <v>0</v>
      </c>
      <c r="FH9" s="273">
        <v>0</v>
      </c>
      <c r="FI9" s="273">
        <v>0</v>
      </c>
      <c r="FJ9" s="276" t="s">
        <v>789</v>
      </c>
      <c r="FK9" s="276" t="s">
        <v>789</v>
      </c>
      <c r="FL9" s="276" t="s">
        <v>789</v>
      </c>
      <c r="FM9" s="276" t="s">
        <v>789</v>
      </c>
      <c r="FN9" s="273">
        <v>0</v>
      </c>
      <c r="FO9" s="273">
        <v>0</v>
      </c>
      <c r="FP9" s="276" t="s">
        <v>789</v>
      </c>
      <c r="FQ9" s="276" t="s">
        <v>789</v>
      </c>
      <c r="FR9" s="276" t="s">
        <v>789</v>
      </c>
      <c r="FS9" s="273">
        <v>0</v>
      </c>
      <c r="FT9" s="273">
        <v>0</v>
      </c>
      <c r="FU9" s="276" t="s">
        <v>789</v>
      </c>
      <c r="FV9" s="273">
        <v>0</v>
      </c>
      <c r="FW9" s="273">
        <f t="shared" si="14"/>
        <v>1975</v>
      </c>
      <c r="FX9" s="273">
        <v>710</v>
      </c>
      <c r="FY9" s="273">
        <v>7</v>
      </c>
      <c r="FZ9" s="273">
        <v>0</v>
      </c>
      <c r="GA9" s="273">
        <v>0</v>
      </c>
      <c r="GB9" s="273">
        <v>174</v>
      </c>
      <c r="GC9" s="273">
        <v>452</v>
      </c>
      <c r="GD9" s="273">
        <v>220</v>
      </c>
      <c r="GE9" s="273">
        <v>0</v>
      </c>
      <c r="GF9" s="273">
        <v>0</v>
      </c>
      <c r="GG9" s="273">
        <v>0</v>
      </c>
      <c r="GH9" s="273">
        <v>0</v>
      </c>
      <c r="GI9" s="273">
        <v>258</v>
      </c>
      <c r="GJ9" s="273">
        <v>0</v>
      </c>
      <c r="GK9" s="273">
        <v>0</v>
      </c>
      <c r="GL9" s="276" t="s">
        <v>789</v>
      </c>
      <c r="GM9" s="276" t="s">
        <v>789</v>
      </c>
      <c r="GN9" s="276" t="s">
        <v>789</v>
      </c>
      <c r="GO9" s="273">
        <v>0</v>
      </c>
      <c r="GP9" s="273">
        <v>0</v>
      </c>
      <c r="GQ9" s="273">
        <v>0</v>
      </c>
      <c r="GR9" s="273">
        <v>1</v>
      </c>
      <c r="GS9" s="273">
        <v>0</v>
      </c>
      <c r="GT9" s="273">
        <v>0</v>
      </c>
      <c r="GU9" s="273">
        <v>153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672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239</v>
      </c>
      <c r="J10" s="273">
        <f t="shared" si="24"/>
        <v>208</v>
      </c>
      <c r="K10" s="273">
        <f t="shared" si="25"/>
        <v>89</v>
      </c>
      <c r="L10" s="273">
        <f t="shared" si="26"/>
        <v>0</v>
      </c>
      <c r="M10" s="273">
        <f t="shared" si="27"/>
        <v>125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11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789</v>
      </c>
      <c r="AQ10" s="276" t="s">
        <v>789</v>
      </c>
      <c r="AR10" s="273">
        <v>0</v>
      </c>
      <c r="AS10" s="276" t="s">
        <v>789</v>
      </c>
      <c r="AT10" s="276" t="s">
        <v>789</v>
      </c>
      <c r="AU10" s="273">
        <v>0</v>
      </c>
      <c r="AV10" s="276" t="s">
        <v>789</v>
      </c>
      <c r="AW10" s="273">
        <v>0</v>
      </c>
      <c r="AX10" s="276" t="s">
        <v>789</v>
      </c>
      <c r="AY10" s="273">
        <v>0</v>
      </c>
      <c r="AZ10" s="276" t="s">
        <v>789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789</v>
      </c>
      <c r="BP10" s="276" t="s">
        <v>789</v>
      </c>
      <c r="BQ10" s="276" t="s">
        <v>789</v>
      </c>
      <c r="BR10" s="276" t="s">
        <v>789</v>
      </c>
      <c r="BS10" s="276" t="s">
        <v>789</v>
      </c>
      <c r="BT10" s="276" t="s">
        <v>789</v>
      </c>
      <c r="BU10" s="276" t="s">
        <v>789</v>
      </c>
      <c r="BV10" s="276" t="s">
        <v>789</v>
      </c>
      <c r="BW10" s="276" t="s">
        <v>789</v>
      </c>
      <c r="BX10" s="273">
        <v>0</v>
      </c>
      <c r="BY10" s="276" t="s">
        <v>789</v>
      </c>
      <c r="BZ10" s="273">
        <v>0</v>
      </c>
      <c r="CA10" s="273">
        <f t="shared" si="5"/>
        <v>0</v>
      </c>
      <c r="CB10" s="276" t="s">
        <v>789</v>
      </c>
      <c r="CC10" s="276" t="s">
        <v>789</v>
      </c>
      <c r="CD10" s="276" t="s">
        <v>789</v>
      </c>
      <c r="CE10" s="276" t="s">
        <v>789</v>
      </c>
      <c r="CF10" s="276" t="s">
        <v>789</v>
      </c>
      <c r="CG10" s="276" t="s">
        <v>789</v>
      </c>
      <c r="CH10" s="276" t="s">
        <v>789</v>
      </c>
      <c r="CI10" s="276" t="s">
        <v>789</v>
      </c>
      <c r="CJ10" s="276" t="s">
        <v>789</v>
      </c>
      <c r="CK10" s="276" t="s">
        <v>789</v>
      </c>
      <c r="CL10" s="276" t="s">
        <v>789</v>
      </c>
      <c r="CM10" s="276" t="s">
        <v>789</v>
      </c>
      <c r="CN10" s="273">
        <v>0</v>
      </c>
      <c r="CO10" s="276" t="s">
        <v>789</v>
      </c>
      <c r="CP10" s="276" t="s">
        <v>789</v>
      </c>
      <c r="CQ10" s="276" t="s">
        <v>789</v>
      </c>
      <c r="CR10" s="276" t="s">
        <v>789</v>
      </c>
      <c r="CS10" s="276" t="s">
        <v>789</v>
      </c>
      <c r="CT10" s="276" t="s">
        <v>789</v>
      </c>
      <c r="CU10" s="276" t="s">
        <v>789</v>
      </c>
      <c r="CV10" s="276" t="s">
        <v>789</v>
      </c>
      <c r="CW10" s="273">
        <v>0</v>
      </c>
      <c r="CX10" s="276" t="s">
        <v>789</v>
      </c>
      <c r="CY10" s="273">
        <v>0</v>
      </c>
      <c r="CZ10" s="273">
        <f t="shared" si="7"/>
        <v>0</v>
      </c>
      <c r="DA10" s="276" t="s">
        <v>789</v>
      </c>
      <c r="DB10" s="276" t="s">
        <v>789</v>
      </c>
      <c r="DC10" s="276" t="s">
        <v>789</v>
      </c>
      <c r="DD10" s="276" t="s">
        <v>789</v>
      </c>
      <c r="DE10" s="276" t="s">
        <v>789</v>
      </c>
      <c r="DF10" s="276" t="s">
        <v>789</v>
      </c>
      <c r="DG10" s="276" t="s">
        <v>789</v>
      </c>
      <c r="DH10" s="276" t="s">
        <v>789</v>
      </c>
      <c r="DI10" s="276" t="s">
        <v>789</v>
      </c>
      <c r="DJ10" s="276" t="s">
        <v>789</v>
      </c>
      <c r="DK10" s="276" t="s">
        <v>789</v>
      </c>
      <c r="DL10" s="276" t="s">
        <v>789</v>
      </c>
      <c r="DM10" s="276" t="s">
        <v>789</v>
      </c>
      <c r="DN10" s="273">
        <v>0</v>
      </c>
      <c r="DO10" s="276" t="s">
        <v>789</v>
      </c>
      <c r="DP10" s="276" t="s">
        <v>789</v>
      </c>
      <c r="DQ10" s="276" t="s">
        <v>789</v>
      </c>
      <c r="DR10" s="276" t="s">
        <v>789</v>
      </c>
      <c r="DS10" s="276" t="s">
        <v>789</v>
      </c>
      <c r="DT10" s="276" t="s">
        <v>789</v>
      </c>
      <c r="DU10" s="276" t="s">
        <v>789</v>
      </c>
      <c r="DV10" s="273">
        <v>0</v>
      </c>
      <c r="DW10" s="276" t="s">
        <v>789</v>
      </c>
      <c r="DX10" s="273">
        <v>0</v>
      </c>
      <c r="DY10" s="273">
        <f t="shared" si="9"/>
        <v>0</v>
      </c>
      <c r="DZ10" s="276" t="s">
        <v>789</v>
      </c>
      <c r="EA10" s="276" t="s">
        <v>789</v>
      </c>
      <c r="EB10" s="276" t="s">
        <v>789</v>
      </c>
      <c r="EC10" s="276" t="s">
        <v>789</v>
      </c>
      <c r="ED10" s="276" t="s">
        <v>789</v>
      </c>
      <c r="EE10" s="276" t="s">
        <v>789</v>
      </c>
      <c r="EF10" s="276" t="s">
        <v>789</v>
      </c>
      <c r="EG10" s="276" t="s">
        <v>789</v>
      </c>
      <c r="EH10" s="276" t="s">
        <v>789</v>
      </c>
      <c r="EI10" s="276" t="s">
        <v>789</v>
      </c>
      <c r="EJ10" s="276" t="s">
        <v>789</v>
      </c>
      <c r="EK10" s="276" t="s">
        <v>789</v>
      </c>
      <c r="EL10" s="273">
        <v>0</v>
      </c>
      <c r="EM10" s="276" t="s">
        <v>789</v>
      </c>
      <c r="EN10" s="276" t="s">
        <v>789</v>
      </c>
      <c r="EO10" s="276" t="s">
        <v>789</v>
      </c>
      <c r="EP10" s="273">
        <v>0</v>
      </c>
      <c r="EQ10" s="276" t="s">
        <v>789</v>
      </c>
      <c r="ER10" s="276" t="s">
        <v>789</v>
      </c>
      <c r="ES10" s="276" t="s">
        <v>789</v>
      </c>
      <c r="ET10" s="276" t="s">
        <v>789</v>
      </c>
      <c r="EU10" s="273">
        <v>0</v>
      </c>
      <c r="EV10" s="276" t="s">
        <v>789</v>
      </c>
      <c r="EW10" s="273">
        <v>0</v>
      </c>
      <c r="EX10" s="273">
        <f t="shared" si="11"/>
        <v>0</v>
      </c>
      <c r="EY10" s="273">
        <v>0</v>
      </c>
      <c r="EZ10" s="276" t="s">
        <v>789</v>
      </c>
      <c r="FA10" s="276" t="s">
        <v>789</v>
      </c>
      <c r="FB10" s="276" t="s">
        <v>789</v>
      </c>
      <c r="FC10" s="273">
        <v>0</v>
      </c>
      <c r="FD10" s="276" t="s">
        <v>789</v>
      </c>
      <c r="FE10" s="276" t="s">
        <v>789</v>
      </c>
      <c r="FF10" s="276" t="s">
        <v>789</v>
      </c>
      <c r="FG10" s="273">
        <v>0</v>
      </c>
      <c r="FH10" s="273">
        <v>0</v>
      </c>
      <c r="FI10" s="273">
        <v>0</v>
      </c>
      <c r="FJ10" s="276" t="s">
        <v>789</v>
      </c>
      <c r="FK10" s="276" t="s">
        <v>789</v>
      </c>
      <c r="FL10" s="276" t="s">
        <v>789</v>
      </c>
      <c r="FM10" s="276" t="s">
        <v>789</v>
      </c>
      <c r="FN10" s="273">
        <v>0</v>
      </c>
      <c r="FO10" s="273">
        <v>0</v>
      </c>
      <c r="FP10" s="276" t="s">
        <v>789</v>
      </c>
      <c r="FQ10" s="276" t="s">
        <v>789</v>
      </c>
      <c r="FR10" s="276" t="s">
        <v>789</v>
      </c>
      <c r="FS10" s="273">
        <v>0</v>
      </c>
      <c r="FT10" s="273">
        <v>0</v>
      </c>
      <c r="FU10" s="276" t="s">
        <v>789</v>
      </c>
      <c r="FV10" s="273">
        <v>0</v>
      </c>
      <c r="FW10" s="273">
        <f t="shared" si="14"/>
        <v>672</v>
      </c>
      <c r="FX10" s="273">
        <v>0</v>
      </c>
      <c r="FY10" s="273">
        <v>0</v>
      </c>
      <c r="FZ10" s="273">
        <v>0</v>
      </c>
      <c r="GA10" s="273">
        <v>0</v>
      </c>
      <c r="GB10" s="273">
        <v>239</v>
      </c>
      <c r="GC10" s="273">
        <v>208</v>
      </c>
      <c r="GD10" s="273">
        <v>89</v>
      </c>
      <c r="GE10" s="273">
        <v>0</v>
      </c>
      <c r="GF10" s="273">
        <v>125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789</v>
      </c>
      <c r="GM10" s="276" t="s">
        <v>789</v>
      </c>
      <c r="GN10" s="276" t="s">
        <v>789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11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1344</v>
      </c>
      <c r="E11" s="273">
        <f t="shared" si="19"/>
        <v>279</v>
      </c>
      <c r="F11" s="273">
        <f t="shared" si="20"/>
        <v>5</v>
      </c>
      <c r="G11" s="273">
        <f t="shared" si="21"/>
        <v>15</v>
      </c>
      <c r="H11" s="273">
        <f t="shared" si="22"/>
        <v>137</v>
      </c>
      <c r="I11" s="273">
        <f t="shared" si="23"/>
        <v>114</v>
      </c>
      <c r="J11" s="273">
        <f t="shared" si="24"/>
        <v>128</v>
      </c>
      <c r="K11" s="273">
        <f t="shared" si="25"/>
        <v>43</v>
      </c>
      <c r="L11" s="273">
        <f t="shared" si="26"/>
        <v>0</v>
      </c>
      <c r="M11" s="273">
        <f t="shared" si="27"/>
        <v>100</v>
      </c>
      <c r="N11" s="273">
        <f t="shared" si="28"/>
        <v>0</v>
      </c>
      <c r="O11" s="273">
        <f t="shared" si="29"/>
        <v>0</v>
      </c>
      <c r="P11" s="273">
        <f t="shared" si="30"/>
        <v>40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432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3</v>
      </c>
      <c r="AA11" s="273">
        <f t="shared" si="41"/>
        <v>0</v>
      </c>
      <c r="AB11" s="273">
        <f t="shared" si="42"/>
        <v>48</v>
      </c>
      <c r="AC11" s="273">
        <f t="shared" si="1"/>
        <v>432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789</v>
      </c>
      <c r="AQ11" s="276" t="s">
        <v>789</v>
      </c>
      <c r="AR11" s="273">
        <v>0</v>
      </c>
      <c r="AS11" s="276" t="s">
        <v>789</v>
      </c>
      <c r="AT11" s="276" t="s">
        <v>789</v>
      </c>
      <c r="AU11" s="273">
        <v>432</v>
      </c>
      <c r="AV11" s="276" t="s">
        <v>789</v>
      </c>
      <c r="AW11" s="273">
        <v>0</v>
      </c>
      <c r="AX11" s="276" t="s">
        <v>789</v>
      </c>
      <c r="AY11" s="273">
        <v>0</v>
      </c>
      <c r="AZ11" s="276" t="s">
        <v>789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789</v>
      </c>
      <c r="BP11" s="276" t="s">
        <v>789</v>
      </c>
      <c r="BQ11" s="276" t="s">
        <v>789</v>
      </c>
      <c r="BR11" s="276" t="s">
        <v>789</v>
      </c>
      <c r="BS11" s="276" t="s">
        <v>789</v>
      </c>
      <c r="BT11" s="276" t="s">
        <v>789</v>
      </c>
      <c r="BU11" s="276" t="s">
        <v>789</v>
      </c>
      <c r="BV11" s="276" t="s">
        <v>789</v>
      </c>
      <c r="BW11" s="276" t="s">
        <v>789</v>
      </c>
      <c r="BX11" s="273">
        <v>0</v>
      </c>
      <c r="BY11" s="276" t="s">
        <v>789</v>
      </c>
      <c r="BZ11" s="273">
        <v>0</v>
      </c>
      <c r="CA11" s="273">
        <f t="shared" si="5"/>
        <v>0</v>
      </c>
      <c r="CB11" s="276" t="s">
        <v>789</v>
      </c>
      <c r="CC11" s="276" t="s">
        <v>789</v>
      </c>
      <c r="CD11" s="276" t="s">
        <v>789</v>
      </c>
      <c r="CE11" s="276" t="s">
        <v>789</v>
      </c>
      <c r="CF11" s="276" t="s">
        <v>789</v>
      </c>
      <c r="CG11" s="276" t="s">
        <v>789</v>
      </c>
      <c r="CH11" s="276" t="s">
        <v>789</v>
      </c>
      <c r="CI11" s="276" t="s">
        <v>789</v>
      </c>
      <c r="CJ11" s="276" t="s">
        <v>789</v>
      </c>
      <c r="CK11" s="276" t="s">
        <v>789</v>
      </c>
      <c r="CL11" s="276" t="s">
        <v>789</v>
      </c>
      <c r="CM11" s="276" t="s">
        <v>789</v>
      </c>
      <c r="CN11" s="273">
        <v>0</v>
      </c>
      <c r="CO11" s="276" t="s">
        <v>789</v>
      </c>
      <c r="CP11" s="276" t="s">
        <v>789</v>
      </c>
      <c r="CQ11" s="276" t="s">
        <v>789</v>
      </c>
      <c r="CR11" s="276" t="s">
        <v>789</v>
      </c>
      <c r="CS11" s="276" t="s">
        <v>789</v>
      </c>
      <c r="CT11" s="276" t="s">
        <v>789</v>
      </c>
      <c r="CU11" s="276" t="s">
        <v>789</v>
      </c>
      <c r="CV11" s="276" t="s">
        <v>789</v>
      </c>
      <c r="CW11" s="273">
        <v>0</v>
      </c>
      <c r="CX11" s="276" t="s">
        <v>789</v>
      </c>
      <c r="CY11" s="273">
        <v>0</v>
      </c>
      <c r="CZ11" s="273">
        <f t="shared" si="7"/>
        <v>0</v>
      </c>
      <c r="DA11" s="276" t="s">
        <v>789</v>
      </c>
      <c r="DB11" s="276" t="s">
        <v>789</v>
      </c>
      <c r="DC11" s="276" t="s">
        <v>789</v>
      </c>
      <c r="DD11" s="276" t="s">
        <v>789</v>
      </c>
      <c r="DE11" s="276" t="s">
        <v>789</v>
      </c>
      <c r="DF11" s="276" t="s">
        <v>789</v>
      </c>
      <c r="DG11" s="276" t="s">
        <v>789</v>
      </c>
      <c r="DH11" s="276" t="s">
        <v>789</v>
      </c>
      <c r="DI11" s="276" t="s">
        <v>789</v>
      </c>
      <c r="DJ11" s="276" t="s">
        <v>789</v>
      </c>
      <c r="DK11" s="276" t="s">
        <v>789</v>
      </c>
      <c r="DL11" s="276" t="s">
        <v>789</v>
      </c>
      <c r="DM11" s="276" t="s">
        <v>789</v>
      </c>
      <c r="DN11" s="273">
        <v>0</v>
      </c>
      <c r="DO11" s="276" t="s">
        <v>789</v>
      </c>
      <c r="DP11" s="276" t="s">
        <v>789</v>
      </c>
      <c r="DQ11" s="276" t="s">
        <v>789</v>
      </c>
      <c r="DR11" s="276" t="s">
        <v>789</v>
      </c>
      <c r="DS11" s="276" t="s">
        <v>789</v>
      </c>
      <c r="DT11" s="276" t="s">
        <v>789</v>
      </c>
      <c r="DU11" s="276" t="s">
        <v>789</v>
      </c>
      <c r="DV11" s="273">
        <v>0</v>
      </c>
      <c r="DW11" s="276" t="s">
        <v>789</v>
      </c>
      <c r="DX11" s="273">
        <v>0</v>
      </c>
      <c r="DY11" s="273">
        <f t="shared" si="9"/>
        <v>0</v>
      </c>
      <c r="DZ11" s="276" t="s">
        <v>789</v>
      </c>
      <c r="EA11" s="276" t="s">
        <v>789</v>
      </c>
      <c r="EB11" s="276" t="s">
        <v>789</v>
      </c>
      <c r="EC11" s="276" t="s">
        <v>789</v>
      </c>
      <c r="ED11" s="276" t="s">
        <v>789</v>
      </c>
      <c r="EE11" s="276" t="s">
        <v>789</v>
      </c>
      <c r="EF11" s="276" t="s">
        <v>789</v>
      </c>
      <c r="EG11" s="276" t="s">
        <v>789</v>
      </c>
      <c r="EH11" s="276" t="s">
        <v>789</v>
      </c>
      <c r="EI11" s="276" t="s">
        <v>789</v>
      </c>
      <c r="EJ11" s="276" t="s">
        <v>789</v>
      </c>
      <c r="EK11" s="276" t="s">
        <v>789</v>
      </c>
      <c r="EL11" s="273">
        <v>0</v>
      </c>
      <c r="EM11" s="276" t="s">
        <v>789</v>
      </c>
      <c r="EN11" s="276" t="s">
        <v>789</v>
      </c>
      <c r="EO11" s="276" t="s">
        <v>789</v>
      </c>
      <c r="EP11" s="273">
        <v>0</v>
      </c>
      <c r="EQ11" s="276" t="s">
        <v>789</v>
      </c>
      <c r="ER11" s="276" t="s">
        <v>789</v>
      </c>
      <c r="ES11" s="276" t="s">
        <v>789</v>
      </c>
      <c r="ET11" s="276" t="s">
        <v>789</v>
      </c>
      <c r="EU11" s="273">
        <v>0</v>
      </c>
      <c r="EV11" s="276" t="s">
        <v>789</v>
      </c>
      <c r="EW11" s="273">
        <v>0</v>
      </c>
      <c r="EX11" s="273">
        <f t="shared" si="11"/>
        <v>0</v>
      </c>
      <c r="EY11" s="273">
        <v>0</v>
      </c>
      <c r="EZ11" s="276" t="s">
        <v>789</v>
      </c>
      <c r="FA11" s="276" t="s">
        <v>789</v>
      </c>
      <c r="FB11" s="276" t="s">
        <v>789</v>
      </c>
      <c r="FC11" s="273">
        <v>0</v>
      </c>
      <c r="FD11" s="276" t="s">
        <v>789</v>
      </c>
      <c r="FE11" s="276" t="s">
        <v>789</v>
      </c>
      <c r="FF11" s="276" t="s">
        <v>789</v>
      </c>
      <c r="FG11" s="273">
        <v>0</v>
      </c>
      <c r="FH11" s="273">
        <v>0</v>
      </c>
      <c r="FI11" s="273">
        <v>0</v>
      </c>
      <c r="FJ11" s="276" t="s">
        <v>789</v>
      </c>
      <c r="FK11" s="276" t="s">
        <v>789</v>
      </c>
      <c r="FL11" s="276" t="s">
        <v>789</v>
      </c>
      <c r="FM11" s="276" t="s">
        <v>789</v>
      </c>
      <c r="FN11" s="273">
        <v>0</v>
      </c>
      <c r="FO11" s="273">
        <v>0</v>
      </c>
      <c r="FP11" s="276" t="s">
        <v>789</v>
      </c>
      <c r="FQ11" s="276" t="s">
        <v>789</v>
      </c>
      <c r="FR11" s="276" t="s">
        <v>789</v>
      </c>
      <c r="FS11" s="273">
        <v>0</v>
      </c>
      <c r="FT11" s="273">
        <v>0</v>
      </c>
      <c r="FU11" s="276" t="s">
        <v>789</v>
      </c>
      <c r="FV11" s="273">
        <v>0</v>
      </c>
      <c r="FW11" s="273">
        <f t="shared" si="14"/>
        <v>912</v>
      </c>
      <c r="FX11" s="273">
        <v>279</v>
      </c>
      <c r="FY11" s="273">
        <v>5</v>
      </c>
      <c r="FZ11" s="273">
        <v>15</v>
      </c>
      <c r="GA11" s="273">
        <v>137</v>
      </c>
      <c r="GB11" s="273">
        <v>114</v>
      </c>
      <c r="GC11" s="273">
        <v>128</v>
      </c>
      <c r="GD11" s="273">
        <v>43</v>
      </c>
      <c r="GE11" s="273">
        <v>0</v>
      </c>
      <c r="GF11" s="273">
        <v>100</v>
      </c>
      <c r="GG11" s="273">
        <v>0</v>
      </c>
      <c r="GH11" s="273">
        <v>0</v>
      </c>
      <c r="GI11" s="273">
        <v>40</v>
      </c>
      <c r="GJ11" s="273">
        <v>0</v>
      </c>
      <c r="GK11" s="273">
        <v>0</v>
      </c>
      <c r="GL11" s="276" t="s">
        <v>789</v>
      </c>
      <c r="GM11" s="276" t="s">
        <v>789</v>
      </c>
      <c r="GN11" s="276" t="s">
        <v>789</v>
      </c>
      <c r="GO11" s="273">
        <v>0</v>
      </c>
      <c r="GP11" s="273">
        <v>0</v>
      </c>
      <c r="GQ11" s="273">
        <v>0</v>
      </c>
      <c r="GR11" s="273">
        <v>0</v>
      </c>
      <c r="GS11" s="273">
        <v>3</v>
      </c>
      <c r="GT11" s="273">
        <v>0</v>
      </c>
      <c r="GU11" s="273">
        <v>48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1165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0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1152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13</v>
      </c>
      <c r="AC12" s="273">
        <f t="shared" si="1"/>
        <v>13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789</v>
      </c>
      <c r="AQ12" s="276" t="s">
        <v>789</v>
      </c>
      <c r="AR12" s="273">
        <v>0</v>
      </c>
      <c r="AS12" s="276" t="s">
        <v>789</v>
      </c>
      <c r="AT12" s="276" t="s">
        <v>789</v>
      </c>
      <c r="AU12" s="273">
        <v>0</v>
      </c>
      <c r="AV12" s="276" t="s">
        <v>789</v>
      </c>
      <c r="AW12" s="273">
        <v>0</v>
      </c>
      <c r="AX12" s="276" t="s">
        <v>789</v>
      </c>
      <c r="AY12" s="273">
        <v>0</v>
      </c>
      <c r="AZ12" s="276" t="s">
        <v>789</v>
      </c>
      <c r="BA12" s="273">
        <v>13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789</v>
      </c>
      <c r="BP12" s="276" t="s">
        <v>789</v>
      </c>
      <c r="BQ12" s="276" t="s">
        <v>789</v>
      </c>
      <c r="BR12" s="276" t="s">
        <v>789</v>
      </c>
      <c r="BS12" s="276" t="s">
        <v>789</v>
      </c>
      <c r="BT12" s="276" t="s">
        <v>789</v>
      </c>
      <c r="BU12" s="276" t="s">
        <v>789</v>
      </c>
      <c r="BV12" s="276" t="s">
        <v>789</v>
      </c>
      <c r="BW12" s="276" t="s">
        <v>789</v>
      </c>
      <c r="BX12" s="273">
        <v>0</v>
      </c>
      <c r="BY12" s="276" t="s">
        <v>789</v>
      </c>
      <c r="BZ12" s="273">
        <v>0</v>
      </c>
      <c r="CA12" s="273">
        <f t="shared" si="5"/>
        <v>0</v>
      </c>
      <c r="CB12" s="276" t="s">
        <v>789</v>
      </c>
      <c r="CC12" s="276" t="s">
        <v>789</v>
      </c>
      <c r="CD12" s="276" t="s">
        <v>789</v>
      </c>
      <c r="CE12" s="276" t="s">
        <v>789</v>
      </c>
      <c r="CF12" s="276" t="s">
        <v>789</v>
      </c>
      <c r="CG12" s="276" t="s">
        <v>789</v>
      </c>
      <c r="CH12" s="276" t="s">
        <v>789</v>
      </c>
      <c r="CI12" s="276" t="s">
        <v>789</v>
      </c>
      <c r="CJ12" s="276" t="s">
        <v>789</v>
      </c>
      <c r="CK12" s="276" t="s">
        <v>789</v>
      </c>
      <c r="CL12" s="276" t="s">
        <v>789</v>
      </c>
      <c r="CM12" s="276" t="s">
        <v>789</v>
      </c>
      <c r="CN12" s="273">
        <v>0</v>
      </c>
      <c r="CO12" s="276" t="s">
        <v>789</v>
      </c>
      <c r="CP12" s="276" t="s">
        <v>789</v>
      </c>
      <c r="CQ12" s="276" t="s">
        <v>789</v>
      </c>
      <c r="CR12" s="276" t="s">
        <v>789</v>
      </c>
      <c r="CS12" s="276" t="s">
        <v>789</v>
      </c>
      <c r="CT12" s="276" t="s">
        <v>789</v>
      </c>
      <c r="CU12" s="276" t="s">
        <v>789</v>
      </c>
      <c r="CV12" s="276" t="s">
        <v>789</v>
      </c>
      <c r="CW12" s="273">
        <v>0</v>
      </c>
      <c r="CX12" s="276" t="s">
        <v>789</v>
      </c>
      <c r="CY12" s="273">
        <v>0</v>
      </c>
      <c r="CZ12" s="273">
        <f t="shared" si="7"/>
        <v>0</v>
      </c>
      <c r="DA12" s="276" t="s">
        <v>789</v>
      </c>
      <c r="DB12" s="276" t="s">
        <v>789</v>
      </c>
      <c r="DC12" s="276" t="s">
        <v>789</v>
      </c>
      <c r="DD12" s="276" t="s">
        <v>789</v>
      </c>
      <c r="DE12" s="276" t="s">
        <v>789</v>
      </c>
      <c r="DF12" s="276" t="s">
        <v>789</v>
      </c>
      <c r="DG12" s="276" t="s">
        <v>789</v>
      </c>
      <c r="DH12" s="276" t="s">
        <v>789</v>
      </c>
      <c r="DI12" s="276" t="s">
        <v>789</v>
      </c>
      <c r="DJ12" s="276" t="s">
        <v>789</v>
      </c>
      <c r="DK12" s="276" t="s">
        <v>789</v>
      </c>
      <c r="DL12" s="276" t="s">
        <v>789</v>
      </c>
      <c r="DM12" s="276" t="s">
        <v>789</v>
      </c>
      <c r="DN12" s="273">
        <v>0</v>
      </c>
      <c r="DO12" s="276" t="s">
        <v>789</v>
      </c>
      <c r="DP12" s="276" t="s">
        <v>789</v>
      </c>
      <c r="DQ12" s="276" t="s">
        <v>789</v>
      </c>
      <c r="DR12" s="276" t="s">
        <v>789</v>
      </c>
      <c r="DS12" s="276" t="s">
        <v>789</v>
      </c>
      <c r="DT12" s="276" t="s">
        <v>789</v>
      </c>
      <c r="DU12" s="276" t="s">
        <v>789</v>
      </c>
      <c r="DV12" s="273">
        <v>0</v>
      </c>
      <c r="DW12" s="276" t="s">
        <v>789</v>
      </c>
      <c r="DX12" s="273">
        <v>0</v>
      </c>
      <c r="DY12" s="273">
        <f t="shared" si="9"/>
        <v>0</v>
      </c>
      <c r="DZ12" s="276" t="s">
        <v>789</v>
      </c>
      <c r="EA12" s="276" t="s">
        <v>789</v>
      </c>
      <c r="EB12" s="276" t="s">
        <v>789</v>
      </c>
      <c r="EC12" s="276" t="s">
        <v>789</v>
      </c>
      <c r="ED12" s="276" t="s">
        <v>789</v>
      </c>
      <c r="EE12" s="276" t="s">
        <v>789</v>
      </c>
      <c r="EF12" s="276" t="s">
        <v>789</v>
      </c>
      <c r="EG12" s="276" t="s">
        <v>789</v>
      </c>
      <c r="EH12" s="276" t="s">
        <v>789</v>
      </c>
      <c r="EI12" s="276" t="s">
        <v>789</v>
      </c>
      <c r="EJ12" s="276" t="s">
        <v>789</v>
      </c>
      <c r="EK12" s="276" t="s">
        <v>789</v>
      </c>
      <c r="EL12" s="273">
        <v>0</v>
      </c>
      <c r="EM12" s="276" t="s">
        <v>789</v>
      </c>
      <c r="EN12" s="276" t="s">
        <v>789</v>
      </c>
      <c r="EO12" s="276" t="s">
        <v>789</v>
      </c>
      <c r="EP12" s="273">
        <v>0</v>
      </c>
      <c r="EQ12" s="276" t="s">
        <v>789</v>
      </c>
      <c r="ER12" s="276" t="s">
        <v>789</v>
      </c>
      <c r="ES12" s="276" t="s">
        <v>789</v>
      </c>
      <c r="ET12" s="276" t="s">
        <v>789</v>
      </c>
      <c r="EU12" s="273">
        <v>0</v>
      </c>
      <c r="EV12" s="276" t="s">
        <v>789</v>
      </c>
      <c r="EW12" s="273">
        <v>0</v>
      </c>
      <c r="EX12" s="273">
        <f t="shared" si="11"/>
        <v>1152</v>
      </c>
      <c r="EY12" s="273">
        <v>0</v>
      </c>
      <c r="EZ12" s="276" t="s">
        <v>789</v>
      </c>
      <c r="FA12" s="276" t="s">
        <v>789</v>
      </c>
      <c r="FB12" s="276" t="s">
        <v>789</v>
      </c>
      <c r="FC12" s="273">
        <v>0</v>
      </c>
      <c r="FD12" s="276" t="s">
        <v>789</v>
      </c>
      <c r="FE12" s="276" t="s">
        <v>789</v>
      </c>
      <c r="FF12" s="276" t="s">
        <v>789</v>
      </c>
      <c r="FG12" s="273">
        <v>0</v>
      </c>
      <c r="FH12" s="273">
        <v>0</v>
      </c>
      <c r="FI12" s="273">
        <v>0</v>
      </c>
      <c r="FJ12" s="276" t="s">
        <v>789</v>
      </c>
      <c r="FK12" s="276" t="s">
        <v>789</v>
      </c>
      <c r="FL12" s="276" t="s">
        <v>789</v>
      </c>
      <c r="FM12" s="276" t="s">
        <v>789</v>
      </c>
      <c r="FN12" s="273">
        <v>1152</v>
      </c>
      <c r="FO12" s="273">
        <v>0</v>
      </c>
      <c r="FP12" s="276" t="s">
        <v>789</v>
      </c>
      <c r="FQ12" s="276" t="s">
        <v>789</v>
      </c>
      <c r="FR12" s="276" t="s">
        <v>789</v>
      </c>
      <c r="FS12" s="273">
        <v>0</v>
      </c>
      <c r="FT12" s="273">
        <v>0</v>
      </c>
      <c r="FU12" s="276" t="s">
        <v>789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789</v>
      </c>
      <c r="GM12" s="276" t="s">
        <v>789</v>
      </c>
      <c r="GN12" s="276" t="s">
        <v>789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1744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29</v>
      </c>
      <c r="J13" s="273">
        <f t="shared" si="24"/>
        <v>168</v>
      </c>
      <c r="K13" s="273">
        <f t="shared" si="25"/>
        <v>42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1014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312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179</v>
      </c>
      <c r="AC13" s="273">
        <f t="shared" si="1"/>
        <v>1505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789</v>
      </c>
      <c r="AQ13" s="276" t="s">
        <v>789</v>
      </c>
      <c r="AR13" s="273">
        <v>1014</v>
      </c>
      <c r="AS13" s="276" t="s">
        <v>789</v>
      </c>
      <c r="AT13" s="276" t="s">
        <v>789</v>
      </c>
      <c r="AU13" s="273">
        <v>0</v>
      </c>
      <c r="AV13" s="276" t="s">
        <v>789</v>
      </c>
      <c r="AW13" s="273">
        <v>312</v>
      </c>
      <c r="AX13" s="276" t="s">
        <v>789</v>
      </c>
      <c r="AY13" s="273">
        <v>0</v>
      </c>
      <c r="AZ13" s="276" t="s">
        <v>789</v>
      </c>
      <c r="BA13" s="273">
        <v>179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789</v>
      </c>
      <c r="BP13" s="276" t="s">
        <v>789</v>
      </c>
      <c r="BQ13" s="276" t="s">
        <v>789</v>
      </c>
      <c r="BR13" s="276" t="s">
        <v>789</v>
      </c>
      <c r="BS13" s="276" t="s">
        <v>789</v>
      </c>
      <c r="BT13" s="276" t="s">
        <v>789</v>
      </c>
      <c r="BU13" s="276" t="s">
        <v>789</v>
      </c>
      <c r="BV13" s="276" t="s">
        <v>789</v>
      </c>
      <c r="BW13" s="276" t="s">
        <v>789</v>
      </c>
      <c r="BX13" s="273">
        <v>0</v>
      </c>
      <c r="BY13" s="276" t="s">
        <v>789</v>
      </c>
      <c r="BZ13" s="273">
        <v>0</v>
      </c>
      <c r="CA13" s="273">
        <f t="shared" si="5"/>
        <v>0</v>
      </c>
      <c r="CB13" s="276" t="s">
        <v>789</v>
      </c>
      <c r="CC13" s="276" t="s">
        <v>789</v>
      </c>
      <c r="CD13" s="276" t="s">
        <v>789</v>
      </c>
      <c r="CE13" s="276" t="s">
        <v>789</v>
      </c>
      <c r="CF13" s="276" t="s">
        <v>789</v>
      </c>
      <c r="CG13" s="276" t="s">
        <v>789</v>
      </c>
      <c r="CH13" s="276" t="s">
        <v>789</v>
      </c>
      <c r="CI13" s="276" t="s">
        <v>789</v>
      </c>
      <c r="CJ13" s="276" t="s">
        <v>789</v>
      </c>
      <c r="CK13" s="276" t="s">
        <v>789</v>
      </c>
      <c r="CL13" s="276" t="s">
        <v>789</v>
      </c>
      <c r="CM13" s="276" t="s">
        <v>789</v>
      </c>
      <c r="CN13" s="273">
        <v>0</v>
      </c>
      <c r="CO13" s="276" t="s">
        <v>789</v>
      </c>
      <c r="CP13" s="276" t="s">
        <v>789</v>
      </c>
      <c r="CQ13" s="276" t="s">
        <v>789</v>
      </c>
      <c r="CR13" s="276" t="s">
        <v>789</v>
      </c>
      <c r="CS13" s="276" t="s">
        <v>789</v>
      </c>
      <c r="CT13" s="276" t="s">
        <v>789</v>
      </c>
      <c r="CU13" s="276" t="s">
        <v>789</v>
      </c>
      <c r="CV13" s="276" t="s">
        <v>789</v>
      </c>
      <c r="CW13" s="273">
        <v>0</v>
      </c>
      <c r="CX13" s="276" t="s">
        <v>789</v>
      </c>
      <c r="CY13" s="273">
        <v>0</v>
      </c>
      <c r="CZ13" s="273">
        <f t="shared" si="7"/>
        <v>0</v>
      </c>
      <c r="DA13" s="276" t="s">
        <v>789</v>
      </c>
      <c r="DB13" s="276" t="s">
        <v>789</v>
      </c>
      <c r="DC13" s="276" t="s">
        <v>789</v>
      </c>
      <c r="DD13" s="276" t="s">
        <v>789</v>
      </c>
      <c r="DE13" s="276" t="s">
        <v>789</v>
      </c>
      <c r="DF13" s="276" t="s">
        <v>789</v>
      </c>
      <c r="DG13" s="276" t="s">
        <v>789</v>
      </c>
      <c r="DH13" s="276" t="s">
        <v>789</v>
      </c>
      <c r="DI13" s="276" t="s">
        <v>789</v>
      </c>
      <c r="DJ13" s="276" t="s">
        <v>789</v>
      </c>
      <c r="DK13" s="276" t="s">
        <v>789</v>
      </c>
      <c r="DL13" s="276" t="s">
        <v>789</v>
      </c>
      <c r="DM13" s="276" t="s">
        <v>789</v>
      </c>
      <c r="DN13" s="273">
        <v>0</v>
      </c>
      <c r="DO13" s="276" t="s">
        <v>789</v>
      </c>
      <c r="DP13" s="276" t="s">
        <v>789</v>
      </c>
      <c r="DQ13" s="276" t="s">
        <v>789</v>
      </c>
      <c r="DR13" s="276" t="s">
        <v>789</v>
      </c>
      <c r="DS13" s="276" t="s">
        <v>789</v>
      </c>
      <c r="DT13" s="276" t="s">
        <v>789</v>
      </c>
      <c r="DU13" s="276" t="s">
        <v>789</v>
      </c>
      <c r="DV13" s="273">
        <v>0</v>
      </c>
      <c r="DW13" s="276" t="s">
        <v>789</v>
      </c>
      <c r="DX13" s="273">
        <v>0</v>
      </c>
      <c r="DY13" s="273">
        <f t="shared" si="9"/>
        <v>0</v>
      </c>
      <c r="DZ13" s="276" t="s">
        <v>789</v>
      </c>
      <c r="EA13" s="276" t="s">
        <v>789</v>
      </c>
      <c r="EB13" s="276" t="s">
        <v>789</v>
      </c>
      <c r="EC13" s="276" t="s">
        <v>789</v>
      </c>
      <c r="ED13" s="276" t="s">
        <v>789</v>
      </c>
      <c r="EE13" s="276" t="s">
        <v>789</v>
      </c>
      <c r="EF13" s="276" t="s">
        <v>789</v>
      </c>
      <c r="EG13" s="276" t="s">
        <v>789</v>
      </c>
      <c r="EH13" s="276" t="s">
        <v>789</v>
      </c>
      <c r="EI13" s="276" t="s">
        <v>789</v>
      </c>
      <c r="EJ13" s="276" t="s">
        <v>789</v>
      </c>
      <c r="EK13" s="276" t="s">
        <v>789</v>
      </c>
      <c r="EL13" s="273">
        <v>0</v>
      </c>
      <c r="EM13" s="276" t="s">
        <v>789</v>
      </c>
      <c r="EN13" s="276" t="s">
        <v>789</v>
      </c>
      <c r="EO13" s="276" t="s">
        <v>789</v>
      </c>
      <c r="EP13" s="273">
        <v>0</v>
      </c>
      <c r="EQ13" s="276" t="s">
        <v>789</v>
      </c>
      <c r="ER13" s="276" t="s">
        <v>789</v>
      </c>
      <c r="ES13" s="276" t="s">
        <v>789</v>
      </c>
      <c r="ET13" s="276" t="s">
        <v>789</v>
      </c>
      <c r="EU13" s="273">
        <v>0</v>
      </c>
      <c r="EV13" s="276" t="s">
        <v>789</v>
      </c>
      <c r="EW13" s="273">
        <v>0</v>
      </c>
      <c r="EX13" s="273">
        <f t="shared" si="11"/>
        <v>0</v>
      </c>
      <c r="EY13" s="273">
        <v>0</v>
      </c>
      <c r="EZ13" s="276" t="s">
        <v>789</v>
      </c>
      <c r="FA13" s="276" t="s">
        <v>789</v>
      </c>
      <c r="FB13" s="276" t="s">
        <v>789</v>
      </c>
      <c r="FC13" s="273">
        <v>0</v>
      </c>
      <c r="FD13" s="276" t="s">
        <v>789</v>
      </c>
      <c r="FE13" s="276" t="s">
        <v>789</v>
      </c>
      <c r="FF13" s="276" t="s">
        <v>789</v>
      </c>
      <c r="FG13" s="273">
        <v>0</v>
      </c>
      <c r="FH13" s="273">
        <v>0</v>
      </c>
      <c r="FI13" s="273">
        <v>0</v>
      </c>
      <c r="FJ13" s="276" t="s">
        <v>789</v>
      </c>
      <c r="FK13" s="276" t="s">
        <v>789</v>
      </c>
      <c r="FL13" s="276" t="s">
        <v>789</v>
      </c>
      <c r="FM13" s="276" t="s">
        <v>789</v>
      </c>
      <c r="FN13" s="273">
        <v>0</v>
      </c>
      <c r="FO13" s="273">
        <v>0</v>
      </c>
      <c r="FP13" s="276" t="s">
        <v>789</v>
      </c>
      <c r="FQ13" s="276" t="s">
        <v>789</v>
      </c>
      <c r="FR13" s="276" t="s">
        <v>789</v>
      </c>
      <c r="FS13" s="273">
        <v>0</v>
      </c>
      <c r="FT13" s="273">
        <v>0</v>
      </c>
      <c r="FU13" s="276" t="s">
        <v>789</v>
      </c>
      <c r="FV13" s="273">
        <v>0</v>
      </c>
      <c r="FW13" s="273">
        <f t="shared" si="14"/>
        <v>239</v>
      </c>
      <c r="FX13" s="273">
        <v>0</v>
      </c>
      <c r="FY13" s="273">
        <v>0</v>
      </c>
      <c r="FZ13" s="273">
        <v>0</v>
      </c>
      <c r="GA13" s="273">
        <v>0</v>
      </c>
      <c r="GB13" s="273">
        <v>29</v>
      </c>
      <c r="GC13" s="273">
        <v>168</v>
      </c>
      <c r="GD13" s="273">
        <v>42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789</v>
      </c>
      <c r="GM13" s="276" t="s">
        <v>789</v>
      </c>
      <c r="GN13" s="276" t="s">
        <v>789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1040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26</v>
      </c>
      <c r="J14" s="273">
        <f t="shared" si="24"/>
        <v>0</v>
      </c>
      <c r="K14" s="273">
        <f t="shared" si="25"/>
        <v>33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661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204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116</v>
      </c>
      <c r="AC14" s="273">
        <f t="shared" si="1"/>
        <v>981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789</v>
      </c>
      <c r="AQ14" s="276" t="s">
        <v>789</v>
      </c>
      <c r="AR14" s="273">
        <v>661</v>
      </c>
      <c r="AS14" s="276" t="s">
        <v>789</v>
      </c>
      <c r="AT14" s="276" t="s">
        <v>789</v>
      </c>
      <c r="AU14" s="273">
        <v>0</v>
      </c>
      <c r="AV14" s="276" t="s">
        <v>789</v>
      </c>
      <c r="AW14" s="273">
        <v>204</v>
      </c>
      <c r="AX14" s="276" t="s">
        <v>789</v>
      </c>
      <c r="AY14" s="273">
        <v>0</v>
      </c>
      <c r="AZ14" s="276" t="s">
        <v>789</v>
      </c>
      <c r="BA14" s="273">
        <v>116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789</v>
      </c>
      <c r="BP14" s="276" t="s">
        <v>789</v>
      </c>
      <c r="BQ14" s="276" t="s">
        <v>789</v>
      </c>
      <c r="BR14" s="276" t="s">
        <v>789</v>
      </c>
      <c r="BS14" s="276" t="s">
        <v>789</v>
      </c>
      <c r="BT14" s="276" t="s">
        <v>789</v>
      </c>
      <c r="BU14" s="276" t="s">
        <v>789</v>
      </c>
      <c r="BV14" s="276" t="s">
        <v>789</v>
      </c>
      <c r="BW14" s="276" t="s">
        <v>789</v>
      </c>
      <c r="BX14" s="273">
        <v>0</v>
      </c>
      <c r="BY14" s="276" t="s">
        <v>789</v>
      </c>
      <c r="BZ14" s="273">
        <v>0</v>
      </c>
      <c r="CA14" s="273">
        <f t="shared" si="5"/>
        <v>0</v>
      </c>
      <c r="CB14" s="276" t="s">
        <v>789</v>
      </c>
      <c r="CC14" s="276" t="s">
        <v>789</v>
      </c>
      <c r="CD14" s="276" t="s">
        <v>789</v>
      </c>
      <c r="CE14" s="276" t="s">
        <v>789</v>
      </c>
      <c r="CF14" s="276" t="s">
        <v>789</v>
      </c>
      <c r="CG14" s="276" t="s">
        <v>789</v>
      </c>
      <c r="CH14" s="276" t="s">
        <v>789</v>
      </c>
      <c r="CI14" s="276" t="s">
        <v>789</v>
      </c>
      <c r="CJ14" s="276" t="s">
        <v>789</v>
      </c>
      <c r="CK14" s="276" t="s">
        <v>789</v>
      </c>
      <c r="CL14" s="276" t="s">
        <v>789</v>
      </c>
      <c r="CM14" s="276" t="s">
        <v>789</v>
      </c>
      <c r="CN14" s="273">
        <v>0</v>
      </c>
      <c r="CO14" s="276" t="s">
        <v>789</v>
      </c>
      <c r="CP14" s="276" t="s">
        <v>789</v>
      </c>
      <c r="CQ14" s="276" t="s">
        <v>789</v>
      </c>
      <c r="CR14" s="276" t="s">
        <v>789</v>
      </c>
      <c r="CS14" s="276" t="s">
        <v>789</v>
      </c>
      <c r="CT14" s="276" t="s">
        <v>789</v>
      </c>
      <c r="CU14" s="276" t="s">
        <v>789</v>
      </c>
      <c r="CV14" s="276" t="s">
        <v>789</v>
      </c>
      <c r="CW14" s="273">
        <v>0</v>
      </c>
      <c r="CX14" s="276" t="s">
        <v>789</v>
      </c>
      <c r="CY14" s="273">
        <v>0</v>
      </c>
      <c r="CZ14" s="273">
        <f t="shared" si="7"/>
        <v>0</v>
      </c>
      <c r="DA14" s="276" t="s">
        <v>789</v>
      </c>
      <c r="DB14" s="276" t="s">
        <v>789</v>
      </c>
      <c r="DC14" s="276" t="s">
        <v>789</v>
      </c>
      <c r="DD14" s="276" t="s">
        <v>789</v>
      </c>
      <c r="DE14" s="276" t="s">
        <v>789</v>
      </c>
      <c r="DF14" s="276" t="s">
        <v>789</v>
      </c>
      <c r="DG14" s="276" t="s">
        <v>789</v>
      </c>
      <c r="DH14" s="276" t="s">
        <v>789</v>
      </c>
      <c r="DI14" s="276" t="s">
        <v>789</v>
      </c>
      <c r="DJ14" s="276" t="s">
        <v>789</v>
      </c>
      <c r="DK14" s="276" t="s">
        <v>789</v>
      </c>
      <c r="DL14" s="276" t="s">
        <v>789</v>
      </c>
      <c r="DM14" s="276" t="s">
        <v>789</v>
      </c>
      <c r="DN14" s="273">
        <v>0</v>
      </c>
      <c r="DO14" s="276" t="s">
        <v>789</v>
      </c>
      <c r="DP14" s="276" t="s">
        <v>789</v>
      </c>
      <c r="DQ14" s="276" t="s">
        <v>789</v>
      </c>
      <c r="DR14" s="276" t="s">
        <v>789</v>
      </c>
      <c r="DS14" s="276" t="s">
        <v>789</v>
      </c>
      <c r="DT14" s="276" t="s">
        <v>789</v>
      </c>
      <c r="DU14" s="276" t="s">
        <v>789</v>
      </c>
      <c r="DV14" s="273">
        <v>0</v>
      </c>
      <c r="DW14" s="276" t="s">
        <v>789</v>
      </c>
      <c r="DX14" s="273">
        <v>0</v>
      </c>
      <c r="DY14" s="273">
        <f t="shared" si="9"/>
        <v>0</v>
      </c>
      <c r="DZ14" s="276" t="s">
        <v>789</v>
      </c>
      <c r="EA14" s="276" t="s">
        <v>789</v>
      </c>
      <c r="EB14" s="276" t="s">
        <v>789</v>
      </c>
      <c r="EC14" s="276" t="s">
        <v>789</v>
      </c>
      <c r="ED14" s="276" t="s">
        <v>789</v>
      </c>
      <c r="EE14" s="276" t="s">
        <v>789</v>
      </c>
      <c r="EF14" s="276" t="s">
        <v>789</v>
      </c>
      <c r="EG14" s="276" t="s">
        <v>789</v>
      </c>
      <c r="EH14" s="276" t="s">
        <v>789</v>
      </c>
      <c r="EI14" s="276" t="s">
        <v>789</v>
      </c>
      <c r="EJ14" s="276" t="s">
        <v>789</v>
      </c>
      <c r="EK14" s="276" t="s">
        <v>789</v>
      </c>
      <c r="EL14" s="273">
        <v>0</v>
      </c>
      <c r="EM14" s="276" t="s">
        <v>789</v>
      </c>
      <c r="EN14" s="276" t="s">
        <v>789</v>
      </c>
      <c r="EO14" s="276" t="s">
        <v>789</v>
      </c>
      <c r="EP14" s="273">
        <v>0</v>
      </c>
      <c r="EQ14" s="276" t="s">
        <v>789</v>
      </c>
      <c r="ER14" s="276" t="s">
        <v>789</v>
      </c>
      <c r="ES14" s="276" t="s">
        <v>789</v>
      </c>
      <c r="ET14" s="276" t="s">
        <v>789</v>
      </c>
      <c r="EU14" s="273">
        <v>0</v>
      </c>
      <c r="EV14" s="276" t="s">
        <v>789</v>
      </c>
      <c r="EW14" s="273">
        <v>0</v>
      </c>
      <c r="EX14" s="273">
        <f t="shared" si="11"/>
        <v>0</v>
      </c>
      <c r="EY14" s="273">
        <v>0</v>
      </c>
      <c r="EZ14" s="276" t="s">
        <v>789</v>
      </c>
      <c r="FA14" s="276" t="s">
        <v>789</v>
      </c>
      <c r="FB14" s="276" t="s">
        <v>789</v>
      </c>
      <c r="FC14" s="273">
        <v>0</v>
      </c>
      <c r="FD14" s="276" t="s">
        <v>789</v>
      </c>
      <c r="FE14" s="276" t="s">
        <v>789</v>
      </c>
      <c r="FF14" s="276" t="s">
        <v>789</v>
      </c>
      <c r="FG14" s="273">
        <v>0</v>
      </c>
      <c r="FH14" s="273">
        <v>0</v>
      </c>
      <c r="FI14" s="273">
        <v>0</v>
      </c>
      <c r="FJ14" s="276" t="s">
        <v>789</v>
      </c>
      <c r="FK14" s="276" t="s">
        <v>789</v>
      </c>
      <c r="FL14" s="276" t="s">
        <v>789</v>
      </c>
      <c r="FM14" s="276" t="s">
        <v>789</v>
      </c>
      <c r="FN14" s="273">
        <v>0</v>
      </c>
      <c r="FO14" s="273">
        <v>0</v>
      </c>
      <c r="FP14" s="276" t="s">
        <v>789</v>
      </c>
      <c r="FQ14" s="276" t="s">
        <v>789</v>
      </c>
      <c r="FR14" s="276" t="s">
        <v>789</v>
      </c>
      <c r="FS14" s="273">
        <v>0</v>
      </c>
      <c r="FT14" s="273">
        <v>0</v>
      </c>
      <c r="FU14" s="276" t="s">
        <v>789</v>
      </c>
      <c r="FV14" s="273">
        <v>0</v>
      </c>
      <c r="FW14" s="273">
        <f t="shared" si="14"/>
        <v>59</v>
      </c>
      <c r="FX14" s="273">
        <v>0</v>
      </c>
      <c r="FY14" s="273">
        <v>0</v>
      </c>
      <c r="FZ14" s="273">
        <v>0</v>
      </c>
      <c r="GA14" s="273">
        <v>0</v>
      </c>
      <c r="GB14" s="273">
        <v>26</v>
      </c>
      <c r="GC14" s="273">
        <v>0</v>
      </c>
      <c r="GD14" s="273">
        <v>33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789</v>
      </c>
      <c r="GM14" s="276" t="s">
        <v>789</v>
      </c>
      <c r="GN14" s="276" t="s">
        <v>789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8459</v>
      </c>
      <c r="E15" s="273">
        <f t="shared" si="19"/>
        <v>14</v>
      </c>
      <c r="F15" s="273">
        <f t="shared" si="20"/>
        <v>1</v>
      </c>
      <c r="G15" s="273">
        <f t="shared" si="21"/>
        <v>123</v>
      </c>
      <c r="H15" s="273">
        <f t="shared" si="22"/>
        <v>9</v>
      </c>
      <c r="I15" s="273">
        <f t="shared" si="23"/>
        <v>245</v>
      </c>
      <c r="J15" s="273">
        <f t="shared" si="24"/>
        <v>270</v>
      </c>
      <c r="K15" s="273">
        <f t="shared" si="25"/>
        <v>84</v>
      </c>
      <c r="L15" s="273">
        <f t="shared" si="26"/>
        <v>0</v>
      </c>
      <c r="M15" s="273">
        <f t="shared" si="27"/>
        <v>655</v>
      </c>
      <c r="N15" s="273">
        <f t="shared" si="28"/>
        <v>0</v>
      </c>
      <c r="O15" s="273">
        <f t="shared" si="29"/>
        <v>318</v>
      </c>
      <c r="P15" s="273">
        <f t="shared" si="30"/>
        <v>9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4576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3</v>
      </c>
      <c r="Z15" s="273">
        <f t="shared" si="40"/>
        <v>0</v>
      </c>
      <c r="AA15" s="273">
        <f t="shared" si="41"/>
        <v>0</v>
      </c>
      <c r="AB15" s="273">
        <f t="shared" si="42"/>
        <v>2152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789</v>
      </c>
      <c r="AQ15" s="276" t="s">
        <v>789</v>
      </c>
      <c r="AR15" s="273">
        <v>0</v>
      </c>
      <c r="AS15" s="276" t="s">
        <v>789</v>
      </c>
      <c r="AT15" s="276" t="s">
        <v>789</v>
      </c>
      <c r="AU15" s="273">
        <v>0</v>
      </c>
      <c r="AV15" s="276" t="s">
        <v>789</v>
      </c>
      <c r="AW15" s="273">
        <v>0</v>
      </c>
      <c r="AX15" s="276" t="s">
        <v>789</v>
      </c>
      <c r="AY15" s="273">
        <v>0</v>
      </c>
      <c r="AZ15" s="276" t="s">
        <v>789</v>
      </c>
      <c r="BA15" s="273">
        <v>0</v>
      </c>
      <c r="BB15" s="273">
        <f t="shared" si="3"/>
        <v>172</v>
      </c>
      <c r="BC15" s="273">
        <v>0</v>
      </c>
      <c r="BD15" s="273">
        <v>0</v>
      </c>
      <c r="BE15" s="273">
        <v>0</v>
      </c>
      <c r="BF15" s="273">
        <v>0</v>
      </c>
      <c r="BG15" s="273">
        <v>26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789</v>
      </c>
      <c r="BP15" s="276" t="s">
        <v>789</v>
      </c>
      <c r="BQ15" s="276" t="s">
        <v>789</v>
      </c>
      <c r="BR15" s="276" t="s">
        <v>789</v>
      </c>
      <c r="BS15" s="276" t="s">
        <v>789</v>
      </c>
      <c r="BT15" s="276" t="s">
        <v>789</v>
      </c>
      <c r="BU15" s="276" t="s">
        <v>789</v>
      </c>
      <c r="BV15" s="276" t="s">
        <v>789</v>
      </c>
      <c r="BW15" s="276" t="s">
        <v>789</v>
      </c>
      <c r="BX15" s="273">
        <v>0</v>
      </c>
      <c r="BY15" s="276" t="s">
        <v>789</v>
      </c>
      <c r="BZ15" s="273">
        <v>146</v>
      </c>
      <c r="CA15" s="273">
        <f t="shared" si="5"/>
        <v>641</v>
      </c>
      <c r="CB15" s="276" t="s">
        <v>789</v>
      </c>
      <c r="CC15" s="276" t="s">
        <v>789</v>
      </c>
      <c r="CD15" s="276" t="s">
        <v>789</v>
      </c>
      <c r="CE15" s="276" t="s">
        <v>789</v>
      </c>
      <c r="CF15" s="276" t="s">
        <v>789</v>
      </c>
      <c r="CG15" s="276" t="s">
        <v>789</v>
      </c>
      <c r="CH15" s="276" t="s">
        <v>789</v>
      </c>
      <c r="CI15" s="276" t="s">
        <v>789</v>
      </c>
      <c r="CJ15" s="276" t="s">
        <v>789</v>
      </c>
      <c r="CK15" s="276" t="s">
        <v>789</v>
      </c>
      <c r="CL15" s="276" t="s">
        <v>789</v>
      </c>
      <c r="CM15" s="276" t="s">
        <v>789</v>
      </c>
      <c r="CN15" s="273">
        <v>0</v>
      </c>
      <c r="CO15" s="276" t="s">
        <v>789</v>
      </c>
      <c r="CP15" s="276" t="s">
        <v>789</v>
      </c>
      <c r="CQ15" s="276" t="s">
        <v>789</v>
      </c>
      <c r="CR15" s="276" t="s">
        <v>789</v>
      </c>
      <c r="CS15" s="276" t="s">
        <v>789</v>
      </c>
      <c r="CT15" s="276" t="s">
        <v>789</v>
      </c>
      <c r="CU15" s="276" t="s">
        <v>789</v>
      </c>
      <c r="CV15" s="276" t="s">
        <v>789</v>
      </c>
      <c r="CW15" s="273">
        <v>0</v>
      </c>
      <c r="CX15" s="276" t="s">
        <v>789</v>
      </c>
      <c r="CY15" s="273">
        <v>641</v>
      </c>
      <c r="CZ15" s="273">
        <f t="shared" si="7"/>
        <v>0</v>
      </c>
      <c r="DA15" s="276" t="s">
        <v>789</v>
      </c>
      <c r="DB15" s="276" t="s">
        <v>789</v>
      </c>
      <c r="DC15" s="276" t="s">
        <v>789</v>
      </c>
      <c r="DD15" s="276" t="s">
        <v>789</v>
      </c>
      <c r="DE15" s="276" t="s">
        <v>789</v>
      </c>
      <c r="DF15" s="276" t="s">
        <v>789</v>
      </c>
      <c r="DG15" s="276" t="s">
        <v>789</v>
      </c>
      <c r="DH15" s="276" t="s">
        <v>789</v>
      </c>
      <c r="DI15" s="276" t="s">
        <v>789</v>
      </c>
      <c r="DJ15" s="276" t="s">
        <v>789</v>
      </c>
      <c r="DK15" s="276" t="s">
        <v>789</v>
      </c>
      <c r="DL15" s="276" t="s">
        <v>789</v>
      </c>
      <c r="DM15" s="276" t="s">
        <v>789</v>
      </c>
      <c r="DN15" s="273">
        <v>0</v>
      </c>
      <c r="DO15" s="276" t="s">
        <v>789</v>
      </c>
      <c r="DP15" s="276" t="s">
        <v>789</v>
      </c>
      <c r="DQ15" s="276" t="s">
        <v>789</v>
      </c>
      <c r="DR15" s="276" t="s">
        <v>789</v>
      </c>
      <c r="DS15" s="276" t="s">
        <v>789</v>
      </c>
      <c r="DT15" s="276" t="s">
        <v>789</v>
      </c>
      <c r="DU15" s="276" t="s">
        <v>789</v>
      </c>
      <c r="DV15" s="273">
        <v>0</v>
      </c>
      <c r="DW15" s="276" t="s">
        <v>789</v>
      </c>
      <c r="DX15" s="273">
        <v>0</v>
      </c>
      <c r="DY15" s="273">
        <f t="shared" si="9"/>
        <v>0</v>
      </c>
      <c r="DZ15" s="276" t="s">
        <v>789</v>
      </c>
      <c r="EA15" s="276" t="s">
        <v>789</v>
      </c>
      <c r="EB15" s="276" t="s">
        <v>789</v>
      </c>
      <c r="EC15" s="276" t="s">
        <v>789</v>
      </c>
      <c r="ED15" s="276" t="s">
        <v>789</v>
      </c>
      <c r="EE15" s="276" t="s">
        <v>789</v>
      </c>
      <c r="EF15" s="276" t="s">
        <v>789</v>
      </c>
      <c r="EG15" s="276" t="s">
        <v>789</v>
      </c>
      <c r="EH15" s="276" t="s">
        <v>789</v>
      </c>
      <c r="EI15" s="276" t="s">
        <v>789</v>
      </c>
      <c r="EJ15" s="276" t="s">
        <v>789</v>
      </c>
      <c r="EK15" s="276" t="s">
        <v>789</v>
      </c>
      <c r="EL15" s="273">
        <v>0</v>
      </c>
      <c r="EM15" s="276" t="s">
        <v>789</v>
      </c>
      <c r="EN15" s="276" t="s">
        <v>789</v>
      </c>
      <c r="EO15" s="276" t="s">
        <v>789</v>
      </c>
      <c r="EP15" s="273">
        <v>0</v>
      </c>
      <c r="EQ15" s="276" t="s">
        <v>789</v>
      </c>
      <c r="ER15" s="276" t="s">
        <v>789</v>
      </c>
      <c r="ES15" s="276" t="s">
        <v>789</v>
      </c>
      <c r="ET15" s="276" t="s">
        <v>789</v>
      </c>
      <c r="EU15" s="273">
        <v>0</v>
      </c>
      <c r="EV15" s="276" t="s">
        <v>789</v>
      </c>
      <c r="EW15" s="273">
        <v>0</v>
      </c>
      <c r="EX15" s="273">
        <f t="shared" si="11"/>
        <v>5552</v>
      </c>
      <c r="EY15" s="273">
        <v>0</v>
      </c>
      <c r="EZ15" s="276" t="s">
        <v>789</v>
      </c>
      <c r="FA15" s="276" t="s">
        <v>789</v>
      </c>
      <c r="FB15" s="276" t="s">
        <v>789</v>
      </c>
      <c r="FC15" s="273">
        <v>0</v>
      </c>
      <c r="FD15" s="276" t="s">
        <v>789</v>
      </c>
      <c r="FE15" s="276" t="s">
        <v>789</v>
      </c>
      <c r="FF15" s="276" t="s">
        <v>789</v>
      </c>
      <c r="FG15" s="273">
        <v>655</v>
      </c>
      <c r="FH15" s="273">
        <v>0</v>
      </c>
      <c r="FI15" s="273">
        <v>318</v>
      </c>
      <c r="FJ15" s="276" t="s">
        <v>789</v>
      </c>
      <c r="FK15" s="276" t="s">
        <v>789</v>
      </c>
      <c r="FL15" s="276" t="s">
        <v>789</v>
      </c>
      <c r="FM15" s="276" t="s">
        <v>789</v>
      </c>
      <c r="FN15" s="273">
        <v>4576</v>
      </c>
      <c r="FO15" s="273">
        <v>0</v>
      </c>
      <c r="FP15" s="276" t="s">
        <v>789</v>
      </c>
      <c r="FQ15" s="276" t="s">
        <v>789</v>
      </c>
      <c r="FR15" s="276" t="s">
        <v>789</v>
      </c>
      <c r="FS15" s="273">
        <v>3</v>
      </c>
      <c r="FT15" s="273">
        <v>0</v>
      </c>
      <c r="FU15" s="276" t="s">
        <v>789</v>
      </c>
      <c r="FV15" s="273">
        <v>0</v>
      </c>
      <c r="FW15" s="273">
        <f t="shared" si="14"/>
        <v>2094</v>
      </c>
      <c r="FX15" s="273">
        <v>14</v>
      </c>
      <c r="FY15" s="273">
        <v>1</v>
      </c>
      <c r="FZ15" s="273">
        <v>123</v>
      </c>
      <c r="GA15" s="273">
        <v>9</v>
      </c>
      <c r="GB15" s="273">
        <v>219</v>
      </c>
      <c r="GC15" s="273">
        <v>270</v>
      </c>
      <c r="GD15" s="273">
        <v>84</v>
      </c>
      <c r="GE15" s="273">
        <v>0</v>
      </c>
      <c r="GF15" s="273">
        <v>0</v>
      </c>
      <c r="GG15" s="273">
        <v>0</v>
      </c>
      <c r="GH15" s="273">
        <v>0</v>
      </c>
      <c r="GI15" s="273">
        <v>9</v>
      </c>
      <c r="GJ15" s="273">
        <v>0</v>
      </c>
      <c r="GK15" s="273">
        <v>0</v>
      </c>
      <c r="GL15" s="276" t="s">
        <v>789</v>
      </c>
      <c r="GM15" s="276" t="s">
        <v>789</v>
      </c>
      <c r="GN15" s="276" t="s">
        <v>789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1365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133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15</v>
      </c>
      <c r="J16" s="273">
        <f t="shared" si="24"/>
        <v>90</v>
      </c>
      <c r="K16" s="273">
        <f t="shared" si="25"/>
        <v>28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789</v>
      </c>
      <c r="AQ16" s="276" t="s">
        <v>789</v>
      </c>
      <c r="AR16" s="273">
        <v>0</v>
      </c>
      <c r="AS16" s="276" t="s">
        <v>789</v>
      </c>
      <c r="AT16" s="276" t="s">
        <v>789</v>
      </c>
      <c r="AU16" s="273">
        <v>0</v>
      </c>
      <c r="AV16" s="276" t="s">
        <v>789</v>
      </c>
      <c r="AW16" s="273">
        <v>0</v>
      </c>
      <c r="AX16" s="276" t="s">
        <v>789</v>
      </c>
      <c r="AY16" s="273">
        <v>0</v>
      </c>
      <c r="AZ16" s="276" t="s">
        <v>789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789</v>
      </c>
      <c r="BP16" s="276" t="s">
        <v>789</v>
      </c>
      <c r="BQ16" s="276" t="s">
        <v>789</v>
      </c>
      <c r="BR16" s="276" t="s">
        <v>789</v>
      </c>
      <c r="BS16" s="276" t="s">
        <v>789</v>
      </c>
      <c r="BT16" s="276" t="s">
        <v>789</v>
      </c>
      <c r="BU16" s="276" t="s">
        <v>789</v>
      </c>
      <c r="BV16" s="276" t="s">
        <v>789</v>
      </c>
      <c r="BW16" s="276" t="s">
        <v>789</v>
      </c>
      <c r="BX16" s="273">
        <v>0</v>
      </c>
      <c r="BY16" s="276" t="s">
        <v>789</v>
      </c>
      <c r="BZ16" s="273">
        <v>0</v>
      </c>
      <c r="CA16" s="273">
        <f t="shared" si="5"/>
        <v>0</v>
      </c>
      <c r="CB16" s="276" t="s">
        <v>789</v>
      </c>
      <c r="CC16" s="276" t="s">
        <v>789</v>
      </c>
      <c r="CD16" s="276" t="s">
        <v>789</v>
      </c>
      <c r="CE16" s="276" t="s">
        <v>789</v>
      </c>
      <c r="CF16" s="276" t="s">
        <v>789</v>
      </c>
      <c r="CG16" s="276" t="s">
        <v>789</v>
      </c>
      <c r="CH16" s="276" t="s">
        <v>789</v>
      </c>
      <c r="CI16" s="276" t="s">
        <v>789</v>
      </c>
      <c r="CJ16" s="276" t="s">
        <v>789</v>
      </c>
      <c r="CK16" s="276" t="s">
        <v>789</v>
      </c>
      <c r="CL16" s="276" t="s">
        <v>789</v>
      </c>
      <c r="CM16" s="276" t="s">
        <v>789</v>
      </c>
      <c r="CN16" s="273">
        <v>0</v>
      </c>
      <c r="CO16" s="276" t="s">
        <v>789</v>
      </c>
      <c r="CP16" s="276" t="s">
        <v>789</v>
      </c>
      <c r="CQ16" s="276" t="s">
        <v>789</v>
      </c>
      <c r="CR16" s="276" t="s">
        <v>789</v>
      </c>
      <c r="CS16" s="276" t="s">
        <v>789</v>
      </c>
      <c r="CT16" s="276" t="s">
        <v>789</v>
      </c>
      <c r="CU16" s="276" t="s">
        <v>789</v>
      </c>
      <c r="CV16" s="276" t="s">
        <v>789</v>
      </c>
      <c r="CW16" s="273">
        <v>0</v>
      </c>
      <c r="CX16" s="276" t="s">
        <v>789</v>
      </c>
      <c r="CY16" s="273">
        <v>0</v>
      </c>
      <c r="CZ16" s="273">
        <f t="shared" si="7"/>
        <v>0</v>
      </c>
      <c r="DA16" s="276" t="s">
        <v>789</v>
      </c>
      <c r="DB16" s="276" t="s">
        <v>789</v>
      </c>
      <c r="DC16" s="276" t="s">
        <v>789</v>
      </c>
      <c r="DD16" s="276" t="s">
        <v>789</v>
      </c>
      <c r="DE16" s="276" t="s">
        <v>789</v>
      </c>
      <c r="DF16" s="276" t="s">
        <v>789</v>
      </c>
      <c r="DG16" s="276" t="s">
        <v>789</v>
      </c>
      <c r="DH16" s="276" t="s">
        <v>789</v>
      </c>
      <c r="DI16" s="276" t="s">
        <v>789</v>
      </c>
      <c r="DJ16" s="276" t="s">
        <v>789</v>
      </c>
      <c r="DK16" s="276" t="s">
        <v>789</v>
      </c>
      <c r="DL16" s="276" t="s">
        <v>789</v>
      </c>
      <c r="DM16" s="276" t="s">
        <v>789</v>
      </c>
      <c r="DN16" s="273">
        <v>0</v>
      </c>
      <c r="DO16" s="276" t="s">
        <v>789</v>
      </c>
      <c r="DP16" s="276" t="s">
        <v>789</v>
      </c>
      <c r="DQ16" s="276" t="s">
        <v>789</v>
      </c>
      <c r="DR16" s="276" t="s">
        <v>789</v>
      </c>
      <c r="DS16" s="276" t="s">
        <v>789</v>
      </c>
      <c r="DT16" s="276" t="s">
        <v>789</v>
      </c>
      <c r="DU16" s="276" t="s">
        <v>789</v>
      </c>
      <c r="DV16" s="273">
        <v>0</v>
      </c>
      <c r="DW16" s="276" t="s">
        <v>789</v>
      </c>
      <c r="DX16" s="273">
        <v>0</v>
      </c>
      <c r="DY16" s="273">
        <f t="shared" si="9"/>
        <v>0</v>
      </c>
      <c r="DZ16" s="276" t="s">
        <v>789</v>
      </c>
      <c r="EA16" s="276" t="s">
        <v>789</v>
      </c>
      <c r="EB16" s="276" t="s">
        <v>789</v>
      </c>
      <c r="EC16" s="276" t="s">
        <v>789</v>
      </c>
      <c r="ED16" s="276" t="s">
        <v>789</v>
      </c>
      <c r="EE16" s="276" t="s">
        <v>789</v>
      </c>
      <c r="EF16" s="276" t="s">
        <v>789</v>
      </c>
      <c r="EG16" s="276" t="s">
        <v>789</v>
      </c>
      <c r="EH16" s="276" t="s">
        <v>789</v>
      </c>
      <c r="EI16" s="276" t="s">
        <v>789</v>
      </c>
      <c r="EJ16" s="276" t="s">
        <v>789</v>
      </c>
      <c r="EK16" s="276" t="s">
        <v>789</v>
      </c>
      <c r="EL16" s="273">
        <v>0</v>
      </c>
      <c r="EM16" s="276" t="s">
        <v>789</v>
      </c>
      <c r="EN16" s="276" t="s">
        <v>789</v>
      </c>
      <c r="EO16" s="276" t="s">
        <v>789</v>
      </c>
      <c r="EP16" s="273">
        <v>0</v>
      </c>
      <c r="EQ16" s="276" t="s">
        <v>789</v>
      </c>
      <c r="ER16" s="276" t="s">
        <v>789</v>
      </c>
      <c r="ES16" s="276" t="s">
        <v>789</v>
      </c>
      <c r="ET16" s="276" t="s">
        <v>789</v>
      </c>
      <c r="EU16" s="273">
        <v>0</v>
      </c>
      <c r="EV16" s="276" t="s">
        <v>789</v>
      </c>
      <c r="EW16" s="273">
        <v>0</v>
      </c>
      <c r="EX16" s="273">
        <f t="shared" si="11"/>
        <v>0</v>
      </c>
      <c r="EY16" s="273">
        <v>0</v>
      </c>
      <c r="EZ16" s="276" t="s">
        <v>789</v>
      </c>
      <c r="FA16" s="276" t="s">
        <v>789</v>
      </c>
      <c r="FB16" s="276" t="s">
        <v>789</v>
      </c>
      <c r="FC16" s="273">
        <v>0</v>
      </c>
      <c r="FD16" s="276" t="s">
        <v>789</v>
      </c>
      <c r="FE16" s="276" t="s">
        <v>789</v>
      </c>
      <c r="FF16" s="276" t="s">
        <v>789</v>
      </c>
      <c r="FG16" s="273">
        <v>0</v>
      </c>
      <c r="FH16" s="273">
        <v>0</v>
      </c>
      <c r="FI16" s="273">
        <v>0</v>
      </c>
      <c r="FJ16" s="276" t="s">
        <v>789</v>
      </c>
      <c r="FK16" s="276" t="s">
        <v>789</v>
      </c>
      <c r="FL16" s="276" t="s">
        <v>789</v>
      </c>
      <c r="FM16" s="276" t="s">
        <v>789</v>
      </c>
      <c r="FN16" s="273">
        <v>0</v>
      </c>
      <c r="FO16" s="273">
        <v>0</v>
      </c>
      <c r="FP16" s="276" t="s">
        <v>789</v>
      </c>
      <c r="FQ16" s="276" t="s">
        <v>789</v>
      </c>
      <c r="FR16" s="276" t="s">
        <v>789</v>
      </c>
      <c r="FS16" s="273">
        <v>0</v>
      </c>
      <c r="FT16" s="273">
        <v>0</v>
      </c>
      <c r="FU16" s="276" t="s">
        <v>789</v>
      </c>
      <c r="FV16" s="273">
        <v>0</v>
      </c>
      <c r="FW16" s="273">
        <f t="shared" si="14"/>
        <v>133</v>
      </c>
      <c r="FX16" s="273">
        <v>0</v>
      </c>
      <c r="FY16" s="273">
        <v>0</v>
      </c>
      <c r="FZ16" s="273">
        <v>0</v>
      </c>
      <c r="GA16" s="273">
        <v>0</v>
      </c>
      <c r="GB16" s="273">
        <v>15</v>
      </c>
      <c r="GC16" s="273">
        <v>90</v>
      </c>
      <c r="GD16" s="273">
        <v>28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789</v>
      </c>
      <c r="GM16" s="276" t="s">
        <v>789</v>
      </c>
      <c r="GN16" s="276" t="s">
        <v>789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456</v>
      </c>
      <c r="E17" s="273">
        <f t="shared" si="19"/>
        <v>38</v>
      </c>
      <c r="F17" s="273">
        <f t="shared" si="20"/>
        <v>2</v>
      </c>
      <c r="G17" s="273">
        <f t="shared" si="21"/>
        <v>102</v>
      </c>
      <c r="H17" s="273">
        <f t="shared" si="22"/>
        <v>157</v>
      </c>
      <c r="I17" s="273">
        <f t="shared" si="23"/>
        <v>22</v>
      </c>
      <c r="J17" s="273">
        <f t="shared" si="24"/>
        <v>84</v>
      </c>
      <c r="K17" s="273">
        <f t="shared" si="25"/>
        <v>46</v>
      </c>
      <c r="L17" s="273">
        <f t="shared" si="26"/>
        <v>1</v>
      </c>
      <c r="M17" s="273">
        <f t="shared" si="27"/>
        <v>4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789</v>
      </c>
      <c r="AQ17" s="276" t="s">
        <v>789</v>
      </c>
      <c r="AR17" s="273">
        <v>0</v>
      </c>
      <c r="AS17" s="276" t="s">
        <v>789</v>
      </c>
      <c r="AT17" s="276" t="s">
        <v>789</v>
      </c>
      <c r="AU17" s="273">
        <v>0</v>
      </c>
      <c r="AV17" s="276" t="s">
        <v>789</v>
      </c>
      <c r="AW17" s="273">
        <v>0</v>
      </c>
      <c r="AX17" s="276" t="s">
        <v>789</v>
      </c>
      <c r="AY17" s="273">
        <v>0</v>
      </c>
      <c r="AZ17" s="276" t="s">
        <v>789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789</v>
      </c>
      <c r="BP17" s="276" t="s">
        <v>789</v>
      </c>
      <c r="BQ17" s="276" t="s">
        <v>789</v>
      </c>
      <c r="BR17" s="276" t="s">
        <v>789</v>
      </c>
      <c r="BS17" s="276" t="s">
        <v>789</v>
      </c>
      <c r="BT17" s="276" t="s">
        <v>789</v>
      </c>
      <c r="BU17" s="276" t="s">
        <v>789</v>
      </c>
      <c r="BV17" s="276" t="s">
        <v>789</v>
      </c>
      <c r="BW17" s="276" t="s">
        <v>789</v>
      </c>
      <c r="BX17" s="273">
        <v>0</v>
      </c>
      <c r="BY17" s="276" t="s">
        <v>789</v>
      </c>
      <c r="BZ17" s="273">
        <v>0</v>
      </c>
      <c r="CA17" s="273">
        <f t="shared" si="5"/>
        <v>0</v>
      </c>
      <c r="CB17" s="276" t="s">
        <v>789</v>
      </c>
      <c r="CC17" s="276" t="s">
        <v>789</v>
      </c>
      <c r="CD17" s="276" t="s">
        <v>789</v>
      </c>
      <c r="CE17" s="276" t="s">
        <v>789</v>
      </c>
      <c r="CF17" s="276" t="s">
        <v>789</v>
      </c>
      <c r="CG17" s="276" t="s">
        <v>789</v>
      </c>
      <c r="CH17" s="276" t="s">
        <v>789</v>
      </c>
      <c r="CI17" s="276" t="s">
        <v>789</v>
      </c>
      <c r="CJ17" s="276" t="s">
        <v>789</v>
      </c>
      <c r="CK17" s="276" t="s">
        <v>789</v>
      </c>
      <c r="CL17" s="276" t="s">
        <v>789</v>
      </c>
      <c r="CM17" s="276" t="s">
        <v>789</v>
      </c>
      <c r="CN17" s="273">
        <v>0</v>
      </c>
      <c r="CO17" s="276" t="s">
        <v>789</v>
      </c>
      <c r="CP17" s="276" t="s">
        <v>789</v>
      </c>
      <c r="CQ17" s="276" t="s">
        <v>789</v>
      </c>
      <c r="CR17" s="276" t="s">
        <v>789</v>
      </c>
      <c r="CS17" s="276" t="s">
        <v>789</v>
      </c>
      <c r="CT17" s="276" t="s">
        <v>789</v>
      </c>
      <c r="CU17" s="276" t="s">
        <v>789</v>
      </c>
      <c r="CV17" s="276" t="s">
        <v>789</v>
      </c>
      <c r="CW17" s="273">
        <v>0</v>
      </c>
      <c r="CX17" s="276" t="s">
        <v>789</v>
      </c>
      <c r="CY17" s="273">
        <v>0</v>
      </c>
      <c r="CZ17" s="273">
        <f t="shared" si="7"/>
        <v>0</v>
      </c>
      <c r="DA17" s="276" t="s">
        <v>789</v>
      </c>
      <c r="DB17" s="276" t="s">
        <v>789</v>
      </c>
      <c r="DC17" s="276" t="s">
        <v>789</v>
      </c>
      <c r="DD17" s="276" t="s">
        <v>789</v>
      </c>
      <c r="DE17" s="276" t="s">
        <v>789</v>
      </c>
      <c r="DF17" s="276" t="s">
        <v>789</v>
      </c>
      <c r="DG17" s="276" t="s">
        <v>789</v>
      </c>
      <c r="DH17" s="276" t="s">
        <v>789</v>
      </c>
      <c r="DI17" s="276" t="s">
        <v>789</v>
      </c>
      <c r="DJ17" s="276" t="s">
        <v>789</v>
      </c>
      <c r="DK17" s="276" t="s">
        <v>789</v>
      </c>
      <c r="DL17" s="276" t="s">
        <v>789</v>
      </c>
      <c r="DM17" s="276" t="s">
        <v>789</v>
      </c>
      <c r="DN17" s="273">
        <v>0</v>
      </c>
      <c r="DO17" s="276" t="s">
        <v>789</v>
      </c>
      <c r="DP17" s="276" t="s">
        <v>789</v>
      </c>
      <c r="DQ17" s="276" t="s">
        <v>789</v>
      </c>
      <c r="DR17" s="276" t="s">
        <v>789</v>
      </c>
      <c r="DS17" s="276" t="s">
        <v>789</v>
      </c>
      <c r="DT17" s="276" t="s">
        <v>789</v>
      </c>
      <c r="DU17" s="276" t="s">
        <v>789</v>
      </c>
      <c r="DV17" s="273">
        <v>0</v>
      </c>
      <c r="DW17" s="276" t="s">
        <v>789</v>
      </c>
      <c r="DX17" s="273">
        <v>0</v>
      </c>
      <c r="DY17" s="273">
        <f t="shared" si="9"/>
        <v>0</v>
      </c>
      <c r="DZ17" s="276" t="s">
        <v>789</v>
      </c>
      <c r="EA17" s="276" t="s">
        <v>789</v>
      </c>
      <c r="EB17" s="276" t="s">
        <v>789</v>
      </c>
      <c r="EC17" s="276" t="s">
        <v>789</v>
      </c>
      <c r="ED17" s="276" t="s">
        <v>789</v>
      </c>
      <c r="EE17" s="276" t="s">
        <v>789</v>
      </c>
      <c r="EF17" s="276" t="s">
        <v>789</v>
      </c>
      <c r="EG17" s="276" t="s">
        <v>789</v>
      </c>
      <c r="EH17" s="276" t="s">
        <v>789</v>
      </c>
      <c r="EI17" s="276" t="s">
        <v>789</v>
      </c>
      <c r="EJ17" s="276" t="s">
        <v>789</v>
      </c>
      <c r="EK17" s="276" t="s">
        <v>789</v>
      </c>
      <c r="EL17" s="273">
        <v>0</v>
      </c>
      <c r="EM17" s="276" t="s">
        <v>789</v>
      </c>
      <c r="EN17" s="276" t="s">
        <v>789</v>
      </c>
      <c r="EO17" s="276" t="s">
        <v>789</v>
      </c>
      <c r="EP17" s="273">
        <v>0</v>
      </c>
      <c r="EQ17" s="276" t="s">
        <v>789</v>
      </c>
      <c r="ER17" s="276" t="s">
        <v>789</v>
      </c>
      <c r="ES17" s="276" t="s">
        <v>789</v>
      </c>
      <c r="ET17" s="276" t="s">
        <v>789</v>
      </c>
      <c r="EU17" s="273">
        <v>0</v>
      </c>
      <c r="EV17" s="276" t="s">
        <v>789</v>
      </c>
      <c r="EW17" s="273">
        <v>0</v>
      </c>
      <c r="EX17" s="273">
        <f t="shared" si="11"/>
        <v>0</v>
      </c>
      <c r="EY17" s="273">
        <v>0</v>
      </c>
      <c r="EZ17" s="276" t="s">
        <v>789</v>
      </c>
      <c r="FA17" s="276" t="s">
        <v>789</v>
      </c>
      <c r="FB17" s="276" t="s">
        <v>789</v>
      </c>
      <c r="FC17" s="273">
        <v>0</v>
      </c>
      <c r="FD17" s="276" t="s">
        <v>789</v>
      </c>
      <c r="FE17" s="276" t="s">
        <v>789</v>
      </c>
      <c r="FF17" s="276" t="s">
        <v>789</v>
      </c>
      <c r="FG17" s="273">
        <v>0</v>
      </c>
      <c r="FH17" s="273">
        <v>0</v>
      </c>
      <c r="FI17" s="273">
        <v>0</v>
      </c>
      <c r="FJ17" s="276" t="s">
        <v>789</v>
      </c>
      <c r="FK17" s="276" t="s">
        <v>789</v>
      </c>
      <c r="FL17" s="276" t="s">
        <v>789</v>
      </c>
      <c r="FM17" s="276" t="s">
        <v>789</v>
      </c>
      <c r="FN17" s="273">
        <v>0</v>
      </c>
      <c r="FO17" s="273">
        <v>0</v>
      </c>
      <c r="FP17" s="276" t="s">
        <v>789</v>
      </c>
      <c r="FQ17" s="276" t="s">
        <v>789</v>
      </c>
      <c r="FR17" s="276" t="s">
        <v>789</v>
      </c>
      <c r="FS17" s="273">
        <v>0</v>
      </c>
      <c r="FT17" s="273">
        <v>0</v>
      </c>
      <c r="FU17" s="276" t="s">
        <v>789</v>
      </c>
      <c r="FV17" s="273">
        <v>0</v>
      </c>
      <c r="FW17" s="273">
        <f t="shared" si="14"/>
        <v>456</v>
      </c>
      <c r="FX17" s="273">
        <v>38</v>
      </c>
      <c r="FY17" s="273">
        <v>2</v>
      </c>
      <c r="FZ17" s="273">
        <v>102</v>
      </c>
      <c r="GA17" s="273">
        <v>157</v>
      </c>
      <c r="GB17" s="273">
        <v>22</v>
      </c>
      <c r="GC17" s="273">
        <v>84</v>
      </c>
      <c r="GD17" s="273">
        <v>46</v>
      </c>
      <c r="GE17" s="273">
        <v>1</v>
      </c>
      <c r="GF17" s="273">
        <v>4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789</v>
      </c>
      <c r="GM17" s="276" t="s">
        <v>789</v>
      </c>
      <c r="GN17" s="276" t="s">
        <v>789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1028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93</v>
      </c>
      <c r="J18" s="273">
        <f t="shared" si="24"/>
        <v>110</v>
      </c>
      <c r="K18" s="273">
        <f t="shared" si="25"/>
        <v>36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526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162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101</v>
      </c>
      <c r="AC18" s="273">
        <f t="shared" si="1"/>
        <v>781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789</v>
      </c>
      <c r="AQ18" s="276" t="s">
        <v>789</v>
      </c>
      <c r="AR18" s="273">
        <v>526</v>
      </c>
      <c r="AS18" s="276" t="s">
        <v>789</v>
      </c>
      <c r="AT18" s="276" t="s">
        <v>789</v>
      </c>
      <c r="AU18" s="273">
        <v>0</v>
      </c>
      <c r="AV18" s="276" t="s">
        <v>789</v>
      </c>
      <c r="AW18" s="273">
        <v>162</v>
      </c>
      <c r="AX18" s="276" t="s">
        <v>789</v>
      </c>
      <c r="AY18" s="273">
        <v>0</v>
      </c>
      <c r="AZ18" s="276" t="s">
        <v>789</v>
      </c>
      <c r="BA18" s="273">
        <v>93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789</v>
      </c>
      <c r="BP18" s="276" t="s">
        <v>789</v>
      </c>
      <c r="BQ18" s="276" t="s">
        <v>789</v>
      </c>
      <c r="BR18" s="276" t="s">
        <v>789</v>
      </c>
      <c r="BS18" s="276" t="s">
        <v>789</v>
      </c>
      <c r="BT18" s="276" t="s">
        <v>789</v>
      </c>
      <c r="BU18" s="276" t="s">
        <v>789</v>
      </c>
      <c r="BV18" s="276" t="s">
        <v>789</v>
      </c>
      <c r="BW18" s="276" t="s">
        <v>789</v>
      </c>
      <c r="BX18" s="273">
        <v>0</v>
      </c>
      <c r="BY18" s="276" t="s">
        <v>789</v>
      </c>
      <c r="BZ18" s="273">
        <v>0</v>
      </c>
      <c r="CA18" s="273">
        <f t="shared" si="5"/>
        <v>0</v>
      </c>
      <c r="CB18" s="276" t="s">
        <v>789</v>
      </c>
      <c r="CC18" s="276" t="s">
        <v>789</v>
      </c>
      <c r="CD18" s="276" t="s">
        <v>789</v>
      </c>
      <c r="CE18" s="276" t="s">
        <v>789</v>
      </c>
      <c r="CF18" s="276" t="s">
        <v>789</v>
      </c>
      <c r="CG18" s="276" t="s">
        <v>789</v>
      </c>
      <c r="CH18" s="276" t="s">
        <v>789</v>
      </c>
      <c r="CI18" s="276" t="s">
        <v>789</v>
      </c>
      <c r="CJ18" s="276" t="s">
        <v>789</v>
      </c>
      <c r="CK18" s="276" t="s">
        <v>789</v>
      </c>
      <c r="CL18" s="276" t="s">
        <v>789</v>
      </c>
      <c r="CM18" s="276" t="s">
        <v>789</v>
      </c>
      <c r="CN18" s="273">
        <v>0</v>
      </c>
      <c r="CO18" s="276" t="s">
        <v>789</v>
      </c>
      <c r="CP18" s="276" t="s">
        <v>789</v>
      </c>
      <c r="CQ18" s="276" t="s">
        <v>789</v>
      </c>
      <c r="CR18" s="276" t="s">
        <v>789</v>
      </c>
      <c r="CS18" s="276" t="s">
        <v>789</v>
      </c>
      <c r="CT18" s="276" t="s">
        <v>789</v>
      </c>
      <c r="CU18" s="276" t="s">
        <v>789</v>
      </c>
      <c r="CV18" s="276" t="s">
        <v>789</v>
      </c>
      <c r="CW18" s="273">
        <v>0</v>
      </c>
      <c r="CX18" s="276" t="s">
        <v>789</v>
      </c>
      <c r="CY18" s="273">
        <v>0</v>
      </c>
      <c r="CZ18" s="273">
        <f t="shared" si="7"/>
        <v>0</v>
      </c>
      <c r="DA18" s="276" t="s">
        <v>789</v>
      </c>
      <c r="DB18" s="276" t="s">
        <v>789</v>
      </c>
      <c r="DC18" s="276" t="s">
        <v>789</v>
      </c>
      <c r="DD18" s="276" t="s">
        <v>789</v>
      </c>
      <c r="DE18" s="276" t="s">
        <v>789</v>
      </c>
      <c r="DF18" s="276" t="s">
        <v>789</v>
      </c>
      <c r="DG18" s="276" t="s">
        <v>789</v>
      </c>
      <c r="DH18" s="276" t="s">
        <v>789</v>
      </c>
      <c r="DI18" s="276" t="s">
        <v>789</v>
      </c>
      <c r="DJ18" s="276" t="s">
        <v>789</v>
      </c>
      <c r="DK18" s="276" t="s">
        <v>789</v>
      </c>
      <c r="DL18" s="276" t="s">
        <v>789</v>
      </c>
      <c r="DM18" s="276" t="s">
        <v>789</v>
      </c>
      <c r="DN18" s="273">
        <v>0</v>
      </c>
      <c r="DO18" s="276" t="s">
        <v>789</v>
      </c>
      <c r="DP18" s="276" t="s">
        <v>789</v>
      </c>
      <c r="DQ18" s="276" t="s">
        <v>789</v>
      </c>
      <c r="DR18" s="276" t="s">
        <v>789</v>
      </c>
      <c r="DS18" s="276" t="s">
        <v>789</v>
      </c>
      <c r="DT18" s="276" t="s">
        <v>789</v>
      </c>
      <c r="DU18" s="276" t="s">
        <v>789</v>
      </c>
      <c r="DV18" s="273">
        <v>0</v>
      </c>
      <c r="DW18" s="276" t="s">
        <v>789</v>
      </c>
      <c r="DX18" s="273">
        <v>0</v>
      </c>
      <c r="DY18" s="273">
        <f t="shared" si="9"/>
        <v>0</v>
      </c>
      <c r="DZ18" s="276" t="s">
        <v>789</v>
      </c>
      <c r="EA18" s="276" t="s">
        <v>789</v>
      </c>
      <c r="EB18" s="276" t="s">
        <v>789</v>
      </c>
      <c r="EC18" s="276" t="s">
        <v>789</v>
      </c>
      <c r="ED18" s="276" t="s">
        <v>789</v>
      </c>
      <c r="EE18" s="276" t="s">
        <v>789</v>
      </c>
      <c r="EF18" s="276" t="s">
        <v>789</v>
      </c>
      <c r="EG18" s="276" t="s">
        <v>789</v>
      </c>
      <c r="EH18" s="276" t="s">
        <v>789</v>
      </c>
      <c r="EI18" s="276" t="s">
        <v>789</v>
      </c>
      <c r="EJ18" s="276" t="s">
        <v>789</v>
      </c>
      <c r="EK18" s="276" t="s">
        <v>789</v>
      </c>
      <c r="EL18" s="273">
        <v>0</v>
      </c>
      <c r="EM18" s="276" t="s">
        <v>789</v>
      </c>
      <c r="EN18" s="276" t="s">
        <v>789</v>
      </c>
      <c r="EO18" s="276" t="s">
        <v>789</v>
      </c>
      <c r="EP18" s="273">
        <v>0</v>
      </c>
      <c r="EQ18" s="276" t="s">
        <v>789</v>
      </c>
      <c r="ER18" s="276" t="s">
        <v>789</v>
      </c>
      <c r="ES18" s="276" t="s">
        <v>789</v>
      </c>
      <c r="ET18" s="276" t="s">
        <v>789</v>
      </c>
      <c r="EU18" s="273">
        <v>0</v>
      </c>
      <c r="EV18" s="276" t="s">
        <v>789</v>
      </c>
      <c r="EW18" s="273">
        <v>0</v>
      </c>
      <c r="EX18" s="273">
        <f t="shared" si="11"/>
        <v>0</v>
      </c>
      <c r="EY18" s="273">
        <v>0</v>
      </c>
      <c r="EZ18" s="276" t="s">
        <v>789</v>
      </c>
      <c r="FA18" s="276" t="s">
        <v>789</v>
      </c>
      <c r="FB18" s="276" t="s">
        <v>789</v>
      </c>
      <c r="FC18" s="273">
        <v>0</v>
      </c>
      <c r="FD18" s="276" t="s">
        <v>789</v>
      </c>
      <c r="FE18" s="276" t="s">
        <v>789</v>
      </c>
      <c r="FF18" s="276" t="s">
        <v>789</v>
      </c>
      <c r="FG18" s="273">
        <v>0</v>
      </c>
      <c r="FH18" s="273">
        <v>0</v>
      </c>
      <c r="FI18" s="273">
        <v>0</v>
      </c>
      <c r="FJ18" s="276" t="s">
        <v>789</v>
      </c>
      <c r="FK18" s="276" t="s">
        <v>789</v>
      </c>
      <c r="FL18" s="276" t="s">
        <v>789</v>
      </c>
      <c r="FM18" s="276" t="s">
        <v>789</v>
      </c>
      <c r="FN18" s="273">
        <v>0</v>
      </c>
      <c r="FO18" s="273">
        <v>0</v>
      </c>
      <c r="FP18" s="276" t="s">
        <v>789</v>
      </c>
      <c r="FQ18" s="276" t="s">
        <v>789</v>
      </c>
      <c r="FR18" s="276" t="s">
        <v>789</v>
      </c>
      <c r="FS18" s="273">
        <v>0</v>
      </c>
      <c r="FT18" s="273">
        <v>0</v>
      </c>
      <c r="FU18" s="276" t="s">
        <v>789</v>
      </c>
      <c r="FV18" s="273">
        <v>0</v>
      </c>
      <c r="FW18" s="273">
        <f t="shared" si="14"/>
        <v>247</v>
      </c>
      <c r="FX18" s="273">
        <v>0</v>
      </c>
      <c r="FY18" s="273">
        <v>0</v>
      </c>
      <c r="FZ18" s="273">
        <v>0</v>
      </c>
      <c r="GA18" s="273">
        <v>0</v>
      </c>
      <c r="GB18" s="273">
        <v>93</v>
      </c>
      <c r="GC18" s="273">
        <v>110</v>
      </c>
      <c r="GD18" s="273">
        <v>36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789</v>
      </c>
      <c r="GM18" s="276" t="s">
        <v>789</v>
      </c>
      <c r="GN18" s="276" t="s">
        <v>789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8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243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59</v>
      </c>
      <c r="J19" s="273">
        <f t="shared" si="24"/>
        <v>27</v>
      </c>
      <c r="K19" s="273">
        <f t="shared" si="25"/>
        <v>23</v>
      </c>
      <c r="L19" s="273">
        <f t="shared" si="26"/>
        <v>1</v>
      </c>
      <c r="M19" s="273">
        <f t="shared" si="27"/>
        <v>1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131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1</v>
      </c>
      <c r="AC19" s="273">
        <f t="shared" si="1"/>
        <v>131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789</v>
      </c>
      <c r="AQ19" s="276" t="s">
        <v>789</v>
      </c>
      <c r="AR19" s="273">
        <v>0</v>
      </c>
      <c r="AS19" s="276" t="s">
        <v>789</v>
      </c>
      <c r="AT19" s="276" t="s">
        <v>789</v>
      </c>
      <c r="AU19" s="273">
        <v>0</v>
      </c>
      <c r="AV19" s="276" t="s">
        <v>789</v>
      </c>
      <c r="AW19" s="273">
        <v>131</v>
      </c>
      <c r="AX19" s="276" t="s">
        <v>789</v>
      </c>
      <c r="AY19" s="273">
        <v>0</v>
      </c>
      <c r="AZ19" s="276" t="s">
        <v>789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789</v>
      </c>
      <c r="BP19" s="276" t="s">
        <v>789</v>
      </c>
      <c r="BQ19" s="276" t="s">
        <v>789</v>
      </c>
      <c r="BR19" s="276" t="s">
        <v>789</v>
      </c>
      <c r="BS19" s="276" t="s">
        <v>789</v>
      </c>
      <c r="BT19" s="276" t="s">
        <v>789</v>
      </c>
      <c r="BU19" s="276" t="s">
        <v>789</v>
      </c>
      <c r="BV19" s="276" t="s">
        <v>789</v>
      </c>
      <c r="BW19" s="276" t="s">
        <v>789</v>
      </c>
      <c r="BX19" s="273">
        <v>0</v>
      </c>
      <c r="BY19" s="276" t="s">
        <v>789</v>
      </c>
      <c r="BZ19" s="273">
        <v>0</v>
      </c>
      <c r="CA19" s="273">
        <f t="shared" si="5"/>
        <v>0</v>
      </c>
      <c r="CB19" s="276" t="s">
        <v>789</v>
      </c>
      <c r="CC19" s="276" t="s">
        <v>789</v>
      </c>
      <c r="CD19" s="276" t="s">
        <v>789</v>
      </c>
      <c r="CE19" s="276" t="s">
        <v>789</v>
      </c>
      <c r="CF19" s="276" t="s">
        <v>789</v>
      </c>
      <c r="CG19" s="276" t="s">
        <v>789</v>
      </c>
      <c r="CH19" s="276" t="s">
        <v>789</v>
      </c>
      <c r="CI19" s="276" t="s">
        <v>789</v>
      </c>
      <c r="CJ19" s="276" t="s">
        <v>789</v>
      </c>
      <c r="CK19" s="276" t="s">
        <v>789</v>
      </c>
      <c r="CL19" s="276" t="s">
        <v>789</v>
      </c>
      <c r="CM19" s="276" t="s">
        <v>789</v>
      </c>
      <c r="CN19" s="273">
        <v>0</v>
      </c>
      <c r="CO19" s="276" t="s">
        <v>789</v>
      </c>
      <c r="CP19" s="276" t="s">
        <v>789</v>
      </c>
      <c r="CQ19" s="276" t="s">
        <v>789</v>
      </c>
      <c r="CR19" s="276" t="s">
        <v>789</v>
      </c>
      <c r="CS19" s="276" t="s">
        <v>789</v>
      </c>
      <c r="CT19" s="276" t="s">
        <v>789</v>
      </c>
      <c r="CU19" s="276" t="s">
        <v>789</v>
      </c>
      <c r="CV19" s="276" t="s">
        <v>789</v>
      </c>
      <c r="CW19" s="273">
        <v>0</v>
      </c>
      <c r="CX19" s="276" t="s">
        <v>789</v>
      </c>
      <c r="CY19" s="273">
        <v>0</v>
      </c>
      <c r="CZ19" s="273">
        <f t="shared" si="7"/>
        <v>0</v>
      </c>
      <c r="DA19" s="276" t="s">
        <v>789</v>
      </c>
      <c r="DB19" s="276" t="s">
        <v>789</v>
      </c>
      <c r="DC19" s="276" t="s">
        <v>789</v>
      </c>
      <c r="DD19" s="276" t="s">
        <v>789</v>
      </c>
      <c r="DE19" s="276" t="s">
        <v>789</v>
      </c>
      <c r="DF19" s="276" t="s">
        <v>789</v>
      </c>
      <c r="DG19" s="276" t="s">
        <v>789</v>
      </c>
      <c r="DH19" s="276" t="s">
        <v>789</v>
      </c>
      <c r="DI19" s="276" t="s">
        <v>789</v>
      </c>
      <c r="DJ19" s="276" t="s">
        <v>789</v>
      </c>
      <c r="DK19" s="276" t="s">
        <v>789</v>
      </c>
      <c r="DL19" s="276" t="s">
        <v>789</v>
      </c>
      <c r="DM19" s="276" t="s">
        <v>789</v>
      </c>
      <c r="DN19" s="273">
        <v>0</v>
      </c>
      <c r="DO19" s="276" t="s">
        <v>789</v>
      </c>
      <c r="DP19" s="276" t="s">
        <v>789</v>
      </c>
      <c r="DQ19" s="276" t="s">
        <v>789</v>
      </c>
      <c r="DR19" s="276" t="s">
        <v>789</v>
      </c>
      <c r="DS19" s="276" t="s">
        <v>789</v>
      </c>
      <c r="DT19" s="276" t="s">
        <v>789</v>
      </c>
      <c r="DU19" s="276" t="s">
        <v>789</v>
      </c>
      <c r="DV19" s="273">
        <v>0</v>
      </c>
      <c r="DW19" s="276" t="s">
        <v>789</v>
      </c>
      <c r="DX19" s="273">
        <v>0</v>
      </c>
      <c r="DY19" s="273">
        <f t="shared" si="9"/>
        <v>0</v>
      </c>
      <c r="DZ19" s="276" t="s">
        <v>789</v>
      </c>
      <c r="EA19" s="276" t="s">
        <v>789</v>
      </c>
      <c r="EB19" s="276" t="s">
        <v>789</v>
      </c>
      <c r="EC19" s="276" t="s">
        <v>789</v>
      </c>
      <c r="ED19" s="276" t="s">
        <v>789</v>
      </c>
      <c r="EE19" s="276" t="s">
        <v>789</v>
      </c>
      <c r="EF19" s="276" t="s">
        <v>789</v>
      </c>
      <c r="EG19" s="276" t="s">
        <v>789</v>
      </c>
      <c r="EH19" s="276" t="s">
        <v>789</v>
      </c>
      <c r="EI19" s="276" t="s">
        <v>789</v>
      </c>
      <c r="EJ19" s="276" t="s">
        <v>789</v>
      </c>
      <c r="EK19" s="276" t="s">
        <v>789</v>
      </c>
      <c r="EL19" s="273">
        <v>0</v>
      </c>
      <c r="EM19" s="276" t="s">
        <v>789</v>
      </c>
      <c r="EN19" s="276" t="s">
        <v>789</v>
      </c>
      <c r="EO19" s="276" t="s">
        <v>789</v>
      </c>
      <c r="EP19" s="273">
        <v>0</v>
      </c>
      <c r="EQ19" s="276" t="s">
        <v>789</v>
      </c>
      <c r="ER19" s="276" t="s">
        <v>789</v>
      </c>
      <c r="ES19" s="276" t="s">
        <v>789</v>
      </c>
      <c r="ET19" s="276" t="s">
        <v>789</v>
      </c>
      <c r="EU19" s="273">
        <v>0</v>
      </c>
      <c r="EV19" s="276" t="s">
        <v>789</v>
      </c>
      <c r="EW19" s="273">
        <v>0</v>
      </c>
      <c r="EX19" s="273">
        <f t="shared" si="11"/>
        <v>0</v>
      </c>
      <c r="EY19" s="273">
        <v>0</v>
      </c>
      <c r="EZ19" s="276" t="s">
        <v>789</v>
      </c>
      <c r="FA19" s="276" t="s">
        <v>789</v>
      </c>
      <c r="FB19" s="276" t="s">
        <v>789</v>
      </c>
      <c r="FC19" s="273">
        <v>0</v>
      </c>
      <c r="FD19" s="276" t="s">
        <v>789</v>
      </c>
      <c r="FE19" s="276" t="s">
        <v>789</v>
      </c>
      <c r="FF19" s="276" t="s">
        <v>789</v>
      </c>
      <c r="FG19" s="273">
        <v>0</v>
      </c>
      <c r="FH19" s="273">
        <v>0</v>
      </c>
      <c r="FI19" s="273">
        <v>0</v>
      </c>
      <c r="FJ19" s="276" t="s">
        <v>789</v>
      </c>
      <c r="FK19" s="276" t="s">
        <v>789</v>
      </c>
      <c r="FL19" s="276" t="s">
        <v>789</v>
      </c>
      <c r="FM19" s="276" t="s">
        <v>789</v>
      </c>
      <c r="FN19" s="273">
        <v>0</v>
      </c>
      <c r="FO19" s="273">
        <v>0</v>
      </c>
      <c r="FP19" s="276" t="s">
        <v>789</v>
      </c>
      <c r="FQ19" s="276" t="s">
        <v>789</v>
      </c>
      <c r="FR19" s="276" t="s">
        <v>789</v>
      </c>
      <c r="FS19" s="273">
        <v>0</v>
      </c>
      <c r="FT19" s="273">
        <v>0</v>
      </c>
      <c r="FU19" s="276" t="s">
        <v>789</v>
      </c>
      <c r="FV19" s="273">
        <v>0</v>
      </c>
      <c r="FW19" s="273">
        <f t="shared" si="14"/>
        <v>112</v>
      </c>
      <c r="FX19" s="273">
        <v>0</v>
      </c>
      <c r="FY19" s="273">
        <v>0</v>
      </c>
      <c r="FZ19" s="273">
        <v>0</v>
      </c>
      <c r="GA19" s="273">
        <v>0</v>
      </c>
      <c r="GB19" s="273">
        <v>59</v>
      </c>
      <c r="GC19" s="273">
        <v>27</v>
      </c>
      <c r="GD19" s="273">
        <v>23</v>
      </c>
      <c r="GE19" s="273">
        <v>1</v>
      </c>
      <c r="GF19" s="273">
        <v>1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789</v>
      </c>
      <c r="GM19" s="276" t="s">
        <v>789</v>
      </c>
      <c r="GN19" s="276" t="s">
        <v>789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1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0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789</v>
      </c>
      <c r="AQ20" s="276" t="s">
        <v>789</v>
      </c>
      <c r="AR20" s="273">
        <v>0</v>
      </c>
      <c r="AS20" s="276" t="s">
        <v>789</v>
      </c>
      <c r="AT20" s="276" t="s">
        <v>789</v>
      </c>
      <c r="AU20" s="273">
        <v>0</v>
      </c>
      <c r="AV20" s="276" t="s">
        <v>789</v>
      </c>
      <c r="AW20" s="273">
        <v>0</v>
      </c>
      <c r="AX20" s="276" t="s">
        <v>789</v>
      </c>
      <c r="AY20" s="273">
        <v>0</v>
      </c>
      <c r="AZ20" s="276" t="s">
        <v>789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789</v>
      </c>
      <c r="BP20" s="276" t="s">
        <v>789</v>
      </c>
      <c r="BQ20" s="276" t="s">
        <v>789</v>
      </c>
      <c r="BR20" s="276" t="s">
        <v>789</v>
      </c>
      <c r="BS20" s="276" t="s">
        <v>789</v>
      </c>
      <c r="BT20" s="276" t="s">
        <v>789</v>
      </c>
      <c r="BU20" s="276" t="s">
        <v>789</v>
      </c>
      <c r="BV20" s="276" t="s">
        <v>789</v>
      </c>
      <c r="BW20" s="276" t="s">
        <v>789</v>
      </c>
      <c r="BX20" s="273">
        <v>0</v>
      </c>
      <c r="BY20" s="276" t="s">
        <v>789</v>
      </c>
      <c r="BZ20" s="273">
        <v>0</v>
      </c>
      <c r="CA20" s="273">
        <f t="shared" si="5"/>
        <v>0</v>
      </c>
      <c r="CB20" s="276" t="s">
        <v>789</v>
      </c>
      <c r="CC20" s="276" t="s">
        <v>789</v>
      </c>
      <c r="CD20" s="276" t="s">
        <v>789</v>
      </c>
      <c r="CE20" s="276" t="s">
        <v>789</v>
      </c>
      <c r="CF20" s="276" t="s">
        <v>789</v>
      </c>
      <c r="CG20" s="276" t="s">
        <v>789</v>
      </c>
      <c r="CH20" s="276" t="s">
        <v>789</v>
      </c>
      <c r="CI20" s="276" t="s">
        <v>789</v>
      </c>
      <c r="CJ20" s="276" t="s">
        <v>789</v>
      </c>
      <c r="CK20" s="276" t="s">
        <v>789</v>
      </c>
      <c r="CL20" s="276" t="s">
        <v>789</v>
      </c>
      <c r="CM20" s="276" t="s">
        <v>789</v>
      </c>
      <c r="CN20" s="273">
        <v>0</v>
      </c>
      <c r="CO20" s="276" t="s">
        <v>789</v>
      </c>
      <c r="CP20" s="276" t="s">
        <v>789</v>
      </c>
      <c r="CQ20" s="276" t="s">
        <v>789</v>
      </c>
      <c r="CR20" s="276" t="s">
        <v>789</v>
      </c>
      <c r="CS20" s="276" t="s">
        <v>789</v>
      </c>
      <c r="CT20" s="276" t="s">
        <v>789</v>
      </c>
      <c r="CU20" s="276" t="s">
        <v>789</v>
      </c>
      <c r="CV20" s="276" t="s">
        <v>789</v>
      </c>
      <c r="CW20" s="273">
        <v>0</v>
      </c>
      <c r="CX20" s="276" t="s">
        <v>789</v>
      </c>
      <c r="CY20" s="273">
        <v>0</v>
      </c>
      <c r="CZ20" s="273">
        <f t="shared" si="7"/>
        <v>0</v>
      </c>
      <c r="DA20" s="276" t="s">
        <v>789</v>
      </c>
      <c r="DB20" s="276" t="s">
        <v>789</v>
      </c>
      <c r="DC20" s="276" t="s">
        <v>789</v>
      </c>
      <c r="DD20" s="276" t="s">
        <v>789</v>
      </c>
      <c r="DE20" s="276" t="s">
        <v>789</v>
      </c>
      <c r="DF20" s="276" t="s">
        <v>789</v>
      </c>
      <c r="DG20" s="276" t="s">
        <v>789</v>
      </c>
      <c r="DH20" s="276" t="s">
        <v>789</v>
      </c>
      <c r="DI20" s="276" t="s">
        <v>789</v>
      </c>
      <c r="DJ20" s="276" t="s">
        <v>789</v>
      </c>
      <c r="DK20" s="276" t="s">
        <v>789</v>
      </c>
      <c r="DL20" s="276" t="s">
        <v>789</v>
      </c>
      <c r="DM20" s="276" t="s">
        <v>789</v>
      </c>
      <c r="DN20" s="273">
        <v>0</v>
      </c>
      <c r="DO20" s="276" t="s">
        <v>789</v>
      </c>
      <c r="DP20" s="276" t="s">
        <v>789</v>
      </c>
      <c r="DQ20" s="276" t="s">
        <v>789</v>
      </c>
      <c r="DR20" s="276" t="s">
        <v>789</v>
      </c>
      <c r="DS20" s="276" t="s">
        <v>789</v>
      </c>
      <c r="DT20" s="276" t="s">
        <v>789</v>
      </c>
      <c r="DU20" s="276" t="s">
        <v>789</v>
      </c>
      <c r="DV20" s="273">
        <v>0</v>
      </c>
      <c r="DW20" s="276" t="s">
        <v>789</v>
      </c>
      <c r="DX20" s="273">
        <v>0</v>
      </c>
      <c r="DY20" s="273">
        <f t="shared" si="9"/>
        <v>0</v>
      </c>
      <c r="DZ20" s="276" t="s">
        <v>789</v>
      </c>
      <c r="EA20" s="276" t="s">
        <v>789</v>
      </c>
      <c r="EB20" s="276" t="s">
        <v>789</v>
      </c>
      <c r="EC20" s="276" t="s">
        <v>789</v>
      </c>
      <c r="ED20" s="276" t="s">
        <v>789</v>
      </c>
      <c r="EE20" s="276" t="s">
        <v>789</v>
      </c>
      <c r="EF20" s="276" t="s">
        <v>789</v>
      </c>
      <c r="EG20" s="276" t="s">
        <v>789</v>
      </c>
      <c r="EH20" s="276" t="s">
        <v>789</v>
      </c>
      <c r="EI20" s="276" t="s">
        <v>789</v>
      </c>
      <c r="EJ20" s="276" t="s">
        <v>789</v>
      </c>
      <c r="EK20" s="276" t="s">
        <v>789</v>
      </c>
      <c r="EL20" s="273">
        <v>0</v>
      </c>
      <c r="EM20" s="276" t="s">
        <v>789</v>
      </c>
      <c r="EN20" s="276" t="s">
        <v>789</v>
      </c>
      <c r="EO20" s="276" t="s">
        <v>789</v>
      </c>
      <c r="EP20" s="273">
        <v>0</v>
      </c>
      <c r="EQ20" s="276" t="s">
        <v>789</v>
      </c>
      <c r="ER20" s="276" t="s">
        <v>789</v>
      </c>
      <c r="ES20" s="276" t="s">
        <v>789</v>
      </c>
      <c r="ET20" s="276" t="s">
        <v>789</v>
      </c>
      <c r="EU20" s="273">
        <v>0</v>
      </c>
      <c r="EV20" s="276" t="s">
        <v>789</v>
      </c>
      <c r="EW20" s="273">
        <v>0</v>
      </c>
      <c r="EX20" s="273">
        <f t="shared" si="11"/>
        <v>0</v>
      </c>
      <c r="EY20" s="273">
        <v>0</v>
      </c>
      <c r="EZ20" s="276" t="s">
        <v>789</v>
      </c>
      <c r="FA20" s="276" t="s">
        <v>789</v>
      </c>
      <c r="FB20" s="276" t="s">
        <v>789</v>
      </c>
      <c r="FC20" s="273">
        <v>0</v>
      </c>
      <c r="FD20" s="276" t="s">
        <v>789</v>
      </c>
      <c r="FE20" s="276" t="s">
        <v>789</v>
      </c>
      <c r="FF20" s="276" t="s">
        <v>789</v>
      </c>
      <c r="FG20" s="273">
        <v>0</v>
      </c>
      <c r="FH20" s="273">
        <v>0</v>
      </c>
      <c r="FI20" s="273">
        <v>0</v>
      </c>
      <c r="FJ20" s="276" t="s">
        <v>789</v>
      </c>
      <c r="FK20" s="276" t="s">
        <v>789</v>
      </c>
      <c r="FL20" s="276" t="s">
        <v>789</v>
      </c>
      <c r="FM20" s="276" t="s">
        <v>789</v>
      </c>
      <c r="FN20" s="273">
        <v>0</v>
      </c>
      <c r="FO20" s="273">
        <v>0</v>
      </c>
      <c r="FP20" s="276" t="s">
        <v>789</v>
      </c>
      <c r="FQ20" s="276" t="s">
        <v>789</v>
      </c>
      <c r="FR20" s="276" t="s">
        <v>789</v>
      </c>
      <c r="FS20" s="273">
        <v>0</v>
      </c>
      <c r="FT20" s="273">
        <v>0</v>
      </c>
      <c r="FU20" s="276" t="s">
        <v>789</v>
      </c>
      <c r="FV20" s="273">
        <v>0</v>
      </c>
      <c r="FW20" s="273">
        <f t="shared" si="14"/>
        <v>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789</v>
      </c>
      <c r="GM20" s="276" t="s">
        <v>789</v>
      </c>
      <c r="GN20" s="276" t="s">
        <v>789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447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57</v>
      </c>
      <c r="J21" s="273">
        <f t="shared" si="24"/>
        <v>117</v>
      </c>
      <c r="K21" s="273">
        <f t="shared" si="25"/>
        <v>60</v>
      </c>
      <c r="L21" s="273">
        <f t="shared" si="26"/>
        <v>0</v>
      </c>
      <c r="M21" s="273">
        <f t="shared" si="27"/>
        <v>205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8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789</v>
      </c>
      <c r="AQ21" s="276" t="s">
        <v>789</v>
      </c>
      <c r="AR21" s="273">
        <v>0</v>
      </c>
      <c r="AS21" s="276" t="s">
        <v>789</v>
      </c>
      <c r="AT21" s="276" t="s">
        <v>789</v>
      </c>
      <c r="AU21" s="273">
        <v>0</v>
      </c>
      <c r="AV21" s="276" t="s">
        <v>789</v>
      </c>
      <c r="AW21" s="273">
        <v>0</v>
      </c>
      <c r="AX21" s="276" t="s">
        <v>789</v>
      </c>
      <c r="AY21" s="273">
        <v>0</v>
      </c>
      <c r="AZ21" s="276" t="s">
        <v>789</v>
      </c>
      <c r="BA21" s="273">
        <v>0</v>
      </c>
      <c r="BB21" s="273">
        <f t="shared" si="3"/>
        <v>57</v>
      </c>
      <c r="BC21" s="273">
        <v>0</v>
      </c>
      <c r="BD21" s="273">
        <v>0</v>
      </c>
      <c r="BE21" s="273">
        <v>0</v>
      </c>
      <c r="BF21" s="273">
        <v>0</v>
      </c>
      <c r="BG21" s="273">
        <v>57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789</v>
      </c>
      <c r="BP21" s="276" t="s">
        <v>789</v>
      </c>
      <c r="BQ21" s="276" t="s">
        <v>789</v>
      </c>
      <c r="BR21" s="276" t="s">
        <v>789</v>
      </c>
      <c r="BS21" s="276" t="s">
        <v>789</v>
      </c>
      <c r="BT21" s="276" t="s">
        <v>789</v>
      </c>
      <c r="BU21" s="276" t="s">
        <v>789</v>
      </c>
      <c r="BV21" s="276" t="s">
        <v>789</v>
      </c>
      <c r="BW21" s="276" t="s">
        <v>789</v>
      </c>
      <c r="BX21" s="273">
        <v>0</v>
      </c>
      <c r="BY21" s="276" t="s">
        <v>789</v>
      </c>
      <c r="BZ21" s="273">
        <v>0</v>
      </c>
      <c r="CA21" s="273">
        <f t="shared" si="5"/>
        <v>0</v>
      </c>
      <c r="CB21" s="276" t="s">
        <v>789</v>
      </c>
      <c r="CC21" s="276" t="s">
        <v>789</v>
      </c>
      <c r="CD21" s="276" t="s">
        <v>789</v>
      </c>
      <c r="CE21" s="276" t="s">
        <v>789</v>
      </c>
      <c r="CF21" s="276" t="s">
        <v>789</v>
      </c>
      <c r="CG21" s="276" t="s">
        <v>789</v>
      </c>
      <c r="CH21" s="276" t="s">
        <v>789</v>
      </c>
      <c r="CI21" s="276" t="s">
        <v>789</v>
      </c>
      <c r="CJ21" s="276" t="s">
        <v>789</v>
      </c>
      <c r="CK21" s="276" t="s">
        <v>789</v>
      </c>
      <c r="CL21" s="276" t="s">
        <v>789</v>
      </c>
      <c r="CM21" s="276" t="s">
        <v>789</v>
      </c>
      <c r="CN21" s="273">
        <v>0</v>
      </c>
      <c r="CO21" s="276" t="s">
        <v>789</v>
      </c>
      <c r="CP21" s="276" t="s">
        <v>789</v>
      </c>
      <c r="CQ21" s="276" t="s">
        <v>789</v>
      </c>
      <c r="CR21" s="276" t="s">
        <v>789</v>
      </c>
      <c r="CS21" s="276" t="s">
        <v>789</v>
      </c>
      <c r="CT21" s="276" t="s">
        <v>789</v>
      </c>
      <c r="CU21" s="276" t="s">
        <v>789</v>
      </c>
      <c r="CV21" s="276" t="s">
        <v>789</v>
      </c>
      <c r="CW21" s="273">
        <v>0</v>
      </c>
      <c r="CX21" s="276" t="s">
        <v>789</v>
      </c>
      <c r="CY21" s="273">
        <v>0</v>
      </c>
      <c r="CZ21" s="273">
        <f t="shared" si="7"/>
        <v>0</v>
      </c>
      <c r="DA21" s="276" t="s">
        <v>789</v>
      </c>
      <c r="DB21" s="276" t="s">
        <v>789</v>
      </c>
      <c r="DC21" s="276" t="s">
        <v>789</v>
      </c>
      <c r="DD21" s="276" t="s">
        <v>789</v>
      </c>
      <c r="DE21" s="276" t="s">
        <v>789</v>
      </c>
      <c r="DF21" s="276" t="s">
        <v>789</v>
      </c>
      <c r="DG21" s="276" t="s">
        <v>789</v>
      </c>
      <c r="DH21" s="276" t="s">
        <v>789</v>
      </c>
      <c r="DI21" s="276" t="s">
        <v>789</v>
      </c>
      <c r="DJ21" s="276" t="s">
        <v>789</v>
      </c>
      <c r="DK21" s="276" t="s">
        <v>789</v>
      </c>
      <c r="DL21" s="276" t="s">
        <v>789</v>
      </c>
      <c r="DM21" s="276" t="s">
        <v>789</v>
      </c>
      <c r="DN21" s="273">
        <v>0</v>
      </c>
      <c r="DO21" s="276" t="s">
        <v>789</v>
      </c>
      <c r="DP21" s="276" t="s">
        <v>789</v>
      </c>
      <c r="DQ21" s="276" t="s">
        <v>789</v>
      </c>
      <c r="DR21" s="276" t="s">
        <v>789</v>
      </c>
      <c r="DS21" s="276" t="s">
        <v>789</v>
      </c>
      <c r="DT21" s="276" t="s">
        <v>789</v>
      </c>
      <c r="DU21" s="276" t="s">
        <v>789</v>
      </c>
      <c r="DV21" s="273">
        <v>0</v>
      </c>
      <c r="DW21" s="276" t="s">
        <v>789</v>
      </c>
      <c r="DX21" s="273">
        <v>0</v>
      </c>
      <c r="DY21" s="273">
        <f t="shared" si="9"/>
        <v>0</v>
      </c>
      <c r="DZ21" s="276" t="s">
        <v>789</v>
      </c>
      <c r="EA21" s="276" t="s">
        <v>789</v>
      </c>
      <c r="EB21" s="276" t="s">
        <v>789</v>
      </c>
      <c r="EC21" s="276" t="s">
        <v>789</v>
      </c>
      <c r="ED21" s="276" t="s">
        <v>789</v>
      </c>
      <c r="EE21" s="276" t="s">
        <v>789</v>
      </c>
      <c r="EF21" s="276" t="s">
        <v>789</v>
      </c>
      <c r="EG21" s="276" t="s">
        <v>789</v>
      </c>
      <c r="EH21" s="276" t="s">
        <v>789</v>
      </c>
      <c r="EI21" s="276" t="s">
        <v>789</v>
      </c>
      <c r="EJ21" s="276" t="s">
        <v>789</v>
      </c>
      <c r="EK21" s="276" t="s">
        <v>789</v>
      </c>
      <c r="EL21" s="273">
        <v>0</v>
      </c>
      <c r="EM21" s="276" t="s">
        <v>789</v>
      </c>
      <c r="EN21" s="276" t="s">
        <v>789</v>
      </c>
      <c r="EO21" s="276" t="s">
        <v>789</v>
      </c>
      <c r="EP21" s="273">
        <v>0</v>
      </c>
      <c r="EQ21" s="276" t="s">
        <v>789</v>
      </c>
      <c r="ER21" s="276" t="s">
        <v>789</v>
      </c>
      <c r="ES21" s="276" t="s">
        <v>789</v>
      </c>
      <c r="ET21" s="276" t="s">
        <v>789</v>
      </c>
      <c r="EU21" s="273">
        <v>0</v>
      </c>
      <c r="EV21" s="276" t="s">
        <v>789</v>
      </c>
      <c r="EW21" s="273">
        <v>0</v>
      </c>
      <c r="EX21" s="273">
        <f t="shared" si="11"/>
        <v>0</v>
      </c>
      <c r="EY21" s="273">
        <v>0</v>
      </c>
      <c r="EZ21" s="276" t="s">
        <v>789</v>
      </c>
      <c r="FA21" s="276" t="s">
        <v>789</v>
      </c>
      <c r="FB21" s="276" t="s">
        <v>789</v>
      </c>
      <c r="FC21" s="273">
        <v>0</v>
      </c>
      <c r="FD21" s="276" t="s">
        <v>789</v>
      </c>
      <c r="FE21" s="276" t="s">
        <v>789</v>
      </c>
      <c r="FF21" s="276" t="s">
        <v>789</v>
      </c>
      <c r="FG21" s="273">
        <v>0</v>
      </c>
      <c r="FH21" s="273">
        <v>0</v>
      </c>
      <c r="FI21" s="273">
        <v>0</v>
      </c>
      <c r="FJ21" s="276" t="s">
        <v>789</v>
      </c>
      <c r="FK21" s="276" t="s">
        <v>789</v>
      </c>
      <c r="FL21" s="276" t="s">
        <v>789</v>
      </c>
      <c r="FM21" s="276" t="s">
        <v>789</v>
      </c>
      <c r="FN21" s="273">
        <v>0</v>
      </c>
      <c r="FO21" s="273">
        <v>0</v>
      </c>
      <c r="FP21" s="276" t="s">
        <v>789</v>
      </c>
      <c r="FQ21" s="276" t="s">
        <v>789</v>
      </c>
      <c r="FR21" s="276" t="s">
        <v>789</v>
      </c>
      <c r="FS21" s="273">
        <v>0</v>
      </c>
      <c r="FT21" s="273">
        <v>0</v>
      </c>
      <c r="FU21" s="276" t="s">
        <v>789</v>
      </c>
      <c r="FV21" s="273">
        <v>0</v>
      </c>
      <c r="FW21" s="273">
        <f t="shared" si="14"/>
        <v>390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117</v>
      </c>
      <c r="GD21" s="273">
        <v>60</v>
      </c>
      <c r="GE21" s="273">
        <v>0</v>
      </c>
      <c r="GF21" s="273">
        <v>205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789</v>
      </c>
      <c r="GM21" s="276" t="s">
        <v>789</v>
      </c>
      <c r="GN21" s="276" t="s">
        <v>789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8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261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0</v>
      </c>
      <c r="J22" s="273">
        <f t="shared" si="24"/>
        <v>33</v>
      </c>
      <c r="K22" s="273">
        <f t="shared" si="25"/>
        <v>17</v>
      </c>
      <c r="L22" s="273">
        <f t="shared" si="26"/>
        <v>0</v>
      </c>
      <c r="M22" s="273">
        <f t="shared" si="27"/>
        <v>34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177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177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789</v>
      </c>
      <c r="AQ22" s="276" t="s">
        <v>789</v>
      </c>
      <c r="AR22" s="273">
        <v>0</v>
      </c>
      <c r="AS22" s="276" t="s">
        <v>789</v>
      </c>
      <c r="AT22" s="276" t="s">
        <v>789</v>
      </c>
      <c r="AU22" s="273">
        <v>177</v>
      </c>
      <c r="AV22" s="276" t="s">
        <v>789</v>
      </c>
      <c r="AW22" s="273">
        <v>0</v>
      </c>
      <c r="AX22" s="276" t="s">
        <v>789</v>
      </c>
      <c r="AY22" s="273">
        <v>0</v>
      </c>
      <c r="AZ22" s="276" t="s">
        <v>789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789</v>
      </c>
      <c r="BP22" s="276" t="s">
        <v>789</v>
      </c>
      <c r="BQ22" s="276" t="s">
        <v>789</v>
      </c>
      <c r="BR22" s="276" t="s">
        <v>789</v>
      </c>
      <c r="BS22" s="276" t="s">
        <v>789</v>
      </c>
      <c r="BT22" s="276" t="s">
        <v>789</v>
      </c>
      <c r="BU22" s="276" t="s">
        <v>789</v>
      </c>
      <c r="BV22" s="276" t="s">
        <v>789</v>
      </c>
      <c r="BW22" s="276" t="s">
        <v>789</v>
      </c>
      <c r="BX22" s="273">
        <v>0</v>
      </c>
      <c r="BY22" s="276" t="s">
        <v>789</v>
      </c>
      <c r="BZ22" s="273">
        <v>0</v>
      </c>
      <c r="CA22" s="273">
        <f t="shared" si="5"/>
        <v>0</v>
      </c>
      <c r="CB22" s="276" t="s">
        <v>789</v>
      </c>
      <c r="CC22" s="276" t="s">
        <v>789</v>
      </c>
      <c r="CD22" s="276" t="s">
        <v>789</v>
      </c>
      <c r="CE22" s="276" t="s">
        <v>789</v>
      </c>
      <c r="CF22" s="276" t="s">
        <v>789</v>
      </c>
      <c r="CG22" s="276" t="s">
        <v>789</v>
      </c>
      <c r="CH22" s="276" t="s">
        <v>789</v>
      </c>
      <c r="CI22" s="276" t="s">
        <v>789</v>
      </c>
      <c r="CJ22" s="276" t="s">
        <v>789</v>
      </c>
      <c r="CK22" s="276" t="s">
        <v>789</v>
      </c>
      <c r="CL22" s="276" t="s">
        <v>789</v>
      </c>
      <c r="CM22" s="276" t="s">
        <v>789</v>
      </c>
      <c r="CN22" s="273">
        <v>0</v>
      </c>
      <c r="CO22" s="276" t="s">
        <v>789</v>
      </c>
      <c r="CP22" s="276" t="s">
        <v>789</v>
      </c>
      <c r="CQ22" s="276" t="s">
        <v>789</v>
      </c>
      <c r="CR22" s="276" t="s">
        <v>789</v>
      </c>
      <c r="CS22" s="276" t="s">
        <v>789</v>
      </c>
      <c r="CT22" s="276" t="s">
        <v>789</v>
      </c>
      <c r="CU22" s="276" t="s">
        <v>789</v>
      </c>
      <c r="CV22" s="276" t="s">
        <v>789</v>
      </c>
      <c r="CW22" s="273">
        <v>0</v>
      </c>
      <c r="CX22" s="276" t="s">
        <v>789</v>
      </c>
      <c r="CY22" s="273">
        <v>0</v>
      </c>
      <c r="CZ22" s="273">
        <f t="shared" si="7"/>
        <v>0</v>
      </c>
      <c r="DA22" s="276" t="s">
        <v>789</v>
      </c>
      <c r="DB22" s="276" t="s">
        <v>789</v>
      </c>
      <c r="DC22" s="276" t="s">
        <v>789</v>
      </c>
      <c r="DD22" s="276" t="s">
        <v>789</v>
      </c>
      <c r="DE22" s="276" t="s">
        <v>789</v>
      </c>
      <c r="DF22" s="276" t="s">
        <v>789</v>
      </c>
      <c r="DG22" s="276" t="s">
        <v>789</v>
      </c>
      <c r="DH22" s="276" t="s">
        <v>789</v>
      </c>
      <c r="DI22" s="276" t="s">
        <v>789</v>
      </c>
      <c r="DJ22" s="276" t="s">
        <v>789</v>
      </c>
      <c r="DK22" s="276" t="s">
        <v>789</v>
      </c>
      <c r="DL22" s="276" t="s">
        <v>789</v>
      </c>
      <c r="DM22" s="276" t="s">
        <v>789</v>
      </c>
      <c r="DN22" s="273">
        <v>0</v>
      </c>
      <c r="DO22" s="276" t="s">
        <v>789</v>
      </c>
      <c r="DP22" s="276" t="s">
        <v>789</v>
      </c>
      <c r="DQ22" s="276" t="s">
        <v>789</v>
      </c>
      <c r="DR22" s="276" t="s">
        <v>789</v>
      </c>
      <c r="DS22" s="276" t="s">
        <v>789</v>
      </c>
      <c r="DT22" s="276" t="s">
        <v>789</v>
      </c>
      <c r="DU22" s="276" t="s">
        <v>789</v>
      </c>
      <c r="DV22" s="273">
        <v>0</v>
      </c>
      <c r="DW22" s="276" t="s">
        <v>789</v>
      </c>
      <c r="DX22" s="273">
        <v>0</v>
      </c>
      <c r="DY22" s="273">
        <f t="shared" si="9"/>
        <v>0</v>
      </c>
      <c r="DZ22" s="276" t="s">
        <v>789</v>
      </c>
      <c r="EA22" s="276" t="s">
        <v>789</v>
      </c>
      <c r="EB22" s="276" t="s">
        <v>789</v>
      </c>
      <c r="EC22" s="276" t="s">
        <v>789</v>
      </c>
      <c r="ED22" s="276" t="s">
        <v>789</v>
      </c>
      <c r="EE22" s="276" t="s">
        <v>789</v>
      </c>
      <c r="EF22" s="276" t="s">
        <v>789</v>
      </c>
      <c r="EG22" s="276" t="s">
        <v>789</v>
      </c>
      <c r="EH22" s="276" t="s">
        <v>789</v>
      </c>
      <c r="EI22" s="276" t="s">
        <v>789</v>
      </c>
      <c r="EJ22" s="276" t="s">
        <v>789</v>
      </c>
      <c r="EK22" s="276" t="s">
        <v>789</v>
      </c>
      <c r="EL22" s="273">
        <v>0</v>
      </c>
      <c r="EM22" s="276" t="s">
        <v>789</v>
      </c>
      <c r="EN22" s="276" t="s">
        <v>789</v>
      </c>
      <c r="EO22" s="276" t="s">
        <v>789</v>
      </c>
      <c r="EP22" s="273">
        <v>0</v>
      </c>
      <c r="EQ22" s="276" t="s">
        <v>789</v>
      </c>
      <c r="ER22" s="276" t="s">
        <v>789</v>
      </c>
      <c r="ES22" s="276" t="s">
        <v>789</v>
      </c>
      <c r="ET22" s="276" t="s">
        <v>789</v>
      </c>
      <c r="EU22" s="273">
        <v>0</v>
      </c>
      <c r="EV22" s="276" t="s">
        <v>789</v>
      </c>
      <c r="EW22" s="273">
        <v>0</v>
      </c>
      <c r="EX22" s="273">
        <f t="shared" si="11"/>
        <v>0</v>
      </c>
      <c r="EY22" s="273">
        <v>0</v>
      </c>
      <c r="EZ22" s="276" t="s">
        <v>789</v>
      </c>
      <c r="FA22" s="276" t="s">
        <v>789</v>
      </c>
      <c r="FB22" s="276" t="s">
        <v>789</v>
      </c>
      <c r="FC22" s="273">
        <v>0</v>
      </c>
      <c r="FD22" s="276" t="s">
        <v>789</v>
      </c>
      <c r="FE22" s="276" t="s">
        <v>789</v>
      </c>
      <c r="FF22" s="276" t="s">
        <v>789</v>
      </c>
      <c r="FG22" s="273">
        <v>0</v>
      </c>
      <c r="FH22" s="273">
        <v>0</v>
      </c>
      <c r="FI22" s="273">
        <v>0</v>
      </c>
      <c r="FJ22" s="276" t="s">
        <v>789</v>
      </c>
      <c r="FK22" s="276" t="s">
        <v>789</v>
      </c>
      <c r="FL22" s="276" t="s">
        <v>789</v>
      </c>
      <c r="FM22" s="276" t="s">
        <v>789</v>
      </c>
      <c r="FN22" s="273">
        <v>0</v>
      </c>
      <c r="FO22" s="273">
        <v>0</v>
      </c>
      <c r="FP22" s="276" t="s">
        <v>789</v>
      </c>
      <c r="FQ22" s="276" t="s">
        <v>789</v>
      </c>
      <c r="FR22" s="276" t="s">
        <v>789</v>
      </c>
      <c r="FS22" s="273">
        <v>0</v>
      </c>
      <c r="FT22" s="273">
        <v>0</v>
      </c>
      <c r="FU22" s="276" t="s">
        <v>789</v>
      </c>
      <c r="FV22" s="273">
        <v>0</v>
      </c>
      <c r="FW22" s="273">
        <f t="shared" si="14"/>
        <v>84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33</v>
      </c>
      <c r="GD22" s="273">
        <v>17</v>
      </c>
      <c r="GE22" s="273">
        <v>0</v>
      </c>
      <c r="GF22" s="273">
        <v>34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789</v>
      </c>
      <c r="GM22" s="276" t="s">
        <v>789</v>
      </c>
      <c r="GN22" s="276" t="s">
        <v>789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0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789</v>
      </c>
      <c r="AQ23" s="276" t="s">
        <v>789</v>
      </c>
      <c r="AR23" s="273">
        <v>0</v>
      </c>
      <c r="AS23" s="276" t="s">
        <v>789</v>
      </c>
      <c r="AT23" s="276" t="s">
        <v>789</v>
      </c>
      <c r="AU23" s="273">
        <v>0</v>
      </c>
      <c r="AV23" s="276" t="s">
        <v>789</v>
      </c>
      <c r="AW23" s="273">
        <v>0</v>
      </c>
      <c r="AX23" s="276" t="s">
        <v>789</v>
      </c>
      <c r="AY23" s="273">
        <v>0</v>
      </c>
      <c r="AZ23" s="276" t="s">
        <v>789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789</v>
      </c>
      <c r="BP23" s="276" t="s">
        <v>789</v>
      </c>
      <c r="BQ23" s="276" t="s">
        <v>789</v>
      </c>
      <c r="BR23" s="276" t="s">
        <v>789</v>
      </c>
      <c r="BS23" s="276" t="s">
        <v>789</v>
      </c>
      <c r="BT23" s="276" t="s">
        <v>789</v>
      </c>
      <c r="BU23" s="276" t="s">
        <v>789</v>
      </c>
      <c r="BV23" s="276" t="s">
        <v>789</v>
      </c>
      <c r="BW23" s="276" t="s">
        <v>789</v>
      </c>
      <c r="BX23" s="273">
        <v>0</v>
      </c>
      <c r="BY23" s="276" t="s">
        <v>789</v>
      </c>
      <c r="BZ23" s="273">
        <v>0</v>
      </c>
      <c r="CA23" s="273">
        <f t="shared" si="5"/>
        <v>0</v>
      </c>
      <c r="CB23" s="276" t="s">
        <v>789</v>
      </c>
      <c r="CC23" s="276" t="s">
        <v>789</v>
      </c>
      <c r="CD23" s="276" t="s">
        <v>789</v>
      </c>
      <c r="CE23" s="276" t="s">
        <v>789</v>
      </c>
      <c r="CF23" s="276" t="s">
        <v>789</v>
      </c>
      <c r="CG23" s="276" t="s">
        <v>789</v>
      </c>
      <c r="CH23" s="276" t="s">
        <v>789</v>
      </c>
      <c r="CI23" s="276" t="s">
        <v>789</v>
      </c>
      <c r="CJ23" s="276" t="s">
        <v>789</v>
      </c>
      <c r="CK23" s="276" t="s">
        <v>789</v>
      </c>
      <c r="CL23" s="276" t="s">
        <v>789</v>
      </c>
      <c r="CM23" s="276" t="s">
        <v>789</v>
      </c>
      <c r="CN23" s="273">
        <v>0</v>
      </c>
      <c r="CO23" s="276" t="s">
        <v>789</v>
      </c>
      <c r="CP23" s="276" t="s">
        <v>789</v>
      </c>
      <c r="CQ23" s="276" t="s">
        <v>789</v>
      </c>
      <c r="CR23" s="276" t="s">
        <v>789</v>
      </c>
      <c r="CS23" s="276" t="s">
        <v>789</v>
      </c>
      <c r="CT23" s="276" t="s">
        <v>789</v>
      </c>
      <c r="CU23" s="276" t="s">
        <v>789</v>
      </c>
      <c r="CV23" s="276" t="s">
        <v>789</v>
      </c>
      <c r="CW23" s="273">
        <v>0</v>
      </c>
      <c r="CX23" s="276" t="s">
        <v>789</v>
      </c>
      <c r="CY23" s="273">
        <v>0</v>
      </c>
      <c r="CZ23" s="273">
        <f t="shared" si="7"/>
        <v>0</v>
      </c>
      <c r="DA23" s="276" t="s">
        <v>789</v>
      </c>
      <c r="DB23" s="276" t="s">
        <v>789</v>
      </c>
      <c r="DC23" s="276" t="s">
        <v>789</v>
      </c>
      <c r="DD23" s="276" t="s">
        <v>789</v>
      </c>
      <c r="DE23" s="276" t="s">
        <v>789</v>
      </c>
      <c r="DF23" s="276" t="s">
        <v>789</v>
      </c>
      <c r="DG23" s="276" t="s">
        <v>789</v>
      </c>
      <c r="DH23" s="276" t="s">
        <v>789</v>
      </c>
      <c r="DI23" s="276" t="s">
        <v>789</v>
      </c>
      <c r="DJ23" s="276" t="s">
        <v>789</v>
      </c>
      <c r="DK23" s="276" t="s">
        <v>789</v>
      </c>
      <c r="DL23" s="276" t="s">
        <v>789</v>
      </c>
      <c r="DM23" s="276" t="s">
        <v>789</v>
      </c>
      <c r="DN23" s="273">
        <v>0</v>
      </c>
      <c r="DO23" s="276" t="s">
        <v>789</v>
      </c>
      <c r="DP23" s="276" t="s">
        <v>789</v>
      </c>
      <c r="DQ23" s="276" t="s">
        <v>789</v>
      </c>
      <c r="DR23" s="276" t="s">
        <v>789</v>
      </c>
      <c r="DS23" s="276" t="s">
        <v>789</v>
      </c>
      <c r="DT23" s="276" t="s">
        <v>789</v>
      </c>
      <c r="DU23" s="276" t="s">
        <v>789</v>
      </c>
      <c r="DV23" s="273">
        <v>0</v>
      </c>
      <c r="DW23" s="276" t="s">
        <v>789</v>
      </c>
      <c r="DX23" s="273">
        <v>0</v>
      </c>
      <c r="DY23" s="273">
        <f t="shared" si="9"/>
        <v>0</v>
      </c>
      <c r="DZ23" s="276" t="s">
        <v>789</v>
      </c>
      <c r="EA23" s="276" t="s">
        <v>789</v>
      </c>
      <c r="EB23" s="276" t="s">
        <v>789</v>
      </c>
      <c r="EC23" s="276" t="s">
        <v>789</v>
      </c>
      <c r="ED23" s="276" t="s">
        <v>789</v>
      </c>
      <c r="EE23" s="276" t="s">
        <v>789</v>
      </c>
      <c r="EF23" s="276" t="s">
        <v>789</v>
      </c>
      <c r="EG23" s="276" t="s">
        <v>789</v>
      </c>
      <c r="EH23" s="276" t="s">
        <v>789</v>
      </c>
      <c r="EI23" s="276" t="s">
        <v>789</v>
      </c>
      <c r="EJ23" s="276" t="s">
        <v>789</v>
      </c>
      <c r="EK23" s="276" t="s">
        <v>789</v>
      </c>
      <c r="EL23" s="273">
        <v>0</v>
      </c>
      <c r="EM23" s="276" t="s">
        <v>789</v>
      </c>
      <c r="EN23" s="276" t="s">
        <v>789</v>
      </c>
      <c r="EO23" s="276" t="s">
        <v>789</v>
      </c>
      <c r="EP23" s="273">
        <v>0</v>
      </c>
      <c r="EQ23" s="276" t="s">
        <v>789</v>
      </c>
      <c r="ER23" s="276" t="s">
        <v>789</v>
      </c>
      <c r="ES23" s="276" t="s">
        <v>789</v>
      </c>
      <c r="ET23" s="276" t="s">
        <v>789</v>
      </c>
      <c r="EU23" s="273">
        <v>0</v>
      </c>
      <c r="EV23" s="276" t="s">
        <v>789</v>
      </c>
      <c r="EW23" s="273">
        <v>0</v>
      </c>
      <c r="EX23" s="273">
        <f t="shared" si="11"/>
        <v>0</v>
      </c>
      <c r="EY23" s="273">
        <v>0</v>
      </c>
      <c r="EZ23" s="276" t="s">
        <v>789</v>
      </c>
      <c r="FA23" s="276" t="s">
        <v>789</v>
      </c>
      <c r="FB23" s="276" t="s">
        <v>789</v>
      </c>
      <c r="FC23" s="273">
        <v>0</v>
      </c>
      <c r="FD23" s="276" t="s">
        <v>789</v>
      </c>
      <c r="FE23" s="276" t="s">
        <v>789</v>
      </c>
      <c r="FF23" s="276" t="s">
        <v>789</v>
      </c>
      <c r="FG23" s="273">
        <v>0</v>
      </c>
      <c r="FH23" s="273">
        <v>0</v>
      </c>
      <c r="FI23" s="273">
        <v>0</v>
      </c>
      <c r="FJ23" s="276" t="s">
        <v>789</v>
      </c>
      <c r="FK23" s="276" t="s">
        <v>789</v>
      </c>
      <c r="FL23" s="276" t="s">
        <v>789</v>
      </c>
      <c r="FM23" s="276" t="s">
        <v>789</v>
      </c>
      <c r="FN23" s="273">
        <v>0</v>
      </c>
      <c r="FO23" s="273">
        <v>0</v>
      </c>
      <c r="FP23" s="276" t="s">
        <v>789</v>
      </c>
      <c r="FQ23" s="276" t="s">
        <v>789</v>
      </c>
      <c r="FR23" s="276" t="s">
        <v>789</v>
      </c>
      <c r="FS23" s="273">
        <v>0</v>
      </c>
      <c r="FT23" s="273">
        <v>0</v>
      </c>
      <c r="FU23" s="276" t="s">
        <v>789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789</v>
      </c>
      <c r="GM23" s="276" t="s">
        <v>789</v>
      </c>
      <c r="GN23" s="276" t="s">
        <v>789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240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44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191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5</v>
      </c>
      <c r="AC24" s="273">
        <f t="shared" si="1"/>
        <v>191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789</v>
      </c>
      <c r="AQ24" s="276" t="s">
        <v>789</v>
      </c>
      <c r="AR24" s="273">
        <v>0</v>
      </c>
      <c r="AS24" s="276" t="s">
        <v>789</v>
      </c>
      <c r="AT24" s="276" t="s">
        <v>789</v>
      </c>
      <c r="AU24" s="273">
        <v>191</v>
      </c>
      <c r="AV24" s="276" t="s">
        <v>789</v>
      </c>
      <c r="AW24" s="273">
        <v>0</v>
      </c>
      <c r="AX24" s="276" t="s">
        <v>789</v>
      </c>
      <c r="AY24" s="273">
        <v>0</v>
      </c>
      <c r="AZ24" s="276" t="s">
        <v>789</v>
      </c>
      <c r="BA24" s="273">
        <v>0</v>
      </c>
      <c r="BB24" s="273">
        <f t="shared" si="3"/>
        <v>5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789</v>
      </c>
      <c r="BP24" s="276" t="s">
        <v>789</v>
      </c>
      <c r="BQ24" s="276" t="s">
        <v>789</v>
      </c>
      <c r="BR24" s="276" t="s">
        <v>789</v>
      </c>
      <c r="BS24" s="276" t="s">
        <v>789</v>
      </c>
      <c r="BT24" s="276" t="s">
        <v>789</v>
      </c>
      <c r="BU24" s="276" t="s">
        <v>789</v>
      </c>
      <c r="BV24" s="276" t="s">
        <v>789</v>
      </c>
      <c r="BW24" s="276" t="s">
        <v>789</v>
      </c>
      <c r="BX24" s="273">
        <v>0</v>
      </c>
      <c r="BY24" s="276" t="s">
        <v>789</v>
      </c>
      <c r="BZ24" s="273">
        <v>5</v>
      </c>
      <c r="CA24" s="273">
        <f t="shared" si="5"/>
        <v>0</v>
      </c>
      <c r="CB24" s="276" t="s">
        <v>789</v>
      </c>
      <c r="CC24" s="276" t="s">
        <v>789</v>
      </c>
      <c r="CD24" s="276" t="s">
        <v>789</v>
      </c>
      <c r="CE24" s="276" t="s">
        <v>789</v>
      </c>
      <c r="CF24" s="276" t="s">
        <v>789</v>
      </c>
      <c r="CG24" s="276" t="s">
        <v>789</v>
      </c>
      <c r="CH24" s="276" t="s">
        <v>789</v>
      </c>
      <c r="CI24" s="276" t="s">
        <v>789</v>
      </c>
      <c r="CJ24" s="276" t="s">
        <v>789</v>
      </c>
      <c r="CK24" s="276" t="s">
        <v>789</v>
      </c>
      <c r="CL24" s="276" t="s">
        <v>789</v>
      </c>
      <c r="CM24" s="276" t="s">
        <v>789</v>
      </c>
      <c r="CN24" s="273">
        <v>0</v>
      </c>
      <c r="CO24" s="276" t="s">
        <v>789</v>
      </c>
      <c r="CP24" s="276" t="s">
        <v>789</v>
      </c>
      <c r="CQ24" s="276" t="s">
        <v>789</v>
      </c>
      <c r="CR24" s="276" t="s">
        <v>789</v>
      </c>
      <c r="CS24" s="276" t="s">
        <v>789</v>
      </c>
      <c r="CT24" s="276" t="s">
        <v>789</v>
      </c>
      <c r="CU24" s="276" t="s">
        <v>789</v>
      </c>
      <c r="CV24" s="276" t="s">
        <v>789</v>
      </c>
      <c r="CW24" s="273">
        <v>0</v>
      </c>
      <c r="CX24" s="276" t="s">
        <v>789</v>
      </c>
      <c r="CY24" s="273">
        <v>0</v>
      </c>
      <c r="CZ24" s="273">
        <f t="shared" si="7"/>
        <v>0</v>
      </c>
      <c r="DA24" s="276" t="s">
        <v>789</v>
      </c>
      <c r="DB24" s="276" t="s">
        <v>789</v>
      </c>
      <c r="DC24" s="276" t="s">
        <v>789</v>
      </c>
      <c r="DD24" s="276" t="s">
        <v>789</v>
      </c>
      <c r="DE24" s="276" t="s">
        <v>789</v>
      </c>
      <c r="DF24" s="276" t="s">
        <v>789</v>
      </c>
      <c r="DG24" s="276" t="s">
        <v>789</v>
      </c>
      <c r="DH24" s="276" t="s">
        <v>789</v>
      </c>
      <c r="DI24" s="276" t="s">
        <v>789</v>
      </c>
      <c r="DJ24" s="276" t="s">
        <v>789</v>
      </c>
      <c r="DK24" s="276" t="s">
        <v>789</v>
      </c>
      <c r="DL24" s="276" t="s">
        <v>789</v>
      </c>
      <c r="DM24" s="276" t="s">
        <v>789</v>
      </c>
      <c r="DN24" s="273">
        <v>0</v>
      </c>
      <c r="DO24" s="276" t="s">
        <v>789</v>
      </c>
      <c r="DP24" s="276" t="s">
        <v>789</v>
      </c>
      <c r="DQ24" s="276" t="s">
        <v>789</v>
      </c>
      <c r="DR24" s="276" t="s">
        <v>789</v>
      </c>
      <c r="DS24" s="276" t="s">
        <v>789</v>
      </c>
      <c r="DT24" s="276" t="s">
        <v>789</v>
      </c>
      <c r="DU24" s="276" t="s">
        <v>789</v>
      </c>
      <c r="DV24" s="273">
        <v>0</v>
      </c>
      <c r="DW24" s="276" t="s">
        <v>789</v>
      </c>
      <c r="DX24" s="273">
        <v>0</v>
      </c>
      <c r="DY24" s="273">
        <f t="shared" si="9"/>
        <v>0</v>
      </c>
      <c r="DZ24" s="276" t="s">
        <v>789</v>
      </c>
      <c r="EA24" s="276" t="s">
        <v>789</v>
      </c>
      <c r="EB24" s="276" t="s">
        <v>789</v>
      </c>
      <c r="EC24" s="276" t="s">
        <v>789</v>
      </c>
      <c r="ED24" s="276" t="s">
        <v>789</v>
      </c>
      <c r="EE24" s="276" t="s">
        <v>789</v>
      </c>
      <c r="EF24" s="276" t="s">
        <v>789</v>
      </c>
      <c r="EG24" s="276" t="s">
        <v>789</v>
      </c>
      <c r="EH24" s="276" t="s">
        <v>789</v>
      </c>
      <c r="EI24" s="276" t="s">
        <v>789</v>
      </c>
      <c r="EJ24" s="276" t="s">
        <v>789</v>
      </c>
      <c r="EK24" s="276" t="s">
        <v>789</v>
      </c>
      <c r="EL24" s="273">
        <v>0</v>
      </c>
      <c r="EM24" s="276" t="s">
        <v>789</v>
      </c>
      <c r="EN24" s="276" t="s">
        <v>789</v>
      </c>
      <c r="EO24" s="276" t="s">
        <v>789</v>
      </c>
      <c r="EP24" s="273">
        <v>0</v>
      </c>
      <c r="EQ24" s="276" t="s">
        <v>789</v>
      </c>
      <c r="ER24" s="276" t="s">
        <v>789</v>
      </c>
      <c r="ES24" s="276" t="s">
        <v>789</v>
      </c>
      <c r="ET24" s="276" t="s">
        <v>789</v>
      </c>
      <c r="EU24" s="273">
        <v>0</v>
      </c>
      <c r="EV24" s="276" t="s">
        <v>789</v>
      </c>
      <c r="EW24" s="273">
        <v>0</v>
      </c>
      <c r="EX24" s="273">
        <f t="shared" si="11"/>
        <v>0</v>
      </c>
      <c r="EY24" s="273">
        <v>0</v>
      </c>
      <c r="EZ24" s="276" t="s">
        <v>789</v>
      </c>
      <c r="FA24" s="276" t="s">
        <v>789</v>
      </c>
      <c r="FB24" s="276" t="s">
        <v>789</v>
      </c>
      <c r="FC24" s="273">
        <v>0</v>
      </c>
      <c r="FD24" s="276" t="s">
        <v>789</v>
      </c>
      <c r="FE24" s="276" t="s">
        <v>789</v>
      </c>
      <c r="FF24" s="276" t="s">
        <v>789</v>
      </c>
      <c r="FG24" s="273">
        <v>0</v>
      </c>
      <c r="FH24" s="273">
        <v>0</v>
      </c>
      <c r="FI24" s="273">
        <v>0</v>
      </c>
      <c r="FJ24" s="276" t="s">
        <v>789</v>
      </c>
      <c r="FK24" s="276" t="s">
        <v>789</v>
      </c>
      <c r="FL24" s="276" t="s">
        <v>789</v>
      </c>
      <c r="FM24" s="276" t="s">
        <v>789</v>
      </c>
      <c r="FN24" s="273">
        <v>0</v>
      </c>
      <c r="FO24" s="273">
        <v>0</v>
      </c>
      <c r="FP24" s="276" t="s">
        <v>789</v>
      </c>
      <c r="FQ24" s="276" t="s">
        <v>789</v>
      </c>
      <c r="FR24" s="276" t="s">
        <v>789</v>
      </c>
      <c r="FS24" s="273">
        <v>0</v>
      </c>
      <c r="FT24" s="273">
        <v>0</v>
      </c>
      <c r="FU24" s="276" t="s">
        <v>789</v>
      </c>
      <c r="FV24" s="273">
        <v>0</v>
      </c>
      <c r="FW24" s="273">
        <f t="shared" si="14"/>
        <v>44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44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789</v>
      </c>
      <c r="GM24" s="276" t="s">
        <v>789</v>
      </c>
      <c r="GN24" s="276" t="s">
        <v>789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6"/>
      <c r="AQ25" s="276"/>
      <c r="AR25" s="273"/>
      <c r="AS25" s="276"/>
      <c r="AT25" s="276"/>
      <c r="AU25" s="273"/>
      <c r="AV25" s="276"/>
      <c r="AW25" s="273"/>
      <c r="AX25" s="276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6"/>
      <c r="BP25" s="276"/>
      <c r="BQ25" s="276"/>
      <c r="BR25" s="276"/>
      <c r="BS25" s="276"/>
      <c r="BT25" s="276"/>
      <c r="BU25" s="276"/>
      <c r="BV25" s="276"/>
      <c r="BW25" s="276"/>
      <c r="BX25" s="273"/>
      <c r="BY25" s="276"/>
      <c r="BZ25" s="273"/>
      <c r="CA25" s="273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3"/>
      <c r="CO25" s="276"/>
      <c r="CP25" s="276"/>
      <c r="CQ25" s="276"/>
      <c r="CR25" s="276"/>
      <c r="CS25" s="276"/>
      <c r="CT25" s="276"/>
      <c r="CU25" s="276"/>
      <c r="CV25" s="276"/>
      <c r="CW25" s="273"/>
      <c r="CX25" s="276"/>
      <c r="CY25" s="273"/>
      <c r="CZ25" s="273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3"/>
      <c r="DO25" s="276"/>
      <c r="DP25" s="276"/>
      <c r="DQ25" s="276"/>
      <c r="DR25" s="276"/>
      <c r="DS25" s="276"/>
      <c r="DT25" s="276"/>
      <c r="DU25" s="276"/>
      <c r="DV25" s="273"/>
      <c r="DW25" s="276"/>
      <c r="DX25" s="273"/>
      <c r="DY25" s="273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3"/>
      <c r="EM25" s="276"/>
      <c r="EN25" s="276"/>
      <c r="EO25" s="276"/>
      <c r="EP25" s="273"/>
      <c r="EQ25" s="276"/>
      <c r="ER25" s="276"/>
      <c r="ES25" s="276"/>
      <c r="ET25" s="276"/>
      <c r="EU25" s="273"/>
      <c r="EV25" s="276"/>
      <c r="EW25" s="273"/>
      <c r="EX25" s="273"/>
      <c r="EY25" s="273"/>
      <c r="EZ25" s="276"/>
      <c r="FA25" s="276"/>
      <c r="FB25" s="276"/>
      <c r="FC25" s="273"/>
      <c r="FD25" s="276"/>
      <c r="FE25" s="276"/>
      <c r="FF25" s="276"/>
      <c r="FG25" s="273"/>
      <c r="FH25" s="273"/>
      <c r="FI25" s="273"/>
      <c r="FJ25" s="276"/>
      <c r="FK25" s="276"/>
      <c r="FL25" s="276"/>
      <c r="FM25" s="276"/>
      <c r="FN25" s="273"/>
      <c r="FO25" s="273"/>
      <c r="FP25" s="276"/>
      <c r="FQ25" s="276"/>
      <c r="FR25" s="276"/>
      <c r="FS25" s="273"/>
      <c r="FT25" s="273"/>
      <c r="FU25" s="276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6"/>
      <c r="GM25" s="276"/>
      <c r="GN25" s="276"/>
      <c r="GO25" s="273"/>
      <c r="GP25" s="273"/>
      <c r="GQ25" s="273"/>
      <c r="GR25" s="273"/>
      <c r="GS25" s="273"/>
      <c r="GT25" s="273"/>
      <c r="GU25" s="273"/>
    </row>
    <row r="26" spans="1:20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6"/>
      <c r="AQ26" s="276"/>
      <c r="AR26" s="273"/>
      <c r="AS26" s="276"/>
      <c r="AT26" s="276"/>
      <c r="AU26" s="273"/>
      <c r="AV26" s="276"/>
      <c r="AW26" s="273"/>
      <c r="AX26" s="276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6"/>
      <c r="BP26" s="276"/>
      <c r="BQ26" s="276"/>
      <c r="BR26" s="276"/>
      <c r="BS26" s="276"/>
      <c r="BT26" s="276"/>
      <c r="BU26" s="276"/>
      <c r="BV26" s="276"/>
      <c r="BW26" s="276"/>
      <c r="BX26" s="273"/>
      <c r="BY26" s="276"/>
      <c r="BZ26" s="273"/>
      <c r="CA26" s="273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3"/>
      <c r="CO26" s="276"/>
      <c r="CP26" s="276"/>
      <c r="CQ26" s="276"/>
      <c r="CR26" s="276"/>
      <c r="CS26" s="276"/>
      <c r="CT26" s="276"/>
      <c r="CU26" s="276"/>
      <c r="CV26" s="276"/>
      <c r="CW26" s="273"/>
      <c r="CX26" s="276"/>
      <c r="CY26" s="273"/>
      <c r="CZ26" s="273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3"/>
      <c r="DO26" s="276"/>
      <c r="DP26" s="276"/>
      <c r="DQ26" s="276"/>
      <c r="DR26" s="276"/>
      <c r="DS26" s="276"/>
      <c r="DT26" s="276"/>
      <c r="DU26" s="276"/>
      <c r="DV26" s="273"/>
      <c r="DW26" s="276"/>
      <c r="DX26" s="273"/>
      <c r="DY26" s="273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3"/>
      <c r="EM26" s="276"/>
      <c r="EN26" s="276"/>
      <c r="EO26" s="276"/>
      <c r="EP26" s="273"/>
      <c r="EQ26" s="276"/>
      <c r="ER26" s="276"/>
      <c r="ES26" s="276"/>
      <c r="ET26" s="276"/>
      <c r="EU26" s="273"/>
      <c r="EV26" s="276"/>
      <c r="EW26" s="273"/>
      <c r="EX26" s="273"/>
      <c r="EY26" s="273"/>
      <c r="EZ26" s="276"/>
      <c r="FA26" s="276"/>
      <c r="FB26" s="276"/>
      <c r="FC26" s="273"/>
      <c r="FD26" s="276"/>
      <c r="FE26" s="276"/>
      <c r="FF26" s="276"/>
      <c r="FG26" s="273"/>
      <c r="FH26" s="273"/>
      <c r="FI26" s="273"/>
      <c r="FJ26" s="276"/>
      <c r="FK26" s="276"/>
      <c r="FL26" s="276"/>
      <c r="FM26" s="276"/>
      <c r="FN26" s="273"/>
      <c r="FO26" s="273"/>
      <c r="FP26" s="276"/>
      <c r="FQ26" s="276"/>
      <c r="FR26" s="276"/>
      <c r="FS26" s="273"/>
      <c r="FT26" s="273"/>
      <c r="FU26" s="276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6"/>
      <c r="GM26" s="276"/>
      <c r="GN26" s="276"/>
      <c r="GO26" s="273"/>
      <c r="GP26" s="273"/>
      <c r="GQ26" s="273"/>
      <c r="GR26" s="273"/>
      <c r="GS26" s="273"/>
      <c r="GT26" s="273"/>
      <c r="GU26" s="273"/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4">
    <sortCondition ref="A8:A24"/>
    <sortCondition ref="B8:B24"/>
    <sortCondition ref="C8:C24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3" man="1"/>
    <brk id="53" min="1" max="23" man="1"/>
    <brk id="78" min="1" max="23" man="1"/>
    <brk id="103" min="1" max="23" man="1"/>
    <brk id="128" min="1" max="23" man="1"/>
    <brk id="153" min="1" max="23" man="1"/>
    <brk id="178" min="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37000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37201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37202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37203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37204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37205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37206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37207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37208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37322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37324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37341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37364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37386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37387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37403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37404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37406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>
        <f t="shared" ca="1" si="13"/>
        <v>0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>
        <f t="shared" ca="1" si="13"/>
        <v>0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2F2965-5437-47C3-A6C0-BB893F7A1354}"/>
</file>

<file path=customXml/itemProps2.xml><?xml version="1.0" encoding="utf-8"?>
<ds:datastoreItem xmlns:ds="http://schemas.openxmlformats.org/officeDocument/2006/customXml" ds:itemID="{9F412B0B-8F77-4935-BE72-813B2FCA7BF7}"/>
</file>

<file path=customXml/itemProps3.xml><?xml version="1.0" encoding="utf-8"?>
<ds:datastoreItem xmlns:ds="http://schemas.openxmlformats.org/officeDocument/2006/customXml" ds:itemID="{C8596D27-1B3F-4E43-85A5-43BE0C5E3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