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4広島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市町村分担金内訳!$A$6:$DU$10</definedName>
    <definedName name="_xlnm._FilterDatabase" localSheetId="4" hidden="1">組合分担金内訳!$A$6:$BE$29</definedName>
    <definedName name="_xlnm._FilterDatabase" localSheetId="3" hidden="1">'廃棄物事業経費（歳出）'!$A$6:$CI$33</definedName>
    <definedName name="_xlnm._FilterDatabase" localSheetId="2" hidden="1">'廃棄物事業経費（歳入）'!$A$6:$AE$33</definedName>
    <definedName name="_xlnm._FilterDatabase" localSheetId="0" hidden="1">'廃棄物事業経費（市町村）'!$A$6:$DJ$29</definedName>
    <definedName name="_xlnm._FilterDatabase" localSheetId="1" hidden="1">'廃棄物事業経費（組合）'!$A$6:$DJ$10</definedName>
    <definedName name="_xlnm.Print_Area" localSheetId="6">経費集計!$A$1:$M$33</definedName>
    <definedName name="_xlnm.Print_Area" localSheetId="5">市町村分担金内訳!$2:$11</definedName>
    <definedName name="_xlnm.Print_Area" localSheetId="4">組合分担金内訳!$2:$30</definedName>
    <definedName name="_xlnm.Print_Area" localSheetId="3">'廃棄物事業経費（歳出）'!$2:$34</definedName>
    <definedName name="_xlnm.Print_Area" localSheetId="2">'廃棄物事業経費（歳入）'!$2:$34</definedName>
    <definedName name="_xlnm.Print_Area" localSheetId="0">'廃棄物事業経費（市町村）'!$2:$30</definedName>
    <definedName name="_xlnm.Print_Area" localSheetId="1">'廃棄物事業経費（組合）'!$2:$11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D8" i="6"/>
  <c r="D9" i="6"/>
  <c r="D10" i="6"/>
  <c r="D11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I9" i="5"/>
  <c r="I11" i="5"/>
  <c r="I15" i="5"/>
  <c r="I17" i="5"/>
  <c r="I21" i="5"/>
  <c r="I23" i="5"/>
  <c r="I27" i="5"/>
  <c r="I29" i="5"/>
  <c r="H8" i="5"/>
  <c r="H9" i="5"/>
  <c r="H10" i="5"/>
  <c r="H11" i="5"/>
  <c r="H12" i="5"/>
  <c r="I12" i="5" s="1"/>
  <c r="H13" i="5"/>
  <c r="H14" i="5"/>
  <c r="H15" i="5"/>
  <c r="H16" i="5"/>
  <c r="H17" i="5"/>
  <c r="H18" i="5"/>
  <c r="I18" i="5" s="1"/>
  <c r="H19" i="5"/>
  <c r="H20" i="5"/>
  <c r="H21" i="5"/>
  <c r="H22" i="5"/>
  <c r="H23" i="5"/>
  <c r="H24" i="5"/>
  <c r="I24" i="5" s="1"/>
  <c r="H25" i="5"/>
  <c r="H26" i="5"/>
  <c r="H27" i="5"/>
  <c r="H28" i="5"/>
  <c r="H29" i="5"/>
  <c r="H30" i="5"/>
  <c r="I30" i="5" s="1"/>
  <c r="G8" i="5"/>
  <c r="I8" i="5" s="1"/>
  <c r="G9" i="5"/>
  <c r="G10" i="5"/>
  <c r="I10" i="5" s="1"/>
  <c r="G11" i="5"/>
  <c r="G12" i="5"/>
  <c r="G13" i="5"/>
  <c r="I13" i="5" s="1"/>
  <c r="G14" i="5"/>
  <c r="I14" i="5" s="1"/>
  <c r="G15" i="5"/>
  <c r="G16" i="5"/>
  <c r="I16" i="5" s="1"/>
  <c r="G17" i="5"/>
  <c r="G18" i="5"/>
  <c r="G19" i="5"/>
  <c r="I19" i="5" s="1"/>
  <c r="G20" i="5"/>
  <c r="I20" i="5" s="1"/>
  <c r="G21" i="5"/>
  <c r="G22" i="5"/>
  <c r="I22" i="5" s="1"/>
  <c r="G23" i="5"/>
  <c r="G24" i="5"/>
  <c r="G25" i="5"/>
  <c r="I25" i="5" s="1"/>
  <c r="G26" i="5"/>
  <c r="I26" i="5" s="1"/>
  <c r="G27" i="5"/>
  <c r="G28" i="5"/>
  <c r="I28" i="5" s="1"/>
  <c r="G29" i="5"/>
  <c r="G30" i="5"/>
  <c r="F8" i="5"/>
  <c r="F12" i="5"/>
  <c r="F14" i="5"/>
  <c r="F18" i="5"/>
  <c r="F20" i="5"/>
  <c r="F24" i="5"/>
  <c r="F26" i="5"/>
  <c r="F30" i="5"/>
  <c r="E8" i="5"/>
  <c r="E9" i="5"/>
  <c r="F9" i="5" s="1"/>
  <c r="E10" i="5"/>
  <c r="E11" i="5"/>
  <c r="E12" i="5"/>
  <c r="E13" i="5"/>
  <c r="E14" i="5"/>
  <c r="E15" i="5"/>
  <c r="F15" i="5" s="1"/>
  <c r="E16" i="5"/>
  <c r="E17" i="5"/>
  <c r="E18" i="5"/>
  <c r="E19" i="5"/>
  <c r="E20" i="5"/>
  <c r="E21" i="5"/>
  <c r="F21" i="5" s="1"/>
  <c r="E22" i="5"/>
  <c r="E23" i="5"/>
  <c r="E24" i="5"/>
  <c r="E25" i="5"/>
  <c r="E26" i="5"/>
  <c r="E27" i="5"/>
  <c r="F27" i="5" s="1"/>
  <c r="E28" i="5"/>
  <c r="E29" i="5"/>
  <c r="E30" i="5"/>
  <c r="D8" i="5"/>
  <c r="D9" i="5"/>
  <c r="D10" i="5"/>
  <c r="F10" i="5" s="1"/>
  <c r="D11" i="5"/>
  <c r="F11" i="5" s="1"/>
  <c r="D12" i="5"/>
  <c r="D13" i="5"/>
  <c r="F13" i="5" s="1"/>
  <c r="D14" i="5"/>
  <c r="D15" i="5"/>
  <c r="D16" i="5"/>
  <c r="F16" i="5" s="1"/>
  <c r="D17" i="5"/>
  <c r="F17" i="5" s="1"/>
  <c r="D18" i="5"/>
  <c r="D19" i="5"/>
  <c r="F19" i="5" s="1"/>
  <c r="D20" i="5"/>
  <c r="D21" i="5"/>
  <c r="D22" i="5"/>
  <c r="F22" i="5" s="1"/>
  <c r="D23" i="5"/>
  <c r="F23" i="5" s="1"/>
  <c r="D24" i="5"/>
  <c r="D25" i="5"/>
  <c r="F25" i="5" s="1"/>
  <c r="D26" i="5"/>
  <c r="D27" i="5"/>
  <c r="D28" i="5"/>
  <c r="F28" i="5" s="1"/>
  <c r="D29" i="5"/>
  <c r="F29" i="5" s="1"/>
  <c r="D30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A1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V26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P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I17" i="4"/>
  <c r="BH26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T8" i="4"/>
  <c r="AT9" i="4"/>
  <c r="AT10" i="4"/>
  <c r="AT11" i="4"/>
  <c r="AN11" i="4" s="1"/>
  <c r="BG11" i="4" s="1"/>
  <c r="AT12" i="4"/>
  <c r="AT13" i="4"/>
  <c r="AT14" i="4"/>
  <c r="AT15" i="4"/>
  <c r="AT16" i="4"/>
  <c r="AT17" i="4"/>
  <c r="AN17" i="4" s="1"/>
  <c r="BG17" i="4" s="1"/>
  <c r="AT18" i="4"/>
  <c r="AT19" i="4"/>
  <c r="AT20" i="4"/>
  <c r="AT21" i="4"/>
  <c r="AT22" i="4"/>
  <c r="AT23" i="4"/>
  <c r="AN23" i="4" s="1"/>
  <c r="BG23" i="4" s="1"/>
  <c r="AT24" i="4"/>
  <c r="AT25" i="4"/>
  <c r="AT26" i="4"/>
  <c r="AT27" i="4"/>
  <c r="AT28" i="4"/>
  <c r="AT29" i="4"/>
  <c r="AN29" i="4" s="1"/>
  <c r="BG29" i="4" s="1"/>
  <c r="AT30" i="4"/>
  <c r="AT31" i="4"/>
  <c r="AT32" i="4"/>
  <c r="AT33" i="4"/>
  <c r="AT34" i="4"/>
  <c r="AO8" i="4"/>
  <c r="AN8" i="4" s="1"/>
  <c r="BG8" i="4" s="1"/>
  <c r="AO9" i="4"/>
  <c r="AO10" i="4"/>
  <c r="AN10" i="4" s="1"/>
  <c r="AO11" i="4"/>
  <c r="AO12" i="4"/>
  <c r="AN12" i="4" s="1"/>
  <c r="AO13" i="4"/>
  <c r="AO14" i="4"/>
  <c r="AN14" i="4" s="1"/>
  <c r="BG14" i="4" s="1"/>
  <c r="AO15" i="4"/>
  <c r="AO16" i="4"/>
  <c r="AN16" i="4" s="1"/>
  <c r="AO17" i="4"/>
  <c r="AO18" i="4"/>
  <c r="AN18" i="4" s="1"/>
  <c r="AO19" i="4"/>
  <c r="AO20" i="4"/>
  <c r="AN20" i="4" s="1"/>
  <c r="BG20" i="4" s="1"/>
  <c r="AO21" i="4"/>
  <c r="AO22" i="4"/>
  <c r="AN22" i="4" s="1"/>
  <c r="AO23" i="4"/>
  <c r="AO24" i="4"/>
  <c r="AN24" i="4" s="1"/>
  <c r="AO25" i="4"/>
  <c r="AO26" i="4"/>
  <c r="AN26" i="4" s="1"/>
  <c r="BG26" i="4" s="1"/>
  <c r="AO27" i="4"/>
  <c r="AO28" i="4"/>
  <c r="AN28" i="4" s="1"/>
  <c r="AO29" i="4"/>
  <c r="AO30" i="4"/>
  <c r="AN30" i="4" s="1"/>
  <c r="AO31" i="4"/>
  <c r="AO32" i="4"/>
  <c r="AN32" i="4" s="1"/>
  <c r="BG32" i="4" s="1"/>
  <c r="AO33" i="4"/>
  <c r="AO34" i="4"/>
  <c r="AN34" i="4" s="1"/>
  <c r="AN9" i="4"/>
  <c r="BG9" i="4" s="1"/>
  <c r="AN13" i="4"/>
  <c r="BG13" i="4" s="1"/>
  <c r="AN15" i="4"/>
  <c r="BG15" i="4" s="1"/>
  <c r="AN19" i="4"/>
  <c r="BG19" i="4" s="1"/>
  <c r="AN21" i="4"/>
  <c r="BG21" i="4" s="1"/>
  <c r="AN25" i="4"/>
  <c r="BG25" i="4" s="1"/>
  <c r="AN27" i="4"/>
  <c r="BG27" i="4" s="1"/>
  <c r="AN31" i="4"/>
  <c r="BG31" i="4" s="1"/>
  <c r="AN33" i="4"/>
  <c r="BG33" i="4" s="1"/>
  <c r="AG8" i="4"/>
  <c r="AF8" i="4" s="1"/>
  <c r="AG9" i="4"/>
  <c r="AG10" i="4"/>
  <c r="AF10" i="4" s="1"/>
  <c r="AG11" i="4"/>
  <c r="AG12" i="4"/>
  <c r="AF12" i="4" s="1"/>
  <c r="AG13" i="4"/>
  <c r="AG14" i="4"/>
  <c r="AF14" i="4" s="1"/>
  <c r="BH14" i="4" s="1"/>
  <c r="AG15" i="4"/>
  <c r="AG16" i="4"/>
  <c r="AF16" i="4" s="1"/>
  <c r="AG17" i="4"/>
  <c r="AG18" i="4"/>
  <c r="AF18" i="4" s="1"/>
  <c r="AG19" i="4"/>
  <c r="AG20" i="4"/>
  <c r="AF20" i="4" s="1"/>
  <c r="AG21" i="4"/>
  <c r="AG22" i="4"/>
  <c r="AF22" i="4" s="1"/>
  <c r="AG23" i="4"/>
  <c r="AG24" i="4"/>
  <c r="AF24" i="4" s="1"/>
  <c r="AG25" i="4"/>
  <c r="AG26" i="4"/>
  <c r="AF26" i="4" s="1"/>
  <c r="AG27" i="4"/>
  <c r="AG28" i="4"/>
  <c r="AF28" i="4" s="1"/>
  <c r="AG29" i="4"/>
  <c r="AG30" i="4"/>
  <c r="AF30" i="4" s="1"/>
  <c r="AG31" i="4"/>
  <c r="AG32" i="4"/>
  <c r="AF32" i="4" s="1"/>
  <c r="AG33" i="4"/>
  <c r="AG34" i="4"/>
  <c r="AF34" i="4" s="1"/>
  <c r="AF9" i="4"/>
  <c r="AF11" i="4"/>
  <c r="AF13" i="4"/>
  <c r="AF15" i="4"/>
  <c r="AF17" i="4"/>
  <c r="AF19" i="4"/>
  <c r="AF21" i="4"/>
  <c r="AF23" i="4"/>
  <c r="AF25" i="4"/>
  <c r="AF27" i="4"/>
  <c r="AF29" i="4"/>
  <c r="AF31" i="4"/>
  <c r="AF33" i="4"/>
  <c r="W8" i="4"/>
  <c r="W9" i="4"/>
  <c r="CA9" i="4" s="1"/>
  <c r="W10" i="4"/>
  <c r="CA10" i="4" s="1"/>
  <c r="W11" i="4"/>
  <c r="CA11" i="4" s="1"/>
  <c r="W12" i="4"/>
  <c r="CA12" i="4" s="1"/>
  <c r="W13" i="4"/>
  <c r="CA13" i="4" s="1"/>
  <c r="W14" i="4"/>
  <c r="W15" i="4"/>
  <c r="CA15" i="4" s="1"/>
  <c r="W16" i="4"/>
  <c r="CA16" i="4" s="1"/>
  <c r="W17" i="4"/>
  <c r="W18" i="4"/>
  <c r="CA18" i="4" s="1"/>
  <c r="W19" i="4"/>
  <c r="CA19" i="4" s="1"/>
  <c r="W20" i="4"/>
  <c r="W21" i="4"/>
  <c r="CA21" i="4" s="1"/>
  <c r="W22" i="4"/>
  <c r="CA22" i="4" s="1"/>
  <c r="W23" i="4"/>
  <c r="CA23" i="4" s="1"/>
  <c r="W24" i="4"/>
  <c r="CA24" i="4" s="1"/>
  <c r="W25" i="4"/>
  <c r="CA25" i="4" s="1"/>
  <c r="W26" i="4"/>
  <c r="W27" i="4"/>
  <c r="CA27" i="4" s="1"/>
  <c r="W28" i="4"/>
  <c r="CA28" i="4" s="1"/>
  <c r="W29" i="4"/>
  <c r="CA29" i="4" s="1"/>
  <c r="W30" i="4"/>
  <c r="CA30" i="4" s="1"/>
  <c r="W31" i="4"/>
  <c r="CA31" i="4" s="1"/>
  <c r="W32" i="4"/>
  <c r="W33" i="4"/>
  <c r="CA33" i="4" s="1"/>
  <c r="W34" i="4"/>
  <c r="CA34" i="4" s="1"/>
  <c r="R8" i="4"/>
  <c r="BV8" i="4" s="1"/>
  <c r="R9" i="4"/>
  <c r="BV9" i="4" s="1"/>
  <c r="R10" i="4"/>
  <c r="BV10" i="4" s="1"/>
  <c r="R11" i="4"/>
  <c r="R12" i="4"/>
  <c r="BV12" i="4" s="1"/>
  <c r="R13" i="4"/>
  <c r="BV13" i="4" s="1"/>
  <c r="R14" i="4"/>
  <c r="BV14" i="4" s="1"/>
  <c r="R15" i="4"/>
  <c r="BV15" i="4" s="1"/>
  <c r="R16" i="4"/>
  <c r="BV16" i="4" s="1"/>
  <c r="R17" i="4"/>
  <c r="R18" i="4"/>
  <c r="BV18" i="4" s="1"/>
  <c r="R19" i="4"/>
  <c r="BV19" i="4" s="1"/>
  <c r="R20" i="4"/>
  <c r="BV20" i="4" s="1"/>
  <c r="R21" i="4"/>
  <c r="BV21" i="4" s="1"/>
  <c r="R22" i="4"/>
  <c r="BV22" i="4" s="1"/>
  <c r="R23" i="4"/>
  <c r="R24" i="4"/>
  <c r="BV24" i="4" s="1"/>
  <c r="R25" i="4"/>
  <c r="BV25" i="4" s="1"/>
  <c r="R26" i="4"/>
  <c r="L26" i="4" s="1"/>
  <c r="BP26" i="4" s="1"/>
  <c r="R27" i="4"/>
  <c r="BV27" i="4" s="1"/>
  <c r="R28" i="4"/>
  <c r="BV28" i="4" s="1"/>
  <c r="R29" i="4"/>
  <c r="R30" i="4"/>
  <c r="BV30" i="4" s="1"/>
  <c r="R31" i="4"/>
  <c r="BV31" i="4" s="1"/>
  <c r="R32" i="4"/>
  <c r="BV32" i="4" s="1"/>
  <c r="R33" i="4"/>
  <c r="BV33" i="4" s="1"/>
  <c r="R34" i="4"/>
  <c r="BV34" i="4" s="1"/>
  <c r="M8" i="4"/>
  <c r="M9" i="4"/>
  <c r="L9" i="4" s="1"/>
  <c r="BP9" i="4" s="1"/>
  <c r="M10" i="4"/>
  <c r="BQ10" i="4" s="1"/>
  <c r="M11" i="4"/>
  <c r="L11" i="4" s="1"/>
  <c r="M12" i="4"/>
  <c r="BQ12" i="4" s="1"/>
  <c r="M13" i="4"/>
  <c r="BQ13" i="4" s="1"/>
  <c r="M14" i="4"/>
  <c r="M15" i="4"/>
  <c r="M16" i="4"/>
  <c r="BQ16" i="4" s="1"/>
  <c r="M17" i="4"/>
  <c r="L17" i="4" s="1"/>
  <c r="M18" i="4"/>
  <c r="BQ18" i="4" s="1"/>
  <c r="M19" i="4"/>
  <c r="BQ19" i="4" s="1"/>
  <c r="M20" i="4"/>
  <c r="M21" i="4"/>
  <c r="M22" i="4"/>
  <c r="BQ22" i="4" s="1"/>
  <c r="M23" i="4"/>
  <c r="L23" i="4" s="1"/>
  <c r="M24" i="4"/>
  <c r="BQ24" i="4" s="1"/>
  <c r="M25" i="4"/>
  <c r="BQ25" i="4" s="1"/>
  <c r="M26" i="4"/>
  <c r="M27" i="4"/>
  <c r="M28" i="4"/>
  <c r="BQ28" i="4" s="1"/>
  <c r="M29" i="4"/>
  <c r="L29" i="4" s="1"/>
  <c r="M30" i="4"/>
  <c r="BQ30" i="4" s="1"/>
  <c r="M31" i="4"/>
  <c r="BQ31" i="4" s="1"/>
  <c r="M32" i="4"/>
  <c r="M33" i="4"/>
  <c r="M34" i="4"/>
  <c r="BQ34" i="4" s="1"/>
  <c r="L8" i="4"/>
  <c r="AE8" i="4" s="1"/>
  <c r="CI8" i="4" s="1"/>
  <c r="L10" i="4"/>
  <c r="BP10" i="4" s="1"/>
  <c r="L12" i="4"/>
  <c r="BP12" i="4" s="1"/>
  <c r="L16" i="4"/>
  <c r="BP16" i="4" s="1"/>
  <c r="L18" i="4"/>
  <c r="BP18" i="4" s="1"/>
  <c r="L20" i="4"/>
  <c r="L22" i="4"/>
  <c r="BP22" i="4" s="1"/>
  <c r="L24" i="4"/>
  <c r="BP24" i="4" s="1"/>
  <c r="L28" i="4"/>
  <c r="BP28" i="4" s="1"/>
  <c r="L30" i="4"/>
  <c r="L32" i="4"/>
  <c r="BP32" i="4" s="1"/>
  <c r="L34" i="4"/>
  <c r="BP34" i="4" s="1"/>
  <c r="E8" i="4"/>
  <c r="BI8" i="4" s="1"/>
  <c r="E9" i="4"/>
  <c r="E10" i="4"/>
  <c r="BI10" i="4" s="1"/>
  <c r="E11" i="4"/>
  <c r="BI11" i="4" s="1"/>
  <c r="E12" i="4"/>
  <c r="BI12" i="4" s="1"/>
  <c r="E13" i="4"/>
  <c r="E14" i="4"/>
  <c r="BI14" i="4" s="1"/>
  <c r="E15" i="4"/>
  <c r="E16" i="4"/>
  <c r="BI16" i="4" s="1"/>
  <c r="E17" i="4"/>
  <c r="E18" i="4"/>
  <c r="BI18" i="4" s="1"/>
  <c r="E19" i="4"/>
  <c r="E20" i="4"/>
  <c r="BI20" i="4" s="1"/>
  <c r="E21" i="4"/>
  <c r="BI21" i="4" s="1"/>
  <c r="E22" i="4"/>
  <c r="BI22" i="4" s="1"/>
  <c r="E23" i="4"/>
  <c r="BI23" i="4" s="1"/>
  <c r="E24" i="4"/>
  <c r="BI24" i="4" s="1"/>
  <c r="E25" i="4"/>
  <c r="E26" i="4"/>
  <c r="BI26" i="4" s="1"/>
  <c r="E27" i="4"/>
  <c r="BI27" i="4" s="1"/>
  <c r="E28" i="4"/>
  <c r="BI28" i="4" s="1"/>
  <c r="E29" i="4"/>
  <c r="BI29" i="4" s="1"/>
  <c r="E30" i="4"/>
  <c r="BI30" i="4" s="1"/>
  <c r="E31" i="4"/>
  <c r="E32" i="4"/>
  <c r="E33" i="4"/>
  <c r="BI33" i="4" s="1"/>
  <c r="E34" i="4"/>
  <c r="BI34" i="4" s="1"/>
  <c r="D8" i="4"/>
  <c r="BH8" i="4" s="1"/>
  <c r="D10" i="4"/>
  <c r="D11" i="4"/>
  <c r="D12" i="4"/>
  <c r="D14" i="4"/>
  <c r="D16" i="4"/>
  <c r="D17" i="4"/>
  <c r="D18" i="4"/>
  <c r="D20" i="4"/>
  <c r="AE20" i="4" s="1"/>
  <c r="D21" i="4"/>
  <c r="D22" i="4"/>
  <c r="D23" i="4"/>
  <c r="D24" i="4"/>
  <c r="D26" i="4"/>
  <c r="D27" i="4"/>
  <c r="D28" i="4"/>
  <c r="D30" i="4"/>
  <c r="D33" i="4"/>
  <c r="D34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W9" i="3"/>
  <c r="W11" i="3"/>
  <c r="W16" i="3"/>
  <c r="W18" i="3"/>
  <c r="W33" i="3"/>
  <c r="V13" i="3"/>
  <c r="V20" i="3"/>
  <c r="V27" i="3"/>
  <c r="N8" i="3"/>
  <c r="N9" i="3"/>
  <c r="N10" i="3"/>
  <c r="M10" i="3" s="1"/>
  <c r="N11" i="3"/>
  <c r="N12" i="3"/>
  <c r="N13" i="3"/>
  <c r="N14" i="3"/>
  <c r="N15" i="3"/>
  <c r="N16" i="3"/>
  <c r="M16" i="3" s="1"/>
  <c r="N17" i="3"/>
  <c r="N18" i="3"/>
  <c r="M18" i="3" s="1"/>
  <c r="N19" i="3"/>
  <c r="N20" i="3"/>
  <c r="M20" i="3" s="1"/>
  <c r="N21" i="3"/>
  <c r="N22" i="3"/>
  <c r="M22" i="3" s="1"/>
  <c r="N23" i="3"/>
  <c r="N24" i="3"/>
  <c r="N25" i="3"/>
  <c r="N26" i="3"/>
  <c r="W26" i="3" s="1"/>
  <c r="N27" i="3"/>
  <c r="N28" i="3"/>
  <c r="M28" i="3" s="1"/>
  <c r="N29" i="3"/>
  <c r="N30" i="3"/>
  <c r="M30" i="3" s="1"/>
  <c r="N31" i="3"/>
  <c r="N32" i="3"/>
  <c r="N33" i="3"/>
  <c r="N34" i="3"/>
  <c r="M34" i="3" s="1"/>
  <c r="M9" i="3"/>
  <c r="M11" i="3"/>
  <c r="M12" i="3"/>
  <c r="M13" i="3"/>
  <c r="M15" i="3"/>
  <c r="M17" i="3"/>
  <c r="M19" i="3"/>
  <c r="V19" i="3" s="1"/>
  <c r="M21" i="3"/>
  <c r="M23" i="3"/>
  <c r="M24" i="3"/>
  <c r="M25" i="3"/>
  <c r="M26" i="3"/>
  <c r="V26" i="3" s="1"/>
  <c r="M27" i="3"/>
  <c r="M29" i="3"/>
  <c r="M31" i="3"/>
  <c r="M33" i="3"/>
  <c r="E8" i="3"/>
  <c r="E9" i="3"/>
  <c r="E10" i="3"/>
  <c r="D10" i="3" s="1"/>
  <c r="V10" i="3" s="1"/>
  <c r="E11" i="3"/>
  <c r="E12" i="3"/>
  <c r="W12" i="3" s="1"/>
  <c r="E13" i="3"/>
  <c r="W13" i="3" s="1"/>
  <c r="E14" i="3"/>
  <c r="E15" i="3"/>
  <c r="W15" i="3" s="1"/>
  <c r="E16" i="3"/>
  <c r="D16" i="3" s="1"/>
  <c r="V16" i="3" s="1"/>
  <c r="E17" i="3"/>
  <c r="W17" i="3" s="1"/>
  <c r="E18" i="3"/>
  <c r="E19" i="3"/>
  <c r="W19" i="3" s="1"/>
  <c r="E20" i="3"/>
  <c r="E21" i="3"/>
  <c r="W21" i="3" s="1"/>
  <c r="E22" i="3"/>
  <c r="D22" i="3" s="1"/>
  <c r="V22" i="3" s="1"/>
  <c r="E23" i="3"/>
  <c r="W23" i="3" s="1"/>
  <c r="E24" i="3"/>
  <c r="W24" i="3" s="1"/>
  <c r="E25" i="3"/>
  <c r="W25" i="3" s="1"/>
  <c r="E26" i="3"/>
  <c r="E27" i="3"/>
  <c r="W27" i="3" s="1"/>
  <c r="E28" i="3"/>
  <c r="D28" i="3" s="1"/>
  <c r="V28" i="3" s="1"/>
  <c r="E29" i="3"/>
  <c r="W29" i="3" s="1"/>
  <c r="E30" i="3"/>
  <c r="W30" i="3" s="1"/>
  <c r="E31" i="3"/>
  <c r="W31" i="3" s="1"/>
  <c r="E32" i="3"/>
  <c r="E33" i="3"/>
  <c r="D33" i="3" s="1"/>
  <c r="V33" i="3" s="1"/>
  <c r="E34" i="3"/>
  <c r="D34" i="3" s="1"/>
  <c r="V34" i="3" s="1"/>
  <c r="D8" i="3"/>
  <c r="D9" i="3"/>
  <c r="V9" i="3" s="1"/>
  <c r="D11" i="3"/>
  <c r="V11" i="3" s="1"/>
  <c r="D13" i="3"/>
  <c r="D14" i="3"/>
  <c r="D15" i="3"/>
  <c r="V15" i="3" s="1"/>
  <c r="D18" i="3"/>
  <c r="V18" i="3" s="1"/>
  <c r="D19" i="3"/>
  <c r="D20" i="3"/>
  <c r="D21" i="3"/>
  <c r="V21" i="3" s="1"/>
  <c r="D23" i="3"/>
  <c r="V23" i="3" s="1"/>
  <c r="D24" i="3"/>
  <c r="V24" i="3" s="1"/>
  <c r="D25" i="3"/>
  <c r="V25" i="3" s="1"/>
  <c r="D26" i="3"/>
  <c r="D27" i="3"/>
  <c r="D30" i="3"/>
  <c r="D31" i="3"/>
  <c r="V31" i="3" s="1"/>
  <c r="D32" i="3"/>
  <c r="DI8" i="2"/>
  <c r="DI9" i="2"/>
  <c r="DI10" i="2"/>
  <c r="DI11" i="2"/>
  <c r="DH8" i="2"/>
  <c r="DH9" i="2"/>
  <c r="DH10" i="2"/>
  <c r="DH11" i="2"/>
  <c r="DF8" i="2"/>
  <c r="DF9" i="2"/>
  <c r="DF10" i="2"/>
  <c r="DF11" i="2"/>
  <c r="DE8" i="2"/>
  <c r="DE9" i="2"/>
  <c r="DE10" i="2"/>
  <c r="DE11" i="2"/>
  <c r="DD8" i="2"/>
  <c r="DD9" i="2"/>
  <c r="DD10" i="2"/>
  <c r="DD11" i="2"/>
  <c r="DC8" i="2"/>
  <c r="DC9" i="2"/>
  <c r="DC10" i="2"/>
  <c r="DC11" i="2"/>
  <c r="DB8" i="2"/>
  <c r="DA8" i="2"/>
  <c r="DA9" i="2"/>
  <c r="DA10" i="2"/>
  <c r="DA11" i="2"/>
  <c r="CZ8" i="2"/>
  <c r="CZ9" i="2"/>
  <c r="CZ10" i="2"/>
  <c r="CZ11" i="2"/>
  <c r="CY8" i="2"/>
  <c r="CY9" i="2"/>
  <c r="CY10" i="2"/>
  <c r="CY11" i="2"/>
  <c r="CX8" i="2"/>
  <c r="CX9" i="2"/>
  <c r="CX10" i="2"/>
  <c r="CX11" i="2"/>
  <c r="CV8" i="2"/>
  <c r="CV9" i="2"/>
  <c r="CV10" i="2"/>
  <c r="CV11" i="2"/>
  <c r="CU8" i="2"/>
  <c r="CU9" i="2"/>
  <c r="CU10" i="2"/>
  <c r="CU11" i="2"/>
  <c r="CT8" i="2"/>
  <c r="CT9" i="2"/>
  <c r="CT10" i="2"/>
  <c r="CT11" i="2"/>
  <c r="CS8" i="2"/>
  <c r="CS9" i="2"/>
  <c r="CS10" i="2"/>
  <c r="CS11" i="2"/>
  <c r="CO8" i="2"/>
  <c r="CO9" i="2"/>
  <c r="CO10" i="2"/>
  <c r="CO11" i="2"/>
  <c r="CN8" i="2"/>
  <c r="CN9" i="2"/>
  <c r="CN10" i="2"/>
  <c r="CN11" i="2"/>
  <c r="CM8" i="2"/>
  <c r="CM9" i="2"/>
  <c r="CM10" i="2"/>
  <c r="CM11" i="2"/>
  <c r="CL8" i="2"/>
  <c r="CL9" i="2"/>
  <c r="CL10" i="2"/>
  <c r="CL11" i="2"/>
  <c r="CK8" i="2"/>
  <c r="CK9" i="2"/>
  <c r="CK10" i="2"/>
  <c r="CK11" i="2"/>
  <c r="CH10" i="2"/>
  <c r="BZ8" i="2"/>
  <c r="BZ9" i="2"/>
  <c r="DB9" i="2" s="1"/>
  <c r="BZ10" i="2"/>
  <c r="DB10" i="2" s="1"/>
  <c r="BZ11" i="2"/>
  <c r="DB11" i="2" s="1"/>
  <c r="BU8" i="2"/>
  <c r="CW8" i="2" s="1"/>
  <c r="BU9" i="2"/>
  <c r="BU10" i="2"/>
  <c r="BU11" i="2"/>
  <c r="CW11" i="2" s="1"/>
  <c r="BP8" i="2"/>
  <c r="BP9" i="2"/>
  <c r="BO9" i="2" s="1"/>
  <c r="BP10" i="2"/>
  <c r="BO10" i="2" s="1"/>
  <c r="BP11" i="2"/>
  <c r="CR11" i="2" s="1"/>
  <c r="BO11" i="2"/>
  <c r="BH8" i="2"/>
  <c r="BH9" i="2"/>
  <c r="BH10" i="2"/>
  <c r="BH11" i="2"/>
  <c r="CJ11" i="2" s="1"/>
  <c r="BG9" i="2"/>
  <c r="BG10" i="2"/>
  <c r="AX8" i="2"/>
  <c r="AX9" i="2"/>
  <c r="AX10" i="2"/>
  <c r="AX11" i="2"/>
  <c r="AS8" i="2"/>
  <c r="AS9" i="2"/>
  <c r="CW9" i="2" s="1"/>
  <c r="AS10" i="2"/>
  <c r="CW10" i="2" s="1"/>
  <c r="AS11" i="2"/>
  <c r="AN8" i="2"/>
  <c r="AN9" i="2"/>
  <c r="AM9" i="2" s="1"/>
  <c r="AN10" i="2"/>
  <c r="AM10" i="2" s="1"/>
  <c r="AN11" i="2"/>
  <c r="AM11" i="2" s="1"/>
  <c r="BF11" i="2" s="1"/>
  <c r="AM8" i="2"/>
  <c r="AF8" i="2"/>
  <c r="AE8" i="2" s="1"/>
  <c r="AF9" i="2"/>
  <c r="CJ9" i="2" s="1"/>
  <c r="AF10" i="2"/>
  <c r="AF11" i="2"/>
  <c r="AE11" i="2"/>
  <c r="AD8" i="2"/>
  <c r="AD9" i="2"/>
  <c r="AD10" i="2"/>
  <c r="AD11" i="2"/>
  <c r="AC8" i="2"/>
  <c r="AC9" i="2"/>
  <c r="AC10" i="2"/>
  <c r="AC11" i="2"/>
  <c r="AB8" i="2"/>
  <c r="AB9" i="2"/>
  <c r="AB10" i="2"/>
  <c r="AB11" i="2"/>
  <c r="AA8" i="2"/>
  <c r="AA9" i="2"/>
  <c r="AA10" i="2"/>
  <c r="AA11" i="2"/>
  <c r="Z8" i="2"/>
  <c r="Z9" i="2"/>
  <c r="Z10" i="2"/>
  <c r="Z11" i="2"/>
  <c r="Y8" i="2"/>
  <c r="Y9" i="2"/>
  <c r="Y10" i="2"/>
  <c r="Y11" i="2"/>
  <c r="X8" i="2"/>
  <c r="X9" i="2"/>
  <c r="X10" i="2"/>
  <c r="X11" i="2"/>
  <c r="W9" i="2"/>
  <c r="W10" i="2"/>
  <c r="N8" i="2"/>
  <c r="N9" i="2"/>
  <c r="N10" i="2"/>
  <c r="N11" i="2"/>
  <c r="M11" i="2" s="1"/>
  <c r="M9" i="2"/>
  <c r="M10" i="2"/>
  <c r="E8" i="2"/>
  <c r="E9" i="2"/>
  <c r="D9" i="2" s="1"/>
  <c r="V9" i="2" s="1"/>
  <c r="E10" i="2"/>
  <c r="D10" i="2" s="1"/>
  <c r="V10" i="2" s="1"/>
  <c r="E11" i="2"/>
  <c r="D11" i="2" s="1"/>
  <c r="V11" i="2" s="1"/>
  <c r="D8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B12" i="1"/>
  <c r="DB18" i="1"/>
  <c r="DB24" i="1"/>
  <c r="DB30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W2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R10" i="1"/>
  <c r="CR16" i="1"/>
  <c r="CR22" i="1"/>
  <c r="CR2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J12" i="1"/>
  <c r="CJ18" i="1"/>
  <c r="CJ24" i="1"/>
  <c r="CJ30" i="1"/>
  <c r="CH20" i="1"/>
  <c r="BZ8" i="1"/>
  <c r="DB8" i="1" s="1"/>
  <c r="BZ9" i="1"/>
  <c r="DB9" i="1" s="1"/>
  <c r="BZ10" i="1"/>
  <c r="BZ11" i="1"/>
  <c r="DB11" i="1" s="1"/>
  <c r="BZ12" i="1"/>
  <c r="BZ13" i="1"/>
  <c r="DB13" i="1" s="1"/>
  <c r="BZ14" i="1"/>
  <c r="DB14" i="1" s="1"/>
  <c r="BZ15" i="1"/>
  <c r="DB15" i="1" s="1"/>
  <c r="BZ16" i="1"/>
  <c r="BZ17" i="1"/>
  <c r="DB17" i="1" s="1"/>
  <c r="BZ18" i="1"/>
  <c r="BZ19" i="1"/>
  <c r="DB19" i="1" s="1"/>
  <c r="BZ20" i="1"/>
  <c r="DB20" i="1" s="1"/>
  <c r="BZ21" i="1"/>
  <c r="DB21" i="1" s="1"/>
  <c r="BZ22" i="1"/>
  <c r="BZ23" i="1"/>
  <c r="DB23" i="1" s="1"/>
  <c r="BZ24" i="1"/>
  <c r="BZ25" i="1"/>
  <c r="DB25" i="1" s="1"/>
  <c r="BZ26" i="1"/>
  <c r="DB26" i="1" s="1"/>
  <c r="BZ27" i="1"/>
  <c r="DB27" i="1" s="1"/>
  <c r="BZ28" i="1"/>
  <c r="BZ29" i="1"/>
  <c r="DB29" i="1" s="1"/>
  <c r="BZ30" i="1"/>
  <c r="BU8" i="1"/>
  <c r="CW8" i="1" s="1"/>
  <c r="BU9" i="1"/>
  <c r="CW9" i="1" s="1"/>
  <c r="BU10" i="1"/>
  <c r="BU11" i="1"/>
  <c r="BU12" i="1"/>
  <c r="CW12" i="1" s="1"/>
  <c r="BU13" i="1"/>
  <c r="CW13" i="1" s="1"/>
  <c r="BU14" i="1"/>
  <c r="CW14" i="1" s="1"/>
  <c r="BU15" i="1"/>
  <c r="CW15" i="1" s="1"/>
  <c r="BU16" i="1"/>
  <c r="BU17" i="1"/>
  <c r="BU18" i="1"/>
  <c r="CW18" i="1" s="1"/>
  <c r="BU19" i="1"/>
  <c r="CW19" i="1" s="1"/>
  <c r="BU20" i="1"/>
  <c r="CW20" i="1" s="1"/>
  <c r="BU21" i="1"/>
  <c r="CW21" i="1" s="1"/>
  <c r="BU22" i="1"/>
  <c r="BU23" i="1"/>
  <c r="BU24" i="1"/>
  <c r="CW24" i="1" s="1"/>
  <c r="BU25" i="1"/>
  <c r="CW25" i="1" s="1"/>
  <c r="BU26" i="1"/>
  <c r="CW26" i="1" s="1"/>
  <c r="BU27" i="1"/>
  <c r="CW27" i="1" s="1"/>
  <c r="BU28" i="1"/>
  <c r="BU29" i="1"/>
  <c r="BU30" i="1"/>
  <c r="CW30" i="1" s="1"/>
  <c r="BP8" i="1"/>
  <c r="CR8" i="1" s="1"/>
  <c r="BP9" i="1"/>
  <c r="BP10" i="1"/>
  <c r="BP11" i="1"/>
  <c r="BP12" i="1"/>
  <c r="BP13" i="1"/>
  <c r="CR13" i="1" s="1"/>
  <c r="BP14" i="1"/>
  <c r="CR14" i="1" s="1"/>
  <c r="BP15" i="1"/>
  <c r="BP16" i="1"/>
  <c r="BP17" i="1"/>
  <c r="BP18" i="1"/>
  <c r="BP19" i="1"/>
  <c r="CR19" i="1" s="1"/>
  <c r="BP20" i="1"/>
  <c r="CR20" i="1" s="1"/>
  <c r="BP21" i="1"/>
  <c r="BP22" i="1"/>
  <c r="BP23" i="1"/>
  <c r="BP24" i="1"/>
  <c r="BP25" i="1"/>
  <c r="CR25" i="1" s="1"/>
  <c r="BP26" i="1"/>
  <c r="CR26" i="1" s="1"/>
  <c r="BP27" i="1"/>
  <c r="BP28" i="1"/>
  <c r="BP29" i="1"/>
  <c r="BP30" i="1"/>
  <c r="BO8" i="1"/>
  <c r="CQ8" i="1" s="1"/>
  <c r="BO12" i="1"/>
  <c r="BO13" i="1"/>
  <c r="CQ13" i="1" s="1"/>
  <c r="BO14" i="1"/>
  <c r="CQ14" i="1" s="1"/>
  <c r="BO18" i="1"/>
  <c r="BO19" i="1"/>
  <c r="BO20" i="1"/>
  <c r="CQ20" i="1" s="1"/>
  <c r="BO24" i="1"/>
  <c r="BO25" i="1"/>
  <c r="CQ25" i="1" s="1"/>
  <c r="BO26" i="1"/>
  <c r="CQ26" i="1" s="1"/>
  <c r="BO30" i="1"/>
  <c r="BH8" i="1"/>
  <c r="BH9" i="1"/>
  <c r="CJ9" i="1" s="1"/>
  <c r="BH10" i="1"/>
  <c r="CJ10" i="1" s="1"/>
  <c r="BH11" i="1"/>
  <c r="BG11" i="1" s="1"/>
  <c r="CI11" i="1" s="1"/>
  <c r="BH12" i="1"/>
  <c r="BH13" i="1"/>
  <c r="BH14" i="1"/>
  <c r="BH15" i="1"/>
  <c r="CJ15" i="1" s="1"/>
  <c r="BH16" i="1"/>
  <c r="CJ16" i="1" s="1"/>
  <c r="BH17" i="1"/>
  <c r="BG17" i="1" s="1"/>
  <c r="CI17" i="1" s="1"/>
  <c r="BH18" i="1"/>
  <c r="BH19" i="1"/>
  <c r="BH20" i="1"/>
  <c r="BH21" i="1"/>
  <c r="CJ21" i="1" s="1"/>
  <c r="BH22" i="1"/>
  <c r="CJ22" i="1" s="1"/>
  <c r="BH23" i="1"/>
  <c r="BG23" i="1" s="1"/>
  <c r="CI23" i="1" s="1"/>
  <c r="BH24" i="1"/>
  <c r="BH25" i="1"/>
  <c r="BH26" i="1"/>
  <c r="BH27" i="1"/>
  <c r="CJ27" i="1" s="1"/>
  <c r="BH28" i="1"/>
  <c r="CJ28" i="1" s="1"/>
  <c r="BH29" i="1"/>
  <c r="BG29" i="1" s="1"/>
  <c r="CI29" i="1" s="1"/>
  <c r="BH30" i="1"/>
  <c r="BG8" i="1"/>
  <c r="CI8" i="1" s="1"/>
  <c r="BG9" i="1"/>
  <c r="BG10" i="1"/>
  <c r="CI10" i="1" s="1"/>
  <c r="BG12" i="1"/>
  <c r="CI12" i="1" s="1"/>
  <c r="BG14" i="1"/>
  <c r="BG15" i="1"/>
  <c r="CI15" i="1" s="1"/>
  <c r="BG16" i="1"/>
  <c r="CI16" i="1" s="1"/>
  <c r="BG18" i="1"/>
  <c r="CI18" i="1" s="1"/>
  <c r="BG20" i="1"/>
  <c r="BG21" i="1"/>
  <c r="CI21" i="1" s="1"/>
  <c r="BG22" i="1"/>
  <c r="CI22" i="1" s="1"/>
  <c r="BG24" i="1"/>
  <c r="CI24" i="1" s="1"/>
  <c r="BG26" i="1"/>
  <c r="CI26" i="1" s="1"/>
  <c r="BG27" i="1"/>
  <c r="BG28" i="1"/>
  <c r="CI28" i="1" s="1"/>
  <c r="BG30" i="1"/>
  <c r="CI30" i="1" s="1"/>
  <c r="BF9" i="1"/>
  <c r="BF15" i="1"/>
  <c r="BF21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S8" i="1"/>
  <c r="AS9" i="1"/>
  <c r="AS10" i="1"/>
  <c r="AS11" i="1"/>
  <c r="AM11" i="1" s="1"/>
  <c r="BF11" i="1" s="1"/>
  <c r="AS12" i="1"/>
  <c r="AS13" i="1"/>
  <c r="AS14" i="1"/>
  <c r="AS15" i="1"/>
  <c r="AS16" i="1"/>
  <c r="AS17" i="1"/>
  <c r="AM17" i="1" s="1"/>
  <c r="BF17" i="1" s="1"/>
  <c r="AS18" i="1"/>
  <c r="AS19" i="1"/>
  <c r="AS20" i="1"/>
  <c r="AS21" i="1"/>
  <c r="AS22" i="1"/>
  <c r="AS23" i="1"/>
  <c r="AM23" i="1" s="1"/>
  <c r="BF23" i="1" s="1"/>
  <c r="AS24" i="1"/>
  <c r="AS25" i="1"/>
  <c r="AS26" i="1"/>
  <c r="AS27" i="1"/>
  <c r="AS28" i="1"/>
  <c r="AS29" i="1"/>
  <c r="AM29" i="1" s="1"/>
  <c r="BF29" i="1" s="1"/>
  <c r="AS30" i="1"/>
  <c r="AN8" i="1"/>
  <c r="AN9" i="1"/>
  <c r="AN10" i="1"/>
  <c r="AN11" i="1"/>
  <c r="AN12" i="1"/>
  <c r="AM12" i="1" s="1"/>
  <c r="BF12" i="1" s="1"/>
  <c r="AN13" i="1"/>
  <c r="AN14" i="1"/>
  <c r="AN15" i="1"/>
  <c r="AN16" i="1"/>
  <c r="AN17" i="1"/>
  <c r="AN18" i="1"/>
  <c r="AM18" i="1" s="1"/>
  <c r="BF18" i="1" s="1"/>
  <c r="AN19" i="1"/>
  <c r="AN20" i="1"/>
  <c r="AN21" i="1"/>
  <c r="AN22" i="1"/>
  <c r="AN23" i="1"/>
  <c r="AN24" i="1"/>
  <c r="AM24" i="1" s="1"/>
  <c r="BF24" i="1" s="1"/>
  <c r="AN25" i="1"/>
  <c r="AN26" i="1"/>
  <c r="AN27" i="1"/>
  <c r="AN28" i="1"/>
  <c r="AN29" i="1"/>
  <c r="AN30" i="1"/>
  <c r="AM30" i="1" s="1"/>
  <c r="BF30" i="1" s="1"/>
  <c r="AM8" i="1"/>
  <c r="BF8" i="1" s="1"/>
  <c r="AM9" i="1"/>
  <c r="AM13" i="1"/>
  <c r="BF13" i="1" s="1"/>
  <c r="AM14" i="1"/>
  <c r="AM15" i="1"/>
  <c r="AM19" i="1"/>
  <c r="BF19" i="1" s="1"/>
  <c r="AM20" i="1"/>
  <c r="BF20" i="1" s="1"/>
  <c r="AM21" i="1"/>
  <c r="AM25" i="1"/>
  <c r="BF25" i="1" s="1"/>
  <c r="AM26" i="1"/>
  <c r="AM27" i="1"/>
  <c r="AF8" i="1"/>
  <c r="AE8" i="1" s="1"/>
  <c r="AF9" i="1"/>
  <c r="AF10" i="1"/>
  <c r="AF11" i="1"/>
  <c r="AF12" i="1"/>
  <c r="AF13" i="1"/>
  <c r="AF14" i="1"/>
  <c r="AE14" i="1" s="1"/>
  <c r="AF15" i="1"/>
  <c r="AF16" i="1"/>
  <c r="AF17" i="1"/>
  <c r="AF18" i="1"/>
  <c r="AF19" i="1"/>
  <c r="AF20" i="1"/>
  <c r="AE20" i="1" s="1"/>
  <c r="AF21" i="1"/>
  <c r="AF22" i="1"/>
  <c r="AF23" i="1"/>
  <c r="AF24" i="1"/>
  <c r="AF25" i="1"/>
  <c r="AF26" i="1"/>
  <c r="AE26" i="1" s="1"/>
  <c r="AF27" i="1"/>
  <c r="AF28" i="1"/>
  <c r="AF29" i="1"/>
  <c r="AF30" i="1"/>
  <c r="AE9" i="1"/>
  <c r="AE10" i="1"/>
  <c r="AE11" i="1"/>
  <c r="AE12" i="1"/>
  <c r="AE13" i="1"/>
  <c r="AE15" i="1"/>
  <c r="AE16" i="1"/>
  <c r="AE17" i="1"/>
  <c r="AE18" i="1"/>
  <c r="AE19" i="1"/>
  <c r="AE21" i="1"/>
  <c r="AE22" i="1"/>
  <c r="AE23" i="1"/>
  <c r="AE24" i="1"/>
  <c r="AE25" i="1"/>
  <c r="AE27" i="1"/>
  <c r="BF27" i="1" s="1"/>
  <c r="AE28" i="1"/>
  <c r="AE29" i="1"/>
  <c r="AE3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W10" i="1"/>
  <c r="W11" i="1"/>
  <c r="W16" i="1"/>
  <c r="W17" i="1"/>
  <c r="W19" i="1"/>
  <c r="W26" i="1"/>
  <c r="N8" i="1"/>
  <c r="N9" i="1"/>
  <c r="N10" i="1"/>
  <c r="M10" i="1" s="1"/>
  <c r="N11" i="1"/>
  <c r="M11" i="1" s="1"/>
  <c r="N12" i="1"/>
  <c r="M12" i="1" s="1"/>
  <c r="N13" i="1"/>
  <c r="M13" i="1" s="1"/>
  <c r="N14" i="1"/>
  <c r="N15" i="1"/>
  <c r="N16" i="1"/>
  <c r="M16" i="1" s="1"/>
  <c r="N17" i="1"/>
  <c r="M17" i="1" s="1"/>
  <c r="V17" i="1" s="1"/>
  <c r="N18" i="1"/>
  <c r="M18" i="1" s="1"/>
  <c r="N19" i="1"/>
  <c r="M19" i="1" s="1"/>
  <c r="N20" i="1"/>
  <c r="N21" i="1"/>
  <c r="N22" i="1"/>
  <c r="M22" i="1" s="1"/>
  <c r="N23" i="1"/>
  <c r="M23" i="1" s="1"/>
  <c r="V23" i="1" s="1"/>
  <c r="N24" i="1"/>
  <c r="M24" i="1" s="1"/>
  <c r="N25" i="1"/>
  <c r="W25" i="1" s="1"/>
  <c r="N26" i="1"/>
  <c r="N27" i="1"/>
  <c r="N28" i="1"/>
  <c r="M28" i="1" s="1"/>
  <c r="N29" i="1"/>
  <c r="W29" i="1" s="1"/>
  <c r="N30" i="1"/>
  <c r="M30" i="1" s="1"/>
  <c r="M8" i="1"/>
  <c r="M9" i="1"/>
  <c r="M14" i="1"/>
  <c r="M15" i="1"/>
  <c r="M20" i="1"/>
  <c r="M21" i="1"/>
  <c r="M26" i="1"/>
  <c r="M27" i="1"/>
  <c r="E8" i="1"/>
  <c r="W8" i="1" s="1"/>
  <c r="E9" i="1"/>
  <c r="W9" i="1" s="1"/>
  <c r="E10" i="1"/>
  <c r="E11" i="1"/>
  <c r="E12" i="1"/>
  <c r="E13" i="1"/>
  <c r="W13" i="1" s="1"/>
  <c r="E14" i="1"/>
  <c r="W14" i="1" s="1"/>
  <c r="E15" i="1"/>
  <c r="W15" i="1" s="1"/>
  <c r="E16" i="1"/>
  <c r="E17" i="1"/>
  <c r="E18" i="1"/>
  <c r="E19" i="1"/>
  <c r="D19" i="1" s="1"/>
  <c r="V19" i="1" s="1"/>
  <c r="E20" i="1"/>
  <c r="D20" i="1" s="1"/>
  <c r="V20" i="1" s="1"/>
  <c r="E21" i="1"/>
  <c r="W21" i="1" s="1"/>
  <c r="E22" i="1"/>
  <c r="E23" i="1"/>
  <c r="E24" i="1"/>
  <c r="E25" i="1"/>
  <c r="D25" i="1" s="1"/>
  <c r="E26" i="1"/>
  <c r="D26" i="1" s="1"/>
  <c r="V26" i="1" s="1"/>
  <c r="E27" i="1"/>
  <c r="W27" i="1" s="1"/>
  <c r="E28" i="1"/>
  <c r="W28" i="1" s="1"/>
  <c r="E29" i="1"/>
  <c r="E30" i="1"/>
  <c r="D10" i="1"/>
  <c r="D11" i="1"/>
  <c r="V11" i="1" s="1"/>
  <c r="D16" i="1"/>
  <c r="V16" i="1" s="1"/>
  <c r="D17" i="1"/>
  <c r="D22" i="1"/>
  <c r="D23" i="1"/>
  <c r="D28" i="1"/>
  <c r="D29" i="1"/>
  <c r="V28" i="1" l="1"/>
  <c r="V10" i="1"/>
  <c r="V25" i="1"/>
  <c r="V22" i="1"/>
  <c r="BG19" i="1"/>
  <c r="CI19" i="1" s="1"/>
  <c r="CJ19" i="1"/>
  <c r="BO29" i="1"/>
  <c r="CR29" i="1"/>
  <c r="BO22" i="1"/>
  <c r="CW22" i="1"/>
  <c r="D27" i="1"/>
  <c r="V27" i="1" s="1"/>
  <c r="M25" i="1"/>
  <c r="BO27" i="1"/>
  <c r="D13" i="1"/>
  <c r="V13" i="1" s="1"/>
  <c r="W18" i="1"/>
  <c r="M29" i="1"/>
  <c r="V29" i="1" s="1"/>
  <c r="W22" i="1"/>
  <c r="W20" i="1"/>
  <c r="CI27" i="1"/>
  <c r="CI9" i="1"/>
  <c r="CJ26" i="1"/>
  <c r="CJ20" i="1"/>
  <c r="CJ14" i="1"/>
  <c r="CJ8" i="1"/>
  <c r="CQ19" i="1"/>
  <c r="CR30" i="1"/>
  <c r="CR24" i="1"/>
  <c r="CR18" i="1"/>
  <c r="CR12" i="1"/>
  <c r="DB28" i="1"/>
  <c r="DB22" i="1"/>
  <c r="DB16" i="1"/>
  <c r="DB10" i="1"/>
  <c r="CH8" i="1"/>
  <c r="DJ8" i="1" s="1"/>
  <c r="CW29" i="1"/>
  <c r="CQ11" i="2"/>
  <c r="W32" i="3"/>
  <c r="M32" i="3"/>
  <c r="W14" i="3"/>
  <c r="M14" i="3"/>
  <c r="W8" i="3"/>
  <c r="M8" i="3"/>
  <c r="AE26" i="4"/>
  <c r="CI26" i="4" s="1"/>
  <c r="BG13" i="1"/>
  <c r="CI13" i="1" s="1"/>
  <c r="CJ13" i="1"/>
  <c r="BO17" i="1"/>
  <c r="CR17" i="1"/>
  <c r="BO10" i="1"/>
  <c r="CW10" i="1"/>
  <c r="BF10" i="2"/>
  <c r="DJ10" i="2" s="1"/>
  <c r="D21" i="1"/>
  <c r="V21" i="1" s="1"/>
  <c r="CW17" i="1"/>
  <c r="CJ10" i="2"/>
  <c r="AE10" i="2"/>
  <c r="CI10" i="2" s="1"/>
  <c r="CQ10" i="2"/>
  <c r="V8" i="3"/>
  <c r="CH18" i="1"/>
  <c r="DJ18" i="1" s="1"/>
  <c r="CQ18" i="1"/>
  <c r="BO28" i="1"/>
  <c r="CW28" i="1"/>
  <c r="V8" i="2"/>
  <c r="D8" i="1"/>
  <c r="V8" i="1" s="1"/>
  <c r="BO9" i="1"/>
  <c r="CH26" i="1"/>
  <c r="CW11" i="1"/>
  <c r="CQ9" i="2"/>
  <c r="CH9" i="2"/>
  <c r="V32" i="3"/>
  <c r="CH30" i="1"/>
  <c r="DJ30" i="1" s="1"/>
  <c r="CQ30" i="1"/>
  <c r="BO11" i="1"/>
  <c r="CR11" i="1"/>
  <c r="D15" i="1"/>
  <c r="V15" i="1" s="1"/>
  <c r="W23" i="1"/>
  <c r="BO21" i="1"/>
  <c r="W24" i="1"/>
  <c r="CH24" i="1"/>
  <c r="DJ24" i="1" s="1"/>
  <c r="CQ24" i="1"/>
  <c r="DJ20" i="1"/>
  <c r="BO8" i="2"/>
  <c r="V14" i="3"/>
  <c r="BH28" i="4"/>
  <c r="AE28" i="4"/>
  <c r="BH21" i="4"/>
  <c r="AE21" i="4"/>
  <c r="CI21" i="4" s="1"/>
  <c r="BH12" i="4"/>
  <c r="AE12" i="4"/>
  <c r="BI32" i="4"/>
  <c r="D32" i="4"/>
  <c r="BG25" i="1"/>
  <c r="CI25" i="1" s="1"/>
  <c r="CJ25" i="1"/>
  <c r="BO23" i="1"/>
  <c r="CR23" i="1"/>
  <c r="BO16" i="1"/>
  <c r="CW16" i="1"/>
  <c r="D9" i="1"/>
  <c r="V9" i="1" s="1"/>
  <c r="D14" i="1"/>
  <c r="V14" i="1" s="1"/>
  <c r="CI14" i="1"/>
  <c r="BO15" i="1"/>
  <c r="W30" i="1"/>
  <c r="W12" i="1"/>
  <c r="CH12" i="1"/>
  <c r="DJ12" i="1" s="1"/>
  <c r="CQ12" i="1"/>
  <c r="D30" i="1"/>
  <c r="V30" i="1" s="1"/>
  <c r="D24" i="1"/>
  <c r="V24" i="1" s="1"/>
  <c r="D18" i="1"/>
  <c r="V18" i="1" s="1"/>
  <c r="D12" i="1"/>
  <c r="V12" i="1" s="1"/>
  <c r="BF26" i="1"/>
  <c r="BF14" i="1"/>
  <c r="AM28" i="1"/>
  <c r="BF28" i="1" s="1"/>
  <c r="AM22" i="1"/>
  <c r="BF22" i="1" s="1"/>
  <c r="AM16" i="1"/>
  <c r="BF16" i="1" s="1"/>
  <c r="AM10" i="1"/>
  <c r="BF10" i="1" s="1"/>
  <c r="CI20" i="1"/>
  <c r="CH14" i="1"/>
  <c r="DJ14" i="1" s="1"/>
  <c r="W8" i="2"/>
  <c r="M8" i="2"/>
  <c r="BF8" i="2"/>
  <c r="CJ8" i="2"/>
  <c r="BG8" i="2"/>
  <c r="CI8" i="2" s="1"/>
  <c r="CR10" i="2"/>
  <c r="V30" i="3"/>
  <c r="W20" i="3"/>
  <c r="CI20" i="4"/>
  <c r="BP20" i="4"/>
  <c r="W11" i="2"/>
  <c r="BG11" i="2"/>
  <c r="CI11" i="2" s="1"/>
  <c r="D12" i="3"/>
  <c r="V12" i="3" s="1"/>
  <c r="W34" i="3"/>
  <c r="D29" i="4"/>
  <c r="BH22" i="4"/>
  <c r="AE22" i="4"/>
  <c r="CI22" i="4" s="1"/>
  <c r="D15" i="4"/>
  <c r="BI15" i="4"/>
  <c r="D9" i="4"/>
  <c r="BI9" i="4"/>
  <c r="L14" i="4"/>
  <c r="BQ32" i="4"/>
  <c r="BQ26" i="4"/>
  <c r="BQ20" i="4"/>
  <c r="BQ14" i="4"/>
  <c r="BQ8" i="4"/>
  <c r="BV29" i="4"/>
  <c r="BV23" i="4"/>
  <c r="BV17" i="4"/>
  <c r="BV11" i="4"/>
  <c r="CA32" i="4"/>
  <c r="CA26" i="4"/>
  <c r="CA20" i="4"/>
  <c r="CA14" i="4"/>
  <c r="CA8" i="4"/>
  <c r="CJ29" i="1"/>
  <c r="CJ23" i="1"/>
  <c r="CJ17" i="1"/>
  <c r="CJ11" i="1"/>
  <c r="CR27" i="1"/>
  <c r="CR21" i="1"/>
  <c r="CR15" i="1"/>
  <c r="CR9" i="1"/>
  <c r="CR9" i="2"/>
  <c r="D17" i="3"/>
  <c r="V17" i="3" s="1"/>
  <c r="W10" i="3"/>
  <c r="BH34" i="4"/>
  <c r="AE34" i="4"/>
  <c r="BH27" i="4"/>
  <c r="BH11" i="4"/>
  <c r="AE11" i="4"/>
  <c r="CI11" i="4" s="1"/>
  <c r="BI31" i="4"/>
  <c r="D31" i="4"/>
  <c r="BI25" i="4"/>
  <c r="D25" i="4"/>
  <c r="BI19" i="4"/>
  <c r="D19" i="4"/>
  <c r="BI13" i="4"/>
  <c r="D13" i="4"/>
  <c r="BH20" i="4"/>
  <c r="BQ29" i="4"/>
  <c r="CR8" i="2"/>
  <c r="BH33" i="4"/>
  <c r="BH18" i="4"/>
  <c r="AE18" i="4"/>
  <c r="CI18" i="4" s="1"/>
  <c r="BH10" i="4"/>
  <c r="AE10" i="4"/>
  <c r="BP29" i="4"/>
  <c r="BP23" i="4"/>
  <c r="BP17" i="4"/>
  <c r="BP11" i="4"/>
  <c r="BG30" i="4"/>
  <c r="BG24" i="4"/>
  <c r="BG18" i="4"/>
  <c r="BG12" i="4"/>
  <c r="BQ23" i="4"/>
  <c r="AE9" i="2"/>
  <c r="BF9" i="2" s="1"/>
  <c r="D29" i="3"/>
  <c r="V29" i="3" s="1"/>
  <c r="W22" i="3"/>
  <c r="BH24" i="4"/>
  <c r="AE24" i="4"/>
  <c r="CI24" i="4" s="1"/>
  <c r="BH17" i="4"/>
  <c r="AE17" i="4"/>
  <c r="CI17" i="4" s="1"/>
  <c r="BP30" i="4"/>
  <c r="BQ17" i="4"/>
  <c r="W28" i="3"/>
  <c r="BH30" i="4"/>
  <c r="AE30" i="4"/>
  <c r="CI30" i="4" s="1"/>
  <c r="BH23" i="4"/>
  <c r="AE23" i="4"/>
  <c r="CI23" i="4" s="1"/>
  <c r="BH16" i="4"/>
  <c r="AE16" i="4"/>
  <c r="L33" i="4"/>
  <c r="BP33" i="4" s="1"/>
  <c r="BQ33" i="4"/>
  <c r="L27" i="4"/>
  <c r="BP27" i="4" s="1"/>
  <c r="BQ27" i="4"/>
  <c r="L21" i="4"/>
  <c r="BP21" i="4" s="1"/>
  <c r="BQ21" i="4"/>
  <c r="L15" i="4"/>
  <c r="BP15" i="4" s="1"/>
  <c r="BQ15" i="4"/>
  <c r="BG34" i="4"/>
  <c r="BG28" i="4"/>
  <c r="BG22" i="4"/>
  <c r="BG16" i="4"/>
  <c r="BG10" i="4"/>
  <c r="BQ11" i="4"/>
  <c r="L31" i="4"/>
  <c r="BP31" i="4" s="1"/>
  <c r="L25" i="4"/>
  <c r="BP25" i="4" s="1"/>
  <c r="L19" i="4"/>
  <c r="BP19" i="4" s="1"/>
  <c r="L13" i="4"/>
  <c r="BP13" i="4" s="1"/>
  <c r="BQ9" i="4"/>
  <c r="C1" i="8"/>
  <c r="B1" i="8"/>
  <c r="AE14" i="4" l="1"/>
  <c r="CI14" i="4" s="1"/>
  <c r="BP14" i="4"/>
  <c r="BH9" i="4"/>
  <c r="AE9" i="4"/>
  <c r="CI9" i="4" s="1"/>
  <c r="BH25" i="4"/>
  <c r="AE25" i="4"/>
  <c r="CI25" i="4" s="1"/>
  <c r="AE27" i="4"/>
  <c r="CI27" i="4" s="1"/>
  <c r="BH15" i="4"/>
  <c r="AE15" i="4"/>
  <c r="CI15" i="4" s="1"/>
  <c r="CH11" i="2"/>
  <c r="DJ11" i="2" s="1"/>
  <c r="CI12" i="4"/>
  <c r="CQ21" i="1"/>
  <c r="CH21" i="1"/>
  <c r="DJ21" i="1" s="1"/>
  <c r="CQ9" i="1"/>
  <c r="CH9" i="1"/>
  <c r="DJ9" i="1" s="1"/>
  <c r="CH17" i="1"/>
  <c r="DJ17" i="1" s="1"/>
  <c r="CQ17" i="1"/>
  <c r="CH23" i="1"/>
  <c r="DJ23" i="1" s="1"/>
  <c r="CQ23" i="1"/>
  <c r="CI34" i="4"/>
  <c r="CQ8" i="2"/>
  <c r="CH8" i="2"/>
  <c r="DJ8" i="2" s="1"/>
  <c r="CI9" i="2"/>
  <c r="BH13" i="4"/>
  <c r="AE13" i="4"/>
  <c r="CI13" i="4" s="1"/>
  <c r="BH31" i="4"/>
  <c r="AE31" i="4"/>
  <c r="CI31" i="4" s="1"/>
  <c r="DJ9" i="2"/>
  <c r="AE33" i="4"/>
  <c r="CI33" i="4" s="1"/>
  <c r="CH13" i="1"/>
  <c r="DJ13" i="1" s="1"/>
  <c r="BH29" i="4"/>
  <c r="AE29" i="4"/>
  <c r="CI29" i="4" s="1"/>
  <c r="CH22" i="1"/>
  <c r="DJ22" i="1" s="1"/>
  <c r="CQ22" i="1"/>
  <c r="CI16" i="4"/>
  <c r="BH19" i="4"/>
  <c r="AE19" i="4"/>
  <c r="CI19" i="4" s="1"/>
  <c r="CH19" i="1"/>
  <c r="DJ19" i="1" s="1"/>
  <c r="BH32" i="4"/>
  <c r="AE32" i="4"/>
  <c r="CI32" i="4" s="1"/>
  <c r="CI28" i="4"/>
  <c r="CH11" i="1"/>
  <c r="DJ11" i="1" s="1"/>
  <c r="CQ11" i="1"/>
  <c r="CH28" i="1"/>
  <c r="DJ28" i="1" s="1"/>
  <c r="CQ28" i="1"/>
  <c r="CH10" i="1"/>
  <c r="DJ10" i="1" s="1"/>
  <c r="CQ10" i="1"/>
  <c r="CQ27" i="1"/>
  <c r="CH27" i="1"/>
  <c r="DJ27" i="1" s="1"/>
  <c r="CI10" i="4"/>
  <c r="CH25" i="1"/>
  <c r="DJ25" i="1" s="1"/>
  <c r="CQ15" i="1"/>
  <c r="CH15" i="1"/>
  <c r="DJ15" i="1" s="1"/>
  <c r="CH16" i="1"/>
  <c r="DJ16" i="1" s="1"/>
  <c r="CQ16" i="1"/>
  <c r="DJ26" i="1"/>
  <c r="CH29" i="1"/>
  <c r="DJ29" i="1" s="1"/>
  <c r="CQ29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CT7" i="2" s="1"/>
  <c r="AO7" i="2"/>
  <c r="AK7" i="2"/>
  <c r="CO7" i="2" s="1"/>
  <c r="AJ7" i="2"/>
  <c r="AI7" i="2"/>
  <c r="AH7" i="2"/>
  <c r="AG7" i="2"/>
  <c r="U7" i="2"/>
  <c r="T7" i="2"/>
  <c r="AC7" i="2" s="1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CD7" i="4" s="1"/>
  <c r="Y7" i="4"/>
  <c r="X7" i="4"/>
  <c r="V7" i="4"/>
  <c r="U7" i="4"/>
  <c r="T7" i="4"/>
  <c r="S7" i="4"/>
  <c r="BW7" i="4" s="1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V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E7" i="6" s="1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CZ7" i="1"/>
  <c r="CX7" i="1"/>
  <c r="CL7" i="2"/>
  <c r="Y7" i="2"/>
  <c r="AB7" i="1"/>
  <c r="CX7" i="2" l="1"/>
  <c r="BP7" i="2"/>
  <c r="BU7" i="2"/>
  <c r="DH7" i="2"/>
  <c r="AC7" i="3"/>
  <c r="AA7" i="2"/>
  <c r="DC7" i="2"/>
  <c r="DD7" i="2"/>
  <c r="AF7" i="2"/>
  <c r="AE7" i="2" s="1"/>
  <c r="BH7" i="2"/>
  <c r="AS7" i="2"/>
  <c r="BM7" i="4"/>
  <c r="DA7" i="2"/>
  <c r="D7" i="6"/>
  <c r="CM7" i="2"/>
  <c r="BZ7" i="2"/>
  <c r="N7" i="2"/>
  <c r="M7" i="2" s="1"/>
  <c r="CS7" i="2"/>
  <c r="CY7" i="2"/>
  <c r="Z7" i="2"/>
  <c r="DI7" i="2"/>
  <c r="CK7" i="1"/>
  <c r="DG7" i="1"/>
  <c r="CM7" i="1"/>
  <c r="BK7" i="4"/>
  <c r="BY7" i="4"/>
  <c r="Y7" i="3"/>
  <c r="E7" i="1"/>
  <c r="D7" i="1" s="1"/>
  <c r="AN7" i="1"/>
  <c r="DI7" i="1"/>
  <c r="DF7" i="1"/>
  <c r="Z7" i="1"/>
  <c r="CU7" i="1"/>
  <c r="CF7" i="4"/>
  <c r="AF7" i="1"/>
  <c r="AE7" i="1" s="1"/>
  <c r="DD7" i="1"/>
  <c r="BX7" i="4"/>
  <c r="CY7" i="1"/>
  <c r="BO7" i="4"/>
  <c r="BL7" i="4"/>
  <c r="CB7" i="4"/>
  <c r="W7" i="4"/>
  <c r="Q7" i="5"/>
  <c r="BB7" i="5"/>
  <c r="AG7" i="4"/>
  <c r="AF7" i="4" s="1"/>
  <c r="AO7" i="4"/>
  <c r="AB7" i="3"/>
  <c r="AA7" i="3"/>
  <c r="CL7" i="1"/>
  <c r="BJ7" i="4"/>
  <c r="N7" i="5"/>
  <c r="E7" i="4"/>
  <c r="D7" i="4" s="1"/>
  <c r="BT7" i="4"/>
  <c r="CH7" i="4"/>
  <c r="N7" i="1"/>
  <c r="H7" i="5"/>
  <c r="AT7" i="5"/>
  <c r="AT7" i="4"/>
  <c r="Z7" i="3"/>
  <c r="AX7" i="1"/>
  <c r="AL7" i="5"/>
  <c r="BE7" i="5"/>
  <c r="R7" i="4"/>
  <c r="BH7" i="1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W7" i="2" l="1"/>
  <c r="BO7" i="2"/>
  <c r="CQ7" i="2" s="1"/>
  <c r="CI7" i="2"/>
  <c r="W7" i="2"/>
  <c r="CJ7" i="2"/>
  <c r="AM7" i="2"/>
  <c r="DB7" i="2"/>
  <c r="CH7" i="2"/>
  <c r="D7" i="2"/>
  <c r="V7" i="2" s="1"/>
  <c r="BV7" i="4"/>
  <c r="CR7" i="1"/>
  <c r="CA7" i="4"/>
  <c r="I7" i="5"/>
  <c r="W7" i="1"/>
  <c r="CW7" i="1"/>
  <c r="BI7" i="4"/>
  <c r="AN7" i="4"/>
  <c r="BG7" i="4" s="1"/>
  <c r="DB7" i="1"/>
  <c r="M7" i="1"/>
  <c r="V7" i="1" s="1"/>
  <c r="V7" i="3"/>
  <c r="BG7" i="1"/>
  <c r="CI7" i="1" s="1"/>
  <c r="CJ7" i="1"/>
  <c r="AM7" i="1"/>
  <c r="BF7" i="1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F7" i="2"/>
  <c r="DJ7" i="2" s="1"/>
  <c r="AE7" i="4"/>
  <c r="BH7" i="4"/>
  <c r="CH7" i="1" l="1"/>
  <c r="DJ7" i="1" s="1"/>
  <c r="CQ7" i="1"/>
  <c r="CI7" i="4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<sst xmlns="http://schemas.openxmlformats.org/spreadsheetml/2006/main" count="1940" uniqueCount="379">
  <si>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</si>
  <si>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</si>
  <si>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</si>
  <si>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</si>
  <si>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</si>
  <si>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</si>
  <si>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</si>
  <si>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</si>
  <si>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</si>
  <si>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</si>
  <si>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</si>
  <si>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</si>
  <si>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</si>
  <si>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</si>
  <si>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</si>
  <si>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</si>
  <si>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</si>
  <si>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</si>
  <si>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</si>
  <si>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</si>
  <si>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</si>
  <si>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</si>
  <si>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</si>
  <si>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</si>
  <si>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</si>
  <si>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</si>
  <si>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</si>
  <si>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</si>
  <si>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</si>
  <si>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</si>
  <si>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</si>
  <si>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</si>
  <si>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</si>
  <si>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</si>
  <si>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</si>
  <si>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</si>
  <si>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</si>
  <si>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</si>
  <si>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</si>
  <si>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</si>
  <si>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</si>
  <si>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</si>
  <si>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</si>
  <si>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</si>
  <si>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</si>
  <si>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</si>
  <si>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</si>
  <si>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</si>
  <si>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</si>
  <si>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</si>
  <si>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</si>
  <si>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</si>
  <si>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</si>
  <si>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</si>
  <si>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</si>
  <si>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</si>
  <si>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</si>
  <si>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</si>
  <si>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</si>
  <si>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</si>
  <si>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</si>
  <si>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</si>
  <si>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</si>
  <si>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</si>
  <si>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</si>
  <si>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</si>
  <si>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</si>
  <si>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</si>
  <si>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</si>
  <si>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</si>
  <si>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</si>
  <si>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</si>
  <si>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</si>
  <si>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</si>
  <si>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</si>
  <si>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</si>
  <si>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</si>
  <si>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</si>
  <si>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</si>
  <si>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</si>
  <si>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</si>
  <si>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</si>
  <si>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</si>
  <si>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</si>
  <si>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</si>
  <si>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</si>
  <si>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</si>
  <si>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</si>
  <si>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</si>
  <si>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</si>
  <si>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</si>
  <si>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</si>
  <si>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</si>
  <si>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</si>
  <si>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</si>
  <si>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</si>
  <si>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</si>
  <si>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</si>
  <si>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</si>
  <si>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</si>
  <si>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</si>
  <si>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</si>
  <si>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</si>
  <si>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</si>
  <si>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</si>
  <si>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</si>
  <si>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</si>
  <si>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</si>
  <si>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</si>
  <si>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</si>
  <si>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</si>
  <si>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</si>
  <si>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</si>
  <si>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</si>
  <si>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</si>
  <si>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</si>
  <si>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</si>
  <si>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</si>
  <si>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</si>
  <si>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</si>
  <si>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</si>
  <si>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</si>
  <si>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</si>
  <si>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</si>
  <si>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</si>
  <si>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</si>
  <si>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</si>
  <si>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</si>
  <si>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</si>
  <si>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</si>
  <si>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</si>
  <si>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</si>
  <si>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</si>
  <si>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</si>
  <si>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</si>
  <si>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</si>
  <si>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</si>
  <si>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</si>
  <si>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</si>
  <si>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</si>
  <si>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</si>
  <si>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</si>
  <si>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</si>
  <si>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</si>
  <si>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</si>
  <si>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</si>
  <si>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</si>
  <si>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</si>
  <si>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</si>
  <si>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</si>
  <si>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</si>
  <si>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</si>
  <si>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</si>
  <si>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</si>
  <si>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</si>
  <si>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</si>
  <si>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</si>
  <si>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</si>
  <si>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</si>
  <si>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</si>
  <si>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</si>
  <si>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</si>
  <si>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</si>
  <si>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</si>
  <si>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</si>
  <si>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</si>
  <si>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</si>
  <si>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</si>
  <si>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</si>
  <si>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</si>
  <si>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</si>
  <si>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</si>
  <si>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</si>
  <si>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</si>
  <si>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</si>
  <si>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</si>
  <si>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</si>
  <si>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</si>
  <si>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</si>
  <si>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</si>
  <si>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</si>
  <si>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</si>
  <si>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</si>
  <si>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</si>
  <si>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</si>
  <si>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</si>
  <si>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</si>
  <si>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</si>
  <si>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</si>
  <si>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</si>
  <si>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</si>
  <si>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</si>
  <si>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</si>
  <si>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</si>
  <si>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</si>
  <si>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</si>
  <si>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</si>
  <si>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</si>
  <si>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</si>
  <si>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</si>
  <si>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</si>
  <si>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</si>
  <si>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</si>
  <si>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</si>
  <si>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</si>
  <si>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</si>
  <si>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</si>
  <si>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</si>
  <si>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</si>
  <si>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</si>
  <si>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</si>
  <si>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</si>
  <si>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</si>
  <si>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</si>
  <si>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</si>
  <si>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</si>
  <si>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</si>
  <si>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</si>
  <si>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</si>
  <si>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</si>
  <si>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</si>
  <si>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</si>
  <si>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</si>
  <si>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</si>
  <si>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</si>
  <si>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</si>
  <si>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</si>
  <si>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</si>
  <si>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</si>
  <si>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</si>
  <si>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</si>
  <si>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</si>
  <si>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</si>
  <si>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</si>
  <si>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</si>
  <si>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</si>
  <si>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</si>
  <si>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</si>
  <si>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</si>
  <si>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</si>
  <si>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</si>
  <si>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</si>
  <si>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</si>
  <si>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</si>
  <si>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</si>
  <si>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</si>
  <si>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</si>
  <si>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</si>
  <si>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</si>
  <si>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</si>
  <si>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</si>
  <si>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</si>
  <si>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</si>
  <si>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</si>
  <si>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</si>
  <si>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</si>
  <si>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</si>
  <si>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</si>
  <si>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</si>
  <si>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</si>
  <si>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</si>
  <si>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</si>
  <si>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</si>
  <si>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</si>
  <si>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</si>
  <si>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</si>
  <si>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</si>
  <si>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</si>
  <si>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</si>
  <si>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</si>
  <si>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</si>
  <si>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</si>
  <si>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</si>
  <si>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</si>
  <si>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</si>
  <si>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</si>
  <si>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</si>
  <si>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</si>
  <si>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</si>
  <si>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</si>
  <si>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</si>
  <si>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</si>
  <si>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</si>
  <si>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</si>
  <si>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</si>
  <si>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</si>
  <si>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</si>
  <si>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</si>
  <si>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</si>
  <si>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</si>
  <si>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</si>
  <si>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</si>
  <si>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</si>
  <si>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</si>
  <si>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</si>
  <si>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</si>
  <si>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</si>
  <si>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</si>
  <si>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</si>
  <si>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</si>
  <si>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</si>
  <si>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</si>
  <si>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</si>
  <si>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</si>
  <si>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</si>
  <si>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</si>
  <si>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</si>
  <si>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</si>
  <si>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</si>
  <si>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</si>
  <si>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</si>
  <si>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</si>
  <si>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</si>
  <si>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</si>
  <si>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</si>
  <si>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</si>
  <si>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34000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</si>
  <si>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</si>
  <si>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</si>
  <si>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</si>
  <si>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</si>
  <si>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</si>
  <si>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</si>
  <si>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34100</t>
  </si>
  <si>
    <t>広島市</t>
  </si>
  <si>
    <t/>
  </si>
  <si>
    <t>34839</t>
  </si>
  <si>
    <t>安芸地区衛生施設管理組合</t>
  </si>
  <si>
    <t>34202</t>
  </si>
  <si>
    <t>呉市</t>
  </si>
  <si>
    <t>34203</t>
  </si>
  <si>
    <t>竹原市</t>
  </si>
  <si>
    <t>34918</t>
  </si>
  <si>
    <t>広島中央環境衛生組合</t>
  </si>
  <si>
    <t>34204</t>
  </si>
  <si>
    <t>三原市</t>
  </si>
  <si>
    <t>34876</t>
  </si>
  <si>
    <t>三原広域市町村圏事務組合</t>
  </si>
  <si>
    <t>34205</t>
  </si>
  <si>
    <t>尾道市</t>
  </si>
  <si>
    <t>34207</t>
  </si>
  <si>
    <t>福山市</t>
  </si>
  <si>
    <t>34208</t>
  </si>
  <si>
    <t>府中市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</si>
  <si>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</si>
  <si>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</si>
  <si>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</si>
  <si>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</si>
  <si>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</si>
  <si>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</si>
  <si>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</si>
  <si>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</si>
  <si>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</si>
  <si>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</si>
  <si>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</si>
  <si>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</si>
  <si>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34908</t>
  </si>
  <si>
    <t>芸北広域環境施設組合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</si>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</sst>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39</v>
      </c>
      <c r="B7" s="148" t="s">
        <v>316</v>
      </c>
      <c r="C7" s="131" t="s">
        <v>33</v>
      </c>
      <c r="D7" s="133">
        <f>SUM(E7,+L7)</f>
        <v>47424363</v>
      </c>
      <c r="E7" s="133">
        <f>SUM(F7:I7,K7)</f>
        <v>19474406</v>
      </c>
      <c r="F7" s="133">
        <f>SUM(F$8:F$207)</f>
        <v>2349622</v>
      </c>
      <c r="G7" s="133">
        <f>SUM(G$8:G$207)</f>
        <v>96302</v>
      </c>
      <c r="H7" s="133">
        <f>SUM(H$8:H$207)</f>
        <v>7529881</v>
      </c>
      <c r="I7" s="133">
        <f>SUM(I$8:I$207)</f>
        <v>5813991</v>
      </c>
      <c r="J7" s="136" t="s">
        <v>311</v>
      </c>
      <c r="K7" s="133">
        <f>SUM(K$8:K$207)</f>
        <v>3684610</v>
      </c>
      <c r="L7" s="133">
        <f>SUM(L$8:L$207)</f>
        <v>27949957</v>
      </c>
      <c r="M7" s="133">
        <f>SUM(N7,+U7)</f>
        <v>5601901</v>
      </c>
      <c r="N7" s="133">
        <f>SUM(O7:R7,T7)</f>
        <v>939079</v>
      </c>
      <c r="O7" s="133">
        <f>SUM(O$8:O$207)</f>
        <v>4647</v>
      </c>
      <c r="P7" s="133">
        <f>SUM(P$8:P$207)</f>
        <v>3842</v>
      </c>
      <c r="Q7" s="133">
        <f>SUM(Q$8:Q$207)</f>
        <v>372100</v>
      </c>
      <c r="R7" s="133">
        <f>SUM(R$8:R$207)</f>
        <v>494857</v>
      </c>
      <c r="S7" s="136" t="s">
        <v>311</v>
      </c>
      <c r="T7" s="133">
        <f>SUM(T$8:T$207)</f>
        <v>63633</v>
      </c>
      <c r="U7" s="133">
        <f>SUM(U$8:U$207)</f>
        <v>4662822</v>
      </c>
      <c r="V7" s="133">
        <f t="shared" ref="V7:AA7" si="0">+SUM(D7,M7)</f>
        <v>53026264</v>
      </c>
      <c r="W7" s="133">
        <f t="shared" si="0"/>
        <v>20413485</v>
      </c>
      <c r="X7" s="133">
        <f t="shared" si="0"/>
        <v>2354269</v>
      </c>
      <c r="Y7" s="133">
        <f t="shared" si="0"/>
        <v>100144</v>
      </c>
      <c r="Z7" s="133">
        <f t="shared" si="0"/>
        <v>7901981</v>
      </c>
      <c r="AA7" s="133">
        <f t="shared" si="0"/>
        <v>6308848</v>
      </c>
      <c r="AB7" s="135" t="str">
        <f>IF(+SUM(J7,S7)=0,"-",+SUM(J7,S7))</f>
        <v>-</v>
      </c>
      <c r="AC7" s="133">
        <f>+SUM(K7,T7)</f>
        <v>3748243</v>
      </c>
      <c r="AD7" s="133">
        <f>+SUM(L7,U7)</f>
        <v>32612779</v>
      </c>
      <c r="AE7" s="133">
        <f>SUM(AF7,+AK7)</f>
        <v>9843919</v>
      </c>
      <c r="AF7" s="133">
        <f>SUM(AG7:AJ7)</f>
        <v>9727127</v>
      </c>
      <c r="AG7" s="133">
        <f t="shared" ref="AG7:AL7" si="1">SUM(AG$8:AG$207)</f>
        <v>0</v>
      </c>
      <c r="AH7" s="133">
        <f t="shared" si="1"/>
        <v>9348472</v>
      </c>
      <c r="AI7" s="133">
        <f t="shared" si="1"/>
        <v>341472</v>
      </c>
      <c r="AJ7" s="133">
        <f t="shared" si="1"/>
        <v>37183</v>
      </c>
      <c r="AK7" s="133">
        <f t="shared" si="1"/>
        <v>116792</v>
      </c>
      <c r="AL7" s="133">
        <f t="shared" si="1"/>
        <v>3416</v>
      </c>
      <c r="AM7" s="133">
        <f>SUM(AN7,AS7,AW7,AX7,BD7)</f>
        <v>33593702</v>
      </c>
      <c r="AN7" s="133">
        <f>SUM(AO7:AR7)</f>
        <v>6061643</v>
      </c>
      <c r="AO7" s="133">
        <f>SUM(AO$8:AO$207)</f>
        <v>2748683</v>
      </c>
      <c r="AP7" s="133">
        <f>SUM(AP$8:AP$207)</f>
        <v>2738677</v>
      </c>
      <c r="AQ7" s="133">
        <f>SUM(AQ$8:AQ$207)</f>
        <v>490332</v>
      </c>
      <c r="AR7" s="133">
        <f>SUM(AR$8:AR$207)</f>
        <v>83951</v>
      </c>
      <c r="AS7" s="133">
        <f>SUM(AT7:AV7)</f>
        <v>4175564</v>
      </c>
      <c r="AT7" s="133">
        <f>SUM(AT$8:AT$207)</f>
        <v>648115</v>
      </c>
      <c r="AU7" s="133">
        <f>SUM(AU$8:AU$207)</f>
        <v>3240375</v>
      </c>
      <c r="AV7" s="133">
        <f>SUM(AV$8:AV$207)</f>
        <v>287074</v>
      </c>
      <c r="AW7" s="133">
        <f>SUM(AW$8:AW$207)</f>
        <v>179591</v>
      </c>
      <c r="AX7" s="133">
        <f>SUM(AY7:BB7)</f>
        <v>23148592</v>
      </c>
      <c r="AY7" s="133">
        <f t="shared" ref="AY7:BE7" si="2">SUM(AY$8:AY$207)</f>
        <v>11445559</v>
      </c>
      <c r="AZ7" s="133">
        <f t="shared" si="2"/>
        <v>9983332</v>
      </c>
      <c r="BA7" s="133">
        <f t="shared" si="2"/>
        <v>812587</v>
      </c>
      <c r="BB7" s="133">
        <f t="shared" si="2"/>
        <v>907114</v>
      </c>
      <c r="BC7" s="133">
        <f t="shared" si="2"/>
        <v>3588895</v>
      </c>
      <c r="BD7" s="133">
        <f t="shared" si="2"/>
        <v>28312</v>
      </c>
      <c r="BE7" s="133">
        <f t="shared" si="2"/>
        <v>394431</v>
      </c>
      <c r="BF7" s="133">
        <f>SUM(AE7,+AM7,+BE7)</f>
        <v>43832052</v>
      </c>
      <c r="BG7" s="133">
        <f>SUM(BH7,+BM7)</f>
        <v>345738</v>
      </c>
      <c r="BH7" s="133">
        <f>SUM(BI7:BL7)</f>
        <v>344935</v>
      </c>
      <c r="BI7" s="133">
        <f t="shared" ref="BI7:BN7" si="3">SUM(BI$8:BI$207)</f>
        <v>0</v>
      </c>
      <c r="BJ7" s="133">
        <f t="shared" si="3"/>
        <v>344768</v>
      </c>
      <c r="BK7" s="133">
        <f t="shared" si="3"/>
        <v>0</v>
      </c>
      <c r="BL7" s="133">
        <f t="shared" si="3"/>
        <v>167</v>
      </c>
      <c r="BM7" s="133">
        <f t="shared" si="3"/>
        <v>803</v>
      </c>
      <c r="BN7" s="133">
        <f t="shared" si="3"/>
        <v>0</v>
      </c>
      <c r="BO7" s="133">
        <f>SUM(BP7,BU7,BY7,BZ7,CF7)</f>
        <v>4429142</v>
      </c>
      <c r="BP7" s="133">
        <f>SUM(BQ7:BT7)</f>
        <v>549102</v>
      </c>
      <c r="BQ7" s="133">
        <f>SUM(BQ$8:BQ$207)</f>
        <v>301954</v>
      </c>
      <c r="BR7" s="133">
        <f>SUM(BR$8:BR$207)</f>
        <v>155902</v>
      </c>
      <c r="BS7" s="133">
        <f>SUM(BS$8:BS$207)</f>
        <v>91246</v>
      </c>
      <c r="BT7" s="133">
        <f>SUM(BT$8:BT$207)</f>
        <v>0</v>
      </c>
      <c r="BU7" s="133">
        <f>SUM(BV7:BX7)</f>
        <v>1292556</v>
      </c>
      <c r="BV7" s="133">
        <f>SUM(BV$8:BV$207)</f>
        <v>75640</v>
      </c>
      <c r="BW7" s="133">
        <f>SUM(BW$8:BW$207)</f>
        <v>1009928</v>
      </c>
      <c r="BX7" s="133">
        <f>SUM(BX$8:BX$207)</f>
        <v>206988</v>
      </c>
      <c r="BY7" s="133">
        <f>SUM(BY$8:BY$207)</f>
        <v>9892</v>
      </c>
      <c r="BZ7" s="133">
        <f>SUM(CA7:CD7)</f>
        <v>2574989</v>
      </c>
      <c r="CA7" s="133">
        <f t="shared" ref="CA7:CG7" si="4">SUM(CA$8:CA$207)</f>
        <v>1191559</v>
      </c>
      <c r="CB7" s="133">
        <f t="shared" si="4"/>
        <v>1281430</v>
      </c>
      <c r="CC7" s="133">
        <f t="shared" si="4"/>
        <v>13386</v>
      </c>
      <c r="CD7" s="133">
        <f t="shared" si="4"/>
        <v>88614</v>
      </c>
      <c r="CE7" s="133">
        <f t="shared" si="4"/>
        <v>820441</v>
      </c>
      <c r="CF7" s="133">
        <f t="shared" si="4"/>
        <v>2603</v>
      </c>
      <c r="CG7" s="133">
        <f t="shared" si="4"/>
        <v>6580</v>
      </c>
      <c r="CH7" s="133">
        <f>SUM(BG7,+BO7,+CG7)</f>
        <v>4781460</v>
      </c>
      <c r="CI7" s="133">
        <f>SUM(AE7,+BG7)</f>
        <v>10189657</v>
      </c>
      <c r="CJ7" s="133">
        <f>SUM(AF7,+BH7)</f>
        <v>10072062</v>
      </c>
      <c r="CK7" s="133">
        <f t="shared" ref="CK7:DJ7" si="5">SUM(AG7,+BI7)</f>
        <v>0</v>
      </c>
      <c r="CL7" s="133">
        <f t="shared" si="5"/>
        <v>9693240</v>
      </c>
      <c r="CM7" s="133">
        <f t="shared" si="5"/>
        <v>341472</v>
      </c>
      <c r="CN7" s="133">
        <f t="shared" si="5"/>
        <v>37350</v>
      </c>
      <c r="CO7" s="133">
        <f t="shared" si="5"/>
        <v>117595</v>
      </c>
      <c r="CP7" s="133">
        <f t="shared" si="5"/>
        <v>3416</v>
      </c>
      <c r="CQ7" s="133">
        <f t="shared" si="5"/>
        <v>38022844</v>
      </c>
      <c r="CR7" s="133">
        <f t="shared" si="5"/>
        <v>6610745</v>
      </c>
      <c r="CS7" s="133">
        <f t="shared" si="5"/>
        <v>3050637</v>
      </c>
      <c r="CT7" s="133">
        <f t="shared" si="5"/>
        <v>2894579</v>
      </c>
      <c r="CU7" s="133">
        <f t="shared" si="5"/>
        <v>581578</v>
      </c>
      <c r="CV7" s="133">
        <f t="shared" si="5"/>
        <v>83951</v>
      </c>
      <c r="CW7" s="133">
        <f t="shared" si="5"/>
        <v>5468120</v>
      </c>
      <c r="CX7" s="133">
        <f t="shared" si="5"/>
        <v>723755</v>
      </c>
      <c r="CY7" s="133">
        <f t="shared" si="5"/>
        <v>4250303</v>
      </c>
      <c r="CZ7" s="133">
        <f t="shared" si="5"/>
        <v>494062</v>
      </c>
      <c r="DA7" s="133">
        <f t="shared" si="5"/>
        <v>189483</v>
      </c>
      <c r="DB7" s="133">
        <f t="shared" si="5"/>
        <v>25723581</v>
      </c>
      <c r="DC7" s="133">
        <f t="shared" si="5"/>
        <v>12637118</v>
      </c>
      <c r="DD7" s="133">
        <f t="shared" si="5"/>
        <v>11264762</v>
      </c>
      <c r="DE7" s="133">
        <f t="shared" si="5"/>
        <v>825973</v>
      </c>
      <c r="DF7" s="133">
        <f t="shared" si="5"/>
        <v>995728</v>
      </c>
      <c r="DG7" s="133">
        <f t="shared" si="5"/>
        <v>4409336</v>
      </c>
      <c r="DH7" s="133">
        <f t="shared" si="5"/>
        <v>30915</v>
      </c>
      <c r="DI7" s="133">
        <f t="shared" si="5"/>
        <v>401011</v>
      </c>
      <c r="DJ7" s="133">
        <f t="shared" si="5"/>
        <v>48613512</v>
      </c>
    </row>
    <row r="8" spans="1:114" ht="13.5" customHeight="1" x14ac:dyDescent="0.15">
      <c r="A8" s="114" t="s">
        <v>39</v>
      </c>
      <c r="B8" s="115" t="s">
        <v>323</v>
      </c>
      <c r="C8" s="114" t="s">
        <v>324</v>
      </c>
      <c r="D8" s="116">
        <f>SUM(E8,+L8)</f>
        <v>17864594</v>
      </c>
      <c r="E8" s="116">
        <f>SUM(F8:I8,K8)</f>
        <v>6233326</v>
      </c>
      <c r="F8" s="116">
        <v>345140</v>
      </c>
      <c r="G8" s="116">
        <v>25714</v>
      </c>
      <c r="H8" s="116">
        <v>1981800</v>
      </c>
      <c r="I8" s="116">
        <v>2445148</v>
      </c>
      <c r="J8" s="117" t="s">
        <v>378</v>
      </c>
      <c r="K8" s="116">
        <v>1435524</v>
      </c>
      <c r="L8" s="116">
        <v>11631268</v>
      </c>
      <c r="M8" s="116">
        <f>SUM(N8,+U8)</f>
        <v>1164388</v>
      </c>
      <c r="N8" s="116">
        <f>SUM(O8:R8,T8)</f>
        <v>143738</v>
      </c>
      <c r="O8" s="116">
        <v>0</v>
      </c>
      <c r="P8" s="116">
        <v>0</v>
      </c>
      <c r="Q8" s="116">
        <v>6500</v>
      </c>
      <c r="R8" s="116">
        <v>88617</v>
      </c>
      <c r="S8" s="117" t="s">
        <v>378</v>
      </c>
      <c r="T8" s="116">
        <v>48621</v>
      </c>
      <c r="U8" s="116">
        <v>1020650</v>
      </c>
      <c r="V8" s="116">
        <f>+SUM(D8,M8)</f>
        <v>19028982</v>
      </c>
      <c r="W8" s="116">
        <f>+SUM(E8,N8)</f>
        <v>6377064</v>
      </c>
      <c r="X8" s="116">
        <f>+SUM(F8,O8)</f>
        <v>345140</v>
      </c>
      <c r="Y8" s="116">
        <f>+SUM(G8,P8)</f>
        <v>25714</v>
      </c>
      <c r="Z8" s="116">
        <f>+SUM(H8,Q8)</f>
        <v>1988300</v>
      </c>
      <c r="AA8" s="116">
        <f>+SUM(I8,R8)</f>
        <v>2533765</v>
      </c>
      <c r="AB8" s="117" t="str">
        <f>IF(+SUM(J8,S8)=0,"-",+SUM(J8,S8))</f>
        <v>-</v>
      </c>
      <c r="AC8" s="116">
        <f>+SUM(K8,T8)</f>
        <v>1484145</v>
      </c>
      <c r="AD8" s="116">
        <f>+SUM(L8,U8)</f>
        <v>12651918</v>
      </c>
      <c r="AE8" s="116">
        <f>SUM(AF8,+AK8)</f>
        <v>2446499</v>
      </c>
      <c r="AF8" s="116">
        <f>SUM(AG8:AJ8)</f>
        <v>2411043</v>
      </c>
      <c r="AG8" s="116">
        <v>0</v>
      </c>
      <c r="AH8" s="116">
        <v>2212200</v>
      </c>
      <c r="AI8" s="116">
        <v>198843</v>
      </c>
      <c r="AJ8" s="116">
        <v>0</v>
      </c>
      <c r="AK8" s="116">
        <v>35456</v>
      </c>
      <c r="AL8" s="116">
        <v>0</v>
      </c>
      <c r="AM8" s="116">
        <f>SUM(AN8,AS8,AW8,AX8,BD8)</f>
        <v>15418095</v>
      </c>
      <c r="AN8" s="116">
        <f>SUM(AO8:AR8)</f>
        <v>3793323</v>
      </c>
      <c r="AO8" s="116">
        <v>1659610</v>
      </c>
      <c r="AP8" s="116">
        <v>1673049</v>
      </c>
      <c r="AQ8" s="116">
        <v>403572</v>
      </c>
      <c r="AR8" s="116">
        <v>57092</v>
      </c>
      <c r="AS8" s="116">
        <f>SUM(AT8:AV8)</f>
        <v>1529106</v>
      </c>
      <c r="AT8" s="116">
        <v>160618</v>
      </c>
      <c r="AU8" s="116">
        <v>1345801</v>
      </c>
      <c r="AV8" s="116">
        <v>22687</v>
      </c>
      <c r="AW8" s="116">
        <v>29216</v>
      </c>
      <c r="AX8" s="116">
        <f>SUM(AY8:BB8)</f>
        <v>10066450</v>
      </c>
      <c r="AY8" s="116">
        <v>5404493</v>
      </c>
      <c r="AZ8" s="116">
        <v>3751889</v>
      </c>
      <c r="BA8" s="116">
        <v>460005</v>
      </c>
      <c r="BB8" s="116">
        <v>450063</v>
      </c>
      <c r="BC8" s="116">
        <v>0</v>
      </c>
      <c r="BD8" s="116">
        <v>0</v>
      </c>
      <c r="BE8" s="116">
        <v>0</v>
      </c>
      <c r="BF8" s="116">
        <f>SUM(AE8,+AM8,+BE8)</f>
        <v>17864594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887542</v>
      </c>
      <c r="BP8" s="116">
        <f>SUM(BQ8:BT8)</f>
        <v>139893</v>
      </c>
      <c r="BQ8" s="116">
        <v>93262</v>
      </c>
      <c r="BR8" s="116">
        <v>46631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747649</v>
      </c>
      <c r="CA8" s="116">
        <v>707391</v>
      </c>
      <c r="CB8" s="116">
        <v>0</v>
      </c>
      <c r="CC8" s="116">
        <v>0</v>
      </c>
      <c r="CD8" s="116">
        <v>40258</v>
      </c>
      <c r="CE8" s="116">
        <v>276846</v>
      </c>
      <c r="CF8" s="116">
        <v>0</v>
      </c>
      <c r="CG8" s="116">
        <v>0</v>
      </c>
      <c r="CH8" s="116">
        <f>SUM(BG8,+BO8,+CG8)</f>
        <v>887542</v>
      </c>
      <c r="CI8" s="116">
        <f>SUM(AE8,+BG8)</f>
        <v>2446499</v>
      </c>
      <c r="CJ8" s="116">
        <f>SUM(AF8,+BH8)</f>
        <v>2411043</v>
      </c>
      <c r="CK8" s="116">
        <f>SUM(AG8,+BI8)</f>
        <v>0</v>
      </c>
      <c r="CL8" s="116">
        <f>SUM(AH8,+BJ8)</f>
        <v>2212200</v>
      </c>
      <c r="CM8" s="116">
        <f>SUM(AI8,+BK8)</f>
        <v>198843</v>
      </c>
      <c r="CN8" s="116">
        <f>SUM(AJ8,+BL8)</f>
        <v>0</v>
      </c>
      <c r="CO8" s="116">
        <f>SUM(AK8,+BM8)</f>
        <v>35456</v>
      </c>
      <c r="CP8" s="116">
        <f>SUM(AL8,+BN8)</f>
        <v>0</v>
      </c>
      <c r="CQ8" s="116">
        <f>SUM(AM8,+BO8)</f>
        <v>16305637</v>
      </c>
      <c r="CR8" s="116">
        <f>SUM(AN8,+BP8)</f>
        <v>3933216</v>
      </c>
      <c r="CS8" s="116">
        <f>SUM(AO8,+BQ8)</f>
        <v>1752872</v>
      </c>
      <c r="CT8" s="116">
        <f>SUM(AP8,+BR8)</f>
        <v>1719680</v>
      </c>
      <c r="CU8" s="116">
        <f>SUM(AQ8,+BS8)</f>
        <v>403572</v>
      </c>
      <c r="CV8" s="116">
        <f>SUM(AR8,+BT8)</f>
        <v>57092</v>
      </c>
      <c r="CW8" s="116">
        <f>SUM(AS8,+BU8)</f>
        <v>1529106</v>
      </c>
      <c r="CX8" s="116">
        <f>SUM(AT8,+BV8)</f>
        <v>160618</v>
      </c>
      <c r="CY8" s="116">
        <f>SUM(AU8,+BW8)</f>
        <v>1345801</v>
      </c>
      <c r="CZ8" s="116">
        <f>SUM(AV8,+BX8)</f>
        <v>22687</v>
      </c>
      <c r="DA8" s="116">
        <f>SUM(AW8,+BY8)</f>
        <v>29216</v>
      </c>
      <c r="DB8" s="116">
        <f>SUM(AX8,+BZ8)</f>
        <v>10814099</v>
      </c>
      <c r="DC8" s="116">
        <f>SUM(AY8,+CA8)</f>
        <v>6111884</v>
      </c>
      <c r="DD8" s="116">
        <f>SUM(AZ8,+CB8)</f>
        <v>3751889</v>
      </c>
      <c r="DE8" s="116">
        <f>SUM(BA8,+CC8)</f>
        <v>460005</v>
      </c>
      <c r="DF8" s="116">
        <f>SUM(BB8,+CD8)</f>
        <v>490321</v>
      </c>
      <c r="DG8" s="116">
        <f>SUM(BC8,+CE8)</f>
        <v>276846</v>
      </c>
      <c r="DH8" s="116">
        <f>SUM(BD8,+CF8)</f>
        <v>0</v>
      </c>
      <c r="DI8" s="116">
        <f>SUM(BE8,+CG8)</f>
        <v>0</v>
      </c>
      <c r="DJ8" s="116">
        <f>SUM(BF8,+CH8)</f>
        <v>18752136</v>
      </c>
    </row>
    <row r="9" spans="1:114" ht="13.5" customHeight="1" x14ac:dyDescent="0.15">
      <c r="A9" s="114" t="s">
        <v>39</v>
      </c>
      <c r="B9" s="115" t="s">
        <v>328</v>
      </c>
      <c r="C9" s="114" t="s">
        <v>329</v>
      </c>
      <c r="D9" s="116">
        <f>SUM(E9,+L9)</f>
        <v>3191615</v>
      </c>
      <c r="E9" s="116">
        <f>SUM(F9:I9,K9)</f>
        <v>1367029</v>
      </c>
      <c r="F9" s="116">
        <v>66239</v>
      </c>
      <c r="G9" s="116">
        <v>9692</v>
      </c>
      <c r="H9" s="116">
        <v>51500</v>
      </c>
      <c r="I9" s="116">
        <v>689075</v>
      </c>
      <c r="J9" s="117" t="s">
        <v>378</v>
      </c>
      <c r="K9" s="116">
        <v>550523</v>
      </c>
      <c r="L9" s="116">
        <v>1824586</v>
      </c>
      <c r="M9" s="116">
        <f>SUM(N9,+U9)</f>
        <v>396109</v>
      </c>
      <c r="N9" s="116">
        <f>SUM(O9:R9,T9)</f>
        <v>74594</v>
      </c>
      <c r="O9" s="116">
        <v>0</v>
      </c>
      <c r="P9" s="116">
        <v>0</v>
      </c>
      <c r="Q9" s="116">
        <v>0</v>
      </c>
      <c r="R9" s="116">
        <v>66565</v>
      </c>
      <c r="S9" s="117" t="s">
        <v>378</v>
      </c>
      <c r="T9" s="116">
        <v>8029</v>
      </c>
      <c r="U9" s="116">
        <v>321515</v>
      </c>
      <c r="V9" s="116">
        <f>+SUM(D9,M9)</f>
        <v>3587724</v>
      </c>
      <c r="W9" s="116">
        <f>+SUM(E9,N9)</f>
        <v>1441623</v>
      </c>
      <c r="X9" s="116">
        <f>+SUM(F9,O9)</f>
        <v>66239</v>
      </c>
      <c r="Y9" s="116">
        <f>+SUM(G9,P9)</f>
        <v>9692</v>
      </c>
      <c r="Z9" s="116">
        <f>+SUM(H9,Q9)</f>
        <v>51500</v>
      </c>
      <c r="AA9" s="116">
        <f>+SUM(I9,R9)</f>
        <v>755640</v>
      </c>
      <c r="AB9" s="117" t="str">
        <f>IF(+SUM(J9,S9)=0,"-",+SUM(J9,S9))</f>
        <v>-</v>
      </c>
      <c r="AC9" s="116">
        <f>+SUM(K9,T9)</f>
        <v>558552</v>
      </c>
      <c r="AD9" s="116">
        <f>+SUM(L9,U9)</f>
        <v>2146101</v>
      </c>
      <c r="AE9" s="116">
        <f>SUM(AF9,+AK9)</f>
        <v>151444</v>
      </c>
      <c r="AF9" s="116">
        <f>SUM(AG9:AJ9)</f>
        <v>84488</v>
      </c>
      <c r="AG9" s="116">
        <v>0</v>
      </c>
      <c r="AH9" s="116">
        <v>83950</v>
      </c>
      <c r="AI9" s="116">
        <v>0</v>
      </c>
      <c r="AJ9" s="116">
        <v>538</v>
      </c>
      <c r="AK9" s="116">
        <v>66956</v>
      </c>
      <c r="AL9" s="116">
        <v>0</v>
      </c>
      <c r="AM9" s="116">
        <f>SUM(AN9,AS9,AW9,AX9,BD9)</f>
        <v>3039294</v>
      </c>
      <c r="AN9" s="116">
        <f>SUM(AO9:AR9)</f>
        <v>554064</v>
      </c>
      <c r="AO9" s="116">
        <v>110494</v>
      </c>
      <c r="AP9" s="116">
        <v>408946</v>
      </c>
      <c r="AQ9" s="116">
        <v>27258</v>
      </c>
      <c r="AR9" s="116">
        <v>7366</v>
      </c>
      <c r="AS9" s="116">
        <f>SUM(AT9:AV9)</f>
        <v>201575</v>
      </c>
      <c r="AT9" s="116">
        <v>157104</v>
      </c>
      <c r="AU9" s="116">
        <v>40758</v>
      </c>
      <c r="AV9" s="116">
        <v>3713</v>
      </c>
      <c r="AW9" s="116">
        <v>21913</v>
      </c>
      <c r="AX9" s="116">
        <f>SUM(AY9:BB9)</f>
        <v>2261742</v>
      </c>
      <c r="AY9" s="116">
        <v>606567</v>
      </c>
      <c r="AZ9" s="116">
        <v>1534481</v>
      </c>
      <c r="BA9" s="116">
        <v>114895</v>
      </c>
      <c r="BB9" s="116">
        <v>5799</v>
      </c>
      <c r="BC9" s="116">
        <v>0</v>
      </c>
      <c r="BD9" s="116">
        <v>0</v>
      </c>
      <c r="BE9" s="116">
        <v>877</v>
      </c>
      <c r="BF9" s="116">
        <f>SUM(AE9,+AM9,+BE9)</f>
        <v>3191615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396109</v>
      </c>
      <c r="BP9" s="116">
        <f>SUM(BQ9:BT9)</f>
        <v>36831</v>
      </c>
      <c r="BQ9" s="116">
        <v>0</v>
      </c>
      <c r="BR9" s="116">
        <v>0</v>
      </c>
      <c r="BS9" s="116">
        <v>36831</v>
      </c>
      <c r="BT9" s="116">
        <v>0</v>
      </c>
      <c r="BU9" s="116">
        <f>SUM(BV9:BX9)</f>
        <v>81104</v>
      </c>
      <c r="BV9" s="116">
        <v>4030</v>
      </c>
      <c r="BW9" s="116">
        <v>77074</v>
      </c>
      <c r="BX9" s="116">
        <v>0</v>
      </c>
      <c r="BY9" s="116">
        <v>0</v>
      </c>
      <c r="BZ9" s="116">
        <f>SUM(CA9:CD9)</f>
        <v>278174</v>
      </c>
      <c r="CA9" s="116">
        <v>139901</v>
      </c>
      <c r="CB9" s="116">
        <v>138273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396109</v>
      </c>
      <c r="CI9" s="116">
        <f>SUM(AE9,+BG9)</f>
        <v>151444</v>
      </c>
      <c r="CJ9" s="116">
        <f>SUM(AF9,+BH9)</f>
        <v>84488</v>
      </c>
      <c r="CK9" s="116">
        <f>SUM(AG9,+BI9)</f>
        <v>0</v>
      </c>
      <c r="CL9" s="116">
        <f>SUM(AH9,+BJ9)</f>
        <v>83950</v>
      </c>
      <c r="CM9" s="116">
        <f>SUM(AI9,+BK9)</f>
        <v>0</v>
      </c>
      <c r="CN9" s="116">
        <f>SUM(AJ9,+BL9)</f>
        <v>538</v>
      </c>
      <c r="CO9" s="116">
        <f>SUM(AK9,+BM9)</f>
        <v>66956</v>
      </c>
      <c r="CP9" s="116">
        <f>SUM(AL9,+BN9)</f>
        <v>0</v>
      </c>
      <c r="CQ9" s="116">
        <f>SUM(AM9,+BO9)</f>
        <v>3435403</v>
      </c>
      <c r="CR9" s="116">
        <f>SUM(AN9,+BP9)</f>
        <v>590895</v>
      </c>
      <c r="CS9" s="116">
        <f>SUM(AO9,+BQ9)</f>
        <v>110494</v>
      </c>
      <c r="CT9" s="116">
        <f>SUM(AP9,+BR9)</f>
        <v>408946</v>
      </c>
      <c r="CU9" s="116">
        <f>SUM(AQ9,+BS9)</f>
        <v>64089</v>
      </c>
      <c r="CV9" s="116">
        <f>SUM(AR9,+BT9)</f>
        <v>7366</v>
      </c>
      <c r="CW9" s="116">
        <f>SUM(AS9,+BU9)</f>
        <v>282679</v>
      </c>
      <c r="CX9" s="116">
        <f>SUM(AT9,+BV9)</f>
        <v>161134</v>
      </c>
      <c r="CY9" s="116">
        <f>SUM(AU9,+BW9)</f>
        <v>117832</v>
      </c>
      <c r="CZ9" s="116">
        <f>SUM(AV9,+BX9)</f>
        <v>3713</v>
      </c>
      <c r="DA9" s="116">
        <f>SUM(AW9,+BY9)</f>
        <v>21913</v>
      </c>
      <c r="DB9" s="116">
        <f>SUM(AX9,+BZ9)</f>
        <v>2539916</v>
      </c>
      <c r="DC9" s="116">
        <f>SUM(AY9,+CA9)</f>
        <v>746468</v>
      </c>
      <c r="DD9" s="116">
        <f>SUM(AZ9,+CB9)</f>
        <v>1672754</v>
      </c>
      <c r="DE9" s="116">
        <f>SUM(BA9,+CC9)</f>
        <v>114895</v>
      </c>
      <c r="DF9" s="116">
        <f>SUM(BB9,+CD9)</f>
        <v>5799</v>
      </c>
      <c r="DG9" s="116">
        <f>SUM(BC9,+CE9)</f>
        <v>0</v>
      </c>
      <c r="DH9" s="116">
        <f>SUM(BD9,+CF9)</f>
        <v>0</v>
      </c>
      <c r="DI9" s="116">
        <f>SUM(BE9,+CG9)</f>
        <v>877</v>
      </c>
      <c r="DJ9" s="116">
        <f>SUM(BF9,+CH9)</f>
        <v>3587724</v>
      </c>
    </row>
    <row r="10" spans="1:114" ht="13.5" customHeight="1" x14ac:dyDescent="0.15">
      <c r="A10" s="114" t="s">
        <v>39</v>
      </c>
      <c r="B10" s="115" t="s">
        <v>330</v>
      </c>
      <c r="C10" s="114" t="s">
        <v>331</v>
      </c>
      <c r="D10" s="116">
        <f>SUM(E10,+L10)</f>
        <v>425621</v>
      </c>
      <c r="E10" s="116">
        <f>SUM(F10:I10,K10)</f>
        <v>64132</v>
      </c>
      <c r="F10" s="116">
        <v>0</v>
      </c>
      <c r="G10" s="116">
        <v>0</v>
      </c>
      <c r="H10" s="116">
        <v>0</v>
      </c>
      <c r="I10" s="116">
        <v>64132</v>
      </c>
      <c r="J10" s="117" t="s">
        <v>378</v>
      </c>
      <c r="K10" s="116">
        <v>0</v>
      </c>
      <c r="L10" s="116">
        <v>361489</v>
      </c>
      <c r="M10" s="116">
        <f>SUM(N10,+U10)</f>
        <v>47566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378</v>
      </c>
      <c r="T10" s="116">
        <v>0</v>
      </c>
      <c r="U10" s="116">
        <v>47566</v>
      </c>
      <c r="V10" s="116">
        <f>+SUM(D10,M10)</f>
        <v>473187</v>
      </c>
      <c r="W10" s="116">
        <f>+SUM(E10,N10)</f>
        <v>64132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64132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409055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168069</v>
      </c>
      <c r="AN10" s="116">
        <f>SUM(AO10:AR10)</f>
        <v>6108</v>
      </c>
      <c r="AO10" s="116">
        <v>6108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161961</v>
      </c>
      <c r="AY10" s="116">
        <v>159906</v>
      </c>
      <c r="AZ10" s="116">
        <v>0</v>
      </c>
      <c r="BA10" s="116">
        <v>0</v>
      </c>
      <c r="BB10" s="116">
        <v>2055</v>
      </c>
      <c r="BC10" s="116">
        <v>234700</v>
      </c>
      <c r="BD10" s="116">
        <v>0</v>
      </c>
      <c r="BE10" s="116">
        <v>22852</v>
      </c>
      <c r="BF10" s="116">
        <f>SUM(AE10,+AM10,+BE10)</f>
        <v>190921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6107</v>
      </c>
      <c r="BP10" s="116">
        <f>SUM(BQ10:BT10)</f>
        <v>6107</v>
      </c>
      <c r="BQ10" s="116">
        <v>6107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41459</v>
      </c>
      <c r="CF10" s="116">
        <v>0</v>
      </c>
      <c r="CG10" s="116">
        <v>0</v>
      </c>
      <c r="CH10" s="116">
        <f>SUM(BG10,+BO10,+CG10)</f>
        <v>6107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174176</v>
      </c>
      <c r="CR10" s="116">
        <f>SUM(AN10,+BP10)</f>
        <v>12215</v>
      </c>
      <c r="CS10" s="116">
        <f>SUM(AO10,+BQ10)</f>
        <v>12215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161961</v>
      </c>
      <c r="DC10" s="116">
        <f>SUM(AY10,+CA10)</f>
        <v>159906</v>
      </c>
      <c r="DD10" s="116">
        <f>SUM(AZ10,+CB10)</f>
        <v>0</v>
      </c>
      <c r="DE10" s="116">
        <f>SUM(BA10,+CC10)</f>
        <v>0</v>
      </c>
      <c r="DF10" s="116">
        <f>SUM(BB10,+CD10)</f>
        <v>2055</v>
      </c>
      <c r="DG10" s="116">
        <f>SUM(BC10,+CE10)</f>
        <v>276159</v>
      </c>
      <c r="DH10" s="116">
        <f>SUM(BD10,+CF10)</f>
        <v>0</v>
      </c>
      <c r="DI10" s="116">
        <f>SUM(BE10,+CG10)</f>
        <v>22852</v>
      </c>
      <c r="DJ10" s="116">
        <f>SUM(BF10,+CH10)</f>
        <v>197028</v>
      </c>
    </row>
    <row r="11" spans="1:114" ht="13.5" customHeight="1" x14ac:dyDescent="0.15">
      <c r="A11" s="114" t="s">
        <v>39</v>
      </c>
      <c r="B11" s="115" t="s">
        <v>334</v>
      </c>
      <c r="C11" s="114" t="s">
        <v>335</v>
      </c>
      <c r="D11" s="116">
        <f>SUM(E11,+L11)</f>
        <v>1446525</v>
      </c>
      <c r="E11" s="116">
        <f>SUM(F11:I11,K11)</f>
        <v>330458</v>
      </c>
      <c r="F11" s="116">
        <v>0</v>
      </c>
      <c r="G11" s="116">
        <v>3863</v>
      </c>
      <c r="H11" s="116">
        <v>0</v>
      </c>
      <c r="I11" s="116">
        <v>252295</v>
      </c>
      <c r="J11" s="117" t="s">
        <v>378</v>
      </c>
      <c r="K11" s="116">
        <v>74300</v>
      </c>
      <c r="L11" s="116">
        <v>1116067</v>
      </c>
      <c r="M11" s="116">
        <f>SUM(N11,+U11)</f>
        <v>168436</v>
      </c>
      <c r="N11" s="116">
        <f>SUM(O11:R11,T11)</f>
        <v>2557</v>
      </c>
      <c r="O11" s="116">
        <v>0</v>
      </c>
      <c r="P11" s="116">
        <v>0</v>
      </c>
      <c r="Q11" s="116">
        <v>0</v>
      </c>
      <c r="R11" s="116">
        <v>59</v>
      </c>
      <c r="S11" s="117" t="s">
        <v>378</v>
      </c>
      <c r="T11" s="116">
        <v>2498</v>
      </c>
      <c r="U11" s="116">
        <v>165879</v>
      </c>
      <c r="V11" s="116">
        <f>+SUM(D11,M11)</f>
        <v>1614961</v>
      </c>
      <c r="W11" s="116">
        <f>+SUM(E11,N11)</f>
        <v>333015</v>
      </c>
      <c r="X11" s="116">
        <f>+SUM(F11,O11)</f>
        <v>0</v>
      </c>
      <c r="Y11" s="116">
        <f>+SUM(G11,P11)</f>
        <v>3863</v>
      </c>
      <c r="Z11" s="116">
        <f>+SUM(H11,Q11)</f>
        <v>0</v>
      </c>
      <c r="AA11" s="116">
        <f>+SUM(I11,R11)</f>
        <v>252354</v>
      </c>
      <c r="AB11" s="117" t="str">
        <f>IF(+SUM(J11,S11)=0,"-",+SUM(J11,S11))</f>
        <v>-</v>
      </c>
      <c r="AC11" s="116">
        <f>+SUM(K11,T11)</f>
        <v>76798</v>
      </c>
      <c r="AD11" s="116">
        <f>+SUM(L11,U11)</f>
        <v>1281946</v>
      </c>
      <c r="AE11" s="116">
        <f>SUM(AF11,+AK11)</f>
        <v>219813</v>
      </c>
      <c r="AF11" s="116">
        <f>SUM(AG11:AJ11)</f>
        <v>219813</v>
      </c>
      <c r="AG11" s="116">
        <v>0</v>
      </c>
      <c r="AH11" s="116">
        <v>219813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975063</v>
      </c>
      <c r="AN11" s="116">
        <f>SUM(AO11:AR11)</f>
        <v>153821</v>
      </c>
      <c r="AO11" s="116">
        <v>80184</v>
      </c>
      <c r="AP11" s="116">
        <v>55786</v>
      </c>
      <c r="AQ11" s="116">
        <v>17851</v>
      </c>
      <c r="AR11" s="116">
        <v>0</v>
      </c>
      <c r="AS11" s="116">
        <f>SUM(AT11:AV11)</f>
        <v>300584</v>
      </c>
      <c r="AT11" s="116">
        <v>9680</v>
      </c>
      <c r="AU11" s="116">
        <v>249002</v>
      </c>
      <c r="AV11" s="116">
        <v>41902</v>
      </c>
      <c r="AW11" s="116">
        <v>0</v>
      </c>
      <c r="AX11" s="116">
        <f>SUM(AY11:BB11)</f>
        <v>520658</v>
      </c>
      <c r="AY11" s="116">
        <v>353447</v>
      </c>
      <c r="AZ11" s="116">
        <v>146101</v>
      </c>
      <c r="BA11" s="116">
        <v>21110</v>
      </c>
      <c r="BB11" s="116">
        <v>0</v>
      </c>
      <c r="BC11" s="116">
        <v>157601</v>
      </c>
      <c r="BD11" s="116">
        <v>0</v>
      </c>
      <c r="BE11" s="116">
        <v>94048</v>
      </c>
      <c r="BF11" s="116">
        <f>SUM(AE11,+AM11,+BE11)</f>
        <v>1288924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168436</v>
      </c>
      <c r="BP11" s="116">
        <f>SUM(BQ11:BT11)</f>
        <v>9315</v>
      </c>
      <c r="BQ11" s="116">
        <v>9315</v>
      </c>
      <c r="BR11" s="116">
        <v>0</v>
      </c>
      <c r="BS11" s="116">
        <v>0</v>
      </c>
      <c r="BT11" s="116">
        <v>0</v>
      </c>
      <c r="BU11" s="116">
        <f>SUM(BV11:BX11)</f>
        <v>42759</v>
      </c>
      <c r="BV11" s="116">
        <v>3665</v>
      </c>
      <c r="BW11" s="116">
        <v>39094</v>
      </c>
      <c r="BX11" s="116">
        <v>0</v>
      </c>
      <c r="BY11" s="116">
        <v>0</v>
      </c>
      <c r="BZ11" s="116">
        <f>SUM(CA11:CD11)</f>
        <v>116362</v>
      </c>
      <c r="CA11" s="116">
        <v>43</v>
      </c>
      <c r="CB11" s="116">
        <v>116319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168436</v>
      </c>
      <c r="CI11" s="116">
        <f>SUM(AE11,+BG11)</f>
        <v>219813</v>
      </c>
      <c r="CJ11" s="116">
        <f>SUM(AF11,+BH11)</f>
        <v>219813</v>
      </c>
      <c r="CK11" s="116">
        <f>SUM(AG11,+BI11)</f>
        <v>0</v>
      </c>
      <c r="CL11" s="116">
        <f>SUM(AH11,+BJ11)</f>
        <v>219813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1143499</v>
      </c>
      <c r="CR11" s="116">
        <f>SUM(AN11,+BP11)</f>
        <v>163136</v>
      </c>
      <c r="CS11" s="116">
        <f>SUM(AO11,+BQ11)</f>
        <v>89499</v>
      </c>
      <c r="CT11" s="116">
        <f>SUM(AP11,+BR11)</f>
        <v>55786</v>
      </c>
      <c r="CU11" s="116">
        <f>SUM(AQ11,+BS11)</f>
        <v>17851</v>
      </c>
      <c r="CV11" s="116">
        <f>SUM(AR11,+BT11)</f>
        <v>0</v>
      </c>
      <c r="CW11" s="116">
        <f>SUM(AS11,+BU11)</f>
        <v>343343</v>
      </c>
      <c r="CX11" s="116">
        <f>SUM(AT11,+BV11)</f>
        <v>13345</v>
      </c>
      <c r="CY11" s="116">
        <f>SUM(AU11,+BW11)</f>
        <v>288096</v>
      </c>
      <c r="CZ11" s="116">
        <f>SUM(AV11,+BX11)</f>
        <v>41902</v>
      </c>
      <c r="DA11" s="116">
        <f>SUM(AW11,+BY11)</f>
        <v>0</v>
      </c>
      <c r="DB11" s="116">
        <f>SUM(AX11,+BZ11)</f>
        <v>637020</v>
      </c>
      <c r="DC11" s="116">
        <f>SUM(AY11,+CA11)</f>
        <v>353490</v>
      </c>
      <c r="DD11" s="116">
        <f>SUM(AZ11,+CB11)</f>
        <v>262420</v>
      </c>
      <c r="DE11" s="116">
        <f>SUM(BA11,+CC11)</f>
        <v>21110</v>
      </c>
      <c r="DF11" s="116">
        <f>SUM(BB11,+CD11)</f>
        <v>0</v>
      </c>
      <c r="DG11" s="116">
        <f>SUM(BC11,+CE11)</f>
        <v>157601</v>
      </c>
      <c r="DH11" s="116">
        <f>SUM(BD11,+CF11)</f>
        <v>0</v>
      </c>
      <c r="DI11" s="116">
        <f>SUM(BE11,+CG11)</f>
        <v>94048</v>
      </c>
      <c r="DJ11" s="116">
        <f>SUM(BF11,+CH11)</f>
        <v>1457360</v>
      </c>
    </row>
    <row r="12" spans="1:114" ht="13.5" customHeight="1" x14ac:dyDescent="0.15">
      <c r="A12" s="114" t="s">
        <v>39</v>
      </c>
      <c r="B12" s="115" t="s">
        <v>338</v>
      </c>
      <c r="C12" s="114" t="s">
        <v>339</v>
      </c>
      <c r="D12" s="116">
        <f>SUM(E12,+L12)</f>
        <v>2104385</v>
      </c>
      <c r="E12" s="116">
        <f>SUM(F12:I12,K12)</f>
        <v>571523</v>
      </c>
      <c r="F12" s="116">
        <v>0</v>
      </c>
      <c r="G12" s="116">
        <v>710</v>
      </c>
      <c r="H12" s="116">
        <v>297700</v>
      </c>
      <c r="I12" s="116">
        <v>205173</v>
      </c>
      <c r="J12" s="117" t="s">
        <v>378</v>
      </c>
      <c r="K12" s="116">
        <v>67940</v>
      </c>
      <c r="L12" s="116">
        <v>1532862</v>
      </c>
      <c r="M12" s="116">
        <f>SUM(N12,+U12)</f>
        <v>643800</v>
      </c>
      <c r="N12" s="116">
        <f>SUM(O12:R12,T12)</f>
        <v>159707</v>
      </c>
      <c r="O12" s="116">
        <v>0</v>
      </c>
      <c r="P12" s="116">
        <v>0</v>
      </c>
      <c r="Q12" s="116">
        <v>42100</v>
      </c>
      <c r="R12" s="116">
        <v>116471</v>
      </c>
      <c r="S12" s="117" t="s">
        <v>378</v>
      </c>
      <c r="T12" s="116">
        <v>1136</v>
      </c>
      <c r="U12" s="116">
        <v>484093</v>
      </c>
      <c r="V12" s="116">
        <f>+SUM(D12,M12)</f>
        <v>2748185</v>
      </c>
      <c r="W12" s="116">
        <f>+SUM(E12,N12)</f>
        <v>731230</v>
      </c>
      <c r="X12" s="116">
        <f>+SUM(F12,O12)</f>
        <v>0</v>
      </c>
      <c r="Y12" s="116">
        <f>+SUM(G12,P12)</f>
        <v>710</v>
      </c>
      <c r="Z12" s="116">
        <f>+SUM(H12,Q12)</f>
        <v>339800</v>
      </c>
      <c r="AA12" s="116">
        <f>+SUM(I12,R12)</f>
        <v>321644</v>
      </c>
      <c r="AB12" s="117" t="str">
        <f>IF(+SUM(J12,S12)=0,"-",+SUM(J12,S12))</f>
        <v>-</v>
      </c>
      <c r="AC12" s="116">
        <f>+SUM(K12,T12)</f>
        <v>69076</v>
      </c>
      <c r="AD12" s="116">
        <f>+SUM(L12,U12)</f>
        <v>2016955</v>
      </c>
      <c r="AE12" s="116">
        <f>SUM(AF12,+AK12)</f>
        <v>106911</v>
      </c>
      <c r="AF12" s="116">
        <f>SUM(AG12:AJ12)</f>
        <v>106911</v>
      </c>
      <c r="AG12" s="116">
        <v>0</v>
      </c>
      <c r="AH12" s="116">
        <v>0</v>
      </c>
      <c r="AI12" s="116">
        <v>106911</v>
      </c>
      <c r="AJ12" s="116">
        <v>0</v>
      </c>
      <c r="AK12" s="116">
        <v>0</v>
      </c>
      <c r="AL12" s="116">
        <v>0</v>
      </c>
      <c r="AM12" s="116">
        <f>SUM(AN12,AS12,AW12,AX12,BD12)</f>
        <v>1984958</v>
      </c>
      <c r="AN12" s="116">
        <f>SUM(AO12:AR12)</f>
        <v>283856</v>
      </c>
      <c r="AO12" s="116">
        <v>98170</v>
      </c>
      <c r="AP12" s="116">
        <v>176719</v>
      </c>
      <c r="AQ12" s="116">
        <v>8967</v>
      </c>
      <c r="AR12" s="116">
        <v>0</v>
      </c>
      <c r="AS12" s="116">
        <f>SUM(AT12:AV12)</f>
        <v>1083072</v>
      </c>
      <c r="AT12" s="116">
        <v>28806</v>
      </c>
      <c r="AU12" s="116">
        <v>935634</v>
      </c>
      <c r="AV12" s="116">
        <v>118632</v>
      </c>
      <c r="AW12" s="116">
        <v>32990</v>
      </c>
      <c r="AX12" s="116">
        <f>SUM(AY12:BB12)</f>
        <v>585040</v>
      </c>
      <c r="AY12" s="116">
        <v>367161</v>
      </c>
      <c r="AZ12" s="116">
        <v>167432</v>
      </c>
      <c r="BA12" s="116">
        <v>21340</v>
      </c>
      <c r="BB12" s="116">
        <v>29107</v>
      </c>
      <c r="BC12" s="116">
        <v>0</v>
      </c>
      <c r="BD12" s="116">
        <v>0</v>
      </c>
      <c r="BE12" s="116">
        <v>12516</v>
      </c>
      <c r="BF12" s="116">
        <f>SUM(AE12,+AM12,+BE12)</f>
        <v>2104385</v>
      </c>
      <c r="BG12" s="116">
        <f>SUM(BH12,+BM12)</f>
        <v>21230</v>
      </c>
      <c r="BH12" s="116">
        <f>SUM(BI12:BL12)</f>
        <v>21230</v>
      </c>
      <c r="BI12" s="116">
        <v>0</v>
      </c>
      <c r="BJ12" s="116">
        <v>21230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622570</v>
      </c>
      <c r="BP12" s="116">
        <f>SUM(BQ12:BT12)</f>
        <v>150611</v>
      </c>
      <c r="BQ12" s="116">
        <v>23131</v>
      </c>
      <c r="BR12" s="116">
        <v>97696</v>
      </c>
      <c r="BS12" s="116">
        <v>29784</v>
      </c>
      <c r="BT12" s="116">
        <v>0</v>
      </c>
      <c r="BU12" s="116">
        <f>SUM(BV12:BX12)</f>
        <v>425393</v>
      </c>
      <c r="BV12" s="116">
        <v>13255</v>
      </c>
      <c r="BW12" s="116">
        <v>275364</v>
      </c>
      <c r="BX12" s="116">
        <v>136774</v>
      </c>
      <c r="BY12" s="116">
        <v>9892</v>
      </c>
      <c r="BZ12" s="116">
        <f>SUM(CA12:CD12)</f>
        <v>36674</v>
      </c>
      <c r="CA12" s="116">
        <v>13068</v>
      </c>
      <c r="CB12" s="116">
        <v>10220</v>
      </c>
      <c r="CC12" s="116">
        <v>13386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643800</v>
      </c>
      <c r="CI12" s="116">
        <f>SUM(AE12,+BG12)</f>
        <v>128141</v>
      </c>
      <c r="CJ12" s="116">
        <f>SUM(AF12,+BH12)</f>
        <v>128141</v>
      </c>
      <c r="CK12" s="116">
        <f>SUM(AG12,+BI12)</f>
        <v>0</v>
      </c>
      <c r="CL12" s="116">
        <f>SUM(AH12,+BJ12)</f>
        <v>21230</v>
      </c>
      <c r="CM12" s="116">
        <f>SUM(AI12,+BK12)</f>
        <v>106911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2607528</v>
      </c>
      <c r="CR12" s="116">
        <f>SUM(AN12,+BP12)</f>
        <v>434467</v>
      </c>
      <c r="CS12" s="116">
        <f>SUM(AO12,+BQ12)</f>
        <v>121301</v>
      </c>
      <c r="CT12" s="116">
        <f>SUM(AP12,+BR12)</f>
        <v>274415</v>
      </c>
      <c r="CU12" s="116">
        <f>SUM(AQ12,+BS12)</f>
        <v>38751</v>
      </c>
      <c r="CV12" s="116">
        <f>SUM(AR12,+BT12)</f>
        <v>0</v>
      </c>
      <c r="CW12" s="116">
        <f>SUM(AS12,+BU12)</f>
        <v>1508465</v>
      </c>
      <c r="CX12" s="116">
        <f>SUM(AT12,+BV12)</f>
        <v>42061</v>
      </c>
      <c r="CY12" s="116">
        <f>SUM(AU12,+BW12)</f>
        <v>1210998</v>
      </c>
      <c r="CZ12" s="116">
        <f>SUM(AV12,+BX12)</f>
        <v>255406</v>
      </c>
      <c r="DA12" s="116">
        <f>SUM(AW12,+BY12)</f>
        <v>42882</v>
      </c>
      <c r="DB12" s="116">
        <f>SUM(AX12,+BZ12)</f>
        <v>621714</v>
      </c>
      <c r="DC12" s="116">
        <f>SUM(AY12,+CA12)</f>
        <v>380229</v>
      </c>
      <c r="DD12" s="116">
        <f>SUM(AZ12,+CB12)</f>
        <v>177652</v>
      </c>
      <c r="DE12" s="116">
        <f>SUM(BA12,+CC12)</f>
        <v>34726</v>
      </c>
      <c r="DF12" s="116">
        <f>SUM(BB12,+CD12)</f>
        <v>29107</v>
      </c>
      <c r="DG12" s="116">
        <f>SUM(BC12,+CE12)</f>
        <v>0</v>
      </c>
      <c r="DH12" s="116">
        <f>SUM(BD12,+CF12)</f>
        <v>0</v>
      </c>
      <c r="DI12" s="116">
        <f>SUM(BE12,+CG12)</f>
        <v>12516</v>
      </c>
      <c r="DJ12" s="116">
        <f>SUM(BF12,+CH12)</f>
        <v>2748185</v>
      </c>
    </row>
    <row r="13" spans="1:114" ht="13.5" customHeight="1" x14ac:dyDescent="0.15">
      <c r="A13" s="114" t="s">
        <v>39</v>
      </c>
      <c r="B13" s="115" t="s">
        <v>340</v>
      </c>
      <c r="C13" s="114" t="s">
        <v>341</v>
      </c>
      <c r="D13" s="116">
        <f>SUM(E13,+L13)</f>
        <v>10343985</v>
      </c>
      <c r="E13" s="116">
        <f>SUM(F13:I13,K13)</f>
        <v>7299081</v>
      </c>
      <c r="F13" s="116">
        <v>1626667</v>
      </c>
      <c r="G13" s="116">
        <v>3693</v>
      </c>
      <c r="H13" s="116">
        <v>3852010</v>
      </c>
      <c r="I13" s="116">
        <v>892168</v>
      </c>
      <c r="J13" s="117" t="s">
        <v>378</v>
      </c>
      <c r="K13" s="116">
        <v>924543</v>
      </c>
      <c r="L13" s="116">
        <v>3044904</v>
      </c>
      <c r="M13" s="116">
        <f>SUM(N13,+U13)</f>
        <v>962147</v>
      </c>
      <c r="N13" s="116">
        <f>SUM(O13:R13,T13)</f>
        <v>1114</v>
      </c>
      <c r="O13" s="116">
        <v>0</v>
      </c>
      <c r="P13" s="116">
        <v>0</v>
      </c>
      <c r="Q13" s="116">
        <v>0</v>
      </c>
      <c r="R13" s="116">
        <v>666</v>
      </c>
      <c r="S13" s="117" t="s">
        <v>378</v>
      </c>
      <c r="T13" s="116">
        <v>448</v>
      </c>
      <c r="U13" s="116">
        <v>961033</v>
      </c>
      <c r="V13" s="116">
        <f>+SUM(D13,M13)</f>
        <v>11306132</v>
      </c>
      <c r="W13" s="116">
        <f>+SUM(E13,N13)</f>
        <v>7300195</v>
      </c>
      <c r="X13" s="116">
        <f>+SUM(F13,O13)</f>
        <v>1626667</v>
      </c>
      <c r="Y13" s="116">
        <f>+SUM(G13,P13)</f>
        <v>3693</v>
      </c>
      <c r="Z13" s="116">
        <f>+SUM(H13,Q13)</f>
        <v>3852010</v>
      </c>
      <c r="AA13" s="116">
        <f>+SUM(I13,R13)</f>
        <v>892834</v>
      </c>
      <c r="AB13" s="117" t="str">
        <f>IF(+SUM(J13,S13)=0,"-",+SUM(J13,S13))</f>
        <v>-</v>
      </c>
      <c r="AC13" s="116">
        <f>+SUM(K13,T13)</f>
        <v>924991</v>
      </c>
      <c r="AD13" s="116">
        <f>+SUM(L13,U13)</f>
        <v>4005937</v>
      </c>
      <c r="AE13" s="116">
        <f>SUM(AF13,+AK13)</f>
        <v>5337465</v>
      </c>
      <c r="AF13" s="116">
        <f>SUM(AG13:AJ13)</f>
        <v>5337465</v>
      </c>
      <c r="AG13" s="116">
        <v>0</v>
      </c>
      <c r="AH13" s="116">
        <v>5299996</v>
      </c>
      <c r="AI13" s="116">
        <v>13530</v>
      </c>
      <c r="AJ13" s="116">
        <v>23939</v>
      </c>
      <c r="AK13" s="116">
        <v>0</v>
      </c>
      <c r="AL13" s="116">
        <v>0</v>
      </c>
      <c r="AM13" s="116">
        <f>SUM(AN13,AS13,AW13,AX13,BD13)</f>
        <v>4945359</v>
      </c>
      <c r="AN13" s="116">
        <f>SUM(AO13:AR13)</f>
        <v>759833</v>
      </c>
      <c r="AO13" s="116">
        <v>329248</v>
      </c>
      <c r="AP13" s="116">
        <v>411092</v>
      </c>
      <c r="AQ13" s="116">
        <v>0</v>
      </c>
      <c r="AR13" s="116">
        <v>19493</v>
      </c>
      <c r="AS13" s="116">
        <f>SUM(AT13:AV13)</f>
        <v>381200</v>
      </c>
      <c r="AT13" s="116">
        <v>73608</v>
      </c>
      <c r="AU13" s="116">
        <v>243774</v>
      </c>
      <c r="AV13" s="116">
        <v>63818</v>
      </c>
      <c r="AW13" s="116">
        <v>43533</v>
      </c>
      <c r="AX13" s="116">
        <f>SUM(AY13:BB13)</f>
        <v>3760793</v>
      </c>
      <c r="AY13" s="116">
        <v>1386532</v>
      </c>
      <c r="AZ13" s="116">
        <v>2306327</v>
      </c>
      <c r="BA13" s="116">
        <v>38187</v>
      </c>
      <c r="BB13" s="116">
        <v>29747</v>
      </c>
      <c r="BC13" s="116">
        <v>0</v>
      </c>
      <c r="BD13" s="116">
        <v>0</v>
      </c>
      <c r="BE13" s="116">
        <v>61161</v>
      </c>
      <c r="BF13" s="116">
        <f>SUM(AE13,+AM13,+BE13)</f>
        <v>10343985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962147</v>
      </c>
      <c r="BP13" s="116">
        <f>SUM(BQ13:BT13)</f>
        <v>95043</v>
      </c>
      <c r="BQ13" s="116">
        <v>95043</v>
      </c>
      <c r="BR13" s="116">
        <v>0</v>
      </c>
      <c r="BS13" s="116">
        <v>0</v>
      </c>
      <c r="BT13" s="116">
        <v>0</v>
      </c>
      <c r="BU13" s="116">
        <f>SUM(BV13:BX13)</f>
        <v>330594</v>
      </c>
      <c r="BV13" s="116">
        <v>52493</v>
      </c>
      <c r="BW13" s="116">
        <v>278101</v>
      </c>
      <c r="BX13" s="116">
        <v>0</v>
      </c>
      <c r="BY13" s="116">
        <v>0</v>
      </c>
      <c r="BZ13" s="116">
        <f>SUM(CA13:CD13)</f>
        <v>536510</v>
      </c>
      <c r="CA13" s="116">
        <v>136796</v>
      </c>
      <c r="CB13" s="116">
        <v>399714</v>
      </c>
      <c r="CC13" s="116">
        <v>0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962147</v>
      </c>
      <c r="CI13" s="116">
        <f>SUM(AE13,+BG13)</f>
        <v>5337465</v>
      </c>
      <c r="CJ13" s="116">
        <f>SUM(AF13,+BH13)</f>
        <v>5337465</v>
      </c>
      <c r="CK13" s="116">
        <f>SUM(AG13,+BI13)</f>
        <v>0</v>
      </c>
      <c r="CL13" s="116">
        <f>SUM(AH13,+BJ13)</f>
        <v>5299996</v>
      </c>
      <c r="CM13" s="116">
        <f>SUM(AI13,+BK13)</f>
        <v>13530</v>
      </c>
      <c r="CN13" s="116">
        <f>SUM(AJ13,+BL13)</f>
        <v>23939</v>
      </c>
      <c r="CO13" s="116">
        <f>SUM(AK13,+BM13)</f>
        <v>0</v>
      </c>
      <c r="CP13" s="116">
        <f>SUM(AL13,+BN13)</f>
        <v>0</v>
      </c>
      <c r="CQ13" s="116">
        <f>SUM(AM13,+BO13)</f>
        <v>5907506</v>
      </c>
      <c r="CR13" s="116">
        <f>SUM(AN13,+BP13)</f>
        <v>854876</v>
      </c>
      <c r="CS13" s="116">
        <f>SUM(AO13,+BQ13)</f>
        <v>424291</v>
      </c>
      <c r="CT13" s="116">
        <f>SUM(AP13,+BR13)</f>
        <v>411092</v>
      </c>
      <c r="CU13" s="116">
        <f>SUM(AQ13,+BS13)</f>
        <v>0</v>
      </c>
      <c r="CV13" s="116">
        <f>SUM(AR13,+BT13)</f>
        <v>19493</v>
      </c>
      <c r="CW13" s="116">
        <f>SUM(AS13,+BU13)</f>
        <v>711794</v>
      </c>
      <c r="CX13" s="116">
        <f>SUM(AT13,+BV13)</f>
        <v>126101</v>
      </c>
      <c r="CY13" s="116">
        <f>SUM(AU13,+BW13)</f>
        <v>521875</v>
      </c>
      <c r="CZ13" s="116">
        <f>SUM(AV13,+BX13)</f>
        <v>63818</v>
      </c>
      <c r="DA13" s="116">
        <f>SUM(AW13,+BY13)</f>
        <v>43533</v>
      </c>
      <c r="DB13" s="116">
        <f>SUM(AX13,+BZ13)</f>
        <v>4297303</v>
      </c>
      <c r="DC13" s="116">
        <f>SUM(AY13,+CA13)</f>
        <v>1523328</v>
      </c>
      <c r="DD13" s="116">
        <f>SUM(AZ13,+CB13)</f>
        <v>2706041</v>
      </c>
      <c r="DE13" s="116">
        <f>SUM(BA13,+CC13)</f>
        <v>38187</v>
      </c>
      <c r="DF13" s="116">
        <f>SUM(BB13,+CD13)</f>
        <v>29747</v>
      </c>
      <c r="DG13" s="116">
        <f>SUM(BC13,+CE13)</f>
        <v>0</v>
      </c>
      <c r="DH13" s="116">
        <f>SUM(BD13,+CF13)</f>
        <v>0</v>
      </c>
      <c r="DI13" s="116">
        <f>SUM(BE13,+CG13)</f>
        <v>61161</v>
      </c>
      <c r="DJ13" s="116">
        <f>SUM(BF13,+CH13)</f>
        <v>11306132</v>
      </c>
    </row>
    <row r="14" spans="1:114" ht="13.5" customHeight="1" x14ac:dyDescent="0.15">
      <c r="A14" s="114" t="s">
        <v>39</v>
      </c>
      <c r="B14" s="115" t="s">
        <v>342</v>
      </c>
      <c r="C14" s="114" t="s">
        <v>343</v>
      </c>
      <c r="D14" s="116">
        <f>SUM(E14,+L14)</f>
        <v>1556557</v>
      </c>
      <c r="E14" s="116">
        <f>SUM(F14:I14,K14)</f>
        <v>1089688</v>
      </c>
      <c r="F14" s="116">
        <v>241544</v>
      </c>
      <c r="G14" s="116">
        <v>0</v>
      </c>
      <c r="H14" s="116">
        <v>771900</v>
      </c>
      <c r="I14" s="116">
        <v>74400</v>
      </c>
      <c r="J14" s="117" t="s">
        <v>378</v>
      </c>
      <c r="K14" s="116">
        <v>1844</v>
      </c>
      <c r="L14" s="116">
        <v>466869</v>
      </c>
      <c r="M14" s="116">
        <f>SUM(N14,+U14)</f>
        <v>427432</v>
      </c>
      <c r="N14" s="116">
        <f>SUM(O14:R14,T14)</f>
        <v>343984</v>
      </c>
      <c r="O14" s="116">
        <v>4647</v>
      </c>
      <c r="P14" s="116">
        <v>3842</v>
      </c>
      <c r="Q14" s="116">
        <v>323500</v>
      </c>
      <c r="R14" s="116">
        <v>11995</v>
      </c>
      <c r="S14" s="117" t="s">
        <v>378</v>
      </c>
      <c r="T14" s="116">
        <v>0</v>
      </c>
      <c r="U14" s="116">
        <v>83448</v>
      </c>
      <c r="V14" s="116">
        <f>+SUM(D14,M14)</f>
        <v>1983989</v>
      </c>
      <c r="W14" s="116">
        <f>+SUM(E14,N14)</f>
        <v>1433672</v>
      </c>
      <c r="X14" s="116">
        <f>+SUM(F14,O14)</f>
        <v>246191</v>
      </c>
      <c r="Y14" s="116">
        <f>+SUM(G14,P14)</f>
        <v>3842</v>
      </c>
      <c r="Z14" s="116">
        <f>+SUM(H14,Q14)</f>
        <v>1095400</v>
      </c>
      <c r="AA14" s="116">
        <f>+SUM(I14,R14)</f>
        <v>86395</v>
      </c>
      <c r="AB14" s="117" t="str">
        <f>IF(+SUM(J14,S14)=0,"-",+SUM(J14,S14))</f>
        <v>-</v>
      </c>
      <c r="AC14" s="116">
        <f>+SUM(K14,T14)</f>
        <v>1844</v>
      </c>
      <c r="AD14" s="116">
        <f>+SUM(L14,U14)</f>
        <v>550317</v>
      </c>
      <c r="AE14" s="116">
        <f>SUM(AF14,+AK14)</f>
        <v>989822</v>
      </c>
      <c r="AF14" s="116">
        <f>SUM(AG14:AJ14)</f>
        <v>989661</v>
      </c>
      <c r="AG14" s="116">
        <v>0</v>
      </c>
      <c r="AH14" s="116">
        <v>987230</v>
      </c>
      <c r="AI14" s="116">
        <v>2431</v>
      </c>
      <c r="AJ14" s="116">
        <v>0</v>
      </c>
      <c r="AK14" s="116">
        <v>161</v>
      </c>
      <c r="AL14" s="116">
        <v>0</v>
      </c>
      <c r="AM14" s="116">
        <f>SUM(AN14,AS14,AW14,AX14,BD14)</f>
        <v>565413</v>
      </c>
      <c r="AN14" s="116">
        <f>SUM(AO14:AR14)</f>
        <v>55081</v>
      </c>
      <c r="AO14" s="116">
        <v>55081</v>
      </c>
      <c r="AP14" s="116">
        <v>0</v>
      </c>
      <c r="AQ14" s="116">
        <v>0</v>
      </c>
      <c r="AR14" s="116">
        <v>0</v>
      </c>
      <c r="AS14" s="116">
        <f>SUM(AT14:AV14)</f>
        <v>117597</v>
      </c>
      <c r="AT14" s="116">
        <v>0</v>
      </c>
      <c r="AU14" s="116">
        <v>117597</v>
      </c>
      <c r="AV14" s="116">
        <v>0</v>
      </c>
      <c r="AW14" s="116">
        <v>0</v>
      </c>
      <c r="AX14" s="116">
        <f>SUM(AY14:BB14)</f>
        <v>392735</v>
      </c>
      <c r="AY14" s="116">
        <v>218715</v>
      </c>
      <c r="AZ14" s="116">
        <v>162015</v>
      </c>
      <c r="BA14" s="116">
        <v>9357</v>
      </c>
      <c r="BB14" s="116">
        <v>2648</v>
      </c>
      <c r="BC14" s="116">
        <v>0</v>
      </c>
      <c r="BD14" s="116">
        <v>0</v>
      </c>
      <c r="BE14" s="116">
        <v>1322</v>
      </c>
      <c r="BF14" s="116">
        <f>SUM(AE14,+AM14,+BE14)</f>
        <v>1556557</v>
      </c>
      <c r="BG14" s="116">
        <f>SUM(BH14,+BM14)</f>
        <v>323538</v>
      </c>
      <c r="BH14" s="116">
        <f>SUM(BI14:BL14)</f>
        <v>323538</v>
      </c>
      <c r="BI14" s="116">
        <v>0</v>
      </c>
      <c r="BJ14" s="116">
        <v>323538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103383</v>
      </c>
      <c r="BP14" s="116">
        <f>SUM(BQ14:BT14)</f>
        <v>16383</v>
      </c>
      <c r="BQ14" s="116">
        <v>16383</v>
      </c>
      <c r="BR14" s="116">
        <v>0</v>
      </c>
      <c r="BS14" s="116">
        <v>0</v>
      </c>
      <c r="BT14" s="116">
        <v>0</v>
      </c>
      <c r="BU14" s="116">
        <f>SUM(BV14:BX14)</f>
        <v>42019</v>
      </c>
      <c r="BV14" s="116">
        <v>0</v>
      </c>
      <c r="BW14" s="116">
        <v>42019</v>
      </c>
      <c r="BX14" s="116">
        <v>0</v>
      </c>
      <c r="BY14" s="116">
        <v>0</v>
      </c>
      <c r="BZ14" s="116">
        <f>SUM(CA14:CD14)</f>
        <v>43181</v>
      </c>
      <c r="CA14" s="116">
        <v>751</v>
      </c>
      <c r="CB14" s="116">
        <v>42430</v>
      </c>
      <c r="CC14" s="116">
        <v>0</v>
      </c>
      <c r="CD14" s="116">
        <v>0</v>
      </c>
      <c r="CE14" s="116">
        <v>0</v>
      </c>
      <c r="CF14" s="116">
        <v>1800</v>
      </c>
      <c r="CG14" s="116">
        <v>511</v>
      </c>
      <c r="CH14" s="116">
        <f>SUM(BG14,+BO14,+CG14)</f>
        <v>427432</v>
      </c>
      <c r="CI14" s="116">
        <f>SUM(AE14,+BG14)</f>
        <v>1313360</v>
      </c>
      <c r="CJ14" s="116">
        <f>SUM(AF14,+BH14)</f>
        <v>1313199</v>
      </c>
      <c r="CK14" s="116">
        <f>SUM(AG14,+BI14)</f>
        <v>0</v>
      </c>
      <c r="CL14" s="116">
        <f>SUM(AH14,+BJ14)</f>
        <v>1310768</v>
      </c>
      <c r="CM14" s="116">
        <f>SUM(AI14,+BK14)</f>
        <v>2431</v>
      </c>
      <c r="CN14" s="116">
        <f>SUM(AJ14,+BL14)</f>
        <v>0</v>
      </c>
      <c r="CO14" s="116">
        <f>SUM(AK14,+BM14)</f>
        <v>161</v>
      </c>
      <c r="CP14" s="116">
        <f>SUM(AL14,+BN14)</f>
        <v>0</v>
      </c>
      <c r="CQ14" s="116">
        <f>SUM(AM14,+BO14)</f>
        <v>668796</v>
      </c>
      <c r="CR14" s="116">
        <f>SUM(AN14,+BP14)</f>
        <v>71464</v>
      </c>
      <c r="CS14" s="116">
        <f>SUM(AO14,+BQ14)</f>
        <v>71464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159616</v>
      </c>
      <c r="CX14" s="116">
        <f>SUM(AT14,+BV14)</f>
        <v>0</v>
      </c>
      <c r="CY14" s="116">
        <f>SUM(AU14,+BW14)</f>
        <v>159616</v>
      </c>
      <c r="CZ14" s="116">
        <f>SUM(AV14,+BX14)</f>
        <v>0</v>
      </c>
      <c r="DA14" s="116">
        <f>SUM(AW14,+BY14)</f>
        <v>0</v>
      </c>
      <c r="DB14" s="116">
        <f>SUM(AX14,+BZ14)</f>
        <v>435916</v>
      </c>
      <c r="DC14" s="116">
        <f>SUM(AY14,+CA14)</f>
        <v>219466</v>
      </c>
      <c r="DD14" s="116">
        <f>SUM(AZ14,+CB14)</f>
        <v>204445</v>
      </c>
      <c r="DE14" s="116">
        <f>SUM(BA14,+CC14)</f>
        <v>9357</v>
      </c>
      <c r="DF14" s="116">
        <f>SUM(BB14,+CD14)</f>
        <v>2648</v>
      </c>
      <c r="DG14" s="116">
        <f>SUM(BC14,+CE14)</f>
        <v>0</v>
      </c>
      <c r="DH14" s="116">
        <f>SUM(BD14,+CF14)</f>
        <v>1800</v>
      </c>
      <c r="DI14" s="116">
        <f>SUM(BE14,+CG14)</f>
        <v>1833</v>
      </c>
      <c r="DJ14" s="116">
        <f>SUM(BF14,+CH14)</f>
        <v>1983989</v>
      </c>
    </row>
    <row r="15" spans="1:114" ht="13.5" customHeight="1" x14ac:dyDescent="0.15">
      <c r="A15" s="114" t="s">
        <v>39</v>
      </c>
      <c r="B15" s="115" t="s">
        <v>344</v>
      </c>
      <c r="C15" s="114" t="s">
        <v>345</v>
      </c>
      <c r="D15" s="116">
        <f>SUM(E15,+L15)</f>
        <v>793454</v>
      </c>
      <c r="E15" s="116">
        <f>SUM(F15:I15,K15)</f>
        <v>169846</v>
      </c>
      <c r="F15" s="116">
        <v>0</v>
      </c>
      <c r="G15" s="116">
        <v>1785</v>
      </c>
      <c r="H15" s="116">
        <v>83500</v>
      </c>
      <c r="I15" s="116">
        <v>31553</v>
      </c>
      <c r="J15" s="117" t="s">
        <v>378</v>
      </c>
      <c r="K15" s="116">
        <v>53008</v>
      </c>
      <c r="L15" s="116">
        <v>623608</v>
      </c>
      <c r="M15" s="116">
        <f>SUM(N15,+U15)</f>
        <v>248309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378</v>
      </c>
      <c r="T15" s="116">
        <v>0</v>
      </c>
      <c r="U15" s="116">
        <v>248309</v>
      </c>
      <c r="V15" s="116">
        <f>+SUM(D15,M15)</f>
        <v>1041763</v>
      </c>
      <c r="W15" s="116">
        <f>+SUM(E15,N15)</f>
        <v>169846</v>
      </c>
      <c r="X15" s="116">
        <f>+SUM(F15,O15)</f>
        <v>0</v>
      </c>
      <c r="Y15" s="116">
        <f>+SUM(G15,P15)</f>
        <v>1785</v>
      </c>
      <c r="Z15" s="116">
        <f>+SUM(H15,Q15)</f>
        <v>83500</v>
      </c>
      <c r="AA15" s="116">
        <f>+SUM(I15,R15)</f>
        <v>31553</v>
      </c>
      <c r="AB15" s="117" t="str">
        <f>IF(+SUM(J15,S15)=0,"-",+SUM(J15,S15))</f>
        <v>-</v>
      </c>
      <c r="AC15" s="116">
        <f>+SUM(K15,T15)</f>
        <v>53008</v>
      </c>
      <c r="AD15" s="116">
        <f>+SUM(L15,U15)</f>
        <v>871917</v>
      </c>
      <c r="AE15" s="116">
        <f>SUM(AF15,+AK15)</f>
        <v>111931</v>
      </c>
      <c r="AF15" s="116">
        <f>SUM(AG15:AJ15)</f>
        <v>111931</v>
      </c>
      <c r="AG15" s="116">
        <v>0</v>
      </c>
      <c r="AH15" s="116">
        <v>102438</v>
      </c>
      <c r="AI15" s="116">
        <v>9493</v>
      </c>
      <c r="AJ15" s="116">
        <v>0</v>
      </c>
      <c r="AK15" s="116">
        <v>0</v>
      </c>
      <c r="AL15" s="116">
        <v>0</v>
      </c>
      <c r="AM15" s="116">
        <f>SUM(AN15,AS15,AW15,AX15,BD15)</f>
        <v>675845</v>
      </c>
      <c r="AN15" s="116">
        <f>SUM(AO15:AR15)</f>
        <v>27207</v>
      </c>
      <c r="AO15" s="116">
        <v>24082</v>
      </c>
      <c r="AP15" s="116">
        <v>3125</v>
      </c>
      <c r="AQ15" s="116">
        <v>0</v>
      </c>
      <c r="AR15" s="116">
        <v>0</v>
      </c>
      <c r="AS15" s="116">
        <f>SUM(AT15:AV15)</f>
        <v>70566</v>
      </c>
      <c r="AT15" s="116">
        <v>3381</v>
      </c>
      <c r="AU15" s="116">
        <v>65535</v>
      </c>
      <c r="AV15" s="116">
        <v>1650</v>
      </c>
      <c r="AW15" s="116">
        <v>1094</v>
      </c>
      <c r="AX15" s="116">
        <f>SUM(AY15:BB15)</f>
        <v>559765</v>
      </c>
      <c r="AY15" s="116">
        <v>276813</v>
      </c>
      <c r="AZ15" s="116">
        <v>243870</v>
      </c>
      <c r="BA15" s="116">
        <v>29975</v>
      </c>
      <c r="BB15" s="116">
        <v>9107</v>
      </c>
      <c r="BC15" s="116">
        <v>0</v>
      </c>
      <c r="BD15" s="116">
        <v>17213</v>
      </c>
      <c r="BE15" s="116">
        <v>5678</v>
      </c>
      <c r="BF15" s="116">
        <f>SUM(AE15,+AM15,+BE15)</f>
        <v>793454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248309</v>
      </c>
      <c r="BP15" s="116">
        <f>SUM(BQ15:BT15)</f>
        <v>3689</v>
      </c>
      <c r="BQ15" s="116">
        <v>3689</v>
      </c>
      <c r="BR15" s="116">
        <v>0</v>
      </c>
      <c r="BS15" s="116">
        <v>0</v>
      </c>
      <c r="BT15" s="116">
        <v>0</v>
      </c>
      <c r="BU15" s="116">
        <f>SUM(BV15:BX15)</f>
        <v>72533</v>
      </c>
      <c r="BV15" s="116">
        <v>0</v>
      </c>
      <c r="BW15" s="116">
        <v>72533</v>
      </c>
      <c r="BX15" s="116">
        <v>0</v>
      </c>
      <c r="BY15" s="116">
        <v>0</v>
      </c>
      <c r="BZ15" s="116">
        <f>SUM(CA15:CD15)</f>
        <v>172087</v>
      </c>
      <c r="CA15" s="116">
        <v>0</v>
      </c>
      <c r="CB15" s="116">
        <v>172087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248309</v>
      </c>
      <c r="CI15" s="116">
        <f>SUM(AE15,+BG15)</f>
        <v>111931</v>
      </c>
      <c r="CJ15" s="116">
        <f>SUM(AF15,+BH15)</f>
        <v>111931</v>
      </c>
      <c r="CK15" s="116">
        <f>SUM(AG15,+BI15)</f>
        <v>0</v>
      </c>
      <c r="CL15" s="116">
        <f>SUM(AH15,+BJ15)</f>
        <v>102438</v>
      </c>
      <c r="CM15" s="116">
        <f>SUM(AI15,+BK15)</f>
        <v>9493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924154</v>
      </c>
      <c r="CR15" s="116">
        <f>SUM(AN15,+BP15)</f>
        <v>30896</v>
      </c>
      <c r="CS15" s="116">
        <f>SUM(AO15,+BQ15)</f>
        <v>27771</v>
      </c>
      <c r="CT15" s="116">
        <f>SUM(AP15,+BR15)</f>
        <v>3125</v>
      </c>
      <c r="CU15" s="116">
        <f>SUM(AQ15,+BS15)</f>
        <v>0</v>
      </c>
      <c r="CV15" s="116">
        <f>SUM(AR15,+BT15)</f>
        <v>0</v>
      </c>
      <c r="CW15" s="116">
        <f>SUM(AS15,+BU15)</f>
        <v>143099</v>
      </c>
      <c r="CX15" s="116">
        <f>SUM(AT15,+BV15)</f>
        <v>3381</v>
      </c>
      <c r="CY15" s="116">
        <f>SUM(AU15,+BW15)</f>
        <v>138068</v>
      </c>
      <c r="CZ15" s="116">
        <f>SUM(AV15,+BX15)</f>
        <v>1650</v>
      </c>
      <c r="DA15" s="116">
        <f>SUM(AW15,+BY15)</f>
        <v>1094</v>
      </c>
      <c r="DB15" s="116">
        <f>SUM(AX15,+BZ15)</f>
        <v>731852</v>
      </c>
      <c r="DC15" s="116">
        <f>SUM(AY15,+CA15)</f>
        <v>276813</v>
      </c>
      <c r="DD15" s="116">
        <f>SUM(AZ15,+CB15)</f>
        <v>415957</v>
      </c>
      <c r="DE15" s="116">
        <f>SUM(BA15,+CC15)</f>
        <v>29975</v>
      </c>
      <c r="DF15" s="116">
        <f>SUM(BB15,+CD15)</f>
        <v>9107</v>
      </c>
      <c r="DG15" s="116">
        <f>SUM(BC15,+CE15)</f>
        <v>0</v>
      </c>
      <c r="DH15" s="116">
        <f>SUM(BD15,+CF15)</f>
        <v>17213</v>
      </c>
      <c r="DI15" s="116">
        <f>SUM(BE15,+CG15)</f>
        <v>5678</v>
      </c>
      <c r="DJ15" s="116">
        <f>SUM(BF15,+CH15)</f>
        <v>1041763</v>
      </c>
    </row>
    <row r="16" spans="1:114" ht="13.5" customHeight="1" x14ac:dyDescent="0.15">
      <c r="A16" s="114" t="s">
        <v>39</v>
      </c>
      <c r="B16" s="115" t="s">
        <v>346</v>
      </c>
      <c r="C16" s="114" t="s">
        <v>347</v>
      </c>
      <c r="D16" s="116">
        <f>SUM(E16,+L16)</f>
        <v>1095002</v>
      </c>
      <c r="E16" s="116">
        <f>SUM(F16:I16,K16)</f>
        <v>568757</v>
      </c>
      <c r="F16" s="116">
        <v>67820</v>
      </c>
      <c r="G16" s="116">
        <v>3588</v>
      </c>
      <c r="H16" s="116">
        <v>410724</v>
      </c>
      <c r="I16" s="116">
        <v>72090</v>
      </c>
      <c r="J16" s="117" t="s">
        <v>378</v>
      </c>
      <c r="K16" s="116">
        <v>14535</v>
      </c>
      <c r="L16" s="116">
        <v>526245</v>
      </c>
      <c r="M16" s="116">
        <f>SUM(N16,+U16)</f>
        <v>161045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378</v>
      </c>
      <c r="T16" s="116">
        <v>0</v>
      </c>
      <c r="U16" s="116">
        <v>161045</v>
      </c>
      <c r="V16" s="116">
        <f>+SUM(D16,M16)</f>
        <v>1256047</v>
      </c>
      <c r="W16" s="116">
        <f>+SUM(E16,N16)</f>
        <v>568757</v>
      </c>
      <c r="X16" s="116">
        <f>+SUM(F16,O16)</f>
        <v>67820</v>
      </c>
      <c r="Y16" s="116">
        <f>+SUM(G16,P16)</f>
        <v>3588</v>
      </c>
      <c r="Z16" s="116">
        <f>+SUM(H16,Q16)</f>
        <v>410724</v>
      </c>
      <c r="AA16" s="116">
        <f>+SUM(I16,R16)</f>
        <v>72090</v>
      </c>
      <c r="AB16" s="117" t="str">
        <f>IF(+SUM(J16,S16)=0,"-",+SUM(J16,S16))</f>
        <v>-</v>
      </c>
      <c r="AC16" s="116">
        <f>+SUM(K16,T16)</f>
        <v>14535</v>
      </c>
      <c r="AD16" s="116">
        <f>+SUM(L16,U16)</f>
        <v>687290</v>
      </c>
      <c r="AE16" s="116">
        <f>SUM(AF16,+AK16)</f>
        <v>448527</v>
      </c>
      <c r="AF16" s="116">
        <f>SUM(AG16:AJ16)</f>
        <v>439258</v>
      </c>
      <c r="AG16" s="116">
        <v>0</v>
      </c>
      <c r="AH16" s="116">
        <v>439258</v>
      </c>
      <c r="AI16" s="116">
        <v>0</v>
      </c>
      <c r="AJ16" s="116">
        <v>0</v>
      </c>
      <c r="AK16" s="116">
        <v>9269</v>
      </c>
      <c r="AL16" s="116">
        <v>0</v>
      </c>
      <c r="AM16" s="116">
        <f>SUM(AN16,AS16,AW16,AX16,BD16)</f>
        <v>635696</v>
      </c>
      <c r="AN16" s="116">
        <f>SUM(AO16:AR16)</f>
        <v>71198</v>
      </c>
      <c r="AO16" s="116">
        <v>53814</v>
      </c>
      <c r="AP16" s="116">
        <v>0</v>
      </c>
      <c r="AQ16" s="116">
        <v>17384</v>
      </c>
      <c r="AR16" s="116">
        <v>0</v>
      </c>
      <c r="AS16" s="116">
        <f>SUM(AT16:AV16)</f>
        <v>148217</v>
      </c>
      <c r="AT16" s="116">
        <v>9093</v>
      </c>
      <c r="AU16" s="116">
        <v>138558</v>
      </c>
      <c r="AV16" s="116">
        <v>566</v>
      </c>
      <c r="AW16" s="116">
        <v>22008</v>
      </c>
      <c r="AX16" s="116">
        <f>SUM(AY16:BB16)</f>
        <v>394273</v>
      </c>
      <c r="AY16" s="116">
        <v>135788</v>
      </c>
      <c r="AZ16" s="116">
        <v>242956</v>
      </c>
      <c r="BA16" s="116">
        <v>205</v>
      </c>
      <c r="BB16" s="116">
        <v>15324</v>
      </c>
      <c r="BC16" s="116">
        <v>0</v>
      </c>
      <c r="BD16" s="116">
        <v>0</v>
      </c>
      <c r="BE16" s="116">
        <v>10779</v>
      </c>
      <c r="BF16" s="116">
        <f>SUM(AE16,+AM16,+BE16)</f>
        <v>1095002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156706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98804</v>
      </c>
      <c r="BV16" s="116">
        <v>0</v>
      </c>
      <c r="BW16" s="116">
        <v>98804</v>
      </c>
      <c r="BX16" s="116">
        <v>0</v>
      </c>
      <c r="BY16" s="116">
        <v>0</v>
      </c>
      <c r="BZ16" s="116">
        <f>SUM(CA16:CD16)</f>
        <v>57902</v>
      </c>
      <c r="CA16" s="116">
        <v>3122</v>
      </c>
      <c r="CB16" s="116">
        <v>47479</v>
      </c>
      <c r="CC16" s="116">
        <v>0</v>
      </c>
      <c r="CD16" s="116">
        <v>7301</v>
      </c>
      <c r="CE16" s="116">
        <v>0</v>
      </c>
      <c r="CF16" s="116">
        <v>0</v>
      </c>
      <c r="CG16" s="116">
        <v>4339</v>
      </c>
      <c r="CH16" s="116">
        <f>SUM(BG16,+BO16,+CG16)</f>
        <v>161045</v>
      </c>
      <c r="CI16" s="116">
        <f>SUM(AE16,+BG16)</f>
        <v>448527</v>
      </c>
      <c r="CJ16" s="116">
        <f>SUM(AF16,+BH16)</f>
        <v>439258</v>
      </c>
      <c r="CK16" s="116">
        <f>SUM(AG16,+BI16)</f>
        <v>0</v>
      </c>
      <c r="CL16" s="116">
        <f>SUM(AH16,+BJ16)</f>
        <v>439258</v>
      </c>
      <c r="CM16" s="116">
        <f>SUM(AI16,+BK16)</f>
        <v>0</v>
      </c>
      <c r="CN16" s="116">
        <f>SUM(AJ16,+BL16)</f>
        <v>0</v>
      </c>
      <c r="CO16" s="116">
        <f>SUM(AK16,+BM16)</f>
        <v>9269</v>
      </c>
      <c r="CP16" s="116">
        <f>SUM(AL16,+BN16)</f>
        <v>0</v>
      </c>
      <c r="CQ16" s="116">
        <f>SUM(AM16,+BO16)</f>
        <v>792402</v>
      </c>
      <c r="CR16" s="116">
        <f>SUM(AN16,+BP16)</f>
        <v>71198</v>
      </c>
      <c r="CS16" s="116">
        <f>SUM(AO16,+BQ16)</f>
        <v>53814</v>
      </c>
      <c r="CT16" s="116">
        <f>SUM(AP16,+BR16)</f>
        <v>0</v>
      </c>
      <c r="CU16" s="116">
        <f>SUM(AQ16,+BS16)</f>
        <v>17384</v>
      </c>
      <c r="CV16" s="116">
        <f>SUM(AR16,+BT16)</f>
        <v>0</v>
      </c>
      <c r="CW16" s="116">
        <f>SUM(AS16,+BU16)</f>
        <v>247021</v>
      </c>
      <c r="CX16" s="116">
        <f>SUM(AT16,+BV16)</f>
        <v>9093</v>
      </c>
      <c r="CY16" s="116">
        <f>SUM(AU16,+BW16)</f>
        <v>237362</v>
      </c>
      <c r="CZ16" s="116">
        <f>SUM(AV16,+BX16)</f>
        <v>566</v>
      </c>
      <c r="DA16" s="116">
        <f>SUM(AW16,+BY16)</f>
        <v>22008</v>
      </c>
      <c r="DB16" s="116">
        <f>SUM(AX16,+BZ16)</f>
        <v>452175</v>
      </c>
      <c r="DC16" s="116">
        <f>SUM(AY16,+CA16)</f>
        <v>138910</v>
      </c>
      <c r="DD16" s="116">
        <f>SUM(AZ16,+CB16)</f>
        <v>290435</v>
      </c>
      <c r="DE16" s="116">
        <f>SUM(BA16,+CC16)</f>
        <v>205</v>
      </c>
      <c r="DF16" s="116">
        <f>SUM(BB16,+CD16)</f>
        <v>22625</v>
      </c>
      <c r="DG16" s="116">
        <f>SUM(BC16,+CE16)</f>
        <v>0</v>
      </c>
      <c r="DH16" s="116">
        <f>SUM(BD16,+CF16)</f>
        <v>0</v>
      </c>
      <c r="DI16" s="116">
        <f>SUM(BE16,+CG16)</f>
        <v>15118</v>
      </c>
      <c r="DJ16" s="116">
        <f>SUM(BF16,+CH16)</f>
        <v>1256047</v>
      </c>
    </row>
    <row r="17" spans="1:114" ht="13.5" customHeight="1" x14ac:dyDescent="0.15">
      <c r="A17" s="114" t="s">
        <v>39</v>
      </c>
      <c r="B17" s="115" t="s">
        <v>348</v>
      </c>
      <c r="C17" s="114" t="s">
        <v>349</v>
      </c>
      <c r="D17" s="116">
        <f>SUM(E17,+L17)</f>
        <v>462810</v>
      </c>
      <c r="E17" s="116">
        <f>SUM(F17:I17,K17)</f>
        <v>123710</v>
      </c>
      <c r="F17" s="116">
        <v>0</v>
      </c>
      <c r="G17" s="116">
        <v>6267</v>
      </c>
      <c r="H17" s="116">
        <v>0</v>
      </c>
      <c r="I17" s="116">
        <v>69991</v>
      </c>
      <c r="J17" s="117" t="s">
        <v>378</v>
      </c>
      <c r="K17" s="116">
        <v>47452</v>
      </c>
      <c r="L17" s="116">
        <v>339100</v>
      </c>
      <c r="M17" s="116">
        <f>SUM(N17,+U17)</f>
        <v>52416</v>
      </c>
      <c r="N17" s="116">
        <f>SUM(O17:R17,T17)</f>
        <v>13108</v>
      </c>
      <c r="O17" s="116">
        <v>0</v>
      </c>
      <c r="P17" s="116">
        <v>0</v>
      </c>
      <c r="Q17" s="116">
        <v>0</v>
      </c>
      <c r="R17" s="116">
        <v>10383</v>
      </c>
      <c r="S17" s="117" t="s">
        <v>378</v>
      </c>
      <c r="T17" s="116">
        <v>2725</v>
      </c>
      <c r="U17" s="116">
        <v>39308</v>
      </c>
      <c r="V17" s="116">
        <f>+SUM(D17,M17)</f>
        <v>515226</v>
      </c>
      <c r="W17" s="116">
        <f>+SUM(E17,N17)</f>
        <v>136818</v>
      </c>
      <c r="X17" s="116">
        <f>+SUM(F17,O17)</f>
        <v>0</v>
      </c>
      <c r="Y17" s="116">
        <f>+SUM(G17,P17)</f>
        <v>6267</v>
      </c>
      <c r="Z17" s="116">
        <f>+SUM(H17,Q17)</f>
        <v>0</v>
      </c>
      <c r="AA17" s="116">
        <f>+SUM(I17,R17)</f>
        <v>80374</v>
      </c>
      <c r="AB17" s="117" t="str">
        <f>IF(+SUM(J17,S17)=0,"-",+SUM(J17,S17))</f>
        <v>-</v>
      </c>
      <c r="AC17" s="116">
        <f>+SUM(K17,T17)</f>
        <v>50177</v>
      </c>
      <c r="AD17" s="116">
        <f>+SUM(L17,U17)</f>
        <v>378408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462810</v>
      </c>
      <c r="AN17" s="116">
        <f>SUM(AO17:AR17)</f>
        <v>40462</v>
      </c>
      <c r="AO17" s="116">
        <v>30502</v>
      </c>
      <c r="AP17" s="116">
        <v>9960</v>
      </c>
      <c r="AQ17" s="116">
        <v>0</v>
      </c>
      <c r="AR17" s="116">
        <v>0</v>
      </c>
      <c r="AS17" s="116">
        <f>SUM(AT17:AV17)</f>
        <v>141451</v>
      </c>
      <c r="AT17" s="116">
        <v>135479</v>
      </c>
      <c r="AU17" s="116">
        <v>5972</v>
      </c>
      <c r="AV17" s="116">
        <v>0</v>
      </c>
      <c r="AW17" s="116">
        <v>0</v>
      </c>
      <c r="AX17" s="116">
        <f>SUM(AY17:BB17)</f>
        <v>280897</v>
      </c>
      <c r="AY17" s="116">
        <v>186594</v>
      </c>
      <c r="AZ17" s="116">
        <v>87624</v>
      </c>
      <c r="BA17" s="116">
        <v>6679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462810</v>
      </c>
      <c r="BG17" s="116">
        <f>SUM(BH17,+BM17)</f>
        <v>167</v>
      </c>
      <c r="BH17" s="116">
        <f>SUM(BI17:BL17)</f>
        <v>167</v>
      </c>
      <c r="BI17" s="116">
        <v>0</v>
      </c>
      <c r="BJ17" s="116">
        <v>0</v>
      </c>
      <c r="BK17" s="116">
        <v>0</v>
      </c>
      <c r="BL17" s="116">
        <v>167</v>
      </c>
      <c r="BM17" s="116">
        <v>0</v>
      </c>
      <c r="BN17" s="116">
        <v>0</v>
      </c>
      <c r="BO17" s="116">
        <f>SUM(BP17,BU17,BY17,BZ17,CF17)</f>
        <v>52249</v>
      </c>
      <c r="BP17" s="116">
        <f>SUM(BQ17:BT17)</f>
        <v>3389</v>
      </c>
      <c r="BQ17" s="116">
        <v>3389</v>
      </c>
      <c r="BR17" s="116">
        <v>0</v>
      </c>
      <c r="BS17" s="116">
        <v>0</v>
      </c>
      <c r="BT17" s="116">
        <v>0</v>
      </c>
      <c r="BU17" s="116">
        <f>SUM(BV17:BX17)</f>
        <v>11618</v>
      </c>
      <c r="BV17" s="116">
        <v>252</v>
      </c>
      <c r="BW17" s="116">
        <v>11366</v>
      </c>
      <c r="BX17" s="116">
        <v>0</v>
      </c>
      <c r="BY17" s="116">
        <v>0</v>
      </c>
      <c r="BZ17" s="116">
        <f>SUM(CA17:CD17)</f>
        <v>37242</v>
      </c>
      <c r="CA17" s="116">
        <v>21476</v>
      </c>
      <c r="CB17" s="116">
        <v>15766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52416</v>
      </c>
      <c r="CI17" s="116">
        <f>SUM(AE17,+BG17)</f>
        <v>167</v>
      </c>
      <c r="CJ17" s="116">
        <f>SUM(AF17,+BH17)</f>
        <v>167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167</v>
      </c>
      <c r="CO17" s="116">
        <f>SUM(AK17,+BM17)</f>
        <v>0</v>
      </c>
      <c r="CP17" s="116">
        <f>SUM(AL17,+BN17)</f>
        <v>0</v>
      </c>
      <c r="CQ17" s="116">
        <f>SUM(AM17,+BO17)</f>
        <v>515059</v>
      </c>
      <c r="CR17" s="116">
        <f>SUM(AN17,+BP17)</f>
        <v>43851</v>
      </c>
      <c r="CS17" s="116">
        <f>SUM(AO17,+BQ17)</f>
        <v>33891</v>
      </c>
      <c r="CT17" s="116">
        <f>SUM(AP17,+BR17)</f>
        <v>9960</v>
      </c>
      <c r="CU17" s="116">
        <f>SUM(AQ17,+BS17)</f>
        <v>0</v>
      </c>
      <c r="CV17" s="116">
        <f>SUM(AR17,+BT17)</f>
        <v>0</v>
      </c>
      <c r="CW17" s="116">
        <f>SUM(AS17,+BU17)</f>
        <v>153069</v>
      </c>
      <c r="CX17" s="116">
        <f>SUM(AT17,+BV17)</f>
        <v>135731</v>
      </c>
      <c r="CY17" s="116">
        <f>SUM(AU17,+BW17)</f>
        <v>17338</v>
      </c>
      <c r="CZ17" s="116">
        <f>SUM(AV17,+BX17)</f>
        <v>0</v>
      </c>
      <c r="DA17" s="116">
        <f>SUM(AW17,+BY17)</f>
        <v>0</v>
      </c>
      <c r="DB17" s="116">
        <f>SUM(AX17,+BZ17)</f>
        <v>318139</v>
      </c>
      <c r="DC17" s="116">
        <f>SUM(AY17,+CA17)</f>
        <v>208070</v>
      </c>
      <c r="DD17" s="116">
        <f>SUM(AZ17,+CB17)</f>
        <v>103390</v>
      </c>
      <c r="DE17" s="116">
        <f>SUM(BA17,+CC17)</f>
        <v>6679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515226</v>
      </c>
    </row>
    <row r="18" spans="1:114" ht="13.5" customHeight="1" x14ac:dyDescent="0.15">
      <c r="A18" s="114" t="s">
        <v>39</v>
      </c>
      <c r="B18" s="115" t="s">
        <v>350</v>
      </c>
      <c r="C18" s="114" t="s">
        <v>351</v>
      </c>
      <c r="D18" s="116">
        <f>SUM(E18,+L18)</f>
        <v>2961519</v>
      </c>
      <c r="E18" s="116">
        <f>SUM(F18:I18,K18)</f>
        <v>620750</v>
      </c>
      <c r="F18" s="116">
        <v>2212</v>
      </c>
      <c r="G18" s="116">
        <v>11179</v>
      </c>
      <c r="H18" s="116">
        <v>0</v>
      </c>
      <c r="I18" s="116">
        <v>594057</v>
      </c>
      <c r="J18" s="117" t="s">
        <v>378</v>
      </c>
      <c r="K18" s="116">
        <v>13302</v>
      </c>
      <c r="L18" s="116">
        <v>2340769</v>
      </c>
      <c r="M18" s="116">
        <f>SUM(N18,+U18)</f>
        <v>238312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378</v>
      </c>
      <c r="T18" s="116">
        <v>0</v>
      </c>
      <c r="U18" s="116">
        <v>238312</v>
      </c>
      <c r="V18" s="116">
        <f>+SUM(D18,M18)</f>
        <v>3199831</v>
      </c>
      <c r="W18" s="116">
        <f>+SUM(E18,N18)</f>
        <v>620750</v>
      </c>
      <c r="X18" s="116">
        <f>+SUM(F18,O18)</f>
        <v>2212</v>
      </c>
      <c r="Y18" s="116">
        <f>+SUM(G18,P18)</f>
        <v>11179</v>
      </c>
      <c r="Z18" s="116">
        <f>+SUM(H18,Q18)</f>
        <v>0</v>
      </c>
      <c r="AA18" s="116">
        <f>+SUM(I18,R18)</f>
        <v>594057</v>
      </c>
      <c r="AB18" s="117" t="str">
        <f>IF(+SUM(J18,S18)=0,"-",+SUM(J18,S18))</f>
        <v>-</v>
      </c>
      <c r="AC18" s="116">
        <f>+SUM(K18,T18)</f>
        <v>13302</v>
      </c>
      <c r="AD18" s="116">
        <f>+SUM(L18,U18)</f>
        <v>2579081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1319975</v>
      </c>
      <c r="AN18" s="116">
        <f>SUM(AO18:AR18)</f>
        <v>68755</v>
      </c>
      <c r="AO18" s="116">
        <v>68755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1251220</v>
      </c>
      <c r="AY18" s="116">
        <v>1009868</v>
      </c>
      <c r="AZ18" s="116">
        <v>282</v>
      </c>
      <c r="BA18" s="116">
        <v>0</v>
      </c>
      <c r="BB18" s="116">
        <v>241070</v>
      </c>
      <c r="BC18" s="116">
        <v>1588819</v>
      </c>
      <c r="BD18" s="116">
        <v>0</v>
      </c>
      <c r="BE18" s="116">
        <v>52725</v>
      </c>
      <c r="BF18" s="116">
        <f>SUM(AE18,+AM18,+BE18)</f>
        <v>1372700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9969</v>
      </c>
      <c r="BP18" s="116">
        <f>SUM(BQ18:BT18)</f>
        <v>9969</v>
      </c>
      <c r="BQ18" s="116">
        <v>9969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228343</v>
      </c>
      <c r="CF18" s="116">
        <v>0</v>
      </c>
      <c r="CG18" s="116">
        <v>0</v>
      </c>
      <c r="CH18" s="116">
        <f>SUM(BG18,+BO18,+CG18)</f>
        <v>9969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1329944</v>
      </c>
      <c r="CR18" s="116">
        <f>SUM(AN18,+BP18)</f>
        <v>78724</v>
      </c>
      <c r="CS18" s="116">
        <f>SUM(AO18,+BQ18)</f>
        <v>78724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1251220</v>
      </c>
      <c r="DC18" s="116">
        <f>SUM(AY18,+CA18)</f>
        <v>1009868</v>
      </c>
      <c r="DD18" s="116">
        <f>SUM(AZ18,+CB18)</f>
        <v>282</v>
      </c>
      <c r="DE18" s="116">
        <f>SUM(BA18,+CC18)</f>
        <v>0</v>
      </c>
      <c r="DF18" s="116">
        <f>SUM(BB18,+CD18)</f>
        <v>241070</v>
      </c>
      <c r="DG18" s="116">
        <f>SUM(BC18,+CE18)</f>
        <v>1817162</v>
      </c>
      <c r="DH18" s="116">
        <f>SUM(BD18,+CF18)</f>
        <v>0</v>
      </c>
      <c r="DI18" s="116">
        <f>SUM(BE18,+CG18)</f>
        <v>52725</v>
      </c>
      <c r="DJ18" s="116">
        <f>SUM(BF18,+CH18)</f>
        <v>1382669</v>
      </c>
    </row>
    <row r="19" spans="1:114" ht="13.5" customHeight="1" x14ac:dyDescent="0.15">
      <c r="A19" s="114" t="s">
        <v>39</v>
      </c>
      <c r="B19" s="115" t="s">
        <v>352</v>
      </c>
      <c r="C19" s="114" t="s">
        <v>353</v>
      </c>
      <c r="D19" s="116">
        <f>SUM(E19,+L19)</f>
        <v>1561146</v>
      </c>
      <c r="E19" s="116">
        <f>SUM(F19:I19,K19)</f>
        <v>748734</v>
      </c>
      <c r="F19" s="116">
        <v>0</v>
      </c>
      <c r="G19" s="116">
        <v>7250</v>
      </c>
      <c r="H19" s="116">
        <v>0</v>
      </c>
      <c r="I19" s="116">
        <v>366073</v>
      </c>
      <c r="J19" s="117" t="s">
        <v>378</v>
      </c>
      <c r="K19" s="116">
        <v>375411</v>
      </c>
      <c r="L19" s="116">
        <v>812412</v>
      </c>
      <c r="M19" s="116">
        <f>SUM(N19,+U19)</f>
        <v>260081</v>
      </c>
      <c r="N19" s="116">
        <f>SUM(O19:R19,T19)</f>
        <v>33644</v>
      </c>
      <c r="O19" s="116">
        <v>0</v>
      </c>
      <c r="P19" s="116">
        <v>0</v>
      </c>
      <c r="Q19" s="116">
        <v>0</v>
      </c>
      <c r="R19" s="116">
        <v>33644</v>
      </c>
      <c r="S19" s="117" t="s">
        <v>378</v>
      </c>
      <c r="T19" s="116">
        <v>0</v>
      </c>
      <c r="U19" s="116">
        <v>226437</v>
      </c>
      <c r="V19" s="116">
        <f>+SUM(D19,M19)</f>
        <v>1821227</v>
      </c>
      <c r="W19" s="116">
        <f>+SUM(E19,N19)</f>
        <v>782378</v>
      </c>
      <c r="X19" s="116">
        <f>+SUM(F19,O19)</f>
        <v>0</v>
      </c>
      <c r="Y19" s="116">
        <f>+SUM(G19,P19)</f>
        <v>7250</v>
      </c>
      <c r="Z19" s="116">
        <f>+SUM(H19,Q19)</f>
        <v>0</v>
      </c>
      <c r="AA19" s="116">
        <f>+SUM(I19,R19)</f>
        <v>399717</v>
      </c>
      <c r="AB19" s="117" t="str">
        <f>IF(+SUM(J19,S19)=0,"-",+SUM(J19,S19))</f>
        <v>-</v>
      </c>
      <c r="AC19" s="116">
        <f>+SUM(K19,T19)</f>
        <v>375411</v>
      </c>
      <c r="AD19" s="116">
        <f>+SUM(L19,U19)</f>
        <v>1038849</v>
      </c>
      <c r="AE19" s="116">
        <f>SUM(AF19,+AK19)</f>
        <v>13851</v>
      </c>
      <c r="AF19" s="116">
        <f>SUM(AG19:AJ19)</f>
        <v>13851</v>
      </c>
      <c r="AG19" s="116">
        <v>0</v>
      </c>
      <c r="AH19" s="116">
        <v>3587</v>
      </c>
      <c r="AI19" s="116">
        <v>10264</v>
      </c>
      <c r="AJ19" s="116">
        <v>0</v>
      </c>
      <c r="AK19" s="116">
        <v>0</v>
      </c>
      <c r="AL19" s="116">
        <v>0</v>
      </c>
      <c r="AM19" s="116">
        <f>SUM(AN19,AS19,AW19,AX19,BD19)</f>
        <v>1478204</v>
      </c>
      <c r="AN19" s="116">
        <f>SUM(AO19:AR19)</f>
        <v>106873</v>
      </c>
      <c r="AO19" s="116">
        <v>106873</v>
      </c>
      <c r="AP19" s="116">
        <v>0</v>
      </c>
      <c r="AQ19" s="116">
        <v>0</v>
      </c>
      <c r="AR19" s="116">
        <v>0</v>
      </c>
      <c r="AS19" s="116">
        <f>SUM(AT19:AV19)</f>
        <v>36656</v>
      </c>
      <c r="AT19" s="116">
        <v>10120</v>
      </c>
      <c r="AU19" s="116">
        <v>26536</v>
      </c>
      <c r="AV19" s="116">
        <v>0</v>
      </c>
      <c r="AW19" s="116">
        <v>358</v>
      </c>
      <c r="AX19" s="116">
        <f>SUM(AY19:BB19)</f>
        <v>1331545</v>
      </c>
      <c r="AY19" s="116">
        <v>437072</v>
      </c>
      <c r="AZ19" s="116">
        <v>782053</v>
      </c>
      <c r="BA19" s="116">
        <v>66072</v>
      </c>
      <c r="BB19" s="116">
        <v>46348</v>
      </c>
      <c r="BC19" s="116">
        <v>0</v>
      </c>
      <c r="BD19" s="116">
        <v>2772</v>
      </c>
      <c r="BE19" s="116">
        <v>69091</v>
      </c>
      <c r="BF19" s="116">
        <f>SUM(AE19,+AM19,+BE19)</f>
        <v>1561146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258814</v>
      </c>
      <c r="BP19" s="116">
        <f>SUM(BQ19:BT19)</f>
        <v>7413</v>
      </c>
      <c r="BQ19" s="116">
        <v>7413</v>
      </c>
      <c r="BR19" s="116">
        <v>0</v>
      </c>
      <c r="BS19" s="116">
        <v>0</v>
      </c>
      <c r="BT19" s="116">
        <v>0</v>
      </c>
      <c r="BU19" s="116">
        <f>SUM(BV19:BX19)</f>
        <v>35441</v>
      </c>
      <c r="BV19" s="116">
        <v>107</v>
      </c>
      <c r="BW19" s="116">
        <v>35334</v>
      </c>
      <c r="BX19" s="116">
        <v>0</v>
      </c>
      <c r="BY19" s="116">
        <v>0</v>
      </c>
      <c r="BZ19" s="116">
        <f>SUM(CA19:CD19)</f>
        <v>215960</v>
      </c>
      <c r="CA19" s="116">
        <v>56231</v>
      </c>
      <c r="CB19" s="116">
        <v>159063</v>
      </c>
      <c r="CC19" s="116">
        <v>0</v>
      </c>
      <c r="CD19" s="116">
        <v>666</v>
      </c>
      <c r="CE19" s="116">
        <v>0</v>
      </c>
      <c r="CF19" s="116">
        <v>0</v>
      </c>
      <c r="CG19" s="116">
        <v>1267</v>
      </c>
      <c r="CH19" s="116">
        <f>SUM(BG19,+BO19,+CG19)</f>
        <v>260081</v>
      </c>
      <c r="CI19" s="116">
        <f>SUM(AE19,+BG19)</f>
        <v>13851</v>
      </c>
      <c r="CJ19" s="116">
        <f>SUM(AF19,+BH19)</f>
        <v>13851</v>
      </c>
      <c r="CK19" s="116">
        <f>SUM(AG19,+BI19)</f>
        <v>0</v>
      </c>
      <c r="CL19" s="116">
        <f>SUM(AH19,+BJ19)</f>
        <v>3587</v>
      </c>
      <c r="CM19" s="116">
        <f>SUM(AI19,+BK19)</f>
        <v>10264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1737018</v>
      </c>
      <c r="CR19" s="116">
        <f>SUM(AN19,+BP19)</f>
        <v>114286</v>
      </c>
      <c r="CS19" s="116">
        <f>SUM(AO19,+BQ19)</f>
        <v>114286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72097</v>
      </c>
      <c r="CX19" s="116">
        <f>SUM(AT19,+BV19)</f>
        <v>10227</v>
      </c>
      <c r="CY19" s="116">
        <f>SUM(AU19,+BW19)</f>
        <v>61870</v>
      </c>
      <c r="CZ19" s="116">
        <f>SUM(AV19,+BX19)</f>
        <v>0</v>
      </c>
      <c r="DA19" s="116">
        <f>SUM(AW19,+BY19)</f>
        <v>358</v>
      </c>
      <c r="DB19" s="116">
        <f>SUM(AX19,+BZ19)</f>
        <v>1547505</v>
      </c>
      <c r="DC19" s="116">
        <f>SUM(AY19,+CA19)</f>
        <v>493303</v>
      </c>
      <c r="DD19" s="116">
        <f>SUM(AZ19,+CB19)</f>
        <v>941116</v>
      </c>
      <c r="DE19" s="116">
        <f>SUM(BA19,+CC19)</f>
        <v>66072</v>
      </c>
      <c r="DF19" s="116">
        <f>SUM(BB19,+CD19)</f>
        <v>47014</v>
      </c>
      <c r="DG19" s="116">
        <f>SUM(BC19,+CE19)</f>
        <v>0</v>
      </c>
      <c r="DH19" s="116">
        <f>SUM(BD19,+CF19)</f>
        <v>2772</v>
      </c>
      <c r="DI19" s="116">
        <f>SUM(BE19,+CG19)</f>
        <v>70358</v>
      </c>
      <c r="DJ19" s="116">
        <f>SUM(BF19,+CH19)</f>
        <v>1821227</v>
      </c>
    </row>
    <row r="20" spans="1:114" ht="13.5" customHeight="1" x14ac:dyDescent="0.15">
      <c r="A20" s="114" t="s">
        <v>39</v>
      </c>
      <c r="B20" s="115" t="s">
        <v>354</v>
      </c>
      <c r="C20" s="114" t="s">
        <v>355</v>
      </c>
      <c r="D20" s="116">
        <f>SUM(E20,+L20)</f>
        <v>341986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378</v>
      </c>
      <c r="K20" s="116">
        <v>0</v>
      </c>
      <c r="L20" s="116">
        <v>341986</v>
      </c>
      <c r="M20" s="116">
        <f>SUM(N20,+U20)</f>
        <v>139914</v>
      </c>
      <c r="N20" s="116">
        <f>SUM(O20:R20,T20)</f>
        <v>67694</v>
      </c>
      <c r="O20" s="116">
        <v>0</v>
      </c>
      <c r="P20" s="116">
        <v>0</v>
      </c>
      <c r="Q20" s="116">
        <v>0</v>
      </c>
      <c r="R20" s="116">
        <v>67694</v>
      </c>
      <c r="S20" s="117" t="s">
        <v>378</v>
      </c>
      <c r="T20" s="116">
        <v>0</v>
      </c>
      <c r="U20" s="116">
        <v>72220</v>
      </c>
      <c r="V20" s="116">
        <f>+SUM(D20,M20)</f>
        <v>481900</v>
      </c>
      <c r="W20" s="116">
        <f>+SUM(E20,N20)</f>
        <v>67694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67694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414206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2126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339860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139914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70214</v>
      </c>
      <c r="BV20" s="116">
        <v>0</v>
      </c>
      <c r="BW20" s="116">
        <v>0</v>
      </c>
      <c r="BX20" s="116">
        <v>70214</v>
      </c>
      <c r="BY20" s="116">
        <v>0</v>
      </c>
      <c r="BZ20" s="116">
        <f>SUM(CA20:CD20)</f>
        <v>69700</v>
      </c>
      <c r="CA20" s="116">
        <v>69700</v>
      </c>
      <c r="CB20" s="116">
        <v>0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139914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2126</v>
      </c>
      <c r="CQ20" s="116">
        <f>SUM(AM20,+BO20)</f>
        <v>139914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70214</v>
      </c>
      <c r="CX20" s="116">
        <f>SUM(AT20,+BV20)</f>
        <v>0</v>
      </c>
      <c r="CY20" s="116">
        <f>SUM(AU20,+BW20)</f>
        <v>0</v>
      </c>
      <c r="CZ20" s="116">
        <f>SUM(AV20,+BX20)</f>
        <v>70214</v>
      </c>
      <c r="DA20" s="116">
        <f>SUM(AW20,+BY20)</f>
        <v>0</v>
      </c>
      <c r="DB20" s="116">
        <f>SUM(AX20,+BZ20)</f>
        <v>69700</v>
      </c>
      <c r="DC20" s="116">
        <f>SUM(AY20,+CA20)</f>
        <v>69700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339860</v>
      </c>
      <c r="DH20" s="116">
        <f>SUM(BD20,+CF20)</f>
        <v>0</v>
      </c>
      <c r="DI20" s="116">
        <f>SUM(BE20,+CG20)</f>
        <v>0</v>
      </c>
      <c r="DJ20" s="116">
        <f>SUM(BF20,+CH20)</f>
        <v>139914</v>
      </c>
    </row>
    <row r="21" spans="1:114" ht="13.5" customHeight="1" x14ac:dyDescent="0.15">
      <c r="A21" s="114" t="s">
        <v>39</v>
      </c>
      <c r="B21" s="115" t="s">
        <v>358</v>
      </c>
      <c r="C21" s="114" t="s">
        <v>359</v>
      </c>
      <c r="D21" s="116">
        <f>SUM(E21,+L21)</f>
        <v>545462</v>
      </c>
      <c r="E21" s="116">
        <f>SUM(F21:I21,K21)</f>
        <v>135579</v>
      </c>
      <c r="F21" s="116">
        <v>0</v>
      </c>
      <c r="G21" s="116">
        <v>6196</v>
      </c>
      <c r="H21" s="116">
        <v>71447</v>
      </c>
      <c r="I21" s="116">
        <v>22579</v>
      </c>
      <c r="J21" s="117" t="s">
        <v>378</v>
      </c>
      <c r="K21" s="116">
        <v>35357</v>
      </c>
      <c r="L21" s="116">
        <v>409883</v>
      </c>
      <c r="M21" s="116">
        <f>SUM(N21,+U21)</f>
        <v>80900</v>
      </c>
      <c r="N21" s="116">
        <f>SUM(O21:R21,T21)</f>
        <v>8831</v>
      </c>
      <c r="O21" s="116">
        <v>0</v>
      </c>
      <c r="P21" s="116">
        <v>0</v>
      </c>
      <c r="Q21" s="116">
        <v>0</v>
      </c>
      <c r="R21" s="116">
        <v>8831</v>
      </c>
      <c r="S21" s="117" t="s">
        <v>378</v>
      </c>
      <c r="T21" s="116">
        <v>0</v>
      </c>
      <c r="U21" s="116">
        <v>72069</v>
      </c>
      <c r="V21" s="116">
        <f>+SUM(D21,M21)</f>
        <v>626362</v>
      </c>
      <c r="W21" s="116">
        <f>+SUM(E21,N21)</f>
        <v>144410</v>
      </c>
      <c r="X21" s="116">
        <f>+SUM(F21,O21)</f>
        <v>0</v>
      </c>
      <c r="Y21" s="116">
        <f>+SUM(G21,P21)</f>
        <v>6196</v>
      </c>
      <c r="Z21" s="116">
        <f>+SUM(H21,Q21)</f>
        <v>71447</v>
      </c>
      <c r="AA21" s="116">
        <f>+SUM(I21,R21)</f>
        <v>31410</v>
      </c>
      <c r="AB21" s="117" t="str">
        <f>IF(+SUM(J21,S21)=0,"-",+SUM(J21,S21))</f>
        <v>-</v>
      </c>
      <c r="AC21" s="116">
        <f>+SUM(K21,T21)</f>
        <v>35357</v>
      </c>
      <c r="AD21" s="116">
        <f>+SUM(L21,U21)</f>
        <v>481952</v>
      </c>
      <c r="AE21" s="116">
        <f>SUM(AF21,+AK21)</f>
        <v>4950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4950</v>
      </c>
      <c r="AL21" s="116">
        <v>0</v>
      </c>
      <c r="AM21" s="116">
        <f>SUM(AN21,AS21,AW21,AX21,BD21)</f>
        <v>512171</v>
      </c>
      <c r="AN21" s="116">
        <f>SUM(AO21:AR21)</f>
        <v>33477</v>
      </c>
      <c r="AO21" s="116">
        <v>33477</v>
      </c>
      <c r="AP21" s="116">
        <v>0</v>
      </c>
      <c r="AQ21" s="116">
        <v>0</v>
      </c>
      <c r="AR21" s="116">
        <v>0</v>
      </c>
      <c r="AS21" s="116">
        <f>SUM(AT21:AV21)</f>
        <v>114276</v>
      </c>
      <c r="AT21" s="116">
        <v>40187</v>
      </c>
      <c r="AU21" s="116">
        <v>41018</v>
      </c>
      <c r="AV21" s="116">
        <v>33071</v>
      </c>
      <c r="AW21" s="116">
        <v>20187</v>
      </c>
      <c r="AX21" s="116">
        <f>SUM(AY21:BB21)</f>
        <v>339809</v>
      </c>
      <c r="AY21" s="116">
        <v>109868</v>
      </c>
      <c r="AZ21" s="116">
        <v>194533</v>
      </c>
      <c r="BA21" s="116">
        <v>35408</v>
      </c>
      <c r="BB21" s="116">
        <v>0</v>
      </c>
      <c r="BC21" s="116">
        <v>0</v>
      </c>
      <c r="BD21" s="116">
        <v>4422</v>
      </c>
      <c r="BE21" s="116">
        <v>28341</v>
      </c>
      <c r="BF21" s="116">
        <f>SUM(AE21,+AM21,+BE21)</f>
        <v>545462</v>
      </c>
      <c r="BG21" s="116">
        <f>SUM(BH21,+BM21)</f>
        <v>803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803</v>
      </c>
      <c r="BN21" s="116">
        <v>0</v>
      </c>
      <c r="BO21" s="116">
        <f>SUM(BP21,BU21,BY21,BZ21,CF21)</f>
        <v>80097</v>
      </c>
      <c r="BP21" s="116">
        <f>SUM(BQ21:BT21)</f>
        <v>16739</v>
      </c>
      <c r="BQ21" s="116">
        <v>16739</v>
      </c>
      <c r="BR21" s="116">
        <v>0</v>
      </c>
      <c r="BS21" s="116">
        <v>0</v>
      </c>
      <c r="BT21" s="116">
        <v>0</v>
      </c>
      <c r="BU21" s="116">
        <f>SUM(BV21:BX21)</f>
        <v>46055</v>
      </c>
      <c r="BV21" s="116">
        <v>0</v>
      </c>
      <c r="BW21" s="116">
        <v>46055</v>
      </c>
      <c r="BX21" s="116">
        <v>0</v>
      </c>
      <c r="BY21" s="116">
        <v>0</v>
      </c>
      <c r="BZ21" s="116">
        <f>SUM(CA21:CD21)</f>
        <v>16500</v>
      </c>
      <c r="CA21" s="116">
        <v>0</v>
      </c>
      <c r="CB21" s="116">
        <v>16500</v>
      </c>
      <c r="CC21" s="116">
        <v>0</v>
      </c>
      <c r="CD21" s="116">
        <v>0</v>
      </c>
      <c r="CE21" s="116">
        <v>0</v>
      </c>
      <c r="CF21" s="116">
        <v>803</v>
      </c>
      <c r="CG21" s="116">
        <v>0</v>
      </c>
      <c r="CH21" s="116">
        <f>SUM(BG21,+BO21,+CG21)</f>
        <v>80900</v>
      </c>
      <c r="CI21" s="116">
        <f>SUM(AE21,+BG21)</f>
        <v>5753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5753</v>
      </c>
      <c r="CP21" s="116">
        <f>SUM(AL21,+BN21)</f>
        <v>0</v>
      </c>
      <c r="CQ21" s="116">
        <f>SUM(AM21,+BO21)</f>
        <v>592268</v>
      </c>
      <c r="CR21" s="116">
        <f>SUM(AN21,+BP21)</f>
        <v>50216</v>
      </c>
      <c r="CS21" s="116">
        <f>SUM(AO21,+BQ21)</f>
        <v>50216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160331</v>
      </c>
      <c r="CX21" s="116">
        <f>SUM(AT21,+BV21)</f>
        <v>40187</v>
      </c>
      <c r="CY21" s="116">
        <f>SUM(AU21,+BW21)</f>
        <v>87073</v>
      </c>
      <c r="CZ21" s="116">
        <f>SUM(AV21,+BX21)</f>
        <v>33071</v>
      </c>
      <c r="DA21" s="116">
        <f>SUM(AW21,+BY21)</f>
        <v>20187</v>
      </c>
      <c r="DB21" s="116">
        <f>SUM(AX21,+BZ21)</f>
        <v>356309</v>
      </c>
      <c r="DC21" s="116">
        <f>SUM(AY21,+CA21)</f>
        <v>109868</v>
      </c>
      <c r="DD21" s="116">
        <f>SUM(AZ21,+CB21)</f>
        <v>211033</v>
      </c>
      <c r="DE21" s="116">
        <f>SUM(BA21,+CC21)</f>
        <v>35408</v>
      </c>
      <c r="DF21" s="116">
        <f>SUM(BB21,+CD21)</f>
        <v>0</v>
      </c>
      <c r="DG21" s="116">
        <f>SUM(BC21,+CE21)</f>
        <v>0</v>
      </c>
      <c r="DH21" s="116">
        <f>SUM(BD21,+CF21)</f>
        <v>5225</v>
      </c>
      <c r="DI21" s="116">
        <f>SUM(BE21,+CG21)</f>
        <v>28341</v>
      </c>
      <c r="DJ21" s="116">
        <f>SUM(BF21,+CH21)</f>
        <v>626362</v>
      </c>
    </row>
    <row r="22" spans="1:114" ht="13.5" customHeight="1" x14ac:dyDescent="0.15">
      <c r="A22" s="114" t="s">
        <v>39</v>
      </c>
      <c r="B22" s="115" t="s">
        <v>360</v>
      </c>
      <c r="C22" s="114" t="s">
        <v>361</v>
      </c>
      <c r="D22" s="116">
        <f>SUM(E22,+L22)</f>
        <v>789525</v>
      </c>
      <c r="E22" s="116">
        <f>SUM(F22:I22,K22)</f>
        <v>50136</v>
      </c>
      <c r="F22" s="116">
        <v>0</v>
      </c>
      <c r="G22" s="116">
        <v>5693</v>
      </c>
      <c r="H22" s="116">
        <v>9300</v>
      </c>
      <c r="I22" s="116">
        <v>611</v>
      </c>
      <c r="J22" s="117" t="s">
        <v>378</v>
      </c>
      <c r="K22" s="116">
        <v>34532</v>
      </c>
      <c r="L22" s="116">
        <v>739389</v>
      </c>
      <c r="M22" s="116">
        <f>SUM(N22,+U22)</f>
        <v>77955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378</v>
      </c>
      <c r="T22" s="116">
        <v>0</v>
      </c>
      <c r="U22" s="116">
        <v>77955</v>
      </c>
      <c r="V22" s="116">
        <f>+SUM(D22,M22)</f>
        <v>867480</v>
      </c>
      <c r="W22" s="116">
        <f>+SUM(E22,N22)</f>
        <v>50136</v>
      </c>
      <c r="X22" s="116">
        <f>+SUM(F22,O22)</f>
        <v>0</v>
      </c>
      <c r="Y22" s="116">
        <f>+SUM(G22,P22)</f>
        <v>5693</v>
      </c>
      <c r="Z22" s="116">
        <f>+SUM(H22,Q22)</f>
        <v>9300</v>
      </c>
      <c r="AA22" s="116">
        <f>+SUM(I22,R22)</f>
        <v>611</v>
      </c>
      <c r="AB22" s="117" t="str">
        <f>IF(+SUM(J22,S22)=0,"-",+SUM(J22,S22))</f>
        <v>-</v>
      </c>
      <c r="AC22" s="116">
        <f>+SUM(K22,T22)</f>
        <v>34532</v>
      </c>
      <c r="AD22" s="116">
        <f>+SUM(L22,U22)</f>
        <v>817344</v>
      </c>
      <c r="AE22" s="116">
        <f>SUM(AF22,+AK22)</f>
        <v>12100</v>
      </c>
      <c r="AF22" s="116">
        <f>SUM(AG22:AJ22)</f>
        <v>12100</v>
      </c>
      <c r="AG22" s="116">
        <v>0</v>
      </c>
      <c r="AH22" s="116">
        <v>0</v>
      </c>
      <c r="AI22" s="116">
        <v>0</v>
      </c>
      <c r="AJ22" s="116">
        <v>12100</v>
      </c>
      <c r="AK22" s="116">
        <v>0</v>
      </c>
      <c r="AL22" s="116">
        <v>0</v>
      </c>
      <c r="AM22" s="116">
        <f>SUM(AN22,AS22,AW22,AX22,BD22)</f>
        <v>371750</v>
      </c>
      <c r="AN22" s="116">
        <f>SUM(AO22:AR22)</f>
        <v>32804</v>
      </c>
      <c r="AO22" s="116">
        <v>32804</v>
      </c>
      <c r="AP22" s="116">
        <v>0</v>
      </c>
      <c r="AQ22" s="116">
        <v>0</v>
      </c>
      <c r="AR22" s="116">
        <v>0</v>
      </c>
      <c r="AS22" s="116">
        <f>SUM(AT22:AV22)</f>
        <v>4160</v>
      </c>
      <c r="AT22" s="116">
        <v>3969</v>
      </c>
      <c r="AU22" s="116">
        <v>191</v>
      </c>
      <c r="AV22" s="116">
        <v>0</v>
      </c>
      <c r="AW22" s="116">
        <v>0</v>
      </c>
      <c r="AX22" s="116">
        <f>SUM(AY22:BB22)</f>
        <v>334786</v>
      </c>
      <c r="AY22" s="116">
        <v>247454</v>
      </c>
      <c r="AZ22" s="116">
        <v>39531</v>
      </c>
      <c r="BA22" s="116">
        <v>2279</v>
      </c>
      <c r="BB22" s="116">
        <v>45522</v>
      </c>
      <c r="BC22" s="116">
        <v>395412</v>
      </c>
      <c r="BD22" s="116">
        <v>0</v>
      </c>
      <c r="BE22" s="116">
        <v>10263</v>
      </c>
      <c r="BF22" s="116">
        <f>SUM(AE22,+AM22,+BE22)</f>
        <v>394113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77955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12100</v>
      </c>
      <c r="CJ22" s="116">
        <f>SUM(AF22,+BH22)</f>
        <v>12100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12100</v>
      </c>
      <c r="CO22" s="116">
        <f>SUM(AK22,+BM22)</f>
        <v>0</v>
      </c>
      <c r="CP22" s="116">
        <f>SUM(AL22,+BN22)</f>
        <v>0</v>
      </c>
      <c r="CQ22" s="116">
        <f>SUM(AM22,+BO22)</f>
        <v>371750</v>
      </c>
      <c r="CR22" s="116">
        <f>SUM(AN22,+BP22)</f>
        <v>32804</v>
      </c>
      <c r="CS22" s="116">
        <f>SUM(AO22,+BQ22)</f>
        <v>32804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4160</v>
      </c>
      <c r="CX22" s="116">
        <f>SUM(AT22,+BV22)</f>
        <v>3969</v>
      </c>
      <c r="CY22" s="116">
        <f>SUM(AU22,+BW22)</f>
        <v>191</v>
      </c>
      <c r="CZ22" s="116">
        <f>SUM(AV22,+BX22)</f>
        <v>0</v>
      </c>
      <c r="DA22" s="116">
        <f>SUM(AW22,+BY22)</f>
        <v>0</v>
      </c>
      <c r="DB22" s="116">
        <f>SUM(AX22,+BZ22)</f>
        <v>334786</v>
      </c>
      <c r="DC22" s="116">
        <f>SUM(AY22,+CA22)</f>
        <v>247454</v>
      </c>
      <c r="DD22" s="116">
        <f>SUM(AZ22,+CB22)</f>
        <v>39531</v>
      </c>
      <c r="DE22" s="116">
        <f>SUM(BA22,+CC22)</f>
        <v>2279</v>
      </c>
      <c r="DF22" s="116">
        <f>SUM(BB22,+CD22)</f>
        <v>45522</v>
      </c>
      <c r="DG22" s="116">
        <f>SUM(BC22,+CE22)</f>
        <v>473367</v>
      </c>
      <c r="DH22" s="116">
        <f>SUM(BD22,+CF22)</f>
        <v>0</v>
      </c>
      <c r="DI22" s="116">
        <f>SUM(BE22,+CG22)</f>
        <v>10263</v>
      </c>
      <c r="DJ22" s="116">
        <f>SUM(BF22,+CH22)</f>
        <v>394113</v>
      </c>
    </row>
    <row r="23" spans="1:114" ht="13.5" customHeight="1" x14ac:dyDescent="0.15">
      <c r="A23" s="114" t="s">
        <v>39</v>
      </c>
      <c r="B23" s="115" t="s">
        <v>362</v>
      </c>
      <c r="C23" s="114" t="s">
        <v>363</v>
      </c>
      <c r="D23" s="116">
        <f>SUM(E23,+L23)</f>
        <v>430566</v>
      </c>
      <c r="E23" s="116">
        <f>SUM(F23:I23,K23)</f>
        <v>23950</v>
      </c>
      <c r="F23" s="116">
        <v>0</v>
      </c>
      <c r="G23" s="116">
        <v>3772</v>
      </c>
      <c r="H23" s="116">
        <v>0</v>
      </c>
      <c r="I23" s="116">
        <v>392</v>
      </c>
      <c r="J23" s="117" t="s">
        <v>378</v>
      </c>
      <c r="K23" s="116">
        <v>19786</v>
      </c>
      <c r="L23" s="116">
        <v>406616</v>
      </c>
      <c r="M23" s="116">
        <f>SUM(N23,+U23)</f>
        <v>28794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378</v>
      </c>
      <c r="T23" s="116">
        <v>0</v>
      </c>
      <c r="U23" s="116">
        <v>28794</v>
      </c>
      <c r="V23" s="116">
        <f>+SUM(D23,M23)</f>
        <v>459360</v>
      </c>
      <c r="W23" s="116">
        <f>+SUM(E23,N23)</f>
        <v>23950</v>
      </c>
      <c r="X23" s="116">
        <f>+SUM(F23,O23)</f>
        <v>0</v>
      </c>
      <c r="Y23" s="116">
        <f>+SUM(G23,P23)</f>
        <v>3772</v>
      </c>
      <c r="Z23" s="116">
        <f>+SUM(H23,Q23)</f>
        <v>0</v>
      </c>
      <c r="AA23" s="116">
        <f>+SUM(I23,R23)</f>
        <v>392</v>
      </c>
      <c r="AB23" s="117" t="str">
        <f>IF(+SUM(J23,S23)=0,"-",+SUM(J23,S23))</f>
        <v>-</v>
      </c>
      <c r="AC23" s="116">
        <f>+SUM(K23,T23)</f>
        <v>19786</v>
      </c>
      <c r="AD23" s="116">
        <f>+SUM(L23,U23)</f>
        <v>435410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188489</v>
      </c>
      <c r="AN23" s="116">
        <f>SUM(AO23:AR23)</f>
        <v>30037</v>
      </c>
      <c r="AO23" s="116">
        <v>14737</v>
      </c>
      <c r="AP23" s="116">
        <v>0</v>
      </c>
      <c r="AQ23" s="116">
        <v>15300</v>
      </c>
      <c r="AR23" s="116">
        <v>0</v>
      </c>
      <c r="AS23" s="116">
        <f>SUM(AT23:AV23)</f>
        <v>12258</v>
      </c>
      <c r="AT23" s="116">
        <v>12258</v>
      </c>
      <c r="AU23" s="116">
        <v>0</v>
      </c>
      <c r="AV23" s="116">
        <v>0</v>
      </c>
      <c r="AW23" s="116">
        <v>6027</v>
      </c>
      <c r="AX23" s="116">
        <f>SUM(AY23:BB23)</f>
        <v>139287</v>
      </c>
      <c r="AY23" s="116">
        <v>98497</v>
      </c>
      <c r="AZ23" s="116">
        <v>38945</v>
      </c>
      <c r="BA23" s="116">
        <v>1047</v>
      </c>
      <c r="BB23" s="116">
        <v>798</v>
      </c>
      <c r="BC23" s="116">
        <v>231597</v>
      </c>
      <c r="BD23" s="116">
        <v>880</v>
      </c>
      <c r="BE23" s="116">
        <v>10480</v>
      </c>
      <c r="BF23" s="116">
        <f>SUM(AE23,+AM23,+BE23)</f>
        <v>198969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28794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188489</v>
      </c>
      <c r="CR23" s="116">
        <f>SUM(AN23,+BP23)</f>
        <v>30037</v>
      </c>
      <c r="CS23" s="116">
        <f>SUM(AO23,+BQ23)</f>
        <v>14737</v>
      </c>
      <c r="CT23" s="116">
        <f>SUM(AP23,+BR23)</f>
        <v>0</v>
      </c>
      <c r="CU23" s="116">
        <f>SUM(AQ23,+BS23)</f>
        <v>15300</v>
      </c>
      <c r="CV23" s="116">
        <f>SUM(AR23,+BT23)</f>
        <v>0</v>
      </c>
      <c r="CW23" s="116">
        <f>SUM(AS23,+BU23)</f>
        <v>12258</v>
      </c>
      <c r="CX23" s="116">
        <f>SUM(AT23,+BV23)</f>
        <v>12258</v>
      </c>
      <c r="CY23" s="116">
        <f>SUM(AU23,+BW23)</f>
        <v>0</v>
      </c>
      <c r="CZ23" s="116">
        <f>SUM(AV23,+BX23)</f>
        <v>0</v>
      </c>
      <c r="DA23" s="116">
        <f>SUM(AW23,+BY23)</f>
        <v>6027</v>
      </c>
      <c r="DB23" s="116">
        <f>SUM(AX23,+BZ23)</f>
        <v>139287</v>
      </c>
      <c r="DC23" s="116">
        <f>SUM(AY23,+CA23)</f>
        <v>98497</v>
      </c>
      <c r="DD23" s="116">
        <f>SUM(AZ23,+CB23)</f>
        <v>38945</v>
      </c>
      <c r="DE23" s="116">
        <f>SUM(BA23,+CC23)</f>
        <v>1047</v>
      </c>
      <c r="DF23" s="116">
        <f>SUM(BB23,+CD23)</f>
        <v>798</v>
      </c>
      <c r="DG23" s="116">
        <f>SUM(BC23,+CE23)</f>
        <v>260391</v>
      </c>
      <c r="DH23" s="116">
        <f>SUM(BD23,+CF23)</f>
        <v>880</v>
      </c>
      <c r="DI23" s="116">
        <f>SUM(BE23,+CG23)</f>
        <v>10480</v>
      </c>
      <c r="DJ23" s="116">
        <f>SUM(BF23,+CH23)</f>
        <v>198969</v>
      </c>
    </row>
    <row r="24" spans="1:114" ht="13.5" customHeight="1" x14ac:dyDescent="0.15">
      <c r="A24" s="114" t="s">
        <v>39</v>
      </c>
      <c r="B24" s="115" t="s">
        <v>364</v>
      </c>
      <c r="C24" s="114" t="s">
        <v>365</v>
      </c>
      <c r="D24" s="116">
        <f>SUM(E24,+L24)</f>
        <v>365042</v>
      </c>
      <c r="E24" s="116">
        <f>SUM(F24:I24,K24)</f>
        <v>23428</v>
      </c>
      <c r="F24" s="116">
        <v>0</v>
      </c>
      <c r="G24" s="116">
        <v>2117</v>
      </c>
      <c r="H24" s="116">
        <v>0</v>
      </c>
      <c r="I24" s="116">
        <v>657</v>
      </c>
      <c r="J24" s="117" t="s">
        <v>378</v>
      </c>
      <c r="K24" s="116">
        <v>20654</v>
      </c>
      <c r="L24" s="116">
        <v>341614</v>
      </c>
      <c r="M24" s="116">
        <f>SUM(N24,+U24)</f>
        <v>71706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378</v>
      </c>
      <c r="T24" s="116">
        <v>0</v>
      </c>
      <c r="U24" s="116">
        <v>71706</v>
      </c>
      <c r="V24" s="116">
        <f>+SUM(D24,M24)</f>
        <v>436748</v>
      </c>
      <c r="W24" s="116">
        <f>+SUM(E24,N24)</f>
        <v>23428</v>
      </c>
      <c r="X24" s="116">
        <f>+SUM(F24,O24)</f>
        <v>0</v>
      </c>
      <c r="Y24" s="116">
        <f>+SUM(G24,P24)</f>
        <v>2117</v>
      </c>
      <c r="Z24" s="116">
        <f>+SUM(H24,Q24)</f>
        <v>0</v>
      </c>
      <c r="AA24" s="116">
        <f>+SUM(I24,R24)</f>
        <v>657</v>
      </c>
      <c r="AB24" s="117" t="str">
        <f>IF(+SUM(J24,S24)=0,"-",+SUM(J24,S24))</f>
        <v>-</v>
      </c>
      <c r="AC24" s="116">
        <f>+SUM(K24,T24)</f>
        <v>20654</v>
      </c>
      <c r="AD24" s="116">
        <f>+SUM(L24,U24)</f>
        <v>413320</v>
      </c>
      <c r="AE24" s="116">
        <f>SUM(AF24,+AK24)</f>
        <v>606</v>
      </c>
      <c r="AF24" s="116">
        <f>SUM(AG24:AJ24)</f>
        <v>606</v>
      </c>
      <c r="AG24" s="116">
        <v>0</v>
      </c>
      <c r="AH24" s="116">
        <v>0</v>
      </c>
      <c r="AI24" s="116">
        <v>0</v>
      </c>
      <c r="AJ24" s="116">
        <v>606</v>
      </c>
      <c r="AK24" s="116">
        <v>0</v>
      </c>
      <c r="AL24" s="116">
        <v>0</v>
      </c>
      <c r="AM24" s="116">
        <f>SUM(AN24,AS24,AW24,AX24,BD24)</f>
        <v>187300</v>
      </c>
      <c r="AN24" s="116">
        <f>SUM(AO24:AR24)</f>
        <v>6981</v>
      </c>
      <c r="AO24" s="116">
        <v>6981</v>
      </c>
      <c r="AP24" s="116">
        <v>0</v>
      </c>
      <c r="AQ24" s="116">
        <v>0</v>
      </c>
      <c r="AR24" s="116">
        <v>0</v>
      </c>
      <c r="AS24" s="116">
        <f>SUM(AT24:AV24)</f>
        <v>3159</v>
      </c>
      <c r="AT24" s="116">
        <v>748</v>
      </c>
      <c r="AU24" s="116">
        <v>2411</v>
      </c>
      <c r="AV24" s="116">
        <v>0</v>
      </c>
      <c r="AW24" s="116">
        <v>0</v>
      </c>
      <c r="AX24" s="116">
        <f>SUM(AY24:BB24)</f>
        <v>177160</v>
      </c>
      <c r="AY24" s="116">
        <v>84380</v>
      </c>
      <c r="AZ24" s="116">
        <v>75869</v>
      </c>
      <c r="BA24" s="116">
        <v>2890</v>
      </c>
      <c r="BB24" s="116">
        <v>14021</v>
      </c>
      <c r="BC24" s="116">
        <v>176839</v>
      </c>
      <c r="BD24" s="116">
        <v>0</v>
      </c>
      <c r="BE24" s="116">
        <v>297</v>
      </c>
      <c r="BF24" s="116">
        <f>SUM(AE24,+AM24,+BE24)</f>
        <v>188203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71706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606</v>
      </c>
      <c r="CJ24" s="116">
        <f>SUM(AF24,+BH24)</f>
        <v>606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606</v>
      </c>
      <c r="CO24" s="116">
        <f>SUM(AK24,+BM24)</f>
        <v>0</v>
      </c>
      <c r="CP24" s="116">
        <f>SUM(AL24,+BN24)</f>
        <v>0</v>
      </c>
      <c r="CQ24" s="116">
        <f>SUM(AM24,+BO24)</f>
        <v>187300</v>
      </c>
      <c r="CR24" s="116">
        <f>SUM(AN24,+BP24)</f>
        <v>6981</v>
      </c>
      <c r="CS24" s="116">
        <f>SUM(AO24,+BQ24)</f>
        <v>6981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3159</v>
      </c>
      <c r="CX24" s="116">
        <f>SUM(AT24,+BV24)</f>
        <v>748</v>
      </c>
      <c r="CY24" s="116">
        <f>SUM(AU24,+BW24)</f>
        <v>2411</v>
      </c>
      <c r="CZ24" s="116">
        <f>SUM(AV24,+BX24)</f>
        <v>0</v>
      </c>
      <c r="DA24" s="116">
        <f>SUM(AW24,+BY24)</f>
        <v>0</v>
      </c>
      <c r="DB24" s="116">
        <f>SUM(AX24,+BZ24)</f>
        <v>177160</v>
      </c>
      <c r="DC24" s="116">
        <f>SUM(AY24,+CA24)</f>
        <v>84380</v>
      </c>
      <c r="DD24" s="116">
        <f>SUM(AZ24,+CB24)</f>
        <v>75869</v>
      </c>
      <c r="DE24" s="116">
        <f>SUM(BA24,+CC24)</f>
        <v>2890</v>
      </c>
      <c r="DF24" s="116">
        <f>SUM(BB24,+CD24)</f>
        <v>14021</v>
      </c>
      <c r="DG24" s="116">
        <f>SUM(BC24,+CE24)</f>
        <v>248545</v>
      </c>
      <c r="DH24" s="116">
        <f>SUM(BD24,+CF24)</f>
        <v>0</v>
      </c>
      <c r="DI24" s="116">
        <f>SUM(BE24,+CG24)</f>
        <v>297</v>
      </c>
      <c r="DJ24" s="116">
        <f>SUM(BF24,+CH24)</f>
        <v>188203</v>
      </c>
    </row>
    <row r="25" spans="1:114" ht="13.5" customHeight="1" x14ac:dyDescent="0.15">
      <c r="A25" s="114" t="s">
        <v>39</v>
      </c>
      <c r="B25" s="115" t="s">
        <v>366</v>
      </c>
      <c r="C25" s="114" t="s">
        <v>367</v>
      </c>
      <c r="D25" s="116">
        <f>SUM(E25,+L25)</f>
        <v>197169</v>
      </c>
      <c r="E25" s="116">
        <f>SUM(F25:I25,K25)</f>
        <v>8027</v>
      </c>
      <c r="F25" s="116">
        <v>0</v>
      </c>
      <c r="G25" s="116">
        <v>113</v>
      </c>
      <c r="H25" s="116">
        <v>0</v>
      </c>
      <c r="I25" s="116">
        <v>6</v>
      </c>
      <c r="J25" s="117" t="s">
        <v>378</v>
      </c>
      <c r="K25" s="116">
        <v>7908</v>
      </c>
      <c r="L25" s="116">
        <v>189142</v>
      </c>
      <c r="M25" s="116">
        <f>SUM(N25,+U25)</f>
        <v>17115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378</v>
      </c>
      <c r="T25" s="116">
        <v>0</v>
      </c>
      <c r="U25" s="116">
        <v>17115</v>
      </c>
      <c r="V25" s="116">
        <f>+SUM(D25,M25)</f>
        <v>214284</v>
      </c>
      <c r="W25" s="116">
        <f>+SUM(E25,N25)</f>
        <v>8027</v>
      </c>
      <c r="X25" s="116">
        <f>+SUM(F25,O25)</f>
        <v>0</v>
      </c>
      <c r="Y25" s="116">
        <f>+SUM(G25,P25)</f>
        <v>113</v>
      </c>
      <c r="Z25" s="116">
        <f>+SUM(H25,Q25)</f>
        <v>0</v>
      </c>
      <c r="AA25" s="116">
        <f>+SUM(I25,R25)</f>
        <v>6</v>
      </c>
      <c r="AB25" s="117" t="str">
        <f>IF(+SUM(J25,S25)=0,"-",+SUM(J25,S25))</f>
        <v>-</v>
      </c>
      <c r="AC25" s="116">
        <f>+SUM(K25,T25)</f>
        <v>7908</v>
      </c>
      <c r="AD25" s="116">
        <f>+SUM(L25,U25)</f>
        <v>206257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96845</v>
      </c>
      <c r="AN25" s="116">
        <f>SUM(AO25:AR25)</f>
        <v>6397</v>
      </c>
      <c r="AO25" s="116">
        <v>6397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90448</v>
      </c>
      <c r="AY25" s="116">
        <v>74472</v>
      </c>
      <c r="AZ25" s="116">
        <v>12976</v>
      </c>
      <c r="BA25" s="116">
        <v>3000</v>
      </c>
      <c r="BB25" s="116">
        <v>0</v>
      </c>
      <c r="BC25" s="116">
        <v>95244</v>
      </c>
      <c r="BD25" s="116">
        <v>0</v>
      </c>
      <c r="BE25" s="116">
        <v>5080</v>
      </c>
      <c r="BF25" s="116">
        <f>SUM(AE25,+AM25,+BE25)</f>
        <v>101925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17115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96845</v>
      </c>
      <c r="CR25" s="116">
        <f>SUM(AN25,+BP25)</f>
        <v>6397</v>
      </c>
      <c r="CS25" s="116">
        <f>SUM(AO25,+BQ25)</f>
        <v>6397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90448</v>
      </c>
      <c r="DC25" s="116">
        <f>SUM(AY25,+CA25)</f>
        <v>74472</v>
      </c>
      <c r="DD25" s="116">
        <f>SUM(AZ25,+CB25)</f>
        <v>12976</v>
      </c>
      <c r="DE25" s="116">
        <f>SUM(BA25,+CC25)</f>
        <v>3000</v>
      </c>
      <c r="DF25" s="116">
        <f>SUM(BB25,+CD25)</f>
        <v>0</v>
      </c>
      <c r="DG25" s="116">
        <f>SUM(BC25,+CE25)</f>
        <v>112359</v>
      </c>
      <c r="DH25" s="116">
        <f>SUM(BD25,+CF25)</f>
        <v>0</v>
      </c>
      <c r="DI25" s="116">
        <f>SUM(BE25,+CG25)</f>
        <v>5080</v>
      </c>
      <c r="DJ25" s="116">
        <f>SUM(BF25,+CH25)</f>
        <v>101925</v>
      </c>
    </row>
    <row r="26" spans="1:114" ht="13.5" customHeight="1" x14ac:dyDescent="0.15">
      <c r="A26" s="114" t="s">
        <v>39</v>
      </c>
      <c r="B26" s="115" t="s">
        <v>368</v>
      </c>
      <c r="C26" s="114" t="s">
        <v>369</v>
      </c>
      <c r="D26" s="116">
        <f>SUM(E26,+L26)</f>
        <v>133286</v>
      </c>
      <c r="E26" s="116">
        <f>SUM(F26:I26,K26)</f>
        <v>20921</v>
      </c>
      <c r="F26" s="116">
        <v>0</v>
      </c>
      <c r="G26" s="116">
        <v>0</v>
      </c>
      <c r="H26" s="116">
        <v>0</v>
      </c>
      <c r="I26" s="116">
        <v>17397</v>
      </c>
      <c r="J26" s="117" t="s">
        <v>378</v>
      </c>
      <c r="K26" s="116">
        <v>3524</v>
      </c>
      <c r="L26" s="116">
        <v>112365</v>
      </c>
      <c r="M26" s="116">
        <f>SUM(N26,+U26)</f>
        <v>92403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378</v>
      </c>
      <c r="T26" s="116">
        <v>0</v>
      </c>
      <c r="U26" s="116">
        <v>92403</v>
      </c>
      <c r="V26" s="116">
        <f>+SUM(D26,M26)</f>
        <v>225689</v>
      </c>
      <c r="W26" s="116">
        <f>+SUM(E26,N26)</f>
        <v>20921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17397</v>
      </c>
      <c r="AB26" s="117" t="str">
        <f>IF(+SUM(J26,S26)=0,"-",+SUM(J26,S26))</f>
        <v>-</v>
      </c>
      <c r="AC26" s="116">
        <f>+SUM(K26,T26)</f>
        <v>3524</v>
      </c>
      <c r="AD26" s="116">
        <f>+SUM(L26,U26)</f>
        <v>204768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132705</v>
      </c>
      <c r="AN26" s="116">
        <f>SUM(AO26:AR26)</f>
        <v>25473</v>
      </c>
      <c r="AO26" s="116">
        <v>25473</v>
      </c>
      <c r="AP26" s="116">
        <v>0</v>
      </c>
      <c r="AQ26" s="116">
        <v>0</v>
      </c>
      <c r="AR26" s="116">
        <v>0</v>
      </c>
      <c r="AS26" s="116">
        <f>SUM(AT26:AV26)</f>
        <v>6322</v>
      </c>
      <c r="AT26" s="116">
        <v>3064</v>
      </c>
      <c r="AU26" s="116">
        <v>3258</v>
      </c>
      <c r="AV26" s="116">
        <v>0</v>
      </c>
      <c r="AW26" s="116">
        <v>2265</v>
      </c>
      <c r="AX26" s="116">
        <f>SUM(AY26:BB26)</f>
        <v>98645</v>
      </c>
      <c r="AY26" s="116">
        <v>56858</v>
      </c>
      <c r="AZ26" s="116">
        <v>31080</v>
      </c>
      <c r="BA26" s="116">
        <v>138</v>
      </c>
      <c r="BB26" s="116">
        <v>10569</v>
      </c>
      <c r="BC26" s="116">
        <v>0</v>
      </c>
      <c r="BD26" s="116">
        <v>0</v>
      </c>
      <c r="BE26" s="116">
        <v>581</v>
      </c>
      <c r="BF26" s="116">
        <f>SUM(AE26,+AM26,+BE26)</f>
        <v>133286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91998</v>
      </c>
      <c r="BP26" s="116">
        <f>SUM(BQ26:BT26)</f>
        <v>10266</v>
      </c>
      <c r="BQ26" s="116">
        <v>10266</v>
      </c>
      <c r="BR26" s="116">
        <v>0</v>
      </c>
      <c r="BS26" s="116">
        <v>0</v>
      </c>
      <c r="BT26" s="116">
        <v>0</v>
      </c>
      <c r="BU26" s="116">
        <f>SUM(BV26:BX26)</f>
        <v>11</v>
      </c>
      <c r="BV26" s="116">
        <v>11</v>
      </c>
      <c r="BW26" s="116">
        <v>0</v>
      </c>
      <c r="BX26" s="116">
        <v>0</v>
      </c>
      <c r="BY26" s="116">
        <v>0</v>
      </c>
      <c r="BZ26" s="116">
        <f>SUM(CA26:CD26)</f>
        <v>81721</v>
      </c>
      <c r="CA26" s="116">
        <v>33334</v>
      </c>
      <c r="CB26" s="116">
        <v>48387</v>
      </c>
      <c r="CC26" s="116">
        <v>0</v>
      </c>
      <c r="CD26" s="116">
        <v>0</v>
      </c>
      <c r="CE26" s="116">
        <v>0</v>
      </c>
      <c r="CF26" s="116">
        <v>0</v>
      </c>
      <c r="CG26" s="116">
        <v>405</v>
      </c>
      <c r="CH26" s="116">
        <f>SUM(BG26,+BO26,+CG26)</f>
        <v>92403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224703</v>
      </c>
      <c r="CR26" s="116">
        <f>SUM(AN26,+BP26)</f>
        <v>35739</v>
      </c>
      <c r="CS26" s="116">
        <f>SUM(AO26,+BQ26)</f>
        <v>35739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6333</v>
      </c>
      <c r="CX26" s="116">
        <f>SUM(AT26,+BV26)</f>
        <v>3075</v>
      </c>
      <c r="CY26" s="116">
        <f>SUM(AU26,+BW26)</f>
        <v>3258</v>
      </c>
      <c r="CZ26" s="116">
        <f>SUM(AV26,+BX26)</f>
        <v>0</v>
      </c>
      <c r="DA26" s="116">
        <f>SUM(AW26,+BY26)</f>
        <v>2265</v>
      </c>
      <c r="DB26" s="116">
        <f>SUM(AX26,+BZ26)</f>
        <v>180366</v>
      </c>
      <c r="DC26" s="116">
        <f>SUM(AY26,+CA26)</f>
        <v>90192</v>
      </c>
      <c r="DD26" s="116">
        <f>SUM(AZ26,+CB26)</f>
        <v>79467</v>
      </c>
      <c r="DE26" s="116">
        <f>SUM(BA26,+CC26)</f>
        <v>138</v>
      </c>
      <c r="DF26" s="116">
        <f>SUM(BB26,+CD26)</f>
        <v>10569</v>
      </c>
      <c r="DG26" s="116">
        <f>SUM(BC26,+CE26)</f>
        <v>0</v>
      </c>
      <c r="DH26" s="116">
        <f>SUM(BD26,+CF26)</f>
        <v>0</v>
      </c>
      <c r="DI26" s="116">
        <f>SUM(BE26,+CG26)</f>
        <v>986</v>
      </c>
      <c r="DJ26" s="116">
        <f>SUM(BF26,+CH26)</f>
        <v>225689</v>
      </c>
    </row>
    <row r="27" spans="1:114" ht="13.5" customHeight="1" x14ac:dyDescent="0.15">
      <c r="A27" s="114" t="s">
        <v>39</v>
      </c>
      <c r="B27" s="115" t="s">
        <v>370</v>
      </c>
      <c r="C27" s="114" t="s">
        <v>371</v>
      </c>
      <c r="D27" s="116">
        <f>SUM(E27,+L27)</f>
        <v>218988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378</v>
      </c>
      <c r="K27" s="116">
        <v>0</v>
      </c>
      <c r="L27" s="116">
        <v>218988</v>
      </c>
      <c r="M27" s="116">
        <f>SUM(N27,+U27)</f>
        <v>58329</v>
      </c>
      <c r="N27" s="116">
        <f>SUM(O27:R27,T27)</f>
        <v>52931</v>
      </c>
      <c r="O27" s="116">
        <v>0</v>
      </c>
      <c r="P27" s="116">
        <v>0</v>
      </c>
      <c r="Q27" s="116">
        <v>0</v>
      </c>
      <c r="R27" s="116">
        <v>52931</v>
      </c>
      <c r="S27" s="117" t="s">
        <v>378</v>
      </c>
      <c r="T27" s="116">
        <v>0</v>
      </c>
      <c r="U27" s="116">
        <v>5398</v>
      </c>
      <c r="V27" s="116">
        <f>+SUM(D27,M27)</f>
        <v>277317</v>
      </c>
      <c r="W27" s="116">
        <f>+SUM(E27,N27)</f>
        <v>52931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52931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224386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1290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217698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58329</v>
      </c>
      <c r="BP27" s="116">
        <f>SUM(BQ27:BT27)</f>
        <v>24631</v>
      </c>
      <c r="BQ27" s="116">
        <v>0</v>
      </c>
      <c r="BR27" s="116">
        <v>0</v>
      </c>
      <c r="BS27" s="116">
        <v>24631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33698</v>
      </c>
      <c r="CA27" s="116">
        <v>0</v>
      </c>
      <c r="CB27" s="116">
        <v>33168</v>
      </c>
      <c r="CC27" s="116">
        <v>0</v>
      </c>
      <c r="CD27" s="116">
        <v>530</v>
      </c>
      <c r="CE27" s="116">
        <v>0</v>
      </c>
      <c r="CF27" s="116">
        <v>0</v>
      </c>
      <c r="CG27" s="116">
        <v>0</v>
      </c>
      <c r="CH27" s="116">
        <f>SUM(BG27,+BO27,+CG27)</f>
        <v>58329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1290</v>
      </c>
      <c r="CQ27" s="116">
        <f>SUM(AM27,+BO27)</f>
        <v>58329</v>
      </c>
      <c r="CR27" s="116">
        <f>SUM(AN27,+BP27)</f>
        <v>24631</v>
      </c>
      <c r="CS27" s="116">
        <f>SUM(AO27,+BQ27)</f>
        <v>0</v>
      </c>
      <c r="CT27" s="116">
        <f>SUM(AP27,+BR27)</f>
        <v>0</v>
      </c>
      <c r="CU27" s="116">
        <f>SUM(AQ27,+BS27)</f>
        <v>24631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33698</v>
      </c>
      <c r="DC27" s="116">
        <f>SUM(AY27,+CA27)</f>
        <v>0</v>
      </c>
      <c r="DD27" s="116">
        <f>SUM(AZ27,+CB27)</f>
        <v>33168</v>
      </c>
      <c r="DE27" s="116">
        <f>SUM(BA27,+CC27)</f>
        <v>0</v>
      </c>
      <c r="DF27" s="116">
        <f>SUM(BB27,+CD27)</f>
        <v>530</v>
      </c>
      <c r="DG27" s="116">
        <f>SUM(BC27,+CE27)</f>
        <v>217698</v>
      </c>
      <c r="DH27" s="116">
        <f>SUM(BD27,+CF27)</f>
        <v>0</v>
      </c>
      <c r="DI27" s="116">
        <f>SUM(BE27,+CG27)</f>
        <v>0</v>
      </c>
      <c r="DJ27" s="116">
        <f>SUM(BF27,+CH27)</f>
        <v>58329</v>
      </c>
    </row>
    <row r="28" spans="1:114" ht="13.5" customHeight="1" x14ac:dyDescent="0.15">
      <c r="A28" s="114" t="s">
        <v>39</v>
      </c>
      <c r="B28" s="115" t="s">
        <v>372</v>
      </c>
      <c r="C28" s="114" t="s">
        <v>373</v>
      </c>
      <c r="D28" s="116">
        <f>SUM(E28,+L28)</f>
        <v>183251</v>
      </c>
      <c r="E28" s="116">
        <f>SUM(F28:I28,K28)</f>
        <v>1083</v>
      </c>
      <c r="F28" s="116">
        <v>0</v>
      </c>
      <c r="G28" s="116">
        <v>0</v>
      </c>
      <c r="H28" s="116">
        <v>0</v>
      </c>
      <c r="I28" s="116">
        <v>1083</v>
      </c>
      <c r="J28" s="117" t="s">
        <v>378</v>
      </c>
      <c r="K28" s="116">
        <v>0</v>
      </c>
      <c r="L28" s="116">
        <v>182168</v>
      </c>
      <c r="M28" s="116">
        <f>SUM(N28,+U28)</f>
        <v>78223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378</v>
      </c>
      <c r="T28" s="116">
        <v>0</v>
      </c>
      <c r="U28" s="116">
        <v>78223</v>
      </c>
      <c r="V28" s="116">
        <f>+SUM(D28,M28)</f>
        <v>261474</v>
      </c>
      <c r="W28" s="116">
        <f>+SUM(E28,N28)</f>
        <v>1083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1083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260391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59424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59424</v>
      </c>
      <c r="AY28" s="116">
        <v>59424</v>
      </c>
      <c r="AZ28" s="116">
        <v>0</v>
      </c>
      <c r="BA28" s="116">
        <v>0</v>
      </c>
      <c r="BB28" s="116">
        <v>0</v>
      </c>
      <c r="BC28" s="116">
        <v>123827</v>
      </c>
      <c r="BD28" s="116">
        <v>0</v>
      </c>
      <c r="BE28" s="116">
        <v>0</v>
      </c>
      <c r="BF28" s="116">
        <f>SUM(AE28,+AM28,+BE28)</f>
        <v>59424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78223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59424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59424</v>
      </c>
      <c r="DC28" s="116">
        <f>SUM(AY28,+CA28)</f>
        <v>59424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202050</v>
      </c>
      <c r="DH28" s="116">
        <f>SUM(BD28,+CF28)</f>
        <v>0</v>
      </c>
      <c r="DI28" s="116">
        <f>SUM(BE28,+CG28)</f>
        <v>0</v>
      </c>
      <c r="DJ28" s="116">
        <f>SUM(BF28,+CH28)</f>
        <v>59424</v>
      </c>
    </row>
    <row r="29" spans="1:114" ht="13.5" customHeight="1" x14ac:dyDescent="0.15">
      <c r="A29" s="114" t="s">
        <v>39</v>
      </c>
      <c r="B29" s="115" t="s">
        <v>374</v>
      </c>
      <c r="C29" s="114" t="s">
        <v>375</v>
      </c>
      <c r="D29" s="116">
        <f>SUM(E29,+L29)</f>
        <v>207340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378</v>
      </c>
      <c r="K29" s="116">
        <v>0</v>
      </c>
      <c r="L29" s="116">
        <v>207340</v>
      </c>
      <c r="M29" s="116">
        <f>SUM(N29,+U29)</f>
        <v>102769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378</v>
      </c>
      <c r="T29" s="116">
        <v>0</v>
      </c>
      <c r="U29" s="116">
        <v>102769</v>
      </c>
      <c r="V29" s="116">
        <f>+SUM(D29,M29)</f>
        <v>310109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310109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180042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180042</v>
      </c>
      <c r="AY29" s="116">
        <v>104330</v>
      </c>
      <c r="AZ29" s="116">
        <v>75712</v>
      </c>
      <c r="BA29" s="116">
        <v>0</v>
      </c>
      <c r="BB29" s="116">
        <v>0</v>
      </c>
      <c r="BC29" s="116">
        <v>27298</v>
      </c>
      <c r="BD29" s="116">
        <v>0</v>
      </c>
      <c r="BE29" s="116">
        <v>0</v>
      </c>
      <c r="BF29" s="116">
        <f>SUM(AE29,+AM29,+BE29)</f>
        <v>180042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102769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13163</v>
      </c>
      <c r="BV29" s="116">
        <v>0</v>
      </c>
      <c r="BW29" s="116">
        <v>13163</v>
      </c>
      <c r="BX29" s="116">
        <v>0</v>
      </c>
      <c r="BY29" s="116">
        <v>0</v>
      </c>
      <c r="BZ29" s="116">
        <f>SUM(CA29:CD29)</f>
        <v>89606</v>
      </c>
      <c r="CA29" s="116">
        <v>9746</v>
      </c>
      <c r="CB29" s="116">
        <v>79860</v>
      </c>
      <c r="CC29" s="116">
        <v>0</v>
      </c>
      <c r="CD29" s="116">
        <v>0</v>
      </c>
      <c r="CE29" s="116">
        <v>0</v>
      </c>
      <c r="CF29" s="116">
        <v>0</v>
      </c>
      <c r="CG29" s="116">
        <v>0</v>
      </c>
      <c r="CH29" s="116">
        <f>SUM(BG29,+BO29,+CG29)</f>
        <v>102769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282811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13163</v>
      </c>
      <c r="CX29" s="116">
        <f>SUM(AT29,+BV29)</f>
        <v>0</v>
      </c>
      <c r="CY29" s="116">
        <f>SUM(AU29,+BW29)</f>
        <v>13163</v>
      </c>
      <c r="CZ29" s="116">
        <f>SUM(AV29,+BX29)</f>
        <v>0</v>
      </c>
      <c r="DA29" s="116">
        <f>SUM(AW29,+BY29)</f>
        <v>0</v>
      </c>
      <c r="DB29" s="116">
        <f>SUM(AX29,+BZ29)</f>
        <v>269648</v>
      </c>
      <c r="DC29" s="116">
        <f>SUM(AY29,+CA29)</f>
        <v>114076</v>
      </c>
      <c r="DD29" s="116">
        <f>SUM(AZ29,+CB29)</f>
        <v>155572</v>
      </c>
      <c r="DE29" s="116">
        <f>SUM(BA29,+CC29)</f>
        <v>0</v>
      </c>
      <c r="DF29" s="116">
        <f>SUM(BB29,+CD29)</f>
        <v>0</v>
      </c>
      <c r="DG29" s="116">
        <f>SUM(BC29,+CE29)</f>
        <v>27298</v>
      </c>
      <c r="DH29" s="116">
        <f>SUM(BD29,+CF29)</f>
        <v>0</v>
      </c>
      <c r="DI29" s="116">
        <f>SUM(BE29,+CG29)</f>
        <v>0</v>
      </c>
      <c r="DJ29" s="116">
        <f>SUM(BF29,+CH29)</f>
        <v>282811</v>
      </c>
    </row>
    <row r="30" spans="1:114" ht="13.5" customHeight="1" x14ac:dyDescent="0.15">
      <c r="A30" s="114" t="s">
        <v>39</v>
      </c>
      <c r="B30" s="115" t="s">
        <v>376</v>
      </c>
      <c r="C30" s="114" t="s">
        <v>377</v>
      </c>
      <c r="D30" s="116">
        <f>SUM(E30,+L30)</f>
        <v>204535</v>
      </c>
      <c r="E30" s="116">
        <f>SUM(F30:I30,K30)</f>
        <v>24248</v>
      </c>
      <c r="F30" s="116">
        <v>0</v>
      </c>
      <c r="G30" s="116">
        <v>4670</v>
      </c>
      <c r="H30" s="116">
        <v>0</v>
      </c>
      <c r="I30" s="116">
        <v>15111</v>
      </c>
      <c r="J30" s="117" t="s">
        <v>378</v>
      </c>
      <c r="K30" s="116">
        <v>4467</v>
      </c>
      <c r="L30" s="116">
        <v>180287</v>
      </c>
      <c r="M30" s="116">
        <f>SUM(N30,+U30)</f>
        <v>83752</v>
      </c>
      <c r="N30" s="116">
        <f>SUM(O30:R30,T30)</f>
        <v>37177</v>
      </c>
      <c r="O30" s="116">
        <v>0</v>
      </c>
      <c r="P30" s="116">
        <v>0</v>
      </c>
      <c r="Q30" s="116">
        <v>0</v>
      </c>
      <c r="R30" s="116">
        <v>37001</v>
      </c>
      <c r="S30" s="117" t="s">
        <v>378</v>
      </c>
      <c r="T30" s="116">
        <v>176</v>
      </c>
      <c r="U30" s="116">
        <v>46575</v>
      </c>
      <c r="V30" s="116">
        <f>+SUM(D30,M30)</f>
        <v>288287</v>
      </c>
      <c r="W30" s="116">
        <f>+SUM(E30,N30)</f>
        <v>61425</v>
      </c>
      <c r="X30" s="116">
        <f>+SUM(F30,O30)</f>
        <v>0</v>
      </c>
      <c r="Y30" s="116">
        <f>+SUM(G30,P30)</f>
        <v>4670</v>
      </c>
      <c r="Z30" s="116">
        <f>+SUM(H30,Q30)</f>
        <v>0</v>
      </c>
      <c r="AA30" s="116">
        <f>+SUM(I30,R30)</f>
        <v>52112</v>
      </c>
      <c r="AB30" s="117" t="str">
        <f>IF(+SUM(J30,S30)=0,"-",+SUM(J30,S30))</f>
        <v>-</v>
      </c>
      <c r="AC30" s="116">
        <f>+SUM(K30,T30)</f>
        <v>4643</v>
      </c>
      <c r="AD30" s="116">
        <f>+SUM(L30,U30)</f>
        <v>226862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196195</v>
      </c>
      <c r="AN30" s="116">
        <f>SUM(AO30:AR30)</f>
        <v>5893</v>
      </c>
      <c r="AO30" s="116">
        <v>5893</v>
      </c>
      <c r="AP30" s="116">
        <v>0</v>
      </c>
      <c r="AQ30" s="116">
        <v>0</v>
      </c>
      <c r="AR30" s="116">
        <v>0</v>
      </c>
      <c r="AS30" s="116">
        <f>SUM(AT30:AV30)</f>
        <v>25365</v>
      </c>
      <c r="AT30" s="116">
        <v>0</v>
      </c>
      <c r="AU30" s="116">
        <v>24330</v>
      </c>
      <c r="AV30" s="116">
        <v>1035</v>
      </c>
      <c r="AW30" s="116">
        <v>0</v>
      </c>
      <c r="AX30" s="116">
        <f>SUM(AY30:BB30)</f>
        <v>161912</v>
      </c>
      <c r="AY30" s="116">
        <v>67320</v>
      </c>
      <c r="AZ30" s="116">
        <v>89656</v>
      </c>
      <c r="BA30" s="116">
        <v>0</v>
      </c>
      <c r="BB30" s="116">
        <v>4936</v>
      </c>
      <c r="BC30" s="116">
        <v>0</v>
      </c>
      <c r="BD30" s="116">
        <v>3025</v>
      </c>
      <c r="BE30" s="116">
        <v>8340</v>
      </c>
      <c r="BF30" s="116">
        <f>SUM(AE30,+AM30,+BE30)</f>
        <v>204535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83694</v>
      </c>
      <c r="BP30" s="116">
        <f>SUM(BQ30:BT30)</f>
        <v>18823</v>
      </c>
      <c r="BQ30" s="116">
        <v>7248</v>
      </c>
      <c r="BR30" s="116">
        <v>11575</v>
      </c>
      <c r="BS30" s="116">
        <v>0</v>
      </c>
      <c r="BT30" s="116">
        <v>0</v>
      </c>
      <c r="BU30" s="116">
        <f>SUM(BV30:BX30)</f>
        <v>22848</v>
      </c>
      <c r="BV30" s="116">
        <v>1827</v>
      </c>
      <c r="BW30" s="116">
        <v>21021</v>
      </c>
      <c r="BX30" s="116">
        <v>0</v>
      </c>
      <c r="BY30" s="116">
        <v>0</v>
      </c>
      <c r="BZ30" s="116">
        <f>SUM(CA30:CD30)</f>
        <v>42023</v>
      </c>
      <c r="CA30" s="116">
        <v>0</v>
      </c>
      <c r="CB30" s="116">
        <v>2164</v>
      </c>
      <c r="CC30" s="116">
        <v>0</v>
      </c>
      <c r="CD30" s="116">
        <v>39859</v>
      </c>
      <c r="CE30" s="116">
        <v>0</v>
      </c>
      <c r="CF30" s="116">
        <v>0</v>
      </c>
      <c r="CG30" s="116">
        <v>58</v>
      </c>
      <c r="CH30" s="116">
        <f>SUM(BG30,+BO30,+CG30)</f>
        <v>83752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279889</v>
      </c>
      <c r="CR30" s="116">
        <f>SUM(AN30,+BP30)</f>
        <v>24716</v>
      </c>
      <c r="CS30" s="116">
        <f>SUM(AO30,+BQ30)</f>
        <v>13141</v>
      </c>
      <c r="CT30" s="116">
        <f>SUM(AP30,+BR30)</f>
        <v>11575</v>
      </c>
      <c r="CU30" s="116">
        <f>SUM(AQ30,+BS30)</f>
        <v>0</v>
      </c>
      <c r="CV30" s="116">
        <f>SUM(AR30,+BT30)</f>
        <v>0</v>
      </c>
      <c r="CW30" s="116">
        <f>SUM(AS30,+BU30)</f>
        <v>48213</v>
      </c>
      <c r="CX30" s="116">
        <f>SUM(AT30,+BV30)</f>
        <v>1827</v>
      </c>
      <c r="CY30" s="116">
        <f>SUM(AU30,+BW30)</f>
        <v>45351</v>
      </c>
      <c r="CZ30" s="116">
        <f>SUM(AV30,+BX30)</f>
        <v>1035</v>
      </c>
      <c r="DA30" s="116">
        <f>SUM(AW30,+BY30)</f>
        <v>0</v>
      </c>
      <c r="DB30" s="116">
        <f>SUM(AX30,+BZ30)</f>
        <v>203935</v>
      </c>
      <c r="DC30" s="116">
        <f>SUM(AY30,+CA30)</f>
        <v>67320</v>
      </c>
      <c r="DD30" s="116">
        <f>SUM(AZ30,+CB30)</f>
        <v>91820</v>
      </c>
      <c r="DE30" s="116">
        <f>SUM(BA30,+CC30)</f>
        <v>0</v>
      </c>
      <c r="DF30" s="116">
        <f>SUM(BB30,+CD30)</f>
        <v>44795</v>
      </c>
      <c r="DG30" s="116">
        <f>SUM(BC30,+CE30)</f>
        <v>0</v>
      </c>
      <c r="DH30" s="116">
        <f>SUM(BD30,+CF30)</f>
        <v>3025</v>
      </c>
      <c r="DI30" s="116">
        <f>SUM(BE30,+CG30)</f>
        <v>8398</v>
      </c>
      <c r="DJ30" s="116">
        <f>SUM(BF30,+CH30)</f>
        <v>288287</v>
      </c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0">
    <sortCondition ref="A8:A30"/>
    <sortCondition ref="B8:B30"/>
    <sortCondition ref="C8:C30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9" man="1"/>
    <brk id="30" min="1" max="29" man="1"/>
    <brk id="38" min="1" max="29" man="1"/>
    <brk id="66" min="1" max="29" man="1"/>
    <brk id="94" min="1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広島県</v>
      </c>
      <c r="B7" s="132" t="str">
        <f>'廃棄物事業経費（市町村）'!B7</f>
        <v>34000</v>
      </c>
      <c r="C7" s="131" t="s">
        <v>33</v>
      </c>
      <c r="D7" s="133">
        <f>SUM(E7,+L7)</f>
        <v>1459171</v>
      </c>
      <c r="E7" s="133">
        <f>SUM(F7:I7)+K7</f>
        <v>1274776</v>
      </c>
      <c r="F7" s="133">
        <f t="shared" ref="F7:L7" si="0">SUM(F$8:F$57)</f>
        <v>311257</v>
      </c>
      <c r="G7" s="133">
        <f t="shared" si="0"/>
        <v>704</v>
      </c>
      <c r="H7" s="133">
        <f t="shared" si="0"/>
        <v>560100</v>
      </c>
      <c r="I7" s="133">
        <f t="shared" si="0"/>
        <v>248839</v>
      </c>
      <c r="J7" s="133">
        <f t="shared" si="0"/>
        <v>3592311</v>
      </c>
      <c r="K7" s="133">
        <f t="shared" si="0"/>
        <v>153876</v>
      </c>
      <c r="L7" s="133">
        <f t="shared" si="0"/>
        <v>184395</v>
      </c>
      <c r="M7" s="133">
        <f>SUM(N7,+U7)</f>
        <v>82710</v>
      </c>
      <c r="N7" s="133">
        <f>SUM(O7:R7,T7)</f>
        <v>42863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41453</v>
      </c>
      <c r="S7" s="133">
        <f t="shared" si="1"/>
        <v>820441</v>
      </c>
      <c r="T7" s="133">
        <f t="shared" si="1"/>
        <v>1410</v>
      </c>
      <c r="U7" s="133">
        <f t="shared" si="1"/>
        <v>39847</v>
      </c>
      <c r="V7" s="133">
        <f t="shared" ref="V7:AD7" si="2">+SUM(D7,M7)</f>
        <v>1541881</v>
      </c>
      <c r="W7" s="133">
        <f t="shared" si="2"/>
        <v>1317639</v>
      </c>
      <c r="X7" s="133">
        <f t="shared" si="2"/>
        <v>311257</v>
      </c>
      <c r="Y7" s="133">
        <f t="shared" si="2"/>
        <v>704</v>
      </c>
      <c r="Z7" s="133">
        <f t="shared" si="2"/>
        <v>560100</v>
      </c>
      <c r="AA7" s="133">
        <f t="shared" si="2"/>
        <v>290292</v>
      </c>
      <c r="AB7" s="133">
        <f t="shared" si="2"/>
        <v>4412752</v>
      </c>
      <c r="AC7" s="133">
        <f t="shared" si="2"/>
        <v>155286</v>
      </c>
      <c r="AD7" s="133">
        <f t="shared" si="2"/>
        <v>224242</v>
      </c>
      <c r="AE7" s="133">
        <f>SUM(AF7,+AK7)</f>
        <v>1065972</v>
      </c>
      <c r="AF7" s="133">
        <f>SUM(AG7:AJ7)</f>
        <v>1065972</v>
      </c>
      <c r="AG7" s="133">
        <f>SUM(AG$8:AG$57)</f>
        <v>0</v>
      </c>
      <c r="AH7" s="133">
        <f>SUM(AH$8:AH$57)</f>
        <v>2541</v>
      </c>
      <c r="AI7" s="133">
        <f>SUM(AI$8:AI$57)</f>
        <v>0</v>
      </c>
      <c r="AJ7" s="133">
        <f>SUM(AJ$8:AJ$57)</f>
        <v>1063431</v>
      </c>
      <c r="AK7" s="133">
        <f>SUM(AK$8:AK$57)</f>
        <v>0</v>
      </c>
      <c r="AL7" s="136" t="s">
        <v>311</v>
      </c>
      <c r="AM7" s="133">
        <f>SUM(AN7,AS7,AW7,AX7,BD7)</f>
        <v>3747326</v>
      </c>
      <c r="AN7" s="133">
        <f>SUM(AO7:AR7)</f>
        <v>234860</v>
      </c>
      <c r="AO7" s="133">
        <f>SUM(AO$8:AO$57)</f>
        <v>234860</v>
      </c>
      <c r="AP7" s="133">
        <f>SUM(AP$8:AP$57)</f>
        <v>0</v>
      </c>
      <c r="AQ7" s="133">
        <f>SUM(AQ$8:AQ$57)</f>
        <v>0</v>
      </c>
      <c r="AR7" s="133">
        <f>SUM(AR$8:AR$57)</f>
        <v>0</v>
      </c>
      <c r="AS7" s="133">
        <f>SUM(AT7:AV7)</f>
        <v>1091109</v>
      </c>
      <c r="AT7" s="133">
        <f>SUM(AT$8:AT$57)</f>
        <v>644</v>
      </c>
      <c r="AU7" s="133">
        <f>SUM(AU$8:AU$57)</f>
        <v>936442</v>
      </c>
      <c r="AV7" s="133">
        <f>SUM(AV$8:AV$57)</f>
        <v>154023</v>
      </c>
      <c r="AW7" s="133">
        <f>SUM(AW$8:AW$57)</f>
        <v>0</v>
      </c>
      <c r="AX7" s="133">
        <f>SUM(AY7:BB7)</f>
        <v>2407644</v>
      </c>
      <c r="AY7" s="133">
        <f>SUM(AY$8:AY$57)</f>
        <v>141084</v>
      </c>
      <c r="AZ7" s="133">
        <f>SUM(AZ$8:AZ$57)</f>
        <v>2129210</v>
      </c>
      <c r="BA7" s="133">
        <f>SUM(BA$8:BA$57)</f>
        <v>130994</v>
      </c>
      <c r="BB7" s="133">
        <f>SUM(BB$8:BB$57)</f>
        <v>6356</v>
      </c>
      <c r="BC7" s="136" t="s">
        <v>312</v>
      </c>
      <c r="BD7" s="133">
        <f>SUM(BD$8:BD$57)</f>
        <v>13713</v>
      </c>
      <c r="BE7" s="133">
        <f>SUM(BE$8:BE$57)</f>
        <v>238184</v>
      </c>
      <c r="BF7" s="133">
        <f>SUM(AE7,+AM7,+BE7)</f>
        <v>5051482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814816</v>
      </c>
      <c r="BP7" s="133">
        <f>SUM(BQ7:BT7)</f>
        <v>124451</v>
      </c>
      <c r="BQ7" s="133">
        <f>SUM(BQ$8:BQ$57)</f>
        <v>124451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216822</v>
      </c>
      <c r="BV7" s="133">
        <f>SUM(BV$8:BV$57)</f>
        <v>115</v>
      </c>
      <c r="BW7" s="133">
        <f>SUM(BW$8:BW$57)</f>
        <v>216707</v>
      </c>
      <c r="BX7" s="133">
        <f>SUM(BX$8:BX$57)</f>
        <v>0</v>
      </c>
      <c r="BY7" s="133">
        <f>SUM(BY$8:BY$57)</f>
        <v>0</v>
      </c>
      <c r="BZ7" s="133">
        <f>SUM(CA7:CD7)</f>
        <v>466199</v>
      </c>
      <c r="CA7" s="133">
        <f>SUM(CA$8:CA$57)</f>
        <v>171304</v>
      </c>
      <c r="CB7" s="133">
        <f>SUM(CB$8:CB$57)</f>
        <v>294741</v>
      </c>
      <c r="CC7" s="133">
        <f>SUM(CC$8:CC$57)</f>
        <v>0</v>
      </c>
      <c r="CD7" s="133">
        <f>SUM(CD$8:CD$57)</f>
        <v>154</v>
      </c>
      <c r="CE7" s="136" t="s">
        <v>311</v>
      </c>
      <c r="CF7" s="133">
        <f>SUM(CF$8:CF$57)</f>
        <v>7344</v>
      </c>
      <c r="CG7" s="133">
        <f>SUM(CG$8:CG$57)</f>
        <v>88335</v>
      </c>
      <c r="CH7" s="133">
        <f>SUM(BG7,+BO7,+CG7)</f>
        <v>903151</v>
      </c>
      <c r="CI7" s="133">
        <f t="shared" ref="CI7:CO7" si="3">SUM(AE7,+BG7)</f>
        <v>1065972</v>
      </c>
      <c r="CJ7" s="133">
        <f>SUM(AF7,+BH7)</f>
        <v>1065972</v>
      </c>
      <c r="CK7" s="133">
        <f t="shared" si="3"/>
        <v>0</v>
      </c>
      <c r="CL7" s="133">
        <f t="shared" si="3"/>
        <v>2541</v>
      </c>
      <c r="CM7" s="133">
        <f t="shared" si="3"/>
        <v>0</v>
      </c>
      <c r="CN7" s="133">
        <f t="shared" si="3"/>
        <v>1063431</v>
      </c>
      <c r="CO7" s="133">
        <f t="shared" si="3"/>
        <v>0</v>
      </c>
      <c r="CP7" s="136" t="s">
        <v>311</v>
      </c>
      <c r="CQ7" s="133">
        <f t="shared" ref="CQ7:DF7" si="4">SUM(AM7,+BO7)</f>
        <v>4562142</v>
      </c>
      <c r="CR7" s="133">
        <f t="shared" si="4"/>
        <v>359311</v>
      </c>
      <c r="CS7" s="133">
        <f t="shared" si="4"/>
        <v>359311</v>
      </c>
      <c r="CT7" s="133">
        <f t="shared" si="4"/>
        <v>0</v>
      </c>
      <c r="CU7" s="133">
        <f t="shared" si="4"/>
        <v>0</v>
      </c>
      <c r="CV7" s="133">
        <f t="shared" si="4"/>
        <v>0</v>
      </c>
      <c r="CW7" s="133">
        <f t="shared" si="4"/>
        <v>1307931</v>
      </c>
      <c r="CX7" s="133">
        <f t="shared" si="4"/>
        <v>759</v>
      </c>
      <c r="CY7" s="133">
        <f t="shared" si="4"/>
        <v>1153149</v>
      </c>
      <c r="CZ7" s="133">
        <f t="shared" si="4"/>
        <v>154023</v>
      </c>
      <c r="DA7" s="133">
        <f t="shared" si="4"/>
        <v>0</v>
      </c>
      <c r="DB7" s="133">
        <f t="shared" si="4"/>
        <v>2873843</v>
      </c>
      <c r="DC7" s="133">
        <f t="shared" si="4"/>
        <v>312388</v>
      </c>
      <c r="DD7" s="133">
        <f t="shared" si="4"/>
        <v>2423951</v>
      </c>
      <c r="DE7" s="133">
        <f t="shared" si="4"/>
        <v>130994</v>
      </c>
      <c r="DF7" s="133">
        <f t="shared" si="4"/>
        <v>6510</v>
      </c>
      <c r="DG7" s="136" t="s">
        <v>311</v>
      </c>
      <c r="DH7" s="133">
        <f>SUM(BD7,+CF7)</f>
        <v>21057</v>
      </c>
      <c r="DI7" s="133">
        <f>SUM(BE7,+CG7)</f>
        <v>326519</v>
      </c>
      <c r="DJ7" s="133">
        <f>SUM(BF7,+CH7)</f>
        <v>5954633</v>
      </c>
    </row>
    <row r="8" spans="1:114" ht="13.5" customHeight="1" x14ac:dyDescent="0.15">
      <c r="A8" s="114" t="s">
        <v>39</v>
      </c>
      <c r="B8" s="115" t="s">
        <v>326</v>
      </c>
      <c r="C8" s="114" t="s">
        <v>327</v>
      </c>
      <c r="D8" s="116">
        <f>SUM(E8,+L8)</f>
        <v>205157</v>
      </c>
      <c r="E8" s="116">
        <f>SUM(F8:I8)+K8</f>
        <v>98779</v>
      </c>
      <c r="F8" s="116">
        <v>0</v>
      </c>
      <c r="G8" s="116">
        <v>0</v>
      </c>
      <c r="H8" s="116">
        <v>0</v>
      </c>
      <c r="I8" s="116">
        <v>98729</v>
      </c>
      <c r="J8" s="116">
        <v>899092</v>
      </c>
      <c r="K8" s="116">
        <v>50</v>
      </c>
      <c r="L8" s="116">
        <v>106378</v>
      </c>
      <c r="M8" s="116">
        <f>SUM(N8,+U8)</f>
        <v>81181</v>
      </c>
      <c r="N8" s="116">
        <f>SUM(O8:R8,T8)</f>
        <v>41334</v>
      </c>
      <c r="O8" s="116">
        <v>0</v>
      </c>
      <c r="P8" s="116">
        <v>0</v>
      </c>
      <c r="Q8" s="116">
        <v>0</v>
      </c>
      <c r="R8" s="116">
        <v>41107</v>
      </c>
      <c r="S8" s="116">
        <v>472416</v>
      </c>
      <c r="T8" s="116">
        <v>227</v>
      </c>
      <c r="U8" s="116">
        <v>39847</v>
      </c>
      <c r="V8" s="116">
        <f>+SUM(D8,M8)</f>
        <v>286338</v>
      </c>
      <c r="W8" s="116">
        <f>+SUM(E8,N8)</f>
        <v>140113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139836</v>
      </c>
      <c r="AB8" s="116">
        <f>+SUM(J8,S8)</f>
        <v>1371508</v>
      </c>
      <c r="AC8" s="116">
        <f>+SUM(K8,T8)</f>
        <v>277</v>
      </c>
      <c r="AD8" s="116">
        <f>+SUM(L8,U8)</f>
        <v>146225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378</v>
      </c>
      <c r="AM8" s="116">
        <f>SUM(AN8,AS8,AW8,AX8,BD8)</f>
        <v>1053378</v>
      </c>
      <c r="AN8" s="116">
        <f>SUM(AO8:AR8)</f>
        <v>15747</v>
      </c>
      <c r="AO8" s="116">
        <v>15747</v>
      </c>
      <c r="AP8" s="116">
        <v>0</v>
      </c>
      <c r="AQ8" s="116">
        <v>0</v>
      </c>
      <c r="AR8" s="116">
        <v>0</v>
      </c>
      <c r="AS8" s="116">
        <f>SUM(AT8:AV8)</f>
        <v>414686</v>
      </c>
      <c r="AT8" s="116">
        <v>0</v>
      </c>
      <c r="AU8" s="116">
        <v>414686</v>
      </c>
      <c r="AV8" s="116">
        <v>0</v>
      </c>
      <c r="AW8" s="116">
        <v>0</v>
      </c>
      <c r="AX8" s="116">
        <f>SUM(AY8:BB8)</f>
        <v>611586</v>
      </c>
      <c r="AY8" s="116">
        <v>0</v>
      </c>
      <c r="AZ8" s="116">
        <v>546801</v>
      </c>
      <c r="BA8" s="116">
        <v>64389</v>
      </c>
      <c r="BB8" s="116">
        <v>396</v>
      </c>
      <c r="BC8" s="117" t="s">
        <v>378</v>
      </c>
      <c r="BD8" s="116">
        <v>11359</v>
      </c>
      <c r="BE8" s="116">
        <v>50871</v>
      </c>
      <c r="BF8" s="116">
        <f>SUM(AE8,+AM8,+BE8)</f>
        <v>1104249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378</v>
      </c>
      <c r="BO8" s="116">
        <f>SUM(BP8,BU8,BY8,BZ8,CF8)</f>
        <v>465262</v>
      </c>
      <c r="BP8" s="116">
        <f>SUM(BQ8:BT8)</f>
        <v>98358</v>
      </c>
      <c r="BQ8" s="116">
        <v>98358</v>
      </c>
      <c r="BR8" s="116">
        <v>0</v>
      </c>
      <c r="BS8" s="116">
        <v>0</v>
      </c>
      <c r="BT8" s="116">
        <v>0</v>
      </c>
      <c r="BU8" s="116">
        <f>SUM(BV8:BX8)</f>
        <v>81669</v>
      </c>
      <c r="BV8" s="116">
        <v>115</v>
      </c>
      <c r="BW8" s="116">
        <v>81554</v>
      </c>
      <c r="BX8" s="116">
        <v>0</v>
      </c>
      <c r="BY8" s="116">
        <v>0</v>
      </c>
      <c r="BZ8" s="116">
        <f>SUM(CA8:CD8)</f>
        <v>277891</v>
      </c>
      <c r="CA8" s="116">
        <v>171304</v>
      </c>
      <c r="CB8" s="116">
        <v>106433</v>
      </c>
      <c r="CC8" s="116">
        <v>0</v>
      </c>
      <c r="CD8" s="116">
        <v>154</v>
      </c>
      <c r="CE8" s="117" t="s">
        <v>378</v>
      </c>
      <c r="CF8" s="116">
        <v>7344</v>
      </c>
      <c r="CG8" s="116">
        <v>88335</v>
      </c>
      <c r="CH8" s="116">
        <f>SUM(BG8,+BO8,+CG8)</f>
        <v>553597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378</v>
      </c>
      <c r="CQ8" s="116">
        <f>SUM(AM8,+BO8)</f>
        <v>1518640</v>
      </c>
      <c r="CR8" s="116">
        <f>SUM(AN8,+BP8)</f>
        <v>114105</v>
      </c>
      <c r="CS8" s="116">
        <f>SUM(AO8,+BQ8)</f>
        <v>114105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496355</v>
      </c>
      <c r="CX8" s="116">
        <f>SUM(AT8,+BV8)</f>
        <v>115</v>
      </c>
      <c r="CY8" s="116">
        <f>SUM(AU8,+BW8)</f>
        <v>496240</v>
      </c>
      <c r="CZ8" s="116">
        <f>SUM(AV8,+BX8)</f>
        <v>0</v>
      </c>
      <c r="DA8" s="116">
        <f>SUM(AW8,+BY8)</f>
        <v>0</v>
      </c>
      <c r="DB8" s="116">
        <f>SUM(AX8,+BZ8)</f>
        <v>889477</v>
      </c>
      <c r="DC8" s="116">
        <f>SUM(AY8,+CA8)</f>
        <v>171304</v>
      </c>
      <c r="DD8" s="116">
        <f>SUM(AZ8,+CB8)</f>
        <v>653234</v>
      </c>
      <c r="DE8" s="116">
        <f>SUM(BA8,+CC8)</f>
        <v>64389</v>
      </c>
      <c r="DF8" s="116">
        <f>SUM(BB8,+CD8)</f>
        <v>550</v>
      </c>
      <c r="DG8" s="117" t="s">
        <v>378</v>
      </c>
      <c r="DH8" s="116">
        <f>SUM(BD8,+CF8)</f>
        <v>18703</v>
      </c>
      <c r="DI8" s="116">
        <f>SUM(BE8,+CG8)</f>
        <v>139206</v>
      </c>
      <c r="DJ8" s="116">
        <f>SUM(BF8,+CH8)</f>
        <v>1657846</v>
      </c>
    </row>
    <row r="9" spans="1:114" ht="13.5" customHeight="1" x14ac:dyDescent="0.15">
      <c r="A9" s="114" t="s">
        <v>39</v>
      </c>
      <c r="B9" s="115" t="s">
        <v>336</v>
      </c>
      <c r="C9" s="114" t="s">
        <v>337</v>
      </c>
      <c r="D9" s="116">
        <f>SUM(E9,+L9)</f>
        <v>119471</v>
      </c>
      <c r="E9" s="116">
        <f>SUM(F9:I9)+K9</f>
        <v>74704</v>
      </c>
      <c r="F9" s="116">
        <v>0</v>
      </c>
      <c r="G9" s="116">
        <v>0</v>
      </c>
      <c r="H9" s="116">
        <v>0</v>
      </c>
      <c r="I9" s="116">
        <v>4811</v>
      </c>
      <c r="J9" s="116">
        <v>184899</v>
      </c>
      <c r="K9" s="116">
        <v>69893</v>
      </c>
      <c r="L9" s="116">
        <v>44767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119471</v>
      </c>
      <c r="W9" s="116">
        <f>+SUM(E9,N9)</f>
        <v>74704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4811</v>
      </c>
      <c r="AB9" s="116">
        <f>+SUM(J9,S9)</f>
        <v>184899</v>
      </c>
      <c r="AC9" s="116">
        <f>+SUM(K9,T9)</f>
        <v>69893</v>
      </c>
      <c r="AD9" s="116">
        <f>+SUM(L9,U9)</f>
        <v>44767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378</v>
      </c>
      <c r="AM9" s="116">
        <f>SUM(AN9,AS9,AW9,AX9,BD9)</f>
        <v>194233</v>
      </c>
      <c r="AN9" s="116">
        <f>SUM(AO9:AR9)</f>
        <v>14642</v>
      </c>
      <c r="AO9" s="116">
        <v>14642</v>
      </c>
      <c r="AP9" s="116">
        <v>0</v>
      </c>
      <c r="AQ9" s="116">
        <v>0</v>
      </c>
      <c r="AR9" s="116">
        <v>0</v>
      </c>
      <c r="AS9" s="116">
        <f>SUM(AT9:AV9)</f>
        <v>27822</v>
      </c>
      <c r="AT9" s="116">
        <v>0</v>
      </c>
      <c r="AU9" s="116">
        <v>27822</v>
      </c>
      <c r="AV9" s="116">
        <v>0</v>
      </c>
      <c r="AW9" s="116">
        <v>0</v>
      </c>
      <c r="AX9" s="116">
        <f>SUM(AY9:BB9)</f>
        <v>151769</v>
      </c>
      <c r="AY9" s="116">
        <v>0</v>
      </c>
      <c r="AZ9" s="116">
        <v>151769</v>
      </c>
      <c r="BA9" s="116">
        <v>0</v>
      </c>
      <c r="BB9" s="116">
        <v>0</v>
      </c>
      <c r="BC9" s="117" t="s">
        <v>378</v>
      </c>
      <c r="BD9" s="116">
        <v>0</v>
      </c>
      <c r="BE9" s="116">
        <v>110137</v>
      </c>
      <c r="BF9" s="116">
        <f>SUM(AE9,+AM9,+BE9)</f>
        <v>304370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378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378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378</v>
      </c>
      <c r="CQ9" s="116">
        <f>SUM(AM9,+BO9)</f>
        <v>194233</v>
      </c>
      <c r="CR9" s="116">
        <f>SUM(AN9,+BP9)</f>
        <v>14642</v>
      </c>
      <c r="CS9" s="116">
        <f>SUM(AO9,+BQ9)</f>
        <v>14642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27822</v>
      </c>
      <c r="CX9" s="116">
        <f>SUM(AT9,+BV9)</f>
        <v>0</v>
      </c>
      <c r="CY9" s="116">
        <f>SUM(AU9,+BW9)</f>
        <v>27822</v>
      </c>
      <c r="CZ9" s="116">
        <f>SUM(AV9,+BX9)</f>
        <v>0</v>
      </c>
      <c r="DA9" s="116">
        <f>SUM(AW9,+BY9)</f>
        <v>0</v>
      </c>
      <c r="DB9" s="116">
        <f>SUM(AX9,+BZ9)</f>
        <v>151769</v>
      </c>
      <c r="DC9" s="116">
        <f>SUM(AY9,+CA9)</f>
        <v>0</v>
      </c>
      <c r="DD9" s="116">
        <f>SUM(AZ9,+CB9)</f>
        <v>151769</v>
      </c>
      <c r="DE9" s="116">
        <f>SUM(BA9,+CC9)</f>
        <v>0</v>
      </c>
      <c r="DF9" s="116">
        <f>SUM(BB9,+CD9)</f>
        <v>0</v>
      </c>
      <c r="DG9" s="117" t="s">
        <v>378</v>
      </c>
      <c r="DH9" s="116">
        <f>SUM(BD9,+CF9)</f>
        <v>0</v>
      </c>
      <c r="DI9" s="116">
        <f>SUM(BE9,+CG9)</f>
        <v>110137</v>
      </c>
      <c r="DJ9" s="116">
        <f>SUM(BF9,+CH9)</f>
        <v>304370</v>
      </c>
    </row>
    <row r="10" spans="1:114" ht="13.5" customHeight="1" x14ac:dyDescent="0.15">
      <c r="A10" s="114" t="s">
        <v>39</v>
      </c>
      <c r="B10" s="115" t="s">
        <v>356</v>
      </c>
      <c r="C10" s="114" t="s">
        <v>357</v>
      </c>
      <c r="D10" s="116">
        <f>SUM(E10,+L10)</f>
        <v>180707</v>
      </c>
      <c r="E10" s="116">
        <f>SUM(F10:I10)+K10</f>
        <v>147457</v>
      </c>
      <c r="F10" s="116">
        <v>0</v>
      </c>
      <c r="G10" s="116">
        <v>704</v>
      </c>
      <c r="H10" s="116">
        <v>0</v>
      </c>
      <c r="I10" s="116">
        <v>144956</v>
      </c>
      <c r="J10" s="116">
        <v>560974</v>
      </c>
      <c r="K10" s="116">
        <v>1797</v>
      </c>
      <c r="L10" s="116">
        <v>33250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180707</v>
      </c>
      <c r="W10" s="116">
        <f>+SUM(E10,N10)</f>
        <v>147457</v>
      </c>
      <c r="X10" s="116">
        <f>+SUM(F10,O10)</f>
        <v>0</v>
      </c>
      <c r="Y10" s="116">
        <f>+SUM(G10,P10)</f>
        <v>704</v>
      </c>
      <c r="Z10" s="116">
        <f>+SUM(H10,Q10)</f>
        <v>0</v>
      </c>
      <c r="AA10" s="116">
        <f>+SUM(I10,R10)</f>
        <v>144956</v>
      </c>
      <c r="AB10" s="116">
        <f>+SUM(J10,S10)</f>
        <v>560974</v>
      </c>
      <c r="AC10" s="116">
        <f>+SUM(K10,T10)</f>
        <v>1797</v>
      </c>
      <c r="AD10" s="116">
        <f>+SUM(L10,U10)</f>
        <v>33250</v>
      </c>
      <c r="AE10" s="116">
        <f>SUM(AF10,+AK10)</f>
        <v>3416</v>
      </c>
      <c r="AF10" s="116">
        <f>SUM(AG10:AJ10)</f>
        <v>3416</v>
      </c>
      <c r="AG10" s="116">
        <v>0</v>
      </c>
      <c r="AH10" s="116">
        <v>2541</v>
      </c>
      <c r="AI10" s="116">
        <v>0</v>
      </c>
      <c r="AJ10" s="116">
        <v>875</v>
      </c>
      <c r="AK10" s="116">
        <v>0</v>
      </c>
      <c r="AL10" s="117" t="s">
        <v>378</v>
      </c>
      <c r="AM10" s="116">
        <f>SUM(AN10,AS10,AW10,AX10,BD10)</f>
        <v>661089</v>
      </c>
      <c r="AN10" s="116">
        <f>SUM(AO10:AR10)</f>
        <v>104302</v>
      </c>
      <c r="AO10" s="116">
        <v>104302</v>
      </c>
      <c r="AP10" s="116">
        <v>0</v>
      </c>
      <c r="AQ10" s="116">
        <v>0</v>
      </c>
      <c r="AR10" s="116">
        <v>0</v>
      </c>
      <c r="AS10" s="116">
        <f>SUM(AT10:AV10)</f>
        <v>213197</v>
      </c>
      <c r="AT10" s="116">
        <v>644</v>
      </c>
      <c r="AU10" s="116">
        <v>212553</v>
      </c>
      <c r="AV10" s="116">
        <v>0</v>
      </c>
      <c r="AW10" s="116">
        <v>0</v>
      </c>
      <c r="AX10" s="116">
        <f>SUM(AY10:BB10)</f>
        <v>341236</v>
      </c>
      <c r="AY10" s="116">
        <v>141084</v>
      </c>
      <c r="AZ10" s="116">
        <v>192154</v>
      </c>
      <c r="BA10" s="116">
        <v>2038</v>
      </c>
      <c r="BB10" s="116">
        <v>5960</v>
      </c>
      <c r="BC10" s="117" t="s">
        <v>378</v>
      </c>
      <c r="BD10" s="116">
        <v>2354</v>
      </c>
      <c r="BE10" s="116">
        <v>77176</v>
      </c>
      <c r="BF10" s="116">
        <f>SUM(AE10,+AM10,+BE10)</f>
        <v>741681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378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378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3416</v>
      </c>
      <c r="CJ10" s="116">
        <f>SUM(AF10,+BH10)</f>
        <v>3416</v>
      </c>
      <c r="CK10" s="116">
        <f>SUM(AG10,+BI10)</f>
        <v>0</v>
      </c>
      <c r="CL10" s="116">
        <f>SUM(AH10,+BJ10)</f>
        <v>2541</v>
      </c>
      <c r="CM10" s="116">
        <f>SUM(AI10,+BK10)</f>
        <v>0</v>
      </c>
      <c r="CN10" s="116">
        <f>SUM(AJ10,+BL10)</f>
        <v>875</v>
      </c>
      <c r="CO10" s="116">
        <f>SUM(AK10,+BM10)</f>
        <v>0</v>
      </c>
      <c r="CP10" s="117" t="s">
        <v>378</v>
      </c>
      <c r="CQ10" s="116">
        <f>SUM(AM10,+BO10)</f>
        <v>661089</v>
      </c>
      <c r="CR10" s="116">
        <f>SUM(AN10,+BP10)</f>
        <v>104302</v>
      </c>
      <c r="CS10" s="116">
        <f>SUM(AO10,+BQ10)</f>
        <v>104302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213197</v>
      </c>
      <c r="CX10" s="116">
        <f>SUM(AT10,+BV10)</f>
        <v>644</v>
      </c>
      <c r="CY10" s="116">
        <f>SUM(AU10,+BW10)</f>
        <v>212553</v>
      </c>
      <c r="CZ10" s="116">
        <f>SUM(AV10,+BX10)</f>
        <v>0</v>
      </c>
      <c r="DA10" s="116">
        <f>SUM(AW10,+BY10)</f>
        <v>0</v>
      </c>
      <c r="DB10" s="116">
        <f>SUM(AX10,+BZ10)</f>
        <v>341236</v>
      </c>
      <c r="DC10" s="116">
        <f>SUM(AY10,+CA10)</f>
        <v>141084</v>
      </c>
      <c r="DD10" s="116">
        <f>SUM(AZ10,+CB10)</f>
        <v>192154</v>
      </c>
      <c r="DE10" s="116">
        <f>SUM(BA10,+CC10)</f>
        <v>2038</v>
      </c>
      <c r="DF10" s="116">
        <f>SUM(BB10,+CD10)</f>
        <v>5960</v>
      </c>
      <c r="DG10" s="117" t="s">
        <v>378</v>
      </c>
      <c r="DH10" s="116">
        <f>SUM(BD10,+CF10)</f>
        <v>2354</v>
      </c>
      <c r="DI10" s="116">
        <f>SUM(BE10,+CG10)</f>
        <v>77176</v>
      </c>
      <c r="DJ10" s="116">
        <f>SUM(BF10,+CH10)</f>
        <v>741681</v>
      </c>
    </row>
    <row r="11" spans="1:114" ht="13.5" customHeight="1" x14ac:dyDescent="0.15">
      <c r="A11" s="114" t="s">
        <v>39</v>
      </c>
      <c r="B11" s="115" t="s">
        <v>332</v>
      </c>
      <c r="C11" s="114" t="s">
        <v>333</v>
      </c>
      <c r="D11" s="116">
        <f>SUM(E11,+L11)</f>
        <v>953836</v>
      </c>
      <c r="E11" s="116">
        <f>SUM(F11:I11)+K11</f>
        <v>953836</v>
      </c>
      <c r="F11" s="116">
        <v>311257</v>
      </c>
      <c r="G11" s="116">
        <v>0</v>
      </c>
      <c r="H11" s="116">
        <v>560100</v>
      </c>
      <c r="I11" s="116">
        <v>343</v>
      </c>
      <c r="J11" s="116">
        <v>1947346</v>
      </c>
      <c r="K11" s="116">
        <v>82136</v>
      </c>
      <c r="L11" s="116">
        <v>0</v>
      </c>
      <c r="M11" s="116">
        <f>SUM(N11,+U11)</f>
        <v>1529</v>
      </c>
      <c r="N11" s="116">
        <f>SUM(O11:R11,T11)</f>
        <v>1529</v>
      </c>
      <c r="O11" s="116">
        <v>0</v>
      </c>
      <c r="P11" s="116">
        <v>0</v>
      </c>
      <c r="Q11" s="116">
        <v>0</v>
      </c>
      <c r="R11" s="116">
        <v>346</v>
      </c>
      <c r="S11" s="116">
        <v>348025</v>
      </c>
      <c r="T11" s="116">
        <v>1183</v>
      </c>
      <c r="U11" s="116">
        <v>0</v>
      </c>
      <c r="V11" s="116">
        <f>+SUM(D11,M11)</f>
        <v>955365</v>
      </c>
      <c r="W11" s="116">
        <f>+SUM(E11,N11)</f>
        <v>955365</v>
      </c>
      <c r="X11" s="116">
        <f>+SUM(F11,O11)</f>
        <v>311257</v>
      </c>
      <c r="Y11" s="116">
        <f>+SUM(G11,P11)</f>
        <v>0</v>
      </c>
      <c r="Z11" s="116">
        <f>+SUM(H11,Q11)</f>
        <v>560100</v>
      </c>
      <c r="AA11" s="116">
        <f>+SUM(I11,R11)</f>
        <v>689</v>
      </c>
      <c r="AB11" s="116">
        <f>+SUM(J11,S11)</f>
        <v>2295371</v>
      </c>
      <c r="AC11" s="116">
        <f>+SUM(K11,T11)</f>
        <v>83319</v>
      </c>
      <c r="AD11" s="116">
        <f>+SUM(L11,U11)</f>
        <v>0</v>
      </c>
      <c r="AE11" s="116">
        <f>SUM(AF11,+AK11)</f>
        <v>1062556</v>
      </c>
      <c r="AF11" s="116">
        <f>SUM(AG11:AJ11)</f>
        <v>1062556</v>
      </c>
      <c r="AG11" s="116">
        <v>0</v>
      </c>
      <c r="AH11" s="116">
        <v>0</v>
      </c>
      <c r="AI11" s="116">
        <v>0</v>
      </c>
      <c r="AJ11" s="116">
        <v>1062556</v>
      </c>
      <c r="AK11" s="116">
        <v>0</v>
      </c>
      <c r="AL11" s="117" t="s">
        <v>378</v>
      </c>
      <c r="AM11" s="116">
        <f>SUM(AN11,AS11,AW11,AX11,BD11)</f>
        <v>1838626</v>
      </c>
      <c r="AN11" s="116">
        <f>SUM(AO11:AR11)</f>
        <v>100169</v>
      </c>
      <c r="AO11" s="116">
        <v>100169</v>
      </c>
      <c r="AP11" s="116">
        <v>0</v>
      </c>
      <c r="AQ11" s="116">
        <v>0</v>
      </c>
      <c r="AR11" s="116">
        <v>0</v>
      </c>
      <c r="AS11" s="116">
        <f>SUM(AT11:AV11)</f>
        <v>435404</v>
      </c>
      <c r="AT11" s="116">
        <v>0</v>
      </c>
      <c r="AU11" s="116">
        <v>281381</v>
      </c>
      <c r="AV11" s="116">
        <v>154023</v>
      </c>
      <c r="AW11" s="116">
        <v>0</v>
      </c>
      <c r="AX11" s="116">
        <f>SUM(AY11:BB11)</f>
        <v>1303053</v>
      </c>
      <c r="AY11" s="116">
        <v>0</v>
      </c>
      <c r="AZ11" s="116">
        <v>1238486</v>
      </c>
      <c r="BA11" s="116">
        <v>64567</v>
      </c>
      <c r="BB11" s="116">
        <v>0</v>
      </c>
      <c r="BC11" s="117" t="s">
        <v>378</v>
      </c>
      <c r="BD11" s="116">
        <v>0</v>
      </c>
      <c r="BE11" s="116">
        <v>0</v>
      </c>
      <c r="BF11" s="116">
        <f>SUM(AE11,+AM11,+BE11)</f>
        <v>2901182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378</v>
      </c>
      <c r="BO11" s="116">
        <f>SUM(BP11,BU11,BY11,BZ11,CF11)</f>
        <v>349554</v>
      </c>
      <c r="BP11" s="116">
        <f>SUM(BQ11:BT11)</f>
        <v>26093</v>
      </c>
      <c r="BQ11" s="116">
        <v>26093</v>
      </c>
      <c r="BR11" s="116">
        <v>0</v>
      </c>
      <c r="BS11" s="116">
        <v>0</v>
      </c>
      <c r="BT11" s="116">
        <v>0</v>
      </c>
      <c r="BU11" s="116">
        <f>SUM(BV11:BX11)</f>
        <v>135153</v>
      </c>
      <c r="BV11" s="116">
        <v>0</v>
      </c>
      <c r="BW11" s="116">
        <v>135153</v>
      </c>
      <c r="BX11" s="116">
        <v>0</v>
      </c>
      <c r="BY11" s="116">
        <v>0</v>
      </c>
      <c r="BZ11" s="116">
        <f>SUM(CA11:CD11)</f>
        <v>188308</v>
      </c>
      <c r="CA11" s="116">
        <v>0</v>
      </c>
      <c r="CB11" s="116">
        <v>188308</v>
      </c>
      <c r="CC11" s="116">
        <v>0</v>
      </c>
      <c r="CD11" s="116">
        <v>0</v>
      </c>
      <c r="CE11" s="117" t="s">
        <v>378</v>
      </c>
      <c r="CF11" s="116">
        <v>0</v>
      </c>
      <c r="CG11" s="116">
        <v>0</v>
      </c>
      <c r="CH11" s="116">
        <f>SUM(BG11,+BO11,+CG11)</f>
        <v>349554</v>
      </c>
      <c r="CI11" s="116">
        <f>SUM(AE11,+BG11)</f>
        <v>1062556</v>
      </c>
      <c r="CJ11" s="116">
        <f>SUM(AF11,+BH11)</f>
        <v>1062556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1062556</v>
      </c>
      <c r="CO11" s="116">
        <f>SUM(AK11,+BM11)</f>
        <v>0</v>
      </c>
      <c r="CP11" s="117" t="s">
        <v>378</v>
      </c>
      <c r="CQ11" s="116">
        <f>SUM(AM11,+BO11)</f>
        <v>2188180</v>
      </c>
      <c r="CR11" s="116">
        <f>SUM(AN11,+BP11)</f>
        <v>126262</v>
      </c>
      <c r="CS11" s="116">
        <f>SUM(AO11,+BQ11)</f>
        <v>126262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570557</v>
      </c>
      <c r="CX11" s="116">
        <f>SUM(AT11,+BV11)</f>
        <v>0</v>
      </c>
      <c r="CY11" s="116">
        <f>SUM(AU11,+BW11)</f>
        <v>416534</v>
      </c>
      <c r="CZ11" s="116">
        <f>SUM(AV11,+BX11)</f>
        <v>154023</v>
      </c>
      <c r="DA11" s="116">
        <f>SUM(AW11,+BY11)</f>
        <v>0</v>
      </c>
      <c r="DB11" s="116">
        <f>SUM(AX11,+BZ11)</f>
        <v>1491361</v>
      </c>
      <c r="DC11" s="116">
        <f>SUM(AY11,+CA11)</f>
        <v>0</v>
      </c>
      <c r="DD11" s="116">
        <f>SUM(AZ11,+CB11)</f>
        <v>1426794</v>
      </c>
      <c r="DE11" s="116">
        <f>SUM(BA11,+CC11)</f>
        <v>64567</v>
      </c>
      <c r="DF11" s="116">
        <f>SUM(BB11,+CD11)</f>
        <v>0</v>
      </c>
      <c r="DG11" s="117" t="s">
        <v>378</v>
      </c>
      <c r="DH11" s="116">
        <f>SUM(BD11,+CF11)</f>
        <v>0</v>
      </c>
      <c r="DI11" s="116">
        <f>SUM(BE11,+CG11)</f>
        <v>0</v>
      </c>
      <c r="DJ11" s="116">
        <f>SUM(BF11,+CH11)</f>
        <v>3250736</v>
      </c>
    </row>
    <row r="12" spans="1:114" ht="13.5" customHeight="1" x14ac:dyDescent="0.15">
      <c r="A12" s="114"/>
      <c r="B12" s="115"/>
      <c r="C12" s="114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7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7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7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7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7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7"/>
      <c r="DH12" s="116"/>
      <c r="DI12" s="116"/>
      <c r="DJ12" s="116"/>
    </row>
    <row r="13" spans="1:114" ht="13.5" customHeight="1" x14ac:dyDescent="0.15">
      <c r="A13" s="114"/>
      <c r="B13" s="115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7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7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7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7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7"/>
      <c r="DH13" s="116"/>
      <c r="DI13" s="116"/>
      <c r="DJ13" s="116"/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1">
    <sortCondition ref="A8:A11"/>
    <sortCondition ref="B8:B11"/>
    <sortCondition ref="C8:C11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0" man="1"/>
    <brk id="30" min="1" max="10" man="1"/>
    <brk id="38" min="1" max="10" man="1"/>
    <brk id="66" min="1" max="10" man="1"/>
    <brk id="94" min="1" max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広島県</v>
      </c>
      <c r="B7" s="132" t="str">
        <f>'廃棄物事業経費（市町村）'!B7</f>
        <v>34000</v>
      </c>
      <c r="C7" s="131" t="s">
        <v>33</v>
      </c>
      <c r="D7" s="133">
        <f>SUM(E7,+L7)</f>
        <v>48883534</v>
      </c>
      <c r="E7" s="133">
        <f>+SUM(F7:I7,K7)</f>
        <v>20749182</v>
      </c>
      <c r="F7" s="133">
        <f t="shared" ref="F7:L7" si="0">SUM(F$8:F$257)</f>
        <v>2660879</v>
      </c>
      <c r="G7" s="133">
        <f t="shared" si="0"/>
        <v>97006</v>
      </c>
      <c r="H7" s="133">
        <f t="shared" si="0"/>
        <v>8089981</v>
      </c>
      <c r="I7" s="133">
        <f t="shared" si="0"/>
        <v>6062830</v>
      </c>
      <c r="J7" s="133">
        <f t="shared" si="0"/>
        <v>3592311</v>
      </c>
      <c r="K7" s="133">
        <f t="shared" si="0"/>
        <v>3838486</v>
      </c>
      <c r="L7" s="133">
        <f t="shared" si="0"/>
        <v>28134352</v>
      </c>
      <c r="M7" s="133">
        <f>SUM(N7,+U7)</f>
        <v>5684611</v>
      </c>
      <c r="N7" s="133">
        <f>+SUM(O7:R7,T7)</f>
        <v>981942</v>
      </c>
      <c r="O7" s="133">
        <f t="shared" ref="O7:U7" si="1">SUM(O$8:O$257)</f>
        <v>4647</v>
      </c>
      <c r="P7" s="133">
        <f t="shared" si="1"/>
        <v>3842</v>
      </c>
      <c r="Q7" s="133">
        <f t="shared" si="1"/>
        <v>372100</v>
      </c>
      <c r="R7" s="133">
        <f t="shared" si="1"/>
        <v>536310</v>
      </c>
      <c r="S7" s="133">
        <f t="shared" si="1"/>
        <v>820441</v>
      </c>
      <c r="T7" s="133">
        <f t="shared" si="1"/>
        <v>65043</v>
      </c>
      <c r="U7" s="133">
        <f t="shared" si="1"/>
        <v>4702669</v>
      </c>
      <c r="V7" s="133">
        <f t="shared" ref="V7:AB7" si="2">+SUM(D7,M7)</f>
        <v>54568145</v>
      </c>
      <c r="W7" s="133">
        <f t="shared" si="2"/>
        <v>21731124</v>
      </c>
      <c r="X7" s="133">
        <f t="shared" si="2"/>
        <v>2665526</v>
      </c>
      <c r="Y7" s="133">
        <f t="shared" si="2"/>
        <v>100848</v>
      </c>
      <c r="Z7" s="133">
        <f t="shared" si="2"/>
        <v>8462081</v>
      </c>
      <c r="AA7" s="133">
        <f t="shared" si="2"/>
        <v>6599140</v>
      </c>
      <c r="AB7" s="133">
        <f t="shared" si="2"/>
        <v>4412752</v>
      </c>
      <c r="AC7" s="133">
        <f>+SUM(K7,T7)</f>
        <v>3903529</v>
      </c>
      <c r="AD7" s="133">
        <f>+SUM(L7,U7)</f>
        <v>32837021</v>
      </c>
    </row>
    <row r="8" spans="1:32" ht="13.5" customHeight="1" x14ac:dyDescent="0.15">
      <c r="A8" s="114" t="s">
        <v>39</v>
      </c>
      <c r="B8" s="115" t="s">
        <v>323</v>
      </c>
      <c r="C8" s="114" t="s">
        <v>324</v>
      </c>
      <c r="D8" s="116">
        <f>SUM(E8,+L8)</f>
        <v>17864594</v>
      </c>
      <c r="E8" s="116">
        <f>+SUM(F8:I8,K8)</f>
        <v>6233326</v>
      </c>
      <c r="F8" s="116">
        <v>345140</v>
      </c>
      <c r="G8" s="116">
        <v>25714</v>
      </c>
      <c r="H8" s="116">
        <v>1981800</v>
      </c>
      <c r="I8" s="116">
        <v>2445148</v>
      </c>
      <c r="J8" s="116"/>
      <c r="K8" s="116">
        <v>1435524</v>
      </c>
      <c r="L8" s="116">
        <v>11631268</v>
      </c>
      <c r="M8" s="116">
        <f>SUM(N8,+U8)</f>
        <v>1164388</v>
      </c>
      <c r="N8" s="116">
        <f>+SUM(O8:R8,T8)</f>
        <v>143738</v>
      </c>
      <c r="O8" s="116">
        <v>0</v>
      </c>
      <c r="P8" s="116">
        <v>0</v>
      </c>
      <c r="Q8" s="116">
        <v>6500</v>
      </c>
      <c r="R8" s="116">
        <v>88617</v>
      </c>
      <c r="S8" s="116"/>
      <c r="T8" s="116">
        <v>48621</v>
      </c>
      <c r="U8" s="116">
        <v>1020650</v>
      </c>
      <c r="V8" s="116">
        <f>+SUM(D8,M8)</f>
        <v>19028982</v>
      </c>
      <c r="W8" s="116">
        <f>+SUM(E8,N8)</f>
        <v>6377064</v>
      </c>
      <c r="X8" s="116">
        <f>+SUM(F8,O8)</f>
        <v>345140</v>
      </c>
      <c r="Y8" s="116">
        <f>+SUM(G8,P8)</f>
        <v>25714</v>
      </c>
      <c r="Z8" s="116">
        <f>+SUM(H8,Q8)</f>
        <v>1988300</v>
      </c>
      <c r="AA8" s="116">
        <f>+SUM(I8,R8)</f>
        <v>2533765</v>
      </c>
      <c r="AB8" s="116">
        <f>+SUM(J8,S8)</f>
        <v>0</v>
      </c>
      <c r="AC8" s="116">
        <f>+SUM(K8,T8)</f>
        <v>1484145</v>
      </c>
      <c r="AD8" s="116">
        <f>+SUM(L8,U8)</f>
        <v>12651918</v>
      </c>
      <c r="AE8" s="206" t="s">
        <v>325</v>
      </c>
    </row>
    <row r="9" spans="1:32" ht="13.5" customHeight="1" x14ac:dyDescent="0.15">
      <c r="A9" s="114" t="s">
        <v>39</v>
      </c>
      <c r="B9" s="115" t="s">
        <v>328</v>
      </c>
      <c r="C9" s="114" t="s">
        <v>329</v>
      </c>
      <c r="D9" s="116">
        <f>SUM(E9,+L9)</f>
        <v>3191615</v>
      </c>
      <c r="E9" s="116">
        <f>+SUM(F9:I9,K9)</f>
        <v>1367029</v>
      </c>
      <c r="F9" s="116">
        <v>66239</v>
      </c>
      <c r="G9" s="116">
        <v>9692</v>
      </c>
      <c r="H9" s="116">
        <v>51500</v>
      </c>
      <c r="I9" s="116">
        <v>689075</v>
      </c>
      <c r="J9" s="116"/>
      <c r="K9" s="116">
        <v>550523</v>
      </c>
      <c r="L9" s="116">
        <v>1824586</v>
      </c>
      <c r="M9" s="116">
        <f>SUM(N9,+U9)</f>
        <v>396109</v>
      </c>
      <c r="N9" s="116">
        <f>+SUM(O9:R9,T9)</f>
        <v>74594</v>
      </c>
      <c r="O9" s="116">
        <v>0</v>
      </c>
      <c r="P9" s="116">
        <v>0</v>
      </c>
      <c r="Q9" s="116">
        <v>0</v>
      </c>
      <c r="R9" s="116">
        <v>66565</v>
      </c>
      <c r="S9" s="116"/>
      <c r="T9" s="116">
        <v>8029</v>
      </c>
      <c r="U9" s="116">
        <v>321515</v>
      </c>
      <c r="V9" s="116">
        <f>+SUM(D9,M9)</f>
        <v>3587724</v>
      </c>
      <c r="W9" s="116">
        <f>+SUM(E9,N9)</f>
        <v>1441623</v>
      </c>
      <c r="X9" s="116">
        <f>+SUM(F9,O9)</f>
        <v>66239</v>
      </c>
      <c r="Y9" s="116">
        <f>+SUM(G9,P9)</f>
        <v>9692</v>
      </c>
      <c r="Z9" s="116">
        <f>+SUM(H9,Q9)</f>
        <v>51500</v>
      </c>
      <c r="AA9" s="116">
        <f>+SUM(I9,R9)</f>
        <v>755640</v>
      </c>
      <c r="AB9" s="116">
        <f>+SUM(J9,S9)</f>
        <v>0</v>
      </c>
      <c r="AC9" s="116">
        <f>+SUM(K9,T9)</f>
        <v>558552</v>
      </c>
      <c r="AD9" s="116">
        <f>+SUM(L9,U9)</f>
        <v>2146101</v>
      </c>
      <c r="AE9" s="206" t="s">
        <v>325</v>
      </c>
    </row>
    <row r="10" spans="1:32" ht="13.5" customHeight="1" x14ac:dyDescent="0.15">
      <c r="A10" s="114" t="s">
        <v>39</v>
      </c>
      <c r="B10" s="115" t="s">
        <v>330</v>
      </c>
      <c r="C10" s="114" t="s">
        <v>331</v>
      </c>
      <c r="D10" s="116">
        <f>SUM(E10,+L10)</f>
        <v>425621</v>
      </c>
      <c r="E10" s="116">
        <f>+SUM(F10:I10,K10)</f>
        <v>64132</v>
      </c>
      <c r="F10" s="116">
        <v>0</v>
      </c>
      <c r="G10" s="116">
        <v>0</v>
      </c>
      <c r="H10" s="116">
        <v>0</v>
      </c>
      <c r="I10" s="116">
        <v>64132</v>
      </c>
      <c r="J10" s="116"/>
      <c r="K10" s="116">
        <v>0</v>
      </c>
      <c r="L10" s="116">
        <v>361489</v>
      </c>
      <c r="M10" s="116">
        <f>SUM(N10,+U10)</f>
        <v>47566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47566</v>
      </c>
      <c r="V10" s="116">
        <f>+SUM(D10,M10)</f>
        <v>473187</v>
      </c>
      <c r="W10" s="116">
        <f>+SUM(E10,N10)</f>
        <v>64132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64132</v>
      </c>
      <c r="AB10" s="116">
        <f>+SUM(J10,S10)</f>
        <v>0</v>
      </c>
      <c r="AC10" s="116">
        <f>+SUM(K10,T10)</f>
        <v>0</v>
      </c>
      <c r="AD10" s="116">
        <f>+SUM(L10,U10)</f>
        <v>409055</v>
      </c>
      <c r="AE10" s="206" t="s">
        <v>325</v>
      </c>
    </row>
    <row r="11" spans="1:32" ht="13.5" customHeight="1" x14ac:dyDescent="0.15">
      <c r="A11" s="114" t="s">
        <v>39</v>
      </c>
      <c r="B11" s="115" t="s">
        <v>334</v>
      </c>
      <c r="C11" s="114" t="s">
        <v>335</v>
      </c>
      <c r="D11" s="116">
        <f>SUM(E11,+L11)</f>
        <v>1446525</v>
      </c>
      <c r="E11" s="116">
        <f>+SUM(F11:I11,K11)</f>
        <v>330458</v>
      </c>
      <c r="F11" s="116">
        <v>0</v>
      </c>
      <c r="G11" s="116">
        <v>3863</v>
      </c>
      <c r="H11" s="116">
        <v>0</v>
      </c>
      <c r="I11" s="116">
        <v>252295</v>
      </c>
      <c r="J11" s="116"/>
      <c r="K11" s="116">
        <v>74300</v>
      </c>
      <c r="L11" s="116">
        <v>1116067</v>
      </c>
      <c r="M11" s="116">
        <f>SUM(N11,+U11)</f>
        <v>168436</v>
      </c>
      <c r="N11" s="116">
        <f>+SUM(O11:R11,T11)</f>
        <v>2557</v>
      </c>
      <c r="O11" s="116">
        <v>0</v>
      </c>
      <c r="P11" s="116">
        <v>0</v>
      </c>
      <c r="Q11" s="116">
        <v>0</v>
      </c>
      <c r="R11" s="116">
        <v>59</v>
      </c>
      <c r="S11" s="116"/>
      <c r="T11" s="116">
        <v>2498</v>
      </c>
      <c r="U11" s="116">
        <v>165879</v>
      </c>
      <c r="V11" s="116">
        <f>+SUM(D11,M11)</f>
        <v>1614961</v>
      </c>
      <c r="W11" s="116">
        <f>+SUM(E11,N11)</f>
        <v>333015</v>
      </c>
      <c r="X11" s="116">
        <f>+SUM(F11,O11)</f>
        <v>0</v>
      </c>
      <c r="Y11" s="116">
        <f>+SUM(G11,P11)</f>
        <v>3863</v>
      </c>
      <c r="Z11" s="116">
        <f>+SUM(H11,Q11)</f>
        <v>0</v>
      </c>
      <c r="AA11" s="116">
        <f>+SUM(I11,R11)</f>
        <v>252354</v>
      </c>
      <c r="AB11" s="116">
        <f>+SUM(J11,S11)</f>
        <v>0</v>
      </c>
      <c r="AC11" s="116">
        <f>+SUM(K11,T11)</f>
        <v>76798</v>
      </c>
      <c r="AD11" s="116">
        <f>+SUM(L11,U11)</f>
        <v>1281946</v>
      </c>
      <c r="AE11" s="206" t="s">
        <v>325</v>
      </c>
    </row>
    <row r="12" spans="1:32" ht="13.5" customHeight="1" x14ac:dyDescent="0.15">
      <c r="A12" s="114" t="s">
        <v>39</v>
      </c>
      <c r="B12" s="115" t="s">
        <v>338</v>
      </c>
      <c r="C12" s="114" t="s">
        <v>339</v>
      </c>
      <c r="D12" s="116">
        <f>SUM(E12,+L12)</f>
        <v>2104385</v>
      </c>
      <c r="E12" s="116">
        <f>+SUM(F12:I12,K12)</f>
        <v>571523</v>
      </c>
      <c r="F12" s="116">
        <v>0</v>
      </c>
      <c r="G12" s="116">
        <v>710</v>
      </c>
      <c r="H12" s="116">
        <v>297700</v>
      </c>
      <c r="I12" s="116">
        <v>205173</v>
      </c>
      <c r="J12" s="116"/>
      <c r="K12" s="116">
        <v>67940</v>
      </c>
      <c r="L12" s="116">
        <v>1532862</v>
      </c>
      <c r="M12" s="116">
        <f>SUM(N12,+U12)</f>
        <v>643800</v>
      </c>
      <c r="N12" s="116">
        <f>+SUM(O12:R12,T12)</f>
        <v>159707</v>
      </c>
      <c r="O12" s="116">
        <v>0</v>
      </c>
      <c r="P12" s="116">
        <v>0</v>
      </c>
      <c r="Q12" s="116">
        <v>42100</v>
      </c>
      <c r="R12" s="116">
        <v>116471</v>
      </c>
      <c r="S12" s="116"/>
      <c r="T12" s="116">
        <v>1136</v>
      </c>
      <c r="U12" s="116">
        <v>484093</v>
      </c>
      <c r="V12" s="116">
        <f>+SUM(D12,M12)</f>
        <v>2748185</v>
      </c>
      <c r="W12" s="116">
        <f>+SUM(E12,N12)</f>
        <v>731230</v>
      </c>
      <c r="X12" s="116">
        <f>+SUM(F12,O12)</f>
        <v>0</v>
      </c>
      <c r="Y12" s="116">
        <f>+SUM(G12,P12)</f>
        <v>710</v>
      </c>
      <c r="Z12" s="116">
        <f>+SUM(H12,Q12)</f>
        <v>339800</v>
      </c>
      <c r="AA12" s="116">
        <f>+SUM(I12,R12)</f>
        <v>321644</v>
      </c>
      <c r="AB12" s="116">
        <f>+SUM(J12,S12)</f>
        <v>0</v>
      </c>
      <c r="AC12" s="116">
        <f>+SUM(K12,T12)</f>
        <v>69076</v>
      </c>
      <c r="AD12" s="116">
        <f>+SUM(L12,U12)</f>
        <v>2016955</v>
      </c>
      <c r="AE12" s="206" t="s">
        <v>325</v>
      </c>
    </row>
    <row r="13" spans="1:32" ht="13.5" customHeight="1" x14ac:dyDescent="0.15">
      <c r="A13" s="114" t="s">
        <v>39</v>
      </c>
      <c r="B13" s="115" t="s">
        <v>340</v>
      </c>
      <c r="C13" s="114" t="s">
        <v>341</v>
      </c>
      <c r="D13" s="116">
        <f>SUM(E13,+L13)</f>
        <v>10343985</v>
      </c>
      <c r="E13" s="116">
        <f>+SUM(F13:I13,K13)</f>
        <v>7299081</v>
      </c>
      <c r="F13" s="116">
        <v>1626667</v>
      </c>
      <c r="G13" s="116">
        <v>3693</v>
      </c>
      <c r="H13" s="116">
        <v>3852010</v>
      </c>
      <c r="I13" s="116">
        <v>892168</v>
      </c>
      <c r="J13" s="116"/>
      <c r="K13" s="116">
        <v>924543</v>
      </c>
      <c r="L13" s="116">
        <v>3044904</v>
      </c>
      <c r="M13" s="116">
        <f>SUM(N13,+U13)</f>
        <v>962147</v>
      </c>
      <c r="N13" s="116">
        <f>+SUM(O13:R13,T13)</f>
        <v>1114</v>
      </c>
      <c r="O13" s="116">
        <v>0</v>
      </c>
      <c r="P13" s="116">
        <v>0</v>
      </c>
      <c r="Q13" s="116">
        <v>0</v>
      </c>
      <c r="R13" s="116">
        <v>666</v>
      </c>
      <c r="S13" s="116"/>
      <c r="T13" s="116">
        <v>448</v>
      </c>
      <c r="U13" s="116">
        <v>961033</v>
      </c>
      <c r="V13" s="116">
        <f>+SUM(D13,M13)</f>
        <v>11306132</v>
      </c>
      <c r="W13" s="116">
        <f>+SUM(E13,N13)</f>
        <v>7300195</v>
      </c>
      <c r="X13" s="116">
        <f>+SUM(F13,O13)</f>
        <v>1626667</v>
      </c>
      <c r="Y13" s="116">
        <f>+SUM(G13,P13)</f>
        <v>3693</v>
      </c>
      <c r="Z13" s="116">
        <f>+SUM(H13,Q13)</f>
        <v>3852010</v>
      </c>
      <c r="AA13" s="116">
        <f>+SUM(I13,R13)</f>
        <v>892834</v>
      </c>
      <c r="AB13" s="116">
        <f>+SUM(J13,S13)</f>
        <v>0</v>
      </c>
      <c r="AC13" s="116">
        <f>+SUM(K13,T13)</f>
        <v>924991</v>
      </c>
      <c r="AD13" s="116">
        <f>+SUM(L13,U13)</f>
        <v>4005937</v>
      </c>
      <c r="AE13" s="206" t="s">
        <v>325</v>
      </c>
    </row>
    <row r="14" spans="1:32" ht="13.5" customHeight="1" x14ac:dyDescent="0.15">
      <c r="A14" s="114" t="s">
        <v>39</v>
      </c>
      <c r="B14" s="115" t="s">
        <v>342</v>
      </c>
      <c r="C14" s="114" t="s">
        <v>343</v>
      </c>
      <c r="D14" s="116">
        <f>SUM(E14,+L14)</f>
        <v>1556557</v>
      </c>
      <c r="E14" s="116">
        <f>+SUM(F14:I14,K14)</f>
        <v>1089688</v>
      </c>
      <c r="F14" s="116">
        <v>241544</v>
      </c>
      <c r="G14" s="116">
        <v>0</v>
      </c>
      <c r="H14" s="116">
        <v>771900</v>
      </c>
      <c r="I14" s="116">
        <v>74400</v>
      </c>
      <c r="J14" s="116"/>
      <c r="K14" s="116">
        <v>1844</v>
      </c>
      <c r="L14" s="116">
        <v>466869</v>
      </c>
      <c r="M14" s="116">
        <f>SUM(N14,+U14)</f>
        <v>427432</v>
      </c>
      <c r="N14" s="116">
        <f>+SUM(O14:R14,T14)</f>
        <v>343984</v>
      </c>
      <c r="O14" s="116">
        <v>4647</v>
      </c>
      <c r="P14" s="116">
        <v>3842</v>
      </c>
      <c r="Q14" s="116">
        <v>323500</v>
      </c>
      <c r="R14" s="116">
        <v>11995</v>
      </c>
      <c r="S14" s="116"/>
      <c r="T14" s="116">
        <v>0</v>
      </c>
      <c r="U14" s="116">
        <v>83448</v>
      </c>
      <c r="V14" s="116">
        <f>+SUM(D14,M14)</f>
        <v>1983989</v>
      </c>
      <c r="W14" s="116">
        <f>+SUM(E14,N14)</f>
        <v>1433672</v>
      </c>
      <c r="X14" s="116">
        <f>+SUM(F14,O14)</f>
        <v>246191</v>
      </c>
      <c r="Y14" s="116">
        <f>+SUM(G14,P14)</f>
        <v>3842</v>
      </c>
      <c r="Z14" s="116">
        <f>+SUM(H14,Q14)</f>
        <v>1095400</v>
      </c>
      <c r="AA14" s="116">
        <f>+SUM(I14,R14)</f>
        <v>86395</v>
      </c>
      <c r="AB14" s="116">
        <f>+SUM(J14,S14)</f>
        <v>0</v>
      </c>
      <c r="AC14" s="116">
        <f>+SUM(K14,T14)</f>
        <v>1844</v>
      </c>
      <c r="AD14" s="116">
        <f>+SUM(L14,U14)</f>
        <v>550317</v>
      </c>
      <c r="AE14" s="206" t="s">
        <v>325</v>
      </c>
    </row>
    <row r="15" spans="1:32" ht="13.5" customHeight="1" x14ac:dyDescent="0.15">
      <c r="A15" s="114" t="s">
        <v>39</v>
      </c>
      <c r="B15" s="115" t="s">
        <v>344</v>
      </c>
      <c r="C15" s="114" t="s">
        <v>345</v>
      </c>
      <c r="D15" s="116">
        <f>SUM(E15,+L15)</f>
        <v>793454</v>
      </c>
      <c r="E15" s="116">
        <f>+SUM(F15:I15,K15)</f>
        <v>169846</v>
      </c>
      <c r="F15" s="116">
        <v>0</v>
      </c>
      <c r="G15" s="116">
        <v>1785</v>
      </c>
      <c r="H15" s="116">
        <v>83500</v>
      </c>
      <c r="I15" s="116">
        <v>31553</v>
      </c>
      <c r="J15" s="116"/>
      <c r="K15" s="116">
        <v>53008</v>
      </c>
      <c r="L15" s="116">
        <v>623608</v>
      </c>
      <c r="M15" s="116">
        <f>SUM(N15,+U15)</f>
        <v>248309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248309</v>
      </c>
      <c r="V15" s="116">
        <f>+SUM(D15,M15)</f>
        <v>1041763</v>
      </c>
      <c r="W15" s="116">
        <f>+SUM(E15,N15)</f>
        <v>169846</v>
      </c>
      <c r="X15" s="116">
        <f>+SUM(F15,O15)</f>
        <v>0</v>
      </c>
      <c r="Y15" s="116">
        <f>+SUM(G15,P15)</f>
        <v>1785</v>
      </c>
      <c r="Z15" s="116">
        <f>+SUM(H15,Q15)</f>
        <v>83500</v>
      </c>
      <c r="AA15" s="116">
        <f>+SUM(I15,R15)</f>
        <v>31553</v>
      </c>
      <c r="AB15" s="116">
        <f>+SUM(J15,S15)</f>
        <v>0</v>
      </c>
      <c r="AC15" s="116">
        <f>+SUM(K15,T15)</f>
        <v>53008</v>
      </c>
      <c r="AD15" s="116">
        <f>+SUM(L15,U15)</f>
        <v>871917</v>
      </c>
      <c r="AE15" s="206" t="s">
        <v>325</v>
      </c>
    </row>
    <row r="16" spans="1:32" ht="13.5" customHeight="1" x14ac:dyDescent="0.15">
      <c r="A16" s="114" t="s">
        <v>39</v>
      </c>
      <c r="B16" s="115" t="s">
        <v>346</v>
      </c>
      <c r="C16" s="114" t="s">
        <v>347</v>
      </c>
      <c r="D16" s="116">
        <f>SUM(E16,+L16)</f>
        <v>1095002</v>
      </c>
      <c r="E16" s="116">
        <f>+SUM(F16:I16,K16)</f>
        <v>568757</v>
      </c>
      <c r="F16" s="116">
        <v>67820</v>
      </c>
      <c r="G16" s="116">
        <v>3588</v>
      </c>
      <c r="H16" s="116">
        <v>410724</v>
      </c>
      <c r="I16" s="116">
        <v>72090</v>
      </c>
      <c r="J16" s="116"/>
      <c r="K16" s="116">
        <v>14535</v>
      </c>
      <c r="L16" s="116">
        <v>526245</v>
      </c>
      <c r="M16" s="116">
        <f>SUM(N16,+U16)</f>
        <v>161045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161045</v>
      </c>
      <c r="V16" s="116">
        <f>+SUM(D16,M16)</f>
        <v>1256047</v>
      </c>
      <c r="W16" s="116">
        <f>+SUM(E16,N16)</f>
        <v>568757</v>
      </c>
      <c r="X16" s="116">
        <f>+SUM(F16,O16)</f>
        <v>67820</v>
      </c>
      <c r="Y16" s="116">
        <f>+SUM(G16,P16)</f>
        <v>3588</v>
      </c>
      <c r="Z16" s="116">
        <f>+SUM(H16,Q16)</f>
        <v>410724</v>
      </c>
      <c r="AA16" s="116">
        <f>+SUM(I16,R16)</f>
        <v>72090</v>
      </c>
      <c r="AB16" s="116">
        <f>+SUM(J16,S16)</f>
        <v>0</v>
      </c>
      <c r="AC16" s="116">
        <f>+SUM(K16,T16)</f>
        <v>14535</v>
      </c>
      <c r="AD16" s="116">
        <f>+SUM(L16,U16)</f>
        <v>687290</v>
      </c>
      <c r="AE16" s="206" t="s">
        <v>325</v>
      </c>
    </row>
    <row r="17" spans="1:31" ht="13.5" customHeight="1" x14ac:dyDescent="0.15">
      <c r="A17" s="114" t="s">
        <v>39</v>
      </c>
      <c r="B17" s="115" t="s">
        <v>348</v>
      </c>
      <c r="C17" s="114" t="s">
        <v>349</v>
      </c>
      <c r="D17" s="116">
        <f>SUM(E17,+L17)</f>
        <v>462810</v>
      </c>
      <c r="E17" s="116">
        <f>+SUM(F17:I17,K17)</f>
        <v>123710</v>
      </c>
      <c r="F17" s="116">
        <v>0</v>
      </c>
      <c r="G17" s="116">
        <v>6267</v>
      </c>
      <c r="H17" s="116">
        <v>0</v>
      </c>
      <c r="I17" s="116">
        <v>69991</v>
      </c>
      <c r="J17" s="116"/>
      <c r="K17" s="116">
        <v>47452</v>
      </c>
      <c r="L17" s="116">
        <v>339100</v>
      </c>
      <c r="M17" s="116">
        <f>SUM(N17,+U17)</f>
        <v>52416</v>
      </c>
      <c r="N17" s="116">
        <f>+SUM(O17:R17,T17)</f>
        <v>13108</v>
      </c>
      <c r="O17" s="116">
        <v>0</v>
      </c>
      <c r="P17" s="116">
        <v>0</v>
      </c>
      <c r="Q17" s="116">
        <v>0</v>
      </c>
      <c r="R17" s="116">
        <v>10383</v>
      </c>
      <c r="S17" s="116"/>
      <c r="T17" s="116">
        <v>2725</v>
      </c>
      <c r="U17" s="116">
        <v>39308</v>
      </c>
      <c r="V17" s="116">
        <f>+SUM(D17,M17)</f>
        <v>515226</v>
      </c>
      <c r="W17" s="116">
        <f>+SUM(E17,N17)</f>
        <v>136818</v>
      </c>
      <c r="X17" s="116">
        <f>+SUM(F17,O17)</f>
        <v>0</v>
      </c>
      <c r="Y17" s="116">
        <f>+SUM(G17,P17)</f>
        <v>6267</v>
      </c>
      <c r="Z17" s="116">
        <f>+SUM(H17,Q17)</f>
        <v>0</v>
      </c>
      <c r="AA17" s="116">
        <f>+SUM(I17,R17)</f>
        <v>80374</v>
      </c>
      <c r="AB17" s="116">
        <f>+SUM(J17,S17)</f>
        <v>0</v>
      </c>
      <c r="AC17" s="116">
        <f>+SUM(K17,T17)</f>
        <v>50177</v>
      </c>
      <c r="AD17" s="116">
        <f>+SUM(L17,U17)</f>
        <v>378408</v>
      </c>
      <c r="AE17" s="206" t="s">
        <v>325</v>
      </c>
    </row>
    <row r="18" spans="1:31" ht="13.5" customHeight="1" x14ac:dyDescent="0.15">
      <c r="A18" s="114" t="s">
        <v>39</v>
      </c>
      <c r="B18" s="115" t="s">
        <v>350</v>
      </c>
      <c r="C18" s="114" t="s">
        <v>351</v>
      </c>
      <c r="D18" s="116">
        <f>SUM(E18,+L18)</f>
        <v>2961519</v>
      </c>
      <c r="E18" s="116">
        <f>+SUM(F18:I18,K18)</f>
        <v>620750</v>
      </c>
      <c r="F18" s="116">
        <v>2212</v>
      </c>
      <c r="G18" s="116">
        <v>11179</v>
      </c>
      <c r="H18" s="116">
        <v>0</v>
      </c>
      <c r="I18" s="116">
        <v>594057</v>
      </c>
      <c r="J18" s="116"/>
      <c r="K18" s="116">
        <v>13302</v>
      </c>
      <c r="L18" s="116">
        <v>2340769</v>
      </c>
      <c r="M18" s="116">
        <f>SUM(N18,+U18)</f>
        <v>238312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238312</v>
      </c>
      <c r="V18" s="116">
        <f>+SUM(D18,M18)</f>
        <v>3199831</v>
      </c>
      <c r="W18" s="116">
        <f>+SUM(E18,N18)</f>
        <v>620750</v>
      </c>
      <c r="X18" s="116">
        <f>+SUM(F18,O18)</f>
        <v>2212</v>
      </c>
      <c r="Y18" s="116">
        <f>+SUM(G18,P18)</f>
        <v>11179</v>
      </c>
      <c r="Z18" s="116">
        <f>+SUM(H18,Q18)</f>
        <v>0</v>
      </c>
      <c r="AA18" s="116">
        <f>+SUM(I18,R18)</f>
        <v>594057</v>
      </c>
      <c r="AB18" s="116">
        <f>+SUM(J18,S18)</f>
        <v>0</v>
      </c>
      <c r="AC18" s="116">
        <f>+SUM(K18,T18)</f>
        <v>13302</v>
      </c>
      <c r="AD18" s="116">
        <f>+SUM(L18,U18)</f>
        <v>2579081</v>
      </c>
      <c r="AE18" s="206" t="s">
        <v>325</v>
      </c>
    </row>
    <row r="19" spans="1:31" ht="13.5" customHeight="1" x14ac:dyDescent="0.15">
      <c r="A19" s="114" t="s">
        <v>39</v>
      </c>
      <c r="B19" s="115" t="s">
        <v>352</v>
      </c>
      <c r="C19" s="114" t="s">
        <v>353</v>
      </c>
      <c r="D19" s="116">
        <f>SUM(E19,+L19)</f>
        <v>1561146</v>
      </c>
      <c r="E19" s="116">
        <f>+SUM(F19:I19,K19)</f>
        <v>748734</v>
      </c>
      <c r="F19" s="116">
        <v>0</v>
      </c>
      <c r="G19" s="116">
        <v>7250</v>
      </c>
      <c r="H19" s="116">
        <v>0</v>
      </c>
      <c r="I19" s="116">
        <v>366073</v>
      </c>
      <c r="J19" s="116"/>
      <c r="K19" s="116">
        <v>375411</v>
      </c>
      <c r="L19" s="116">
        <v>812412</v>
      </c>
      <c r="M19" s="116">
        <f>SUM(N19,+U19)</f>
        <v>260081</v>
      </c>
      <c r="N19" s="116">
        <f>+SUM(O19:R19,T19)</f>
        <v>33644</v>
      </c>
      <c r="O19" s="116">
        <v>0</v>
      </c>
      <c r="P19" s="116">
        <v>0</v>
      </c>
      <c r="Q19" s="116">
        <v>0</v>
      </c>
      <c r="R19" s="116">
        <v>33644</v>
      </c>
      <c r="S19" s="116"/>
      <c r="T19" s="116">
        <v>0</v>
      </c>
      <c r="U19" s="116">
        <v>226437</v>
      </c>
      <c r="V19" s="116">
        <f>+SUM(D19,M19)</f>
        <v>1821227</v>
      </c>
      <c r="W19" s="116">
        <f>+SUM(E19,N19)</f>
        <v>782378</v>
      </c>
      <c r="X19" s="116">
        <f>+SUM(F19,O19)</f>
        <v>0</v>
      </c>
      <c r="Y19" s="116">
        <f>+SUM(G19,P19)</f>
        <v>7250</v>
      </c>
      <c r="Z19" s="116">
        <f>+SUM(H19,Q19)</f>
        <v>0</v>
      </c>
      <c r="AA19" s="116">
        <f>+SUM(I19,R19)</f>
        <v>399717</v>
      </c>
      <c r="AB19" s="116">
        <f>+SUM(J19,S19)</f>
        <v>0</v>
      </c>
      <c r="AC19" s="116">
        <f>+SUM(K19,T19)</f>
        <v>375411</v>
      </c>
      <c r="AD19" s="116">
        <f>+SUM(L19,U19)</f>
        <v>1038849</v>
      </c>
      <c r="AE19" s="206" t="s">
        <v>325</v>
      </c>
    </row>
    <row r="20" spans="1:31" ht="13.5" customHeight="1" x14ac:dyDescent="0.15">
      <c r="A20" s="114" t="s">
        <v>39</v>
      </c>
      <c r="B20" s="115" t="s">
        <v>354</v>
      </c>
      <c r="C20" s="114" t="s">
        <v>355</v>
      </c>
      <c r="D20" s="116">
        <f>SUM(E20,+L20)</f>
        <v>341986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341986</v>
      </c>
      <c r="M20" s="116">
        <f>SUM(N20,+U20)</f>
        <v>139914</v>
      </c>
      <c r="N20" s="116">
        <f>+SUM(O20:R20,T20)</f>
        <v>67694</v>
      </c>
      <c r="O20" s="116">
        <v>0</v>
      </c>
      <c r="P20" s="116">
        <v>0</v>
      </c>
      <c r="Q20" s="116">
        <v>0</v>
      </c>
      <c r="R20" s="116">
        <v>67694</v>
      </c>
      <c r="S20" s="116"/>
      <c r="T20" s="116">
        <v>0</v>
      </c>
      <c r="U20" s="116">
        <v>72220</v>
      </c>
      <c r="V20" s="116">
        <f>+SUM(D20,M20)</f>
        <v>481900</v>
      </c>
      <c r="W20" s="116">
        <f>+SUM(E20,N20)</f>
        <v>67694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67694</v>
      </c>
      <c r="AB20" s="116">
        <f>+SUM(J20,S20)</f>
        <v>0</v>
      </c>
      <c r="AC20" s="116">
        <f>+SUM(K20,T20)</f>
        <v>0</v>
      </c>
      <c r="AD20" s="116">
        <f>+SUM(L20,U20)</f>
        <v>414206</v>
      </c>
      <c r="AE20" s="206" t="s">
        <v>325</v>
      </c>
    </row>
    <row r="21" spans="1:31" ht="13.5" customHeight="1" x14ac:dyDescent="0.15">
      <c r="A21" s="114" t="s">
        <v>39</v>
      </c>
      <c r="B21" s="115" t="s">
        <v>358</v>
      </c>
      <c r="C21" s="114" t="s">
        <v>359</v>
      </c>
      <c r="D21" s="116">
        <f>SUM(E21,+L21)</f>
        <v>545462</v>
      </c>
      <c r="E21" s="116">
        <f>+SUM(F21:I21,K21)</f>
        <v>135579</v>
      </c>
      <c r="F21" s="116">
        <v>0</v>
      </c>
      <c r="G21" s="116">
        <v>6196</v>
      </c>
      <c r="H21" s="116">
        <v>71447</v>
      </c>
      <c r="I21" s="116">
        <v>22579</v>
      </c>
      <c r="J21" s="116"/>
      <c r="K21" s="116">
        <v>35357</v>
      </c>
      <c r="L21" s="116">
        <v>409883</v>
      </c>
      <c r="M21" s="116">
        <f>SUM(N21,+U21)</f>
        <v>80900</v>
      </c>
      <c r="N21" s="116">
        <f>+SUM(O21:R21,T21)</f>
        <v>8831</v>
      </c>
      <c r="O21" s="116">
        <v>0</v>
      </c>
      <c r="P21" s="116">
        <v>0</v>
      </c>
      <c r="Q21" s="116">
        <v>0</v>
      </c>
      <c r="R21" s="116">
        <v>8831</v>
      </c>
      <c r="S21" s="116"/>
      <c r="T21" s="116">
        <v>0</v>
      </c>
      <c r="U21" s="116">
        <v>72069</v>
      </c>
      <c r="V21" s="116">
        <f>+SUM(D21,M21)</f>
        <v>626362</v>
      </c>
      <c r="W21" s="116">
        <f>+SUM(E21,N21)</f>
        <v>144410</v>
      </c>
      <c r="X21" s="116">
        <f>+SUM(F21,O21)</f>
        <v>0</v>
      </c>
      <c r="Y21" s="116">
        <f>+SUM(G21,P21)</f>
        <v>6196</v>
      </c>
      <c r="Z21" s="116">
        <f>+SUM(H21,Q21)</f>
        <v>71447</v>
      </c>
      <c r="AA21" s="116">
        <f>+SUM(I21,R21)</f>
        <v>31410</v>
      </c>
      <c r="AB21" s="116">
        <f>+SUM(J21,S21)</f>
        <v>0</v>
      </c>
      <c r="AC21" s="116">
        <f>+SUM(K21,T21)</f>
        <v>35357</v>
      </c>
      <c r="AD21" s="116">
        <f>+SUM(L21,U21)</f>
        <v>481952</v>
      </c>
      <c r="AE21" s="206" t="s">
        <v>325</v>
      </c>
    </row>
    <row r="22" spans="1:31" ht="13.5" customHeight="1" x14ac:dyDescent="0.15">
      <c r="A22" s="114" t="s">
        <v>39</v>
      </c>
      <c r="B22" s="115" t="s">
        <v>360</v>
      </c>
      <c r="C22" s="114" t="s">
        <v>361</v>
      </c>
      <c r="D22" s="116">
        <f>SUM(E22,+L22)</f>
        <v>789525</v>
      </c>
      <c r="E22" s="116">
        <f>+SUM(F22:I22,K22)</f>
        <v>50136</v>
      </c>
      <c r="F22" s="116">
        <v>0</v>
      </c>
      <c r="G22" s="116">
        <v>5693</v>
      </c>
      <c r="H22" s="116">
        <v>9300</v>
      </c>
      <c r="I22" s="116">
        <v>611</v>
      </c>
      <c r="J22" s="116"/>
      <c r="K22" s="116">
        <v>34532</v>
      </c>
      <c r="L22" s="116">
        <v>739389</v>
      </c>
      <c r="M22" s="116">
        <f>SUM(N22,+U22)</f>
        <v>77955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77955</v>
      </c>
      <c r="V22" s="116">
        <f>+SUM(D22,M22)</f>
        <v>867480</v>
      </c>
      <c r="W22" s="116">
        <f>+SUM(E22,N22)</f>
        <v>50136</v>
      </c>
      <c r="X22" s="116">
        <f>+SUM(F22,O22)</f>
        <v>0</v>
      </c>
      <c r="Y22" s="116">
        <f>+SUM(G22,P22)</f>
        <v>5693</v>
      </c>
      <c r="Z22" s="116">
        <f>+SUM(H22,Q22)</f>
        <v>9300</v>
      </c>
      <c r="AA22" s="116">
        <f>+SUM(I22,R22)</f>
        <v>611</v>
      </c>
      <c r="AB22" s="116">
        <f>+SUM(J22,S22)</f>
        <v>0</v>
      </c>
      <c r="AC22" s="116">
        <f>+SUM(K22,T22)</f>
        <v>34532</v>
      </c>
      <c r="AD22" s="116">
        <f>+SUM(L22,U22)</f>
        <v>817344</v>
      </c>
      <c r="AE22" s="206" t="s">
        <v>325</v>
      </c>
    </row>
    <row r="23" spans="1:31" ht="13.5" customHeight="1" x14ac:dyDescent="0.15">
      <c r="A23" s="114" t="s">
        <v>39</v>
      </c>
      <c r="B23" s="115" t="s">
        <v>362</v>
      </c>
      <c r="C23" s="114" t="s">
        <v>363</v>
      </c>
      <c r="D23" s="116">
        <f>SUM(E23,+L23)</f>
        <v>430566</v>
      </c>
      <c r="E23" s="116">
        <f>+SUM(F23:I23,K23)</f>
        <v>23950</v>
      </c>
      <c r="F23" s="116">
        <v>0</v>
      </c>
      <c r="G23" s="116">
        <v>3772</v>
      </c>
      <c r="H23" s="116">
        <v>0</v>
      </c>
      <c r="I23" s="116">
        <v>392</v>
      </c>
      <c r="J23" s="116"/>
      <c r="K23" s="116">
        <v>19786</v>
      </c>
      <c r="L23" s="116">
        <v>406616</v>
      </c>
      <c r="M23" s="116">
        <f>SUM(N23,+U23)</f>
        <v>28794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28794</v>
      </c>
      <c r="V23" s="116">
        <f>+SUM(D23,M23)</f>
        <v>459360</v>
      </c>
      <c r="W23" s="116">
        <f>+SUM(E23,N23)</f>
        <v>23950</v>
      </c>
      <c r="X23" s="116">
        <f>+SUM(F23,O23)</f>
        <v>0</v>
      </c>
      <c r="Y23" s="116">
        <f>+SUM(G23,P23)</f>
        <v>3772</v>
      </c>
      <c r="Z23" s="116">
        <f>+SUM(H23,Q23)</f>
        <v>0</v>
      </c>
      <c r="AA23" s="116">
        <f>+SUM(I23,R23)</f>
        <v>392</v>
      </c>
      <c r="AB23" s="116">
        <f>+SUM(J23,S23)</f>
        <v>0</v>
      </c>
      <c r="AC23" s="116">
        <f>+SUM(K23,T23)</f>
        <v>19786</v>
      </c>
      <c r="AD23" s="116">
        <f>+SUM(L23,U23)</f>
        <v>435410</v>
      </c>
      <c r="AE23" s="206" t="s">
        <v>325</v>
      </c>
    </row>
    <row r="24" spans="1:31" ht="13.5" customHeight="1" x14ac:dyDescent="0.15">
      <c r="A24" s="114" t="s">
        <v>39</v>
      </c>
      <c r="B24" s="115" t="s">
        <v>364</v>
      </c>
      <c r="C24" s="114" t="s">
        <v>365</v>
      </c>
      <c r="D24" s="116">
        <f>SUM(E24,+L24)</f>
        <v>365042</v>
      </c>
      <c r="E24" s="116">
        <f>+SUM(F24:I24,K24)</f>
        <v>23428</v>
      </c>
      <c r="F24" s="116">
        <v>0</v>
      </c>
      <c r="G24" s="116">
        <v>2117</v>
      </c>
      <c r="H24" s="116">
        <v>0</v>
      </c>
      <c r="I24" s="116">
        <v>657</v>
      </c>
      <c r="J24" s="116"/>
      <c r="K24" s="116">
        <v>20654</v>
      </c>
      <c r="L24" s="116">
        <v>341614</v>
      </c>
      <c r="M24" s="116">
        <f>SUM(N24,+U24)</f>
        <v>71706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71706</v>
      </c>
      <c r="V24" s="116">
        <f>+SUM(D24,M24)</f>
        <v>436748</v>
      </c>
      <c r="W24" s="116">
        <f>+SUM(E24,N24)</f>
        <v>23428</v>
      </c>
      <c r="X24" s="116">
        <f>+SUM(F24,O24)</f>
        <v>0</v>
      </c>
      <c r="Y24" s="116">
        <f>+SUM(G24,P24)</f>
        <v>2117</v>
      </c>
      <c r="Z24" s="116">
        <f>+SUM(H24,Q24)</f>
        <v>0</v>
      </c>
      <c r="AA24" s="116">
        <f>+SUM(I24,R24)</f>
        <v>657</v>
      </c>
      <c r="AB24" s="116">
        <f>+SUM(J24,S24)</f>
        <v>0</v>
      </c>
      <c r="AC24" s="116">
        <f>+SUM(K24,T24)</f>
        <v>20654</v>
      </c>
      <c r="AD24" s="116">
        <f>+SUM(L24,U24)</f>
        <v>413320</v>
      </c>
      <c r="AE24" s="206" t="s">
        <v>325</v>
      </c>
    </row>
    <row r="25" spans="1:31" ht="13.5" customHeight="1" x14ac:dyDescent="0.15">
      <c r="A25" s="114" t="s">
        <v>39</v>
      </c>
      <c r="B25" s="115" t="s">
        <v>366</v>
      </c>
      <c r="C25" s="114" t="s">
        <v>367</v>
      </c>
      <c r="D25" s="116">
        <f>SUM(E25,+L25)</f>
        <v>197169</v>
      </c>
      <c r="E25" s="116">
        <f>+SUM(F25:I25,K25)</f>
        <v>8027</v>
      </c>
      <c r="F25" s="116">
        <v>0</v>
      </c>
      <c r="G25" s="116">
        <v>113</v>
      </c>
      <c r="H25" s="116">
        <v>0</v>
      </c>
      <c r="I25" s="116">
        <v>6</v>
      </c>
      <c r="J25" s="116"/>
      <c r="K25" s="116">
        <v>7908</v>
      </c>
      <c r="L25" s="116">
        <v>189142</v>
      </c>
      <c r="M25" s="116">
        <f>SUM(N25,+U25)</f>
        <v>17115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17115</v>
      </c>
      <c r="V25" s="116">
        <f>+SUM(D25,M25)</f>
        <v>214284</v>
      </c>
      <c r="W25" s="116">
        <f>+SUM(E25,N25)</f>
        <v>8027</v>
      </c>
      <c r="X25" s="116">
        <f>+SUM(F25,O25)</f>
        <v>0</v>
      </c>
      <c r="Y25" s="116">
        <f>+SUM(G25,P25)</f>
        <v>113</v>
      </c>
      <c r="Z25" s="116">
        <f>+SUM(H25,Q25)</f>
        <v>0</v>
      </c>
      <c r="AA25" s="116">
        <f>+SUM(I25,R25)</f>
        <v>6</v>
      </c>
      <c r="AB25" s="116">
        <f>+SUM(J25,S25)</f>
        <v>0</v>
      </c>
      <c r="AC25" s="116">
        <f>+SUM(K25,T25)</f>
        <v>7908</v>
      </c>
      <c r="AD25" s="116">
        <f>+SUM(L25,U25)</f>
        <v>206257</v>
      </c>
      <c r="AE25" s="206" t="s">
        <v>325</v>
      </c>
    </row>
    <row r="26" spans="1:31" ht="13.5" customHeight="1" x14ac:dyDescent="0.15">
      <c r="A26" s="114" t="s">
        <v>39</v>
      </c>
      <c r="B26" s="115" t="s">
        <v>368</v>
      </c>
      <c r="C26" s="114" t="s">
        <v>369</v>
      </c>
      <c r="D26" s="116">
        <f>SUM(E26,+L26)</f>
        <v>133286</v>
      </c>
      <c r="E26" s="116">
        <f>+SUM(F26:I26,K26)</f>
        <v>20921</v>
      </c>
      <c r="F26" s="116">
        <v>0</v>
      </c>
      <c r="G26" s="116">
        <v>0</v>
      </c>
      <c r="H26" s="116">
        <v>0</v>
      </c>
      <c r="I26" s="116">
        <v>17397</v>
      </c>
      <c r="J26" s="116"/>
      <c r="K26" s="116">
        <v>3524</v>
      </c>
      <c r="L26" s="116">
        <v>112365</v>
      </c>
      <c r="M26" s="116">
        <f>SUM(N26,+U26)</f>
        <v>92403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92403</v>
      </c>
      <c r="V26" s="116">
        <f>+SUM(D26,M26)</f>
        <v>225689</v>
      </c>
      <c r="W26" s="116">
        <f>+SUM(E26,N26)</f>
        <v>20921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17397</v>
      </c>
      <c r="AB26" s="116">
        <f>+SUM(J26,S26)</f>
        <v>0</v>
      </c>
      <c r="AC26" s="116">
        <f>+SUM(K26,T26)</f>
        <v>3524</v>
      </c>
      <c r="AD26" s="116">
        <f>+SUM(L26,U26)</f>
        <v>204768</v>
      </c>
      <c r="AE26" s="206" t="s">
        <v>325</v>
      </c>
    </row>
    <row r="27" spans="1:31" ht="13.5" customHeight="1" x14ac:dyDescent="0.15">
      <c r="A27" s="114" t="s">
        <v>39</v>
      </c>
      <c r="B27" s="115" t="s">
        <v>370</v>
      </c>
      <c r="C27" s="114" t="s">
        <v>371</v>
      </c>
      <c r="D27" s="116">
        <f>SUM(E27,+L27)</f>
        <v>218988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218988</v>
      </c>
      <c r="M27" s="116">
        <f>SUM(N27,+U27)</f>
        <v>58329</v>
      </c>
      <c r="N27" s="116">
        <f>+SUM(O27:R27,T27)</f>
        <v>52931</v>
      </c>
      <c r="O27" s="116">
        <v>0</v>
      </c>
      <c r="P27" s="116">
        <v>0</v>
      </c>
      <c r="Q27" s="116">
        <v>0</v>
      </c>
      <c r="R27" s="116">
        <v>52931</v>
      </c>
      <c r="S27" s="116"/>
      <c r="T27" s="116">
        <v>0</v>
      </c>
      <c r="U27" s="116">
        <v>5398</v>
      </c>
      <c r="V27" s="116">
        <f>+SUM(D27,M27)</f>
        <v>277317</v>
      </c>
      <c r="W27" s="116">
        <f>+SUM(E27,N27)</f>
        <v>52931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52931</v>
      </c>
      <c r="AB27" s="116">
        <f>+SUM(J27,S27)</f>
        <v>0</v>
      </c>
      <c r="AC27" s="116">
        <f>+SUM(K27,T27)</f>
        <v>0</v>
      </c>
      <c r="AD27" s="116">
        <f>+SUM(L27,U27)</f>
        <v>224386</v>
      </c>
      <c r="AE27" s="206" t="s">
        <v>325</v>
      </c>
    </row>
    <row r="28" spans="1:31" ht="13.5" customHeight="1" x14ac:dyDescent="0.15">
      <c r="A28" s="114" t="s">
        <v>39</v>
      </c>
      <c r="B28" s="115" t="s">
        <v>372</v>
      </c>
      <c r="C28" s="114" t="s">
        <v>373</v>
      </c>
      <c r="D28" s="116">
        <f>SUM(E28,+L28)</f>
        <v>183251</v>
      </c>
      <c r="E28" s="116">
        <f>+SUM(F28:I28,K28)</f>
        <v>1083</v>
      </c>
      <c r="F28" s="116">
        <v>0</v>
      </c>
      <c r="G28" s="116">
        <v>0</v>
      </c>
      <c r="H28" s="116">
        <v>0</v>
      </c>
      <c r="I28" s="116">
        <v>1083</v>
      </c>
      <c r="J28" s="116"/>
      <c r="K28" s="116">
        <v>0</v>
      </c>
      <c r="L28" s="116">
        <v>182168</v>
      </c>
      <c r="M28" s="116">
        <f>SUM(N28,+U28)</f>
        <v>78223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78223</v>
      </c>
      <c r="V28" s="116">
        <f>+SUM(D28,M28)</f>
        <v>261474</v>
      </c>
      <c r="W28" s="116">
        <f>+SUM(E28,N28)</f>
        <v>1083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1083</v>
      </c>
      <c r="AB28" s="116">
        <f>+SUM(J28,S28)</f>
        <v>0</v>
      </c>
      <c r="AC28" s="116">
        <f>+SUM(K28,T28)</f>
        <v>0</v>
      </c>
      <c r="AD28" s="116">
        <f>+SUM(L28,U28)</f>
        <v>260391</v>
      </c>
      <c r="AE28" s="206" t="s">
        <v>325</v>
      </c>
    </row>
    <row r="29" spans="1:31" ht="13.5" customHeight="1" x14ac:dyDescent="0.15">
      <c r="A29" s="114" t="s">
        <v>39</v>
      </c>
      <c r="B29" s="115" t="s">
        <v>374</v>
      </c>
      <c r="C29" s="114" t="s">
        <v>375</v>
      </c>
      <c r="D29" s="116">
        <f>SUM(E29,+L29)</f>
        <v>207340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207340</v>
      </c>
      <c r="M29" s="116">
        <f>SUM(N29,+U29)</f>
        <v>102769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102769</v>
      </c>
      <c r="V29" s="116">
        <f>+SUM(D29,M29)</f>
        <v>310109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0</v>
      </c>
      <c r="AD29" s="116">
        <f>+SUM(L29,U29)</f>
        <v>310109</v>
      </c>
      <c r="AE29" s="206" t="s">
        <v>325</v>
      </c>
    </row>
    <row r="30" spans="1:31" ht="13.5" customHeight="1" x14ac:dyDescent="0.15">
      <c r="A30" s="114" t="s">
        <v>39</v>
      </c>
      <c r="B30" s="115" t="s">
        <v>376</v>
      </c>
      <c r="C30" s="114" t="s">
        <v>377</v>
      </c>
      <c r="D30" s="116">
        <f>SUM(E30,+L30)</f>
        <v>204535</v>
      </c>
      <c r="E30" s="116">
        <f>+SUM(F30:I30,K30)</f>
        <v>24248</v>
      </c>
      <c r="F30" s="116">
        <v>0</v>
      </c>
      <c r="G30" s="116">
        <v>4670</v>
      </c>
      <c r="H30" s="116">
        <v>0</v>
      </c>
      <c r="I30" s="116">
        <v>15111</v>
      </c>
      <c r="J30" s="116"/>
      <c r="K30" s="116">
        <v>4467</v>
      </c>
      <c r="L30" s="116">
        <v>180287</v>
      </c>
      <c r="M30" s="116">
        <f>SUM(N30,+U30)</f>
        <v>83752</v>
      </c>
      <c r="N30" s="116">
        <f>+SUM(O30:R30,T30)</f>
        <v>37177</v>
      </c>
      <c r="O30" s="116">
        <v>0</v>
      </c>
      <c r="P30" s="116">
        <v>0</v>
      </c>
      <c r="Q30" s="116">
        <v>0</v>
      </c>
      <c r="R30" s="116">
        <v>37001</v>
      </c>
      <c r="S30" s="116"/>
      <c r="T30" s="116">
        <v>176</v>
      </c>
      <c r="U30" s="116">
        <v>46575</v>
      </c>
      <c r="V30" s="116">
        <f>+SUM(D30,M30)</f>
        <v>288287</v>
      </c>
      <c r="W30" s="116">
        <f>+SUM(E30,N30)</f>
        <v>61425</v>
      </c>
      <c r="X30" s="116">
        <f>+SUM(F30,O30)</f>
        <v>0</v>
      </c>
      <c r="Y30" s="116">
        <f>+SUM(G30,P30)</f>
        <v>4670</v>
      </c>
      <c r="Z30" s="116">
        <f>+SUM(H30,Q30)</f>
        <v>0</v>
      </c>
      <c r="AA30" s="116">
        <f>+SUM(I30,R30)</f>
        <v>52112</v>
      </c>
      <c r="AB30" s="116">
        <f>+SUM(J30,S30)</f>
        <v>0</v>
      </c>
      <c r="AC30" s="116">
        <f>+SUM(K30,T30)</f>
        <v>4643</v>
      </c>
      <c r="AD30" s="116">
        <f>+SUM(L30,U30)</f>
        <v>226862</v>
      </c>
      <c r="AE30" s="206" t="s">
        <v>325</v>
      </c>
    </row>
    <row r="31" spans="1:31" ht="13.5" customHeight="1" x14ac:dyDescent="0.15">
      <c r="A31" s="114" t="s">
        <v>39</v>
      </c>
      <c r="B31" s="115" t="s">
        <v>326</v>
      </c>
      <c r="C31" s="114" t="s">
        <v>327</v>
      </c>
      <c r="D31" s="116">
        <f>SUM(E31,+L31)</f>
        <v>205157</v>
      </c>
      <c r="E31" s="116">
        <f>+SUM(F31:I31,K31)</f>
        <v>98779</v>
      </c>
      <c r="F31" s="116">
        <v>0</v>
      </c>
      <c r="G31" s="116">
        <v>0</v>
      </c>
      <c r="H31" s="116">
        <v>0</v>
      </c>
      <c r="I31" s="116">
        <v>98729</v>
      </c>
      <c r="J31" s="116">
        <v>899092</v>
      </c>
      <c r="K31" s="116">
        <v>50</v>
      </c>
      <c r="L31" s="116">
        <v>106378</v>
      </c>
      <c r="M31" s="116">
        <f>SUM(N31,+U31)</f>
        <v>81181</v>
      </c>
      <c r="N31" s="116">
        <f>+SUM(O31:R31,T31)</f>
        <v>41334</v>
      </c>
      <c r="O31" s="116">
        <v>0</v>
      </c>
      <c r="P31" s="116">
        <v>0</v>
      </c>
      <c r="Q31" s="116">
        <v>0</v>
      </c>
      <c r="R31" s="116">
        <v>41107</v>
      </c>
      <c r="S31" s="116">
        <v>472416</v>
      </c>
      <c r="T31" s="116">
        <v>227</v>
      </c>
      <c r="U31" s="116">
        <v>39847</v>
      </c>
      <c r="V31" s="116">
        <f>+SUM(D31,M31)</f>
        <v>286338</v>
      </c>
      <c r="W31" s="116">
        <f>+SUM(E31,N31)</f>
        <v>140113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139836</v>
      </c>
      <c r="AB31" s="116">
        <f>+SUM(J31,S31)</f>
        <v>1371508</v>
      </c>
      <c r="AC31" s="116">
        <f>+SUM(K31,T31)</f>
        <v>277</v>
      </c>
      <c r="AD31" s="116">
        <f>+SUM(L31,U31)</f>
        <v>146225</v>
      </c>
      <c r="AE31" s="206" t="s">
        <v>325</v>
      </c>
    </row>
    <row r="32" spans="1:31" ht="13.5" customHeight="1" x14ac:dyDescent="0.15">
      <c r="A32" s="114" t="s">
        <v>39</v>
      </c>
      <c r="B32" s="115" t="s">
        <v>336</v>
      </c>
      <c r="C32" s="114" t="s">
        <v>337</v>
      </c>
      <c r="D32" s="116">
        <f>SUM(E32,+L32)</f>
        <v>119471</v>
      </c>
      <c r="E32" s="116">
        <f>+SUM(F32:I32,K32)</f>
        <v>74704</v>
      </c>
      <c r="F32" s="116">
        <v>0</v>
      </c>
      <c r="G32" s="116">
        <v>0</v>
      </c>
      <c r="H32" s="116">
        <v>0</v>
      </c>
      <c r="I32" s="116">
        <v>4811</v>
      </c>
      <c r="J32" s="116">
        <v>184899</v>
      </c>
      <c r="K32" s="116">
        <v>69893</v>
      </c>
      <c r="L32" s="116">
        <v>44767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119471</v>
      </c>
      <c r="W32" s="116">
        <f>+SUM(E32,N32)</f>
        <v>74704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4811</v>
      </c>
      <c r="AB32" s="116">
        <f>+SUM(J32,S32)</f>
        <v>184899</v>
      </c>
      <c r="AC32" s="116">
        <f>+SUM(K32,T32)</f>
        <v>69893</v>
      </c>
      <c r="AD32" s="116">
        <f>+SUM(L32,U32)</f>
        <v>44767</v>
      </c>
      <c r="AE32" s="206" t="s">
        <v>325</v>
      </c>
    </row>
    <row r="33" spans="1:31" ht="13.5" customHeight="1" x14ac:dyDescent="0.15">
      <c r="A33" s="114" t="s">
        <v>39</v>
      </c>
      <c r="B33" s="115" t="s">
        <v>356</v>
      </c>
      <c r="C33" s="114" t="s">
        <v>357</v>
      </c>
      <c r="D33" s="116">
        <f>SUM(E33,+L33)</f>
        <v>180707</v>
      </c>
      <c r="E33" s="116">
        <f>+SUM(F33:I33,K33)</f>
        <v>147457</v>
      </c>
      <c r="F33" s="116">
        <v>0</v>
      </c>
      <c r="G33" s="116">
        <v>704</v>
      </c>
      <c r="H33" s="116">
        <v>0</v>
      </c>
      <c r="I33" s="116">
        <v>144956</v>
      </c>
      <c r="J33" s="116">
        <v>560974</v>
      </c>
      <c r="K33" s="116">
        <v>1797</v>
      </c>
      <c r="L33" s="116">
        <v>33250</v>
      </c>
      <c r="M33" s="116">
        <f>SUM(N33,+U33)</f>
        <v>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f>+SUM(D33,M33)</f>
        <v>180707</v>
      </c>
      <c r="W33" s="116">
        <f>+SUM(E33,N33)</f>
        <v>147457</v>
      </c>
      <c r="X33" s="116">
        <f>+SUM(F33,O33)</f>
        <v>0</v>
      </c>
      <c r="Y33" s="116">
        <f>+SUM(G33,P33)</f>
        <v>704</v>
      </c>
      <c r="Z33" s="116">
        <f>+SUM(H33,Q33)</f>
        <v>0</v>
      </c>
      <c r="AA33" s="116">
        <f>+SUM(I33,R33)</f>
        <v>144956</v>
      </c>
      <c r="AB33" s="116">
        <f>+SUM(J33,S33)</f>
        <v>560974</v>
      </c>
      <c r="AC33" s="116">
        <f>+SUM(K33,T33)</f>
        <v>1797</v>
      </c>
      <c r="AD33" s="116">
        <f>+SUM(L33,U33)</f>
        <v>33250</v>
      </c>
      <c r="AE33" s="206" t="s">
        <v>325</v>
      </c>
    </row>
    <row r="34" spans="1:31" ht="13.5" customHeight="1" x14ac:dyDescent="0.15">
      <c r="A34" s="114" t="s">
        <v>39</v>
      </c>
      <c r="B34" s="115" t="s">
        <v>332</v>
      </c>
      <c r="C34" s="114" t="s">
        <v>333</v>
      </c>
      <c r="D34" s="116">
        <f>SUM(E34,+L34)</f>
        <v>953836</v>
      </c>
      <c r="E34" s="116">
        <f>+SUM(F34:I34,K34)</f>
        <v>953836</v>
      </c>
      <c r="F34" s="116">
        <v>311257</v>
      </c>
      <c r="G34" s="116">
        <v>0</v>
      </c>
      <c r="H34" s="116">
        <v>560100</v>
      </c>
      <c r="I34" s="116">
        <v>343</v>
      </c>
      <c r="J34" s="116">
        <v>1947346</v>
      </c>
      <c r="K34" s="116">
        <v>82136</v>
      </c>
      <c r="L34" s="116">
        <v>0</v>
      </c>
      <c r="M34" s="116">
        <f>SUM(N34,+U34)</f>
        <v>1529</v>
      </c>
      <c r="N34" s="116">
        <f>+SUM(O34:R34,T34)</f>
        <v>1529</v>
      </c>
      <c r="O34" s="116">
        <v>0</v>
      </c>
      <c r="P34" s="116">
        <v>0</v>
      </c>
      <c r="Q34" s="116">
        <v>0</v>
      </c>
      <c r="R34" s="116">
        <v>346</v>
      </c>
      <c r="S34" s="116">
        <v>348025</v>
      </c>
      <c r="T34" s="116">
        <v>1183</v>
      </c>
      <c r="U34" s="116">
        <v>0</v>
      </c>
      <c r="V34" s="116">
        <f>+SUM(D34,M34)</f>
        <v>955365</v>
      </c>
      <c r="W34" s="116">
        <f>+SUM(E34,N34)</f>
        <v>955365</v>
      </c>
      <c r="X34" s="116">
        <f>+SUM(F34,O34)</f>
        <v>311257</v>
      </c>
      <c r="Y34" s="116">
        <f>+SUM(G34,P34)</f>
        <v>0</v>
      </c>
      <c r="Z34" s="116">
        <f>+SUM(H34,Q34)</f>
        <v>560100</v>
      </c>
      <c r="AA34" s="116">
        <f>+SUM(I34,R34)</f>
        <v>689</v>
      </c>
      <c r="AB34" s="116">
        <f>+SUM(J34,S34)</f>
        <v>2295371</v>
      </c>
      <c r="AC34" s="116">
        <f>+SUM(K34,T34)</f>
        <v>83319</v>
      </c>
      <c r="AD34" s="116">
        <f>+SUM(L34,U34)</f>
        <v>0</v>
      </c>
      <c r="AE34" s="206" t="s">
        <v>325</v>
      </c>
    </row>
    <row r="35" spans="1:31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1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1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1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4">
    <sortCondition ref="A8:A34"/>
    <sortCondition ref="B8:B34"/>
    <sortCondition ref="C8:C3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3" man="1"/>
    <brk id="21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広島県</v>
      </c>
      <c r="B7" s="132" t="str">
        <f>'廃棄物事業経費（市町村）'!B7</f>
        <v>34000</v>
      </c>
      <c r="C7" s="131" t="s">
        <v>274</v>
      </c>
      <c r="D7" s="133">
        <f>+SUM(E7,J7)</f>
        <v>10909891</v>
      </c>
      <c r="E7" s="133">
        <f>+SUM(F7:I7)</f>
        <v>10793099</v>
      </c>
      <c r="F7" s="133">
        <f t="shared" ref="F7:K7" si="0">SUM(F$8:F$257)</f>
        <v>0</v>
      </c>
      <c r="G7" s="133">
        <f t="shared" si="0"/>
        <v>9351013</v>
      </c>
      <c r="H7" s="133">
        <f t="shared" si="0"/>
        <v>341472</v>
      </c>
      <c r="I7" s="133">
        <f t="shared" si="0"/>
        <v>1100614</v>
      </c>
      <c r="J7" s="133">
        <f t="shared" si="0"/>
        <v>116792</v>
      </c>
      <c r="K7" s="133">
        <f t="shared" si="0"/>
        <v>3416</v>
      </c>
      <c r="L7" s="133">
        <f>+SUM(M7,R7,V7,W7,AC7)</f>
        <v>37341028</v>
      </c>
      <c r="M7" s="133">
        <f>+SUM(N7:Q7)</f>
        <v>6296503</v>
      </c>
      <c r="N7" s="133">
        <f>SUM(N$8:N$257)</f>
        <v>2983543</v>
      </c>
      <c r="O7" s="133">
        <f>SUM(O$8:O$257)</f>
        <v>2738677</v>
      </c>
      <c r="P7" s="133">
        <f>SUM(P$8:P$257)</f>
        <v>490332</v>
      </c>
      <c r="Q7" s="133">
        <f>SUM(Q$8:Q$257)</f>
        <v>83951</v>
      </c>
      <c r="R7" s="133">
        <f>+SUM(S7:U7)</f>
        <v>5266673</v>
      </c>
      <c r="S7" s="133">
        <f>SUM(S$8:S$257)</f>
        <v>648759</v>
      </c>
      <c r="T7" s="133">
        <f>SUM(T$8:T$257)</f>
        <v>4176817</v>
      </c>
      <c r="U7" s="133">
        <f>SUM(U$8:U$257)</f>
        <v>441097</v>
      </c>
      <c r="V7" s="133">
        <f>SUM(V$8:V$257)</f>
        <v>179591</v>
      </c>
      <c r="W7" s="133">
        <f>+SUM(X7:AA7)</f>
        <v>25556236</v>
      </c>
      <c r="X7" s="133">
        <f t="shared" ref="X7:AD7" si="1">SUM(X$8:X$257)</f>
        <v>11586643</v>
      </c>
      <c r="Y7" s="133">
        <f t="shared" si="1"/>
        <v>12112542</v>
      </c>
      <c r="Z7" s="133">
        <f t="shared" si="1"/>
        <v>943581</v>
      </c>
      <c r="AA7" s="133">
        <f t="shared" si="1"/>
        <v>913470</v>
      </c>
      <c r="AB7" s="133">
        <f t="shared" si="1"/>
        <v>3588895</v>
      </c>
      <c r="AC7" s="133">
        <f t="shared" si="1"/>
        <v>42025</v>
      </c>
      <c r="AD7" s="133">
        <f t="shared" si="1"/>
        <v>632615</v>
      </c>
      <c r="AE7" s="133">
        <f>+SUM(D7,L7,AD7)</f>
        <v>48883534</v>
      </c>
      <c r="AF7" s="133">
        <f>+SUM(AG7,AL7)</f>
        <v>345738</v>
      </c>
      <c r="AG7" s="133">
        <f>+SUM(AH7:AK7)</f>
        <v>344935</v>
      </c>
      <c r="AH7" s="133">
        <f t="shared" ref="AH7:AM7" si="2">SUM(AH$8:AH$257)</f>
        <v>0</v>
      </c>
      <c r="AI7" s="133">
        <f t="shared" si="2"/>
        <v>344768</v>
      </c>
      <c r="AJ7" s="133">
        <f t="shared" si="2"/>
        <v>0</v>
      </c>
      <c r="AK7" s="133">
        <f t="shared" si="2"/>
        <v>167</v>
      </c>
      <c r="AL7" s="133">
        <f t="shared" si="2"/>
        <v>803</v>
      </c>
      <c r="AM7" s="133">
        <f t="shared" si="2"/>
        <v>0</v>
      </c>
      <c r="AN7" s="133">
        <f>+SUM(AO7,AT7,AX7,AY7,BE7)</f>
        <v>5243958</v>
      </c>
      <c r="AO7" s="133">
        <f>+SUM(AP7:AS7)</f>
        <v>673553</v>
      </c>
      <c r="AP7" s="133">
        <f>SUM(AP$8:AP$257)</f>
        <v>426405</v>
      </c>
      <c r="AQ7" s="133">
        <f>SUM(AQ$8:AQ$257)</f>
        <v>155902</v>
      </c>
      <c r="AR7" s="133">
        <f>SUM(AR$8:AR$257)</f>
        <v>91246</v>
      </c>
      <c r="AS7" s="133">
        <f>SUM(AS$8:AS$257)</f>
        <v>0</v>
      </c>
      <c r="AT7" s="133">
        <f>+SUM(AU7:AW7)</f>
        <v>1509378</v>
      </c>
      <c r="AU7" s="133">
        <f>SUM(AU$8:AU$257)</f>
        <v>75755</v>
      </c>
      <c r="AV7" s="133">
        <f>SUM(AV$8:AV$257)</f>
        <v>1226635</v>
      </c>
      <c r="AW7" s="133">
        <f>SUM(AW$8:AW$257)</f>
        <v>206988</v>
      </c>
      <c r="AX7" s="133">
        <f>SUM(AX$8:AX$257)</f>
        <v>9892</v>
      </c>
      <c r="AY7" s="133">
        <f>+SUM(AZ7:BC7)</f>
        <v>3041188</v>
      </c>
      <c r="AZ7" s="133">
        <f t="shared" ref="AZ7:BF7" si="3">SUM(AZ$8:AZ$257)</f>
        <v>1362863</v>
      </c>
      <c r="BA7" s="133">
        <f t="shared" si="3"/>
        <v>1576171</v>
      </c>
      <c r="BB7" s="133">
        <f t="shared" si="3"/>
        <v>13386</v>
      </c>
      <c r="BC7" s="133">
        <f t="shared" si="3"/>
        <v>88768</v>
      </c>
      <c r="BD7" s="133">
        <f t="shared" si="3"/>
        <v>820441</v>
      </c>
      <c r="BE7" s="133">
        <f t="shared" si="3"/>
        <v>9947</v>
      </c>
      <c r="BF7" s="133">
        <f t="shared" si="3"/>
        <v>94915</v>
      </c>
      <c r="BG7" s="133">
        <f>+SUM(BF7,AN7,AF7)</f>
        <v>5684611</v>
      </c>
      <c r="BH7" s="133">
        <f t="shared" ref="BH7:CI7" si="4">SUM(D7,AF7)</f>
        <v>11255629</v>
      </c>
      <c r="BI7" s="133">
        <f>SUM(E7,AG7)</f>
        <v>11138034</v>
      </c>
      <c r="BJ7" s="133">
        <f t="shared" si="4"/>
        <v>0</v>
      </c>
      <c r="BK7" s="133">
        <f t="shared" si="4"/>
        <v>9695781</v>
      </c>
      <c r="BL7" s="133">
        <f t="shared" si="4"/>
        <v>341472</v>
      </c>
      <c r="BM7" s="133">
        <f t="shared" si="4"/>
        <v>1100781</v>
      </c>
      <c r="BN7" s="133">
        <f t="shared" si="4"/>
        <v>117595</v>
      </c>
      <c r="BO7" s="133">
        <f t="shared" si="4"/>
        <v>3416</v>
      </c>
      <c r="BP7" s="133">
        <f t="shared" si="4"/>
        <v>42584986</v>
      </c>
      <c r="BQ7" s="133">
        <f t="shared" si="4"/>
        <v>6970056</v>
      </c>
      <c r="BR7" s="133">
        <f t="shared" si="4"/>
        <v>3409948</v>
      </c>
      <c r="BS7" s="133">
        <f t="shared" si="4"/>
        <v>2894579</v>
      </c>
      <c r="BT7" s="133">
        <f t="shared" si="4"/>
        <v>581578</v>
      </c>
      <c r="BU7" s="133">
        <f t="shared" si="4"/>
        <v>83951</v>
      </c>
      <c r="BV7" s="133">
        <f t="shared" si="4"/>
        <v>6776051</v>
      </c>
      <c r="BW7" s="133">
        <f t="shared" si="4"/>
        <v>724514</v>
      </c>
      <c r="BX7" s="133">
        <f t="shared" si="4"/>
        <v>5403452</v>
      </c>
      <c r="BY7" s="133">
        <f t="shared" si="4"/>
        <v>648085</v>
      </c>
      <c r="BZ7" s="133">
        <f t="shared" si="4"/>
        <v>189483</v>
      </c>
      <c r="CA7" s="133">
        <f t="shared" si="4"/>
        <v>28597424</v>
      </c>
      <c r="CB7" s="133">
        <f t="shared" si="4"/>
        <v>12949506</v>
      </c>
      <c r="CC7" s="133">
        <f t="shared" si="4"/>
        <v>13688713</v>
      </c>
      <c r="CD7" s="133">
        <f t="shared" si="4"/>
        <v>956967</v>
      </c>
      <c r="CE7" s="133">
        <f t="shared" si="4"/>
        <v>1002238</v>
      </c>
      <c r="CF7" s="133">
        <f t="shared" si="4"/>
        <v>4409336</v>
      </c>
      <c r="CG7" s="133">
        <f t="shared" si="4"/>
        <v>51972</v>
      </c>
      <c r="CH7" s="133">
        <f t="shared" si="4"/>
        <v>727530</v>
      </c>
      <c r="CI7" s="133">
        <f t="shared" si="4"/>
        <v>54568145</v>
      </c>
    </row>
    <row r="8" spans="1:87" ht="13.5" customHeight="1" x14ac:dyDescent="0.15">
      <c r="A8" s="114" t="s">
        <v>39</v>
      </c>
      <c r="B8" s="115" t="s">
        <v>323</v>
      </c>
      <c r="C8" s="114" t="s">
        <v>324</v>
      </c>
      <c r="D8" s="116">
        <f>+SUM(E8,J8)</f>
        <v>2446499</v>
      </c>
      <c r="E8" s="116">
        <f>+SUM(F8:I8)</f>
        <v>2411043</v>
      </c>
      <c r="F8" s="116">
        <v>0</v>
      </c>
      <c r="G8" s="116">
        <v>2212200</v>
      </c>
      <c r="H8" s="116">
        <v>198843</v>
      </c>
      <c r="I8" s="116">
        <v>0</v>
      </c>
      <c r="J8" s="116">
        <v>35456</v>
      </c>
      <c r="K8" s="116">
        <v>0</v>
      </c>
      <c r="L8" s="116">
        <f>+SUM(M8,R8,V8,W8,AC8)</f>
        <v>15418095</v>
      </c>
      <c r="M8" s="116">
        <f>+SUM(N8:Q8)</f>
        <v>3793323</v>
      </c>
      <c r="N8" s="116">
        <v>1659610</v>
      </c>
      <c r="O8" s="116">
        <v>1673049</v>
      </c>
      <c r="P8" s="116">
        <v>403572</v>
      </c>
      <c r="Q8" s="116">
        <v>57092</v>
      </c>
      <c r="R8" s="116">
        <f>+SUM(S8:U8)</f>
        <v>1529106</v>
      </c>
      <c r="S8" s="116">
        <v>160618</v>
      </c>
      <c r="T8" s="116">
        <v>1345801</v>
      </c>
      <c r="U8" s="116">
        <v>22687</v>
      </c>
      <c r="V8" s="116">
        <v>29216</v>
      </c>
      <c r="W8" s="116">
        <f>+SUM(X8:AA8)</f>
        <v>10066450</v>
      </c>
      <c r="X8" s="116">
        <v>5404493</v>
      </c>
      <c r="Y8" s="116">
        <v>3751889</v>
      </c>
      <c r="Z8" s="116">
        <v>460005</v>
      </c>
      <c r="AA8" s="116">
        <v>450063</v>
      </c>
      <c r="AB8" s="116">
        <v>0</v>
      </c>
      <c r="AC8" s="116">
        <v>0</v>
      </c>
      <c r="AD8" s="116">
        <v>0</v>
      </c>
      <c r="AE8" s="116">
        <f>+SUM(D8,L8,AD8)</f>
        <v>17864594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887542</v>
      </c>
      <c r="AO8" s="116">
        <f>+SUM(AP8:AS8)</f>
        <v>139893</v>
      </c>
      <c r="AP8" s="116">
        <v>93262</v>
      </c>
      <c r="AQ8" s="116">
        <v>46631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747649</v>
      </c>
      <c r="AZ8" s="116">
        <v>707391</v>
      </c>
      <c r="BA8" s="116">
        <v>0</v>
      </c>
      <c r="BB8" s="116">
        <v>0</v>
      </c>
      <c r="BC8" s="116">
        <v>40258</v>
      </c>
      <c r="BD8" s="116">
        <v>276846</v>
      </c>
      <c r="BE8" s="116">
        <v>0</v>
      </c>
      <c r="BF8" s="116">
        <v>0</v>
      </c>
      <c r="BG8" s="116">
        <f>+SUM(BF8,AN8,AF8)</f>
        <v>887542</v>
      </c>
      <c r="BH8" s="116">
        <f>SUM(D8,AF8)</f>
        <v>2446499</v>
      </c>
      <c r="BI8" s="116">
        <f>SUM(E8,AG8)</f>
        <v>2411043</v>
      </c>
      <c r="BJ8" s="116">
        <f>SUM(F8,AH8)</f>
        <v>0</v>
      </c>
      <c r="BK8" s="116">
        <f>SUM(G8,AI8)</f>
        <v>2212200</v>
      </c>
      <c r="BL8" s="116">
        <f>SUM(H8,AJ8)</f>
        <v>198843</v>
      </c>
      <c r="BM8" s="116">
        <f>SUM(I8,AK8)</f>
        <v>0</v>
      </c>
      <c r="BN8" s="116">
        <f>SUM(J8,AL8)</f>
        <v>35456</v>
      </c>
      <c r="BO8" s="116">
        <f>SUM(K8,AM8)</f>
        <v>0</v>
      </c>
      <c r="BP8" s="116">
        <f>SUM(L8,AN8)</f>
        <v>16305637</v>
      </c>
      <c r="BQ8" s="116">
        <f>SUM(M8,AO8)</f>
        <v>3933216</v>
      </c>
      <c r="BR8" s="116">
        <f>SUM(N8,AP8)</f>
        <v>1752872</v>
      </c>
      <c r="BS8" s="116">
        <f>SUM(O8,AQ8)</f>
        <v>1719680</v>
      </c>
      <c r="BT8" s="116">
        <f>SUM(P8,AR8)</f>
        <v>403572</v>
      </c>
      <c r="BU8" s="116">
        <f>SUM(Q8,AS8)</f>
        <v>57092</v>
      </c>
      <c r="BV8" s="116">
        <f>SUM(R8,AT8)</f>
        <v>1529106</v>
      </c>
      <c r="BW8" s="116">
        <f>SUM(S8,AU8)</f>
        <v>160618</v>
      </c>
      <c r="BX8" s="116">
        <f>SUM(T8,AV8)</f>
        <v>1345801</v>
      </c>
      <c r="BY8" s="116">
        <f>SUM(U8,AW8)</f>
        <v>22687</v>
      </c>
      <c r="BZ8" s="116">
        <f>SUM(V8,AX8)</f>
        <v>29216</v>
      </c>
      <c r="CA8" s="116">
        <f>SUM(W8,AY8)</f>
        <v>10814099</v>
      </c>
      <c r="CB8" s="116">
        <f>SUM(X8,AZ8)</f>
        <v>6111884</v>
      </c>
      <c r="CC8" s="116">
        <f>SUM(Y8,BA8)</f>
        <v>3751889</v>
      </c>
      <c r="CD8" s="116">
        <f>SUM(Z8,BB8)</f>
        <v>460005</v>
      </c>
      <c r="CE8" s="116">
        <f>SUM(AA8,BC8)</f>
        <v>490321</v>
      </c>
      <c r="CF8" s="116">
        <f>SUM(AB8,BD8)</f>
        <v>276846</v>
      </c>
      <c r="CG8" s="116">
        <f>SUM(AC8,BE8)</f>
        <v>0</v>
      </c>
      <c r="CH8" s="116">
        <f>SUM(AD8,BF8)</f>
        <v>0</v>
      </c>
      <c r="CI8" s="116">
        <f>SUM(AE8,BG8)</f>
        <v>18752136</v>
      </c>
    </row>
    <row r="9" spans="1:87" ht="13.5" customHeight="1" x14ac:dyDescent="0.15">
      <c r="A9" s="114" t="s">
        <v>39</v>
      </c>
      <c r="B9" s="115" t="s">
        <v>328</v>
      </c>
      <c r="C9" s="114" t="s">
        <v>329</v>
      </c>
      <c r="D9" s="116">
        <f>+SUM(E9,J9)</f>
        <v>151444</v>
      </c>
      <c r="E9" s="116">
        <f>+SUM(F9:I9)</f>
        <v>84488</v>
      </c>
      <c r="F9" s="116">
        <v>0</v>
      </c>
      <c r="G9" s="116">
        <v>83950</v>
      </c>
      <c r="H9" s="116">
        <v>0</v>
      </c>
      <c r="I9" s="116">
        <v>538</v>
      </c>
      <c r="J9" s="116">
        <v>66956</v>
      </c>
      <c r="K9" s="116">
        <v>0</v>
      </c>
      <c r="L9" s="116">
        <f>+SUM(M9,R9,V9,W9,AC9)</f>
        <v>3039294</v>
      </c>
      <c r="M9" s="116">
        <f>+SUM(N9:Q9)</f>
        <v>554064</v>
      </c>
      <c r="N9" s="116">
        <v>110494</v>
      </c>
      <c r="O9" s="116">
        <v>408946</v>
      </c>
      <c r="P9" s="116">
        <v>27258</v>
      </c>
      <c r="Q9" s="116">
        <v>7366</v>
      </c>
      <c r="R9" s="116">
        <f>+SUM(S9:U9)</f>
        <v>201575</v>
      </c>
      <c r="S9" s="116">
        <v>157104</v>
      </c>
      <c r="T9" s="116">
        <v>40758</v>
      </c>
      <c r="U9" s="116">
        <v>3713</v>
      </c>
      <c r="V9" s="116">
        <v>21913</v>
      </c>
      <c r="W9" s="116">
        <f>+SUM(X9:AA9)</f>
        <v>2261742</v>
      </c>
      <c r="X9" s="116">
        <v>606567</v>
      </c>
      <c r="Y9" s="116">
        <v>1534481</v>
      </c>
      <c r="Z9" s="116">
        <v>114895</v>
      </c>
      <c r="AA9" s="116">
        <v>5799</v>
      </c>
      <c r="AB9" s="116">
        <v>0</v>
      </c>
      <c r="AC9" s="116">
        <v>0</v>
      </c>
      <c r="AD9" s="116">
        <v>877</v>
      </c>
      <c r="AE9" s="116">
        <f>+SUM(D9,L9,AD9)</f>
        <v>3191615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396109</v>
      </c>
      <c r="AO9" s="116">
        <f>+SUM(AP9:AS9)</f>
        <v>36831</v>
      </c>
      <c r="AP9" s="116">
        <v>0</v>
      </c>
      <c r="AQ9" s="116">
        <v>0</v>
      </c>
      <c r="AR9" s="116">
        <v>36831</v>
      </c>
      <c r="AS9" s="116">
        <v>0</v>
      </c>
      <c r="AT9" s="116">
        <f>+SUM(AU9:AW9)</f>
        <v>81104</v>
      </c>
      <c r="AU9" s="116">
        <v>4030</v>
      </c>
      <c r="AV9" s="116">
        <v>77074</v>
      </c>
      <c r="AW9" s="116">
        <v>0</v>
      </c>
      <c r="AX9" s="116">
        <v>0</v>
      </c>
      <c r="AY9" s="116">
        <f>+SUM(AZ9:BC9)</f>
        <v>278174</v>
      </c>
      <c r="AZ9" s="116">
        <v>139901</v>
      </c>
      <c r="BA9" s="116">
        <v>138273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396109</v>
      </c>
      <c r="BH9" s="116">
        <f>SUM(D9,AF9)</f>
        <v>151444</v>
      </c>
      <c r="BI9" s="116">
        <f>SUM(E9,AG9)</f>
        <v>84488</v>
      </c>
      <c r="BJ9" s="116">
        <f>SUM(F9,AH9)</f>
        <v>0</v>
      </c>
      <c r="BK9" s="116">
        <f>SUM(G9,AI9)</f>
        <v>83950</v>
      </c>
      <c r="BL9" s="116">
        <f>SUM(H9,AJ9)</f>
        <v>0</v>
      </c>
      <c r="BM9" s="116">
        <f>SUM(I9,AK9)</f>
        <v>538</v>
      </c>
      <c r="BN9" s="116">
        <f>SUM(J9,AL9)</f>
        <v>66956</v>
      </c>
      <c r="BO9" s="116">
        <f>SUM(K9,AM9)</f>
        <v>0</v>
      </c>
      <c r="BP9" s="116">
        <f>SUM(L9,AN9)</f>
        <v>3435403</v>
      </c>
      <c r="BQ9" s="116">
        <f>SUM(M9,AO9)</f>
        <v>590895</v>
      </c>
      <c r="BR9" s="116">
        <f>SUM(N9,AP9)</f>
        <v>110494</v>
      </c>
      <c r="BS9" s="116">
        <f>SUM(O9,AQ9)</f>
        <v>408946</v>
      </c>
      <c r="BT9" s="116">
        <f>SUM(P9,AR9)</f>
        <v>64089</v>
      </c>
      <c r="BU9" s="116">
        <f>SUM(Q9,AS9)</f>
        <v>7366</v>
      </c>
      <c r="BV9" s="116">
        <f>SUM(R9,AT9)</f>
        <v>282679</v>
      </c>
      <c r="BW9" s="116">
        <f>SUM(S9,AU9)</f>
        <v>161134</v>
      </c>
      <c r="BX9" s="116">
        <f>SUM(T9,AV9)</f>
        <v>117832</v>
      </c>
      <c r="BY9" s="116">
        <f>SUM(U9,AW9)</f>
        <v>3713</v>
      </c>
      <c r="BZ9" s="116">
        <f>SUM(V9,AX9)</f>
        <v>21913</v>
      </c>
      <c r="CA9" s="116">
        <f>SUM(W9,AY9)</f>
        <v>2539916</v>
      </c>
      <c r="CB9" s="116">
        <f>SUM(X9,AZ9)</f>
        <v>746468</v>
      </c>
      <c r="CC9" s="116">
        <f>SUM(Y9,BA9)</f>
        <v>1672754</v>
      </c>
      <c r="CD9" s="116">
        <f>SUM(Z9,BB9)</f>
        <v>114895</v>
      </c>
      <c r="CE9" s="116">
        <f>SUM(AA9,BC9)</f>
        <v>5799</v>
      </c>
      <c r="CF9" s="116">
        <f>SUM(AB9,BD9)</f>
        <v>0</v>
      </c>
      <c r="CG9" s="116">
        <f>SUM(AC9,BE9)</f>
        <v>0</v>
      </c>
      <c r="CH9" s="116">
        <f>SUM(AD9,BF9)</f>
        <v>877</v>
      </c>
      <c r="CI9" s="116">
        <f>SUM(AE9,BG9)</f>
        <v>3587724</v>
      </c>
    </row>
    <row r="10" spans="1:87" ht="13.5" customHeight="1" x14ac:dyDescent="0.15">
      <c r="A10" s="114" t="s">
        <v>39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168069</v>
      </c>
      <c r="M10" s="116">
        <f>+SUM(N10:Q10)</f>
        <v>6108</v>
      </c>
      <c r="N10" s="116">
        <v>6108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161961</v>
      </c>
      <c r="X10" s="116">
        <v>159906</v>
      </c>
      <c r="Y10" s="116">
        <v>0</v>
      </c>
      <c r="Z10" s="116">
        <v>0</v>
      </c>
      <c r="AA10" s="116">
        <v>2055</v>
      </c>
      <c r="AB10" s="116">
        <v>234700</v>
      </c>
      <c r="AC10" s="116">
        <v>0</v>
      </c>
      <c r="AD10" s="116">
        <v>22852</v>
      </c>
      <c r="AE10" s="116">
        <f>+SUM(D10,L10,AD10)</f>
        <v>190921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6107</v>
      </c>
      <c r="AO10" s="116">
        <f>+SUM(AP10:AS10)</f>
        <v>6107</v>
      </c>
      <c r="AP10" s="116">
        <v>6107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41459</v>
      </c>
      <c r="BE10" s="116">
        <v>0</v>
      </c>
      <c r="BF10" s="116">
        <v>0</v>
      </c>
      <c r="BG10" s="116">
        <f>+SUM(BF10,AN10,AF10)</f>
        <v>6107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174176</v>
      </c>
      <c r="BQ10" s="116">
        <f>SUM(M10,AO10)</f>
        <v>12215</v>
      </c>
      <c r="BR10" s="116">
        <f>SUM(N10,AP10)</f>
        <v>12215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161961</v>
      </c>
      <c r="CB10" s="116">
        <f>SUM(X10,AZ10)</f>
        <v>159906</v>
      </c>
      <c r="CC10" s="116">
        <f>SUM(Y10,BA10)</f>
        <v>0</v>
      </c>
      <c r="CD10" s="116">
        <f>SUM(Z10,BB10)</f>
        <v>0</v>
      </c>
      <c r="CE10" s="116">
        <f>SUM(AA10,BC10)</f>
        <v>2055</v>
      </c>
      <c r="CF10" s="116">
        <f>SUM(AB10,BD10)</f>
        <v>276159</v>
      </c>
      <c r="CG10" s="116">
        <f>SUM(AC10,BE10)</f>
        <v>0</v>
      </c>
      <c r="CH10" s="116">
        <f>SUM(AD10,BF10)</f>
        <v>22852</v>
      </c>
      <c r="CI10" s="116">
        <f>SUM(AE10,BG10)</f>
        <v>197028</v>
      </c>
    </row>
    <row r="11" spans="1:87" ht="13.5" customHeight="1" x14ac:dyDescent="0.15">
      <c r="A11" s="114" t="s">
        <v>39</v>
      </c>
      <c r="B11" s="115" t="s">
        <v>334</v>
      </c>
      <c r="C11" s="114" t="s">
        <v>335</v>
      </c>
      <c r="D11" s="116">
        <f>+SUM(E11,J11)</f>
        <v>219813</v>
      </c>
      <c r="E11" s="116">
        <f>+SUM(F11:I11)</f>
        <v>219813</v>
      </c>
      <c r="F11" s="116">
        <v>0</v>
      </c>
      <c r="G11" s="116">
        <v>219813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975063</v>
      </c>
      <c r="M11" s="116">
        <f>+SUM(N11:Q11)</f>
        <v>153821</v>
      </c>
      <c r="N11" s="116">
        <v>80184</v>
      </c>
      <c r="O11" s="116">
        <v>55786</v>
      </c>
      <c r="P11" s="116">
        <v>17851</v>
      </c>
      <c r="Q11" s="116">
        <v>0</v>
      </c>
      <c r="R11" s="116">
        <f>+SUM(S11:U11)</f>
        <v>300584</v>
      </c>
      <c r="S11" s="116">
        <v>9680</v>
      </c>
      <c r="T11" s="116">
        <v>249002</v>
      </c>
      <c r="U11" s="116">
        <v>41902</v>
      </c>
      <c r="V11" s="116">
        <v>0</v>
      </c>
      <c r="W11" s="116">
        <f>+SUM(X11:AA11)</f>
        <v>520658</v>
      </c>
      <c r="X11" s="116">
        <v>353447</v>
      </c>
      <c r="Y11" s="116">
        <v>146101</v>
      </c>
      <c r="Z11" s="116">
        <v>21110</v>
      </c>
      <c r="AA11" s="116">
        <v>0</v>
      </c>
      <c r="AB11" s="116">
        <v>157601</v>
      </c>
      <c r="AC11" s="116">
        <v>0</v>
      </c>
      <c r="AD11" s="116">
        <v>94048</v>
      </c>
      <c r="AE11" s="116">
        <f>+SUM(D11,L11,AD11)</f>
        <v>1288924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168436</v>
      </c>
      <c r="AO11" s="116">
        <f>+SUM(AP11:AS11)</f>
        <v>9315</v>
      </c>
      <c r="AP11" s="116">
        <v>9315</v>
      </c>
      <c r="AQ11" s="116">
        <v>0</v>
      </c>
      <c r="AR11" s="116">
        <v>0</v>
      </c>
      <c r="AS11" s="116">
        <v>0</v>
      </c>
      <c r="AT11" s="116">
        <f>+SUM(AU11:AW11)</f>
        <v>42759</v>
      </c>
      <c r="AU11" s="116">
        <v>3665</v>
      </c>
      <c r="AV11" s="116">
        <v>39094</v>
      </c>
      <c r="AW11" s="116">
        <v>0</v>
      </c>
      <c r="AX11" s="116">
        <v>0</v>
      </c>
      <c r="AY11" s="116">
        <f>+SUM(AZ11:BC11)</f>
        <v>116362</v>
      </c>
      <c r="AZ11" s="116">
        <v>43</v>
      </c>
      <c r="BA11" s="116">
        <v>116319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168436</v>
      </c>
      <c r="BH11" s="116">
        <f>SUM(D11,AF11)</f>
        <v>219813</v>
      </c>
      <c r="BI11" s="116">
        <f>SUM(E11,AG11)</f>
        <v>219813</v>
      </c>
      <c r="BJ11" s="116">
        <f>SUM(F11,AH11)</f>
        <v>0</v>
      </c>
      <c r="BK11" s="116">
        <f>SUM(G11,AI11)</f>
        <v>219813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1143499</v>
      </c>
      <c r="BQ11" s="116">
        <f>SUM(M11,AO11)</f>
        <v>163136</v>
      </c>
      <c r="BR11" s="116">
        <f>SUM(N11,AP11)</f>
        <v>89499</v>
      </c>
      <c r="BS11" s="116">
        <f>SUM(O11,AQ11)</f>
        <v>55786</v>
      </c>
      <c r="BT11" s="116">
        <f>SUM(P11,AR11)</f>
        <v>17851</v>
      </c>
      <c r="BU11" s="116">
        <f>SUM(Q11,AS11)</f>
        <v>0</v>
      </c>
      <c r="BV11" s="116">
        <f>SUM(R11,AT11)</f>
        <v>343343</v>
      </c>
      <c r="BW11" s="116">
        <f>SUM(S11,AU11)</f>
        <v>13345</v>
      </c>
      <c r="BX11" s="116">
        <f>SUM(T11,AV11)</f>
        <v>288096</v>
      </c>
      <c r="BY11" s="116">
        <f>SUM(U11,AW11)</f>
        <v>41902</v>
      </c>
      <c r="BZ11" s="116">
        <f>SUM(V11,AX11)</f>
        <v>0</v>
      </c>
      <c r="CA11" s="116">
        <f>SUM(W11,AY11)</f>
        <v>637020</v>
      </c>
      <c r="CB11" s="116">
        <f>SUM(X11,AZ11)</f>
        <v>353490</v>
      </c>
      <c r="CC11" s="116">
        <f>SUM(Y11,BA11)</f>
        <v>262420</v>
      </c>
      <c r="CD11" s="116">
        <f>SUM(Z11,BB11)</f>
        <v>21110</v>
      </c>
      <c r="CE11" s="116">
        <f>SUM(AA11,BC11)</f>
        <v>0</v>
      </c>
      <c r="CF11" s="116">
        <f>SUM(AB11,BD11)</f>
        <v>157601</v>
      </c>
      <c r="CG11" s="116">
        <f>SUM(AC11,BE11)</f>
        <v>0</v>
      </c>
      <c r="CH11" s="116">
        <f>SUM(AD11,BF11)</f>
        <v>94048</v>
      </c>
      <c r="CI11" s="116">
        <f>SUM(AE11,BG11)</f>
        <v>1457360</v>
      </c>
    </row>
    <row r="12" spans="1:87" ht="13.5" customHeight="1" x14ac:dyDescent="0.15">
      <c r="A12" s="114" t="s">
        <v>39</v>
      </c>
      <c r="B12" s="115" t="s">
        <v>338</v>
      </c>
      <c r="C12" s="114" t="s">
        <v>339</v>
      </c>
      <c r="D12" s="116">
        <f>+SUM(E12,J12)</f>
        <v>106911</v>
      </c>
      <c r="E12" s="116">
        <f>+SUM(F12:I12)</f>
        <v>106911</v>
      </c>
      <c r="F12" s="116">
        <v>0</v>
      </c>
      <c r="G12" s="116">
        <v>0</v>
      </c>
      <c r="H12" s="116">
        <v>106911</v>
      </c>
      <c r="I12" s="116">
        <v>0</v>
      </c>
      <c r="J12" s="116">
        <v>0</v>
      </c>
      <c r="K12" s="116">
        <v>0</v>
      </c>
      <c r="L12" s="116">
        <f>+SUM(M12,R12,V12,W12,AC12)</f>
        <v>1984958</v>
      </c>
      <c r="M12" s="116">
        <f>+SUM(N12:Q12)</f>
        <v>283856</v>
      </c>
      <c r="N12" s="116">
        <v>98170</v>
      </c>
      <c r="O12" s="116">
        <v>176719</v>
      </c>
      <c r="P12" s="116">
        <v>8967</v>
      </c>
      <c r="Q12" s="116">
        <v>0</v>
      </c>
      <c r="R12" s="116">
        <f>+SUM(S12:U12)</f>
        <v>1083072</v>
      </c>
      <c r="S12" s="116">
        <v>28806</v>
      </c>
      <c r="T12" s="116">
        <v>935634</v>
      </c>
      <c r="U12" s="116">
        <v>118632</v>
      </c>
      <c r="V12" s="116">
        <v>32990</v>
      </c>
      <c r="W12" s="116">
        <f>+SUM(X12:AA12)</f>
        <v>585040</v>
      </c>
      <c r="X12" s="116">
        <v>367161</v>
      </c>
      <c r="Y12" s="116">
        <v>167432</v>
      </c>
      <c r="Z12" s="116">
        <v>21340</v>
      </c>
      <c r="AA12" s="116">
        <v>29107</v>
      </c>
      <c r="AB12" s="116">
        <v>0</v>
      </c>
      <c r="AC12" s="116">
        <v>0</v>
      </c>
      <c r="AD12" s="116">
        <v>12516</v>
      </c>
      <c r="AE12" s="116">
        <f>+SUM(D12,L12,AD12)</f>
        <v>2104385</v>
      </c>
      <c r="AF12" s="116">
        <f>+SUM(AG12,AL12)</f>
        <v>21230</v>
      </c>
      <c r="AG12" s="116">
        <f>+SUM(AH12:AK12)</f>
        <v>21230</v>
      </c>
      <c r="AH12" s="116">
        <v>0</v>
      </c>
      <c r="AI12" s="116">
        <v>21230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622570</v>
      </c>
      <c r="AO12" s="116">
        <f>+SUM(AP12:AS12)</f>
        <v>150611</v>
      </c>
      <c r="AP12" s="116">
        <v>23131</v>
      </c>
      <c r="AQ12" s="116">
        <v>97696</v>
      </c>
      <c r="AR12" s="116">
        <v>29784</v>
      </c>
      <c r="AS12" s="116">
        <v>0</v>
      </c>
      <c r="AT12" s="116">
        <f>+SUM(AU12:AW12)</f>
        <v>425393</v>
      </c>
      <c r="AU12" s="116">
        <v>13255</v>
      </c>
      <c r="AV12" s="116">
        <v>275364</v>
      </c>
      <c r="AW12" s="116">
        <v>136774</v>
      </c>
      <c r="AX12" s="116">
        <v>9892</v>
      </c>
      <c r="AY12" s="116">
        <f>+SUM(AZ12:BC12)</f>
        <v>36674</v>
      </c>
      <c r="AZ12" s="116">
        <v>13068</v>
      </c>
      <c r="BA12" s="116">
        <v>10220</v>
      </c>
      <c r="BB12" s="116">
        <v>13386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643800</v>
      </c>
      <c r="BH12" s="116">
        <f>SUM(D12,AF12)</f>
        <v>128141</v>
      </c>
      <c r="BI12" s="116">
        <f>SUM(E12,AG12)</f>
        <v>128141</v>
      </c>
      <c r="BJ12" s="116">
        <f>SUM(F12,AH12)</f>
        <v>0</v>
      </c>
      <c r="BK12" s="116">
        <f>SUM(G12,AI12)</f>
        <v>21230</v>
      </c>
      <c r="BL12" s="116">
        <f>SUM(H12,AJ12)</f>
        <v>106911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2607528</v>
      </c>
      <c r="BQ12" s="116">
        <f>SUM(M12,AO12)</f>
        <v>434467</v>
      </c>
      <c r="BR12" s="116">
        <f>SUM(N12,AP12)</f>
        <v>121301</v>
      </c>
      <c r="BS12" s="116">
        <f>SUM(O12,AQ12)</f>
        <v>274415</v>
      </c>
      <c r="BT12" s="116">
        <f>SUM(P12,AR12)</f>
        <v>38751</v>
      </c>
      <c r="BU12" s="116">
        <f>SUM(Q12,AS12)</f>
        <v>0</v>
      </c>
      <c r="BV12" s="116">
        <f>SUM(R12,AT12)</f>
        <v>1508465</v>
      </c>
      <c r="BW12" s="116">
        <f>SUM(S12,AU12)</f>
        <v>42061</v>
      </c>
      <c r="BX12" s="116">
        <f>SUM(T12,AV12)</f>
        <v>1210998</v>
      </c>
      <c r="BY12" s="116">
        <f>SUM(U12,AW12)</f>
        <v>255406</v>
      </c>
      <c r="BZ12" s="116">
        <f>SUM(V12,AX12)</f>
        <v>42882</v>
      </c>
      <c r="CA12" s="116">
        <f>SUM(W12,AY12)</f>
        <v>621714</v>
      </c>
      <c r="CB12" s="116">
        <f>SUM(X12,AZ12)</f>
        <v>380229</v>
      </c>
      <c r="CC12" s="116">
        <f>SUM(Y12,BA12)</f>
        <v>177652</v>
      </c>
      <c r="CD12" s="116">
        <f>SUM(Z12,BB12)</f>
        <v>34726</v>
      </c>
      <c r="CE12" s="116">
        <f>SUM(AA12,BC12)</f>
        <v>29107</v>
      </c>
      <c r="CF12" s="116">
        <f>SUM(AB12,BD12)</f>
        <v>0</v>
      </c>
      <c r="CG12" s="116">
        <f>SUM(AC12,BE12)</f>
        <v>0</v>
      </c>
      <c r="CH12" s="116">
        <f>SUM(AD12,BF12)</f>
        <v>12516</v>
      </c>
      <c r="CI12" s="116">
        <f>SUM(AE12,BG12)</f>
        <v>2748185</v>
      </c>
    </row>
    <row r="13" spans="1:87" ht="13.5" customHeight="1" x14ac:dyDescent="0.15">
      <c r="A13" s="114" t="s">
        <v>39</v>
      </c>
      <c r="B13" s="115" t="s">
        <v>340</v>
      </c>
      <c r="C13" s="114" t="s">
        <v>341</v>
      </c>
      <c r="D13" s="116">
        <f>+SUM(E13,J13)</f>
        <v>5337465</v>
      </c>
      <c r="E13" s="116">
        <f>+SUM(F13:I13)</f>
        <v>5337465</v>
      </c>
      <c r="F13" s="116">
        <v>0</v>
      </c>
      <c r="G13" s="116">
        <v>5299996</v>
      </c>
      <c r="H13" s="116">
        <v>13530</v>
      </c>
      <c r="I13" s="116">
        <v>23939</v>
      </c>
      <c r="J13" s="116">
        <v>0</v>
      </c>
      <c r="K13" s="116">
        <v>0</v>
      </c>
      <c r="L13" s="116">
        <f>+SUM(M13,R13,V13,W13,AC13)</f>
        <v>4945359</v>
      </c>
      <c r="M13" s="116">
        <f>+SUM(N13:Q13)</f>
        <v>759833</v>
      </c>
      <c r="N13" s="116">
        <v>329248</v>
      </c>
      <c r="O13" s="116">
        <v>411092</v>
      </c>
      <c r="P13" s="116">
        <v>0</v>
      </c>
      <c r="Q13" s="116">
        <v>19493</v>
      </c>
      <c r="R13" s="116">
        <f>+SUM(S13:U13)</f>
        <v>381200</v>
      </c>
      <c r="S13" s="116">
        <v>73608</v>
      </c>
      <c r="T13" s="116">
        <v>243774</v>
      </c>
      <c r="U13" s="116">
        <v>63818</v>
      </c>
      <c r="V13" s="116">
        <v>43533</v>
      </c>
      <c r="W13" s="116">
        <f>+SUM(X13:AA13)</f>
        <v>3760793</v>
      </c>
      <c r="X13" s="116">
        <v>1386532</v>
      </c>
      <c r="Y13" s="116">
        <v>2306327</v>
      </c>
      <c r="Z13" s="116">
        <v>38187</v>
      </c>
      <c r="AA13" s="116">
        <v>29747</v>
      </c>
      <c r="AB13" s="116">
        <v>0</v>
      </c>
      <c r="AC13" s="116">
        <v>0</v>
      </c>
      <c r="AD13" s="116">
        <v>61161</v>
      </c>
      <c r="AE13" s="116">
        <f>+SUM(D13,L13,AD13)</f>
        <v>10343985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962147</v>
      </c>
      <c r="AO13" s="116">
        <f>+SUM(AP13:AS13)</f>
        <v>95043</v>
      </c>
      <c r="AP13" s="116">
        <v>95043</v>
      </c>
      <c r="AQ13" s="116">
        <v>0</v>
      </c>
      <c r="AR13" s="116">
        <v>0</v>
      </c>
      <c r="AS13" s="116">
        <v>0</v>
      </c>
      <c r="AT13" s="116">
        <f>+SUM(AU13:AW13)</f>
        <v>330594</v>
      </c>
      <c r="AU13" s="116">
        <v>52493</v>
      </c>
      <c r="AV13" s="116">
        <v>278101</v>
      </c>
      <c r="AW13" s="116">
        <v>0</v>
      </c>
      <c r="AX13" s="116">
        <v>0</v>
      </c>
      <c r="AY13" s="116">
        <f>+SUM(AZ13:BC13)</f>
        <v>536510</v>
      </c>
      <c r="AZ13" s="116">
        <v>136796</v>
      </c>
      <c r="BA13" s="116">
        <v>399714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962147</v>
      </c>
      <c r="BH13" s="116">
        <f>SUM(D13,AF13)</f>
        <v>5337465</v>
      </c>
      <c r="BI13" s="116">
        <f>SUM(E13,AG13)</f>
        <v>5337465</v>
      </c>
      <c r="BJ13" s="116">
        <f>SUM(F13,AH13)</f>
        <v>0</v>
      </c>
      <c r="BK13" s="116">
        <f>SUM(G13,AI13)</f>
        <v>5299996</v>
      </c>
      <c r="BL13" s="116">
        <f>SUM(H13,AJ13)</f>
        <v>13530</v>
      </c>
      <c r="BM13" s="116">
        <f>SUM(I13,AK13)</f>
        <v>23939</v>
      </c>
      <c r="BN13" s="116">
        <f>SUM(J13,AL13)</f>
        <v>0</v>
      </c>
      <c r="BO13" s="116">
        <f>SUM(K13,AM13)</f>
        <v>0</v>
      </c>
      <c r="BP13" s="116">
        <f>SUM(L13,AN13)</f>
        <v>5907506</v>
      </c>
      <c r="BQ13" s="116">
        <f>SUM(M13,AO13)</f>
        <v>854876</v>
      </c>
      <c r="BR13" s="116">
        <f>SUM(N13,AP13)</f>
        <v>424291</v>
      </c>
      <c r="BS13" s="116">
        <f>SUM(O13,AQ13)</f>
        <v>411092</v>
      </c>
      <c r="BT13" s="116">
        <f>SUM(P13,AR13)</f>
        <v>0</v>
      </c>
      <c r="BU13" s="116">
        <f>SUM(Q13,AS13)</f>
        <v>19493</v>
      </c>
      <c r="BV13" s="116">
        <f>SUM(R13,AT13)</f>
        <v>711794</v>
      </c>
      <c r="BW13" s="116">
        <f>SUM(S13,AU13)</f>
        <v>126101</v>
      </c>
      <c r="BX13" s="116">
        <f>SUM(T13,AV13)</f>
        <v>521875</v>
      </c>
      <c r="BY13" s="116">
        <f>SUM(U13,AW13)</f>
        <v>63818</v>
      </c>
      <c r="BZ13" s="116">
        <f>SUM(V13,AX13)</f>
        <v>43533</v>
      </c>
      <c r="CA13" s="116">
        <f>SUM(W13,AY13)</f>
        <v>4297303</v>
      </c>
      <c r="CB13" s="116">
        <f>SUM(X13,AZ13)</f>
        <v>1523328</v>
      </c>
      <c r="CC13" s="116">
        <f>SUM(Y13,BA13)</f>
        <v>2706041</v>
      </c>
      <c r="CD13" s="116">
        <f>SUM(Z13,BB13)</f>
        <v>38187</v>
      </c>
      <c r="CE13" s="116">
        <f>SUM(AA13,BC13)</f>
        <v>29747</v>
      </c>
      <c r="CF13" s="116">
        <f>SUM(AB13,BD13)</f>
        <v>0</v>
      </c>
      <c r="CG13" s="116">
        <f>SUM(AC13,BE13)</f>
        <v>0</v>
      </c>
      <c r="CH13" s="116">
        <f>SUM(AD13,BF13)</f>
        <v>61161</v>
      </c>
      <c r="CI13" s="116">
        <f>SUM(AE13,BG13)</f>
        <v>11306132</v>
      </c>
    </row>
    <row r="14" spans="1:87" ht="13.5" customHeight="1" x14ac:dyDescent="0.15">
      <c r="A14" s="114" t="s">
        <v>39</v>
      </c>
      <c r="B14" s="115" t="s">
        <v>342</v>
      </c>
      <c r="C14" s="114" t="s">
        <v>343</v>
      </c>
      <c r="D14" s="116">
        <f>+SUM(E14,J14)</f>
        <v>989822</v>
      </c>
      <c r="E14" s="116">
        <f>+SUM(F14:I14)</f>
        <v>989661</v>
      </c>
      <c r="F14" s="116">
        <v>0</v>
      </c>
      <c r="G14" s="116">
        <v>987230</v>
      </c>
      <c r="H14" s="116">
        <v>2431</v>
      </c>
      <c r="I14" s="116">
        <v>0</v>
      </c>
      <c r="J14" s="116">
        <v>161</v>
      </c>
      <c r="K14" s="116">
        <v>0</v>
      </c>
      <c r="L14" s="116">
        <f>+SUM(M14,R14,V14,W14,AC14)</f>
        <v>565413</v>
      </c>
      <c r="M14" s="116">
        <f>+SUM(N14:Q14)</f>
        <v>55081</v>
      </c>
      <c r="N14" s="116">
        <v>55081</v>
      </c>
      <c r="O14" s="116">
        <v>0</v>
      </c>
      <c r="P14" s="116">
        <v>0</v>
      </c>
      <c r="Q14" s="116">
        <v>0</v>
      </c>
      <c r="R14" s="116">
        <f>+SUM(S14:U14)</f>
        <v>117597</v>
      </c>
      <c r="S14" s="116">
        <v>0</v>
      </c>
      <c r="T14" s="116">
        <v>117597</v>
      </c>
      <c r="U14" s="116">
        <v>0</v>
      </c>
      <c r="V14" s="116">
        <v>0</v>
      </c>
      <c r="W14" s="116">
        <f>+SUM(X14:AA14)</f>
        <v>392735</v>
      </c>
      <c r="X14" s="116">
        <v>218715</v>
      </c>
      <c r="Y14" s="116">
        <v>162015</v>
      </c>
      <c r="Z14" s="116">
        <v>9357</v>
      </c>
      <c r="AA14" s="116">
        <v>2648</v>
      </c>
      <c r="AB14" s="116">
        <v>0</v>
      </c>
      <c r="AC14" s="116">
        <v>0</v>
      </c>
      <c r="AD14" s="116">
        <v>1322</v>
      </c>
      <c r="AE14" s="116">
        <f>+SUM(D14,L14,AD14)</f>
        <v>1556557</v>
      </c>
      <c r="AF14" s="116">
        <f>+SUM(AG14,AL14)</f>
        <v>323538</v>
      </c>
      <c r="AG14" s="116">
        <f>+SUM(AH14:AK14)</f>
        <v>323538</v>
      </c>
      <c r="AH14" s="116">
        <v>0</v>
      </c>
      <c r="AI14" s="116">
        <v>323538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103383</v>
      </c>
      <c r="AO14" s="116">
        <f>+SUM(AP14:AS14)</f>
        <v>16383</v>
      </c>
      <c r="AP14" s="116">
        <v>16383</v>
      </c>
      <c r="AQ14" s="116">
        <v>0</v>
      </c>
      <c r="AR14" s="116">
        <v>0</v>
      </c>
      <c r="AS14" s="116">
        <v>0</v>
      </c>
      <c r="AT14" s="116">
        <f>+SUM(AU14:AW14)</f>
        <v>42019</v>
      </c>
      <c r="AU14" s="116">
        <v>0</v>
      </c>
      <c r="AV14" s="116">
        <v>42019</v>
      </c>
      <c r="AW14" s="116">
        <v>0</v>
      </c>
      <c r="AX14" s="116">
        <v>0</v>
      </c>
      <c r="AY14" s="116">
        <f>+SUM(AZ14:BC14)</f>
        <v>43181</v>
      </c>
      <c r="AZ14" s="116">
        <v>751</v>
      </c>
      <c r="BA14" s="116">
        <v>42430</v>
      </c>
      <c r="BB14" s="116">
        <v>0</v>
      </c>
      <c r="BC14" s="116">
        <v>0</v>
      </c>
      <c r="BD14" s="116">
        <v>0</v>
      </c>
      <c r="BE14" s="116">
        <v>1800</v>
      </c>
      <c r="BF14" s="116">
        <v>511</v>
      </c>
      <c r="BG14" s="116">
        <f>+SUM(BF14,AN14,AF14)</f>
        <v>427432</v>
      </c>
      <c r="BH14" s="116">
        <f>SUM(D14,AF14)</f>
        <v>1313360</v>
      </c>
      <c r="BI14" s="116">
        <f>SUM(E14,AG14)</f>
        <v>1313199</v>
      </c>
      <c r="BJ14" s="116">
        <f>SUM(F14,AH14)</f>
        <v>0</v>
      </c>
      <c r="BK14" s="116">
        <f>SUM(G14,AI14)</f>
        <v>1310768</v>
      </c>
      <c r="BL14" s="116">
        <f>SUM(H14,AJ14)</f>
        <v>2431</v>
      </c>
      <c r="BM14" s="116">
        <f>SUM(I14,AK14)</f>
        <v>0</v>
      </c>
      <c r="BN14" s="116">
        <f>SUM(J14,AL14)</f>
        <v>161</v>
      </c>
      <c r="BO14" s="116">
        <f>SUM(K14,AM14)</f>
        <v>0</v>
      </c>
      <c r="BP14" s="116">
        <f>SUM(L14,AN14)</f>
        <v>668796</v>
      </c>
      <c r="BQ14" s="116">
        <f>SUM(M14,AO14)</f>
        <v>71464</v>
      </c>
      <c r="BR14" s="116">
        <f>SUM(N14,AP14)</f>
        <v>71464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159616</v>
      </c>
      <c r="BW14" s="116">
        <f>SUM(S14,AU14)</f>
        <v>0</v>
      </c>
      <c r="BX14" s="116">
        <f>SUM(T14,AV14)</f>
        <v>159616</v>
      </c>
      <c r="BY14" s="116">
        <f>SUM(U14,AW14)</f>
        <v>0</v>
      </c>
      <c r="BZ14" s="116">
        <f>SUM(V14,AX14)</f>
        <v>0</v>
      </c>
      <c r="CA14" s="116">
        <f>SUM(W14,AY14)</f>
        <v>435916</v>
      </c>
      <c r="CB14" s="116">
        <f>SUM(X14,AZ14)</f>
        <v>219466</v>
      </c>
      <c r="CC14" s="116">
        <f>SUM(Y14,BA14)</f>
        <v>204445</v>
      </c>
      <c r="CD14" s="116">
        <f>SUM(Z14,BB14)</f>
        <v>9357</v>
      </c>
      <c r="CE14" s="116">
        <f>SUM(AA14,BC14)</f>
        <v>2648</v>
      </c>
      <c r="CF14" s="116">
        <f>SUM(AB14,BD14)</f>
        <v>0</v>
      </c>
      <c r="CG14" s="116">
        <f>SUM(AC14,BE14)</f>
        <v>1800</v>
      </c>
      <c r="CH14" s="116">
        <f>SUM(AD14,BF14)</f>
        <v>1833</v>
      </c>
      <c r="CI14" s="116">
        <f>SUM(AE14,BG14)</f>
        <v>1983989</v>
      </c>
    </row>
    <row r="15" spans="1:87" ht="13.5" customHeight="1" x14ac:dyDescent="0.15">
      <c r="A15" s="114" t="s">
        <v>39</v>
      </c>
      <c r="B15" s="115" t="s">
        <v>344</v>
      </c>
      <c r="C15" s="114" t="s">
        <v>345</v>
      </c>
      <c r="D15" s="116">
        <f>+SUM(E15,J15)</f>
        <v>111931</v>
      </c>
      <c r="E15" s="116">
        <f>+SUM(F15:I15)</f>
        <v>111931</v>
      </c>
      <c r="F15" s="116">
        <v>0</v>
      </c>
      <c r="G15" s="116">
        <v>102438</v>
      </c>
      <c r="H15" s="116">
        <v>9493</v>
      </c>
      <c r="I15" s="116">
        <v>0</v>
      </c>
      <c r="J15" s="116">
        <v>0</v>
      </c>
      <c r="K15" s="116">
        <v>0</v>
      </c>
      <c r="L15" s="116">
        <f>+SUM(M15,R15,V15,W15,AC15)</f>
        <v>675845</v>
      </c>
      <c r="M15" s="116">
        <f>+SUM(N15:Q15)</f>
        <v>27207</v>
      </c>
      <c r="N15" s="116">
        <v>24082</v>
      </c>
      <c r="O15" s="116">
        <v>3125</v>
      </c>
      <c r="P15" s="116">
        <v>0</v>
      </c>
      <c r="Q15" s="116">
        <v>0</v>
      </c>
      <c r="R15" s="116">
        <f>+SUM(S15:U15)</f>
        <v>70566</v>
      </c>
      <c r="S15" s="116">
        <v>3381</v>
      </c>
      <c r="T15" s="116">
        <v>65535</v>
      </c>
      <c r="U15" s="116">
        <v>1650</v>
      </c>
      <c r="V15" s="116">
        <v>1094</v>
      </c>
      <c r="W15" s="116">
        <f>+SUM(X15:AA15)</f>
        <v>559765</v>
      </c>
      <c r="X15" s="116">
        <v>276813</v>
      </c>
      <c r="Y15" s="116">
        <v>243870</v>
      </c>
      <c r="Z15" s="116">
        <v>29975</v>
      </c>
      <c r="AA15" s="116">
        <v>9107</v>
      </c>
      <c r="AB15" s="116">
        <v>0</v>
      </c>
      <c r="AC15" s="116">
        <v>17213</v>
      </c>
      <c r="AD15" s="116">
        <v>5678</v>
      </c>
      <c r="AE15" s="116">
        <f>+SUM(D15,L15,AD15)</f>
        <v>793454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248309</v>
      </c>
      <c r="AO15" s="116">
        <f>+SUM(AP15:AS15)</f>
        <v>3689</v>
      </c>
      <c r="AP15" s="116">
        <v>3689</v>
      </c>
      <c r="AQ15" s="116">
        <v>0</v>
      </c>
      <c r="AR15" s="116">
        <v>0</v>
      </c>
      <c r="AS15" s="116">
        <v>0</v>
      </c>
      <c r="AT15" s="116">
        <f>+SUM(AU15:AW15)</f>
        <v>72533</v>
      </c>
      <c r="AU15" s="116">
        <v>0</v>
      </c>
      <c r="AV15" s="116">
        <v>72533</v>
      </c>
      <c r="AW15" s="116">
        <v>0</v>
      </c>
      <c r="AX15" s="116">
        <v>0</v>
      </c>
      <c r="AY15" s="116">
        <f>+SUM(AZ15:BC15)</f>
        <v>172087</v>
      </c>
      <c r="AZ15" s="116">
        <v>0</v>
      </c>
      <c r="BA15" s="116">
        <v>172087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248309</v>
      </c>
      <c r="BH15" s="116">
        <f>SUM(D15,AF15)</f>
        <v>111931</v>
      </c>
      <c r="BI15" s="116">
        <f>SUM(E15,AG15)</f>
        <v>111931</v>
      </c>
      <c r="BJ15" s="116">
        <f>SUM(F15,AH15)</f>
        <v>0</v>
      </c>
      <c r="BK15" s="116">
        <f>SUM(G15,AI15)</f>
        <v>102438</v>
      </c>
      <c r="BL15" s="116">
        <f>SUM(H15,AJ15)</f>
        <v>9493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924154</v>
      </c>
      <c r="BQ15" s="116">
        <f>SUM(M15,AO15)</f>
        <v>30896</v>
      </c>
      <c r="BR15" s="116">
        <f>SUM(N15,AP15)</f>
        <v>27771</v>
      </c>
      <c r="BS15" s="116">
        <f>SUM(O15,AQ15)</f>
        <v>3125</v>
      </c>
      <c r="BT15" s="116">
        <f>SUM(P15,AR15)</f>
        <v>0</v>
      </c>
      <c r="BU15" s="116">
        <f>SUM(Q15,AS15)</f>
        <v>0</v>
      </c>
      <c r="BV15" s="116">
        <f>SUM(R15,AT15)</f>
        <v>143099</v>
      </c>
      <c r="BW15" s="116">
        <f>SUM(S15,AU15)</f>
        <v>3381</v>
      </c>
      <c r="BX15" s="116">
        <f>SUM(T15,AV15)</f>
        <v>138068</v>
      </c>
      <c r="BY15" s="116">
        <f>SUM(U15,AW15)</f>
        <v>1650</v>
      </c>
      <c r="BZ15" s="116">
        <f>SUM(V15,AX15)</f>
        <v>1094</v>
      </c>
      <c r="CA15" s="116">
        <f>SUM(W15,AY15)</f>
        <v>731852</v>
      </c>
      <c r="CB15" s="116">
        <f>SUM(X15,AZ15)</f>
        <v>276813</v>
      </c>
      <c r="CC15" s="116">
        <f>SUM(Y15,BA15)</f>
        <v>415957</v>
      </c>
      <c r="CD15" s="116">
        <f>SUM(Z15,BB15)</f>
        <v>29975</v>
      </c>
      <c r="CE15" s="116">
        <f>SUM(AA15,BC15)</f>
        <v>9107</v>
      </c>
      <c r="CF15" s="116">
        <f>SUM(AB15,BD15)</f>
        <v>0</v>
      </c>
      <c r="CG15" s="116">
        <f>SUM(AC15,BE15)</f>
        <v>17213</v>
      </c>
      <c r="CH15" s="116">
        <f>SUM(AD15,BF15)</f>
        <v>5678</v>
      </c>
      <c r="CI15" s="116">
        <f>SUM(AE15,BG15)</f>
        <v>1041763</v>
      </c>
    </row>
    <row r="16" spans="1:87" ht="13.5" customHeight="1" x14ac:dyDescent="0.15">
      <c r="A16" s="114" t="s">
        <v>39</v>
      </c>
      <c r="B16" s="115" t="s">
        <v>346</v>
      </c>
      <c r="C16" s="114" t="s">
        <v>347</v>
      </c>
      <c r="D16" s="116">
        <f>+SUM(E16,J16)</f>
        <v>448527</v>
      </c>
      <c r="E16" s="116">
        <f>+SUM(F16:I16)</f>
        <v>439258</v>
      </c>
      <c r="F16" s="116">
        <v>0</v>
      </c>
      <c r="G16" s="116">
        <v>439258</v>
      </c>
      <c r="H16" s="116">
        <v>0</v>
      </c>
      <c r="I16" s="116">
        <v>0</v>
      </c>
      <c r="J16" s="116">
        <v>9269</v>
      </c>
      <c r="K16" s="116">
        <v>0</v>
      </c>
      <c r="L16" s="116">
        <f>+SUM(M16,R16,V16,W16,AC16)</f>
        <v>635696</v>
      </c>
      <c r="M16" s="116">
        <f>+SUM(N16:Q16)</f>
        <v>71198</v>
      </c>
      <c r="N16" s="116">
        <v>53814</v>
      </c>
      <c r="O16" s="116">
        <v>0</v>
      </c>
      <c r="P16" s="116">
        <v>17384</v>
      </c>
      <c r="Q16" s="116">
        <v>0</v>
      </c>
      <c r="R16" s="116">
        <f>+SUM(S16:U16)</f>
        <v>148217</v>
      </c>
      <c r="S16" s="116">
        <v>9093</v>
      </c>
      <c r="T16" s="116">
        <v>138558</v>
      </c>
      <c r="U16" s="116">
        <v>566</v>
      </c>
      <c r="V16" s="116">
        <v>22008</v>
      </c>
      <c r="W16" s="116">
        <f>+SUM(X16:AA16)</f>
        <v>394273</v>
      </c>
      <c r="X16" s="116">
        <v>135788</v>
      </c>
      <c r="Y16" s="116">
        <v>242956</v>
      </c>
      <c r="Z16" s="116">
        <v>205</v>
      </c>
      <c r="AA16" s="116">
        <v>15324</v>
      </c>
      <c r="AB16" s="116">
        <v>0</v>
      </c>
      <c r="AC16" s="116">
        <v>0</v>
      </c>
      <c r="AD16" s="116">
        <v>10779</v>
      </c>
      <c r="AE16" s="116">
        <f>+SUM(D16,L16,AD16)</f>
        <v>1095002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156706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98804</v>
      </c>
      <c r="AU16" s="116">
        <v>0</v>
      </c>
      <c r="AV16" s="116">
        <v>98804</v>
      </c>
      <c r="AW16" s="116">
        <v>0</v>
      </c>
      <c r="AX16" s="116">
        <v>0</v>
      </c>
      <c r="AY16" s="116">
        <f>+SUM(AZ16:BC16)</f>
        <v>57902</v>
      </c>
      <c r="AZ16" s="116">
        <v>3122</v>
      </c>
      <c r="BA16" s="116">
        <v>47479</v>
      </c>
      <c r="BB16" s="116">
        <v>0</v>
      </c>
      <c r="BC16" s="116">
        <v>7301</v>
      </c>
      <c r="BD16" s="116">
        <v>0</v>
      </c>
      <c r="BE16" s="116">
        <v>0</v>
      </c>
      <c r="BF16" s="116">
        <v>4339</v>
      </c>
      <c r="BG16" s="116">
        <f>+SUM(BF16,AN16,AF16)</f>
        <v>161045</v>
      </c>
      <c r="BH16" s="116">
        <f>SUM(D16,AF16)</f>
        <v>448527</v>
      </c>
      <c r="BI16" s="116">
        <f>SUM(E16,AG16)</f>
        <v>439258</v>
      </c>
      <c r="BJ16" s="116">
        <f>SUM(F16,AH16)</f>
        <v>0</v>
      </c>
      <c r="BK16" s="116">
        <f>SUM(G16,AI16)</f>
        <v>439258</v>
      </c>
      <c r="BL16" s="116">
        <f>SUM(H16,AJ16)</f>
        <v>0</v>
      </c>
      <c r="BM16" s="116">
        <f>SUM(I16,AK16)</f>
        <v>0</v>
      </c>
      <c r="BN16" s="116">
        <f>SUM(J16,AL16)</f>
        <v>9269</v>
      </c>
      <c r="BO16" s="116">
        <f>SUM(K16,AM16)</f>
        <v>0</v>
      </c>
      <c r="BP16" s="116">
        <f>SUM(L16,AN16)</f>
        <v>792402</v>
      </c>
      <c r="BQ16" s="116">
        <f>SUM(M16,AO16)</f>
        <v>71198</v>
      </c>
      <c r="BR16" s="116">
        <f>SUM(N16,AP16)</f>
        <v>53814</v>
      </c>
      <c r="BS16" s="116">
        <f>SUM(O16,AQ16)</f>
        <v>0</v>
      </c>
      <c r="BT16" s="116">
        <f>SUM(P16,AR16)</f>
        <v>17384</v>
      </c>
      <c r="BU16" s="116">
        <f>SUM(Q16,AS16)</f>
        <v>0</v>
      </c>
      <c r="BV16" s="116">
        <f>SUM(R16,AT16)</f>
        <v>247021</v>
      </c>
      <c r="BW16" s="116">
        <f>SUM(S16,AU16)</f>
        <v>9093</v>
      </c>
      <c r="BX16" s="116">
        <f>SUM(T16,AV16)</f>
        <v>237362</v>
      </c>
      <c r="BY16" s="116">
        <f>SUM(U16,AW16)</f>
        <v>566</v>
      </c>
      <c r="BZ16" s="116">
        <f>SUM(V16,AX16)</f>
        <v>22008</v>
      </c>
      <c r="CA16" s="116">
        <f>SUM(W16,AY16)</f>
        <v>452175</v>
      </c>
      <c r="CB16" s="116">
        <f>SUM(X16,AZ16)</f>
        <v>138910</v>
      </c>
      <c r="CC16" s="116">
        <f>SUM(Y16,BA16)</f>
        <v>290435</v>
      </c>
      <c r="CD16" s="116">
        <f>SUM(Z16,BB16)</f>
        <v>205</v>
      </c>
      <c r="CE16" s="116">
        <f>SUM(AA16,BC16)</f>
        <v>22625</v>
      </c>
      <c r="CF16" s="116">
        <f>SUM(AB16,BD16)</f>
        <v>0</v>
      </c>
      <c r="CG16" s="116">
        <f>SUM(AC16,BE16)</f>
        <v>0</v>
      </c>
      <c r="CH16" s="116">
        <f>SUM(AD16,BF16)</f>
        <v>15118</v>
      </c>
      <c r="CI16" s="116">
        <f>SUM(AE16,BG16)</f>
        <v>1256047</v>
      </c>
    </row>
    <row r="17" spans="1:87" ht="13.5" customHeight="1" x14ac:dyDescent="0.15">
      <c r="A17" s="114" t="s">
        <v>39</v>
      </c>
      <c r="B17" s="115" t="s">
        <v>348</v>
      </c>
      <c r="C17" s="114" t="s">
        <v>349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462810</v>
      </c>
      <c r="M17" s="116">
        <f>+SUM(N17:Q17)</f>
        <v>40462</v>
      </c>
      <c r="N17" s="116">
        <v>30502</v>
      </c>
      <c r="O17" s="116">
        <v>9960</v>
      </c>
      <c r="P17" s="116">
        <v>0</v>
      </c>
      <c r="Q17" s="116">
        <v>0</v>
      </c>
      <c r="R17" s="116">
        <f>+SUM(S17:U17)</f>
        <v>141451</v>
      </c>
      <c r="S17" s="116">
        <v>135479</v>
      </c>
      <c r="T17" s="116">
        <v>5972</v>
      </c>
      <c r="U17" s="116">
        <v>0</v>
      </c>
      <c r="V17" s="116">
        <v>0</v>
      </c>
      <c r="W17" s="116">
        <f>+SUM(X17:AA17)</f>
        <v>280897</v>
      </c>
      <c r="X17" s="116">
        <v>186594</v>
      </c>
      <c r="Y17" s="116">
        <v>87624</v>
      </c>
      <c r="Z17" s="116">
        <v>6679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462810</v>
      </c>
      <c r="AF17" s="116">
        <f>+SUM(AG17,AL17)</f>
        <v>167</v>
      </c>
      <c r="AG17" s="116">
        <f>+SUM(AH17:AK17)</f>
        <v>167</v>
      </c>
      <c r="AH17" s="116">
        <v>0</v>
      </c>
      <c r="AI17" s="116">
        <v>0</v>
      </c>
      <c r="AJ17" s="116">
        <v>0</v>
      </c>
      <c r="AK17" s="116">
        <v>167</v>
      </c>
      <c r="AL17" s="116">
        <v>0</v>
      </c>
      <c r="AM17" s="116">
        <v>0</v>
      </c>
      <c r="AN17" s="116">
        <f>+SUM(AO17,AT17,AX17,AY17,BE17)</f>
        <v>52249</v>
      </c>
      <c r="AO17" s="116">
        <f>+SUM(AP17:AS17)</f>
        <v>3389</v>
      </c>
      <c r="AP17" s="116">
        <v>3389</v>
      </c>
      <c r="AQ17" s="116">
        <v>0</v>
      </c>
      <c r="AR17" s="116">
        <v>0</v>
      </c>
      <c r="AS17" s="116">
        <v>0</v>
      </c>
      <c r="AT17" s="116">
        <f>+SUM(AU17:AW17)</f>
        <v>11618</v>
      </c>
      <c r="AU17" s="116">
        <v>252</v>
      </c>
      <c r="AV17" s="116">
        <v>11366</v>
      </c>
      <c r="AW17" s="116">
        <v>0</v>
      </c>
      <c r="AX17" s="116">
        <v>0</v>
      </c>
      <c r="AY17" s="116">
        <f>+SUM(AZ17:BC17)</f>
        <v>37242</v>
      </c>
      <c r="AZ17" s="116">
        <v>21476</v>
      </c>
      <c r="BA17" s="116">
        <v>15766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52416</v>
      </c>
      <c r="BH17" s="116">
        <f>SUM(D17,AF17)</f>
        <v>167</v>
      </c>
      <c r="BI17" s="116">
        <f>SUM(E17,AG17)</f>
        <v>167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167</v>
      </c>
      <c r="BN17" s="116">
        <f>SUM(J17,AL17)</f>
        <v>0</v>
      </c>
      <c r="BO17" s="116">
        <f>SUM(K17,AM17)</f>
        <v>0</v>
      </c>
      <c r="BP17" s="116">
        <f>SUM(L17,AN17)</f>
        <v>515059</v>
      </c>
      <c r="BQ17" s="116">
        <f>SUM(M17,AO17)</f>
        <v>43851</v>
      </c>
      <c r="BR17" s="116">
        <f>SUM(N17,AP17)</f>
        <v>33891</v>
      </c>
      <c r="BS17" s="116">
        <f>SUM(O17,AQ17)</f>
        <v>9960</v>
      </c>
      <c r="BT17" s="116">
        <f>SUM(P17,AR17)</f>
        <v>0</v>
      </c>
      <c r="BU17" s="116">
        <f>SUM(Q17,AS17)</f>
        <v>0</v>
      </c>
      <c r="BV17" s="116">
        <f>SUM(R17,AT17)</f>
        <v>153069</v>
      </c>
      <c r="BW17" s="116">
        <f>SUM(S17,AU17)</f>
        <v>135731</v>
      </c>
      <c r="BX17" s="116">
        <f>SUM(T17,AV17)</f>
        <v>17338</v>
      </c>
      <c r="BY17" s="116">
        <f>SUM(U17,AW17)</f>
        <v>0</v>
      </c>
      <c r="BZ17" s="116">
        <f>SUM(V17,AX17)</f>
        <v>0</v>
      </c>
      <c r="CA17" s="116">
        <f>SUM(W17,AY17)</f>
        <v>318139</v>
      </c>
      <c r="CB17" s="116">
        <f>SUM(X17,AZ17)</f>
        <v>208070</v>
      </c>
      <c r="CC17" s="116">
        <f>SUM(Y17,BA17)</f>
        <v>103390</v>
      </c>
      <c r="CD17" s="116">
        <f>SUM(Z17,BB17)</f>
        <v>6679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515226</v>
      </c>
    </row>
    <row r="18" spans="1:87" ht="13.5" customHeight="1" x14ac:dyDescent="0.15">
      <c r="A18" s="114" t="s">
        <v>39</v>
      </c>
      <c r="B18" s="115" t="s">
        <v>350</v>
      </c>
      <c r="C18" s="114" t="s">
        <v>351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1319975</v>
      </c>
      <c r="M18" s="116">
        <f>+SUM(N18:Q18)</f>
        <v>68755</v>
      </c>
      <c r="N18" s="116">
        <v>68755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1251220</v>
      </c>
      <c r="X18" s="116">
        <v>1009868</v>
      </c>
      <c r="Y18" s="116">
        <v>282</v>
      </c>
      <c r="Z18" s="116">
        <v>0</v>
      </c>
      <c r="AA18" s="116">
        <v>241070</v>
      </c>
      <c r="AB18" s="116">
        <v>1588819</v>
      </c>
      <c r="AC18" s="116">
        <v>0</v>
      </c>
      <c r="AD18" s="116">
        <v>52725</v>
      </c>
      <c r="AE18" s="116">
        <f>+SUM(D18,L18,AD18)</f>
        <v>1372700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9969</v>
      </c>
      <c r="AO18" s="116">
        <f>+SUM(AP18:AS18)</f>
        <v>9969</v>
      </c>
      <c r="AP18" s="116">
        <v>9969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228343</v>
      </c>
      <c r="BE18" s="116">
        <v>0</v>
      </c>
      <c r="BF18" s="116">
        <v>0</v>
      </c>
      <c r="BG18" s="116">
        <f>+SUM(BF18,AN18,AF18)</f>
        <v>9969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1329944</v>
      </c>
      <c r="BQ18" s="116">
        <f>SUM(M18,AO18)</f>
        <v>78724</v>
      </c>
      <c r="BR18" s="116">
        <f>SUM(N18,AP18)</f>
        <v>78724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1251220</v>
      </c>
      <c r="CB18" s="116">
        <f>SUM(X18,AZ18)</f>
        <v>1009868</v>
      </c>
      <c r="CC18" s="116">
        <f>SUM(Y18,BA18)</f>
        <v>282</v>
      </c>
      <c r="CD18" s="116">
        <f>SUM(Z18,BB18)</f>
        <v>0</v>
      </c>
      <c r="CE18" s="116">
        <f>SUM(AA18,BC18)</f>
        <v>241070</v>
      </c>
      <c r="CF18" s="116">
        <f>SUM(AB18,BD18)</f>
        <v>1817162</v>
      </c>
      <c r="CG18" s="116">
        <f>SUM(AC18,BE18)</f>
        <v>0</v>
      </c>
      <c r="CH18" s="116">
        <f>SUM(AD18,BF18)</f>
        <v>52725</v>
      </c>
      <c r="CI18" s="116">
        <f>SUM(AE18,BG18)</f>
        <v>1382669</v>
      </c>
    </row>
    <row r="19" spans="1:87" ht="13.5" customHeight="1" x14ac:dyDescent="0.15">
      <c r="A19" s="114" t="s">
        <v>39</v>
      </c>
      <c r="B19" s="115" t="s">
        <v>352</v>
      </c>
      <c r="C19" s="114" t="s">
        <v>353</v>
      </c>
      <c r="D19" s="116">
        <f>+SUM(E19,J19)</f>
        <v>13851</v>
      </c>
      <c r="E19" s="116">
        <f>+SUM(F19:I19)</f>
        <v>13851</v>
      </c>
      <c r="F19" s="116">
        <v>0</v>
      </c>
      <c r="G19" s="116">
        <v>3587</v>
      </c>
      <c r="H19" s="116">
        <v>10264</v>
      </c>
      <c r="I19" s="116">
        <v>0</v>
      </c>
      <c r="J19" s="116">
        <v>0</v>
      </c>
      <c r="K19" s="116">
        <v>0</v>
      </c>
      <c r="L19" s="116">
        <f>+SUM(M19,R19,V19,W19,AC19)</f>
        <v>1478204</v>
      </c>
      <c r="M19" s="116">
        <f>+SUM(N19:Q19)</f>
        <v>106873</v>
      </c>
      <c r="N19" s="116">
        <v>106873</v>
      </c>
      <c r="O19" s="116">
        <v>0</v>
      </c>
      <c r="P19" s="116">
        <v>0</v>
      </c>
      <c r="Q19" s="116">
        <v>0</v>
      </c>
      <c r="R19" s="116">
        <f>+SUM(S19:U19)</f>
        <v>36656</v>
      </c>
      <c r="S19" s="116">
        <v>10120</v>
      </c>
      <c r="T19" s="116">
        <v>26536</v>
      </c>
      <c r="U19" s="116">
        <v>0</v>
      </c>
      <c r="V19" s="116">
        <v>358</v>
      </c>
      <c r="W19" s="116">
        <f>+SUM(X19:AA19)</f>
        <v>1331545</v>
      </c>
      <c r="X19" s="116">
        <v>437072</v>
      </c>
      <c r="Y19" s="116">
        <v>782053</v>
      </c>
      <c r="Z19" s="116">
        <v>66072</v>
      </c>
      <c r="AA19" s="116">
        <v>46348</v>
      </c>
      <c r="AB19" s="116">
        <v>0</v>
      </c>
      <c r="AC19" s="116">
        <v>2772</v>
      </c>
      <c r="AD19" s="116">
        <v>69091</v>
      </c>
      <c r="AE19" s="116">
        <f>+SUM(D19,L19,AD19)</f>
        <v>1561146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258814</v>
      </c>
      <c r="AO19" s="116">
        <f>+SUM(AP19:AS19)</f>
        <v>7413</v>
      </c>
      <c r="AP19" s="116">
        <v>7413</v>
      </c>
      <c r="AQ19" s="116">
        <v>0</v>
      </c>
      <c r="AR19" s="116">
        <v>0</v>
      </c>
      <c r="AS19" s="116">
        <v>0</v>
      </c>
      <c r="AT19" s="116">
        <f>+SUM(AU19:AW19)</f>
        <v>35441</v>
      </c>
      <c r="AU19" s="116">
        <v>107</v>
      </c>
      <c r="AV19" s="116">
        <v>35334</v>
      </c>
      <c r="AW19" s="116">
        <v>0</v>
      </c>
      <c r="AX19" s="116">
        <v>0</v>
      </c>
      <c r="AY19" s="116">
        <f>+SUM(AZ19:BC19)</f>
        <v>215960</v>
      </c>
      <c r="AZ19" s="116">
        <v>56231</v>
      </c>
      <c r="BA19" s="116">
        <v>159063</v>
      </c>
      <c r="BB19" s="116">
        <v>0</v>
      </c>
      <c r="BC19" s="116">
        <v>666</v>
      </c>
      <c r="BD19" s="116">
        <v>0</v>
      </c>
      <c r="BE19" s="116">
        <v>0</v>
      </c>
      <c r="BF19" s="116">
        <v>1267</v>
      </c>
      <c r="BG19" s="116">
        <f>+SUM(BF19,AN19,AF19)</f>
        <v>260081</v>
      </c>
      <c r="BH19" s="116">
        <f>SUM(D19,AF19)</f>
        <v>13851</v>
      </c>
      <c r="BI19" s="116">
        <f>SUM(E19,AG19)</f>
        <v>13851</v>
      </c>
      <c r="BJ19" s="116">
        <f>SUM(F19,AH19)</f>
        <v>0</v>
      </c>
      <c r="BK19" s="116">
        <f>SUM(G19,AI19)</f>
        <v>3587</v>
      </c>
      <c r="BL19" s="116">
        <f>SUM(H19,AJ19)</f>
        <v>10264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1737018</v>
      </c>
      <c r="BQ19" s="116">
        <f>SUM(M19,AO19)</f>
        <v>114286</v>
      </c>
      <c r="BR19" s="116">
        <f>SUM(N19,AP19)</f>
        <v>114286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72097</v>
      </c>
      <c r="BW19" s="116">
        <f>SUM(S19,AU19)</f>
        <v>10227</v>
      </c>
      <c r="BX19" s="116">
        <f>SUM(T19,AV19)</f>
        <v>61870</v>
      </c>
      <c r="BY19" s="116">
        <f>SUM(U19,AW19)</f>
        <v>0</v>
      </c>
      <c r="BZ19" s="116">
        <f>SUM(V19,AX19)</f>
        <v>358</v>
      </c>
      <c r="CA19" s="116">
        <f>SUM(W19,AY19)</f>
        <v>1547505</v>
      </c>
      <c r="CB19" s="116">
        <f>SUM(X19,AZ19)</f>
        <v>493303</v>
      </c>
      <c r="CC19" s="116">
        <f>SUM(Y19,BA19)</f>
        <v>941116</v>
      </c>
      <c r="CD19" s="116">
        <f>SUM(Z19,BB19)</f>
        <v>66072</v>
      </c>
      <c r="CE19" s="116">
        <f>SUM(AA19,BC19)</f>
        <v>47014</v>
      </c>
      <c r="CF19" s="116">
        <f>SUM(AB19,BD19)</f>
        <v>0</v>
      </c>
      <c r="CG19" s="116">
        <f>SUM(AC19,BE19)</f>
        <v>2772</v>
      </c>
      <c r="CH19" s="116">
        <f>SUM(AD19,BF19)</f>
        <v>70358</v>
      </c>
      <c r="CI19" s="116">
        <f>SUM(AE19,BG19)</f>
        <v>1821227</v>
      </c>
    </row>
    <row r="20" spans="1:87" ht="13.5" customHeight="1" x14ac:dyDescent="0.15">
      <c r="A20" s="114" t="s">
        <v>39</v>
      </c>
      <c r="B20" s="115" t="s">
        <v>354</v>
      </c>
      <c r="C20" s="114" t="s">
        <v>355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2126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339860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139914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70214</v>
      </c>
      <c r="AU20" s="116">
        <v>0</v>
      </c>
      <c r="AV20" s="116">
        <v>0</v>
      </c>
      <c r="AW20" s="116">
        <v>70214</v>
      </c>
      <c r="AX20" s="116">
        <v>0</v>
      </c>
      <c r="AY20" s="116">
        <f>+SUM(AZ20:BC20)</f>
        <v>69700</v>
      </c>
      <c r="AZ20" s="116">
        <v>69700</v>
      </c>
      <c r="BA20" s="116">
        <v>0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139914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2126</v>
      </c>
      <c r="BP20" s="116">
        <f>SUM(L20,AN20)</f>
        <v>139914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70214</v>
      </c>
      <c r="BW20" s="116">
        <f>SUM(S20,AU20)</f>
        <v>0</v>
      </c>
      <c r="BX20" s="116">
        <f>SUM(T20,AV20)</f>
        <v>0</v>
      </c>
      <c r="BY20" s="116">
        <f>SUM(U20,AW20)</f>
        <v>70214</v>
      </c>
      <c r="BZ20" s="116">
        <f>SUM(V20,AX20)</f>
        <v>0</v>
      </c>
      <c r="CA20" s="116">
        <f>SUM(W20,AY20)</f>
        <v>69700</v>
      </c>
      <c r="CB20" s="116">
        <f>SUM(X20,AZ20)</f>
        <v>69700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339860</v>
      </c>
      <c r="CG20" s="116">
        <f>SUM(AC20,BE20)</f>
        <v>0</v>
      </c>
      <c r="CH20" s="116">
        <f>SUM(AD20,BF20)</f>
        <v>0</v>
      </c>
      <c r="CI20" s="116">
        <f>SUM(AE20,BG20)</f>
        <v>139914</v>
      </c>
    </row>
    <row r="21" spans="1:87" ht="13.5" customHeight="1" x14ac:dyDescent="0.15">
      <c r="A21" s="114" t="s">
        <v>39</v>
      </c>
      <c r="B21" s="115" t="s">
        <v>358</v>
      </c>
      <c r="C21" s="114" t="s">
        <v>359</v>
      </c>
      <c r="D21" s="116">
        <f>+SUM(E21,J21)</f>
        <v>4950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4950</v>
      </c>
      <c r="K21" s="116">
        <v>0</v>
      </c>
      <c r="L21" s="116">
        <f>+SUM(M21,R21,V21,W21,AC21)</f>
        <v>512171</v>
      </c>
      <c r="M21" s="116">
        <f>+SUM(N21:Q21)</f>
        <v>33477</v>
      </c>
      <c r="N21" s="116">
        <v>33477</v>
      </c>
      <c r="O21" s="116">
        <v>0</v>
      </c>
      <c r="P21" s="116">
        <v>0</v>
      </c>
      <c r="Q21" s="116">
        <v>0</v>
      </c>
      <c r="R21" s="116">
        <f>+SUM(S21:U21)</f>
        <v>114276</v>
      </c>
      <c r="S21" s="116">
        <v>40187</v>
      </c>
      <c r="T21" s="116">
        <v>41018</v>
      </c>
      <c r="U21" s="116">
        <v>33071</v>
      </c>
      <c r="V21" s="116">
        <v>20187</v>
      </c>
      <c r="W21" s="116">
        <f>+SUM(X21:AA21)</f>
        <v>339809</v>
      </c>
      <c r="X21" s="116">
        <v>109868</v>
      </c>
      <c r="Y21" s="116">
        <v>194533</v>
      </c>
      <c r="Z21" s="116">
        <v>35408</v>
      </c>
      <c r="AA21" s="116">
        <v>0</v>
      </c>
      <c r="AB21" s="116">
        <v>0</v>
      </c>
      <c r="AC21" s="116">
        <v>4422</v>
      </c>
      <c r="AD21" s="116">
        <v>28341</v>
      </c>
      <c r="AE21" s="116">
        <f>+SUM(D21,L21,AD21)</f>
        <v>545462</v>
      </c>
      <c r="AF21" s="116">
        <f>+SUM(AG21,AL21)</f>
        <v>803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803</v>
      </c>
      <c r="AM21" s="116">
        <v>0</v>
      </c>
      <c r="AN21" s="116">
        <f>+SUM(AO21,AT21,AX21,AY21,BE21)</f>
        <v>80097</v>
      </c>
      <c r="AO21" s="116">
        <f>+SUM(AP21:AS21)</f>
        <v>16739</v>
      </c>
      <c r="AP21" s="116">
        <v>16739</v>
      </c>
      <c r="AQ21" s="116">
        <v>0</v>
      </c>
      <c r="AR21" s="116">
        <v>0</v>
      </c>
      <c r="AS21" s="116">
        <v>0</v>
      </c>
      <c r="AT21" s="116">
        <f>+SUM(AU21:AW21)</f>
        <v>46055</v>
      </c>
      <c r="AU21" s="116">
        <v>0</v>
      </c>
      <c r="AV21" s="116">
        <v>46055</v>
      </c>
      <c r="AW21" s="116">
        <v>0</v>
      </c>
      <c r="AX21" s="116">
        <v>0</v>
      </c>
      <c r="AY21" s="116">
        <f>+SUM(AZ21:BC21)</f>
        <v>16500</v>
      </c>
      <c r="AZ21" s="116">
        <v>0</v>
      </c>
      <c r="BA21" s="116">
        <v>16500</v>
      </c>
      <c r="BB21" s="116">
        <v>0</v>
      </c>
      <c r="BC21" s="116">
        <v>0</v>
      </c>
      <c r="BD21" s="116">
        <v>0</v>
      </c>
      <c r="BE21" s="116">
        <v>803</v>
      </c>
      <c r="BF21" s="116">
        <v>0</v>
      </c>
      <c r="BG21" s="116">
        <f>+SUM(BF21,AN21,AF21)</f>
        <v>80900</v>
      </c>
      <c r="BH21" s="116">
        <f>SUM(D21,AF21)</f>
        <v>5753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5753</v>
      </c>
      <c r="BO21" s="116">
        <f>SUM(K21,AM21)</f>
        <v>0</v>
      </c>
      <c r="BP21" s="116">
        <f>SUM(L21,AN21)</f>
        <v>592268</v>
      </c>
      <c r="BQ21" s="116">
        <f>SUM(M21,AO21)</f>
        <v>50216</v>
      </c>
      <c r="BR21" s="116">
        <f>SUM(N21,AP21)</f>
        <v>50216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160331</v>
      </c>
      <c r="BW21" s="116">
        <f>SUM(S21,AU21)</f>
        <v>40187</v>
      </c>
      <c r="BX21" s="116">
        <f>SUM(T21,AV21)</f>
        <v>87073</v>
      </c>
      <c r="BY21" s="116">
        <f>SUM(U21,AW21)</f>
        <v>33071</v>
      </c>
      <c r="BZ21" s="116">
        <f>SUM(V21,AX21)</f>
        <v>20187</v>
      </c>
      <c r="CA21" s="116">
        <f>SUM(W21,AY21)</f>
        <v>356309</v>
      </c>
      <c r="CB21" s="116">
        <f>SUM(X21,AZ21)</f>
        <v>109868</v>
      </c>
      <c r="CC21" s="116">
        <f>SUM(Y21,BA21)</f>
        <v>211033</v>
      </c>
      <c r="CD21" s="116">
        <f>SUM(Z21,BB21)</f>
        <v>35408</v>
      </c>
      <c r="CE21" s="116">
        <f>SUM(AA21,BC21)</f>
        <v>0</v>
      </c>
      <c r="CF21" s="116">
        <f>SUM(AB21,BD21)</f>
        <v>0</v>
      </c>
      <c r="CG21" s="116">
        <f>SUM(AC21,BE21)</f>
        <v>5225</v>
      </c>
      <c r="CH21" s="116">
        <f>SUM(AD21,BF21)</f>
        <v>28341</v>
      </c>
      <c r="CI21" s="116">
        <f>SUM(AE21,BG21)</f>
        <v>626362</v>
      </c>
    </row>
    <row r="22" spans="1:87" ht="13.5" customHeight="1" x14ac:dyDescent="0.15">
      <c r="A22" s="114" t="s">
        <v>39</v>
      </c>
      <c r="B22" s="115" t="s">
        <v>360</v>
      </c>
      <c r="C22" s="114" t="s">
        <v>361</v>
      </c>
      <c r="D22" s="116">
        <f>+SUM(E22,J22)</f>
        <v>12100</v>
      </c>
      <c r="E22" s="116">
        <f>+SUM(F22:I22)</f>
        <v>12100</v>
      </c>
      <c r="F22" s="116">
        <v>0</v>
      </c>
      <c r="G22" s="116">
        <v>0</v>
      </c>
      <c r="H22" s="116">
        <v>0</v>
      </c>
      <c r="I22" s="116">
        <v>12100</v>
      </c>
      <c r="J22" s="116">
        <v>0</v>
      </c>
      <c r="K22" s="116">
        <v>0</v>
      </c>
      <c r="L22" s="116">
        <f>+SUM(M22,R22,V22,W22,AC22)</f>
        <v>371750</v>
      </c>
      <c r="M22" s="116">
        <f>+SUM(N22:Q22)</f>
        <v>32804</v>
      </c>
      <c r="N22" s="116">
        <v>32804</v>
      </c>
      <c r="O22" s="116">
        <v>0</v>
      </c>
      <c r="P22" s="116">
        <v>0</v>
      </c>
      <c r="Q22" s="116">
        <v>0</v>
      </c>
      <c r="R22" s="116">
        <f>+SUM(S22:U22)</f>
        <v>4160</v>
      </c>
      <c r="S22" s="116">
        <v>3969</v>
      </c>
      <c r="T22" s="116">
        <v>191</v>
      </c>
      <c r="U22" s="116">
        <v>0</v>
      </c>
      <c r="V22" s="116">
        <v>0</v>
      </c>
      <c r="W22" s="116">
        <f>+SUM(X22:AA22)</f>
        <v>334786</v>
      </c>
      <c r="X22" s="116">
        <v>247454</v>
      </c>
      <c r="Y22" s="116">
        <v>39531</v>
      </c>
      <c r="Z22" s="116">
        <v>2279</v>
      </c>
      <c r="AA22" s="116">
        <v>45522</v>
      </c>
      <c r="AB22" s="116">
        <v>395412</v>
      </c>
      <c r="AC22" s="116">
        <v>0</v>
      </c>
      <c r="AD22" s="116">
        <v>10263</v>
      </c>
      <c r="AE22" s="116">
        <f>+SUM(D22,L22,AD22)</f>
        <v>394113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77955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12100</v>
      </c>
      <c r="BI22" s="116">
        <f>SUM(E22,AG22)</f>
        <v>12100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12100</v>
      </c>
      <c r="BN22" s="116">
        <f>SUM(J22,AL22)</f>
        <v>0</v>
      </c>
      <c r="BO22" s="116">
        <f>SUM(K22,AM22)</f>
        <v>0</v>
      </c>
      <c r="BP22" s="116">
        <f>SUM(L22,AN22)</f>
        <v>371750</v>
      </c>
      <c r="BQ22" s="116">
        <f>SUM(M22,AO22)</f>
        <v>32804</v>
      </c>
      <c r="BR22" s="116">
        <f>SUM(N22,AP22)</f>
        <v>32804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4160</v>
      </c>
      <c r="BW22" s="116">
        <f>SUM(S22,AU22)</f>
        <v>3969</v>
      </c>
      <c r="BX22" s="116">
        <f>SUM(T22,AV22)</f>
        <v>191</v>
      </c>
      <c r="BY22" s="116">
        <f>SUM(U22,AW22)</f>
        <v>0</v>
      </c>
      <c r="BZ22" s="116">
        <f>SUM(V22,AX22)</f>
        <v>0</v>
      </c>
      <c r="CA22" s="116">
        <f>SUM(W22,AY22)</f>
        <v>334786</v>
      </c>
      <c r="CB22" s="116">
        <f>SUM(X22,AZ22)</f>
        <v>247454</v>
      </c>
      <c r="CC22" s="116">
        <f>SUM(Y22,BA22)</f>
        <v>39531</v>
      </c>
      <c r="CD22" s="116">
        <f>SUM(Z22,BB22)</f>
        <v>2279</v>
      </c>
      <c r="CE22" s="116">
        <f>SUM(AA22,BC22)</f>
        <v>45522</v>
      </c>
      <c r="CF22" s="116">
        <f>SUM(AB22,BD22)</f>
        <v>473367</v>
      </c>
      <c r="CG22" s="116">
        <f>SUM(AC22,BE22)</f>
        <v>0</v>
      </c>
      <c r="CH22" s="116">
        <f>SUM(AD22,BF22)</f>
        <v>10263</v>
      </c>
      <c r="CI22" s="116">
        <f>SUM(AE22,BG22)</f>
        <v>394113</v>
      </c>
    </row>
    <row r="23" spans="1:87" ht="13.5" customHeight="1" x14ac:dyDescent="0.15">
      <c r="A23" s="114" t="s">
        <v>39</v>
      </c>
      <c r="B23" s="115" t="s">
        <v>362</v>
      </c>
      <c r="C23" s="114" t="s">
        <v>363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188489</v>
      </c>
      <c r="M23" s="116">
        <f>+SUM(N23:Q23)</f>
        <v>30037</v>
      </c>
      <c r="N23" s="116">
        <v>14737</v>
      </c>
      <c r="O23" s="116">
        <v>0</v>
      </c>
      <c r="P23" s="116">
        <v>15300</v>
      </c>
      <c r="Q23" s="116">
        <v>0</v>
      </c>
      <c r="R23" s="116">
        <f>+SUM(S23:U23)</f>
        <v>12258</v>
      </c>
      <c r="S23" s="116">
        <v>12258</v>
      </c>
      <c r="T23" s="116">
        <v>0</v>
      </c>
      <c r="U23" s="116">
        <v>0</v>
      </c>
      <c r="V23" s="116">
        <v>6027</v>
      </c>
      <c r="W23" s="116">
        <f>+SUM(X23:AA23)</f>
        <v>139287</v>
      </c>
      <c r="X23" s="116">
        <v>98497</v>
      </c>
      <c r="Y23" s="116">
        <v>38945</v>
      </c>
      <c r="Z23" s="116">
        <v>1047</v>
      </c>
      <c r="AA23" s="116">
        <v>798</v>
      </c>
      <c r="AB23" s="116">
        <v>231597</v>
      </c>
      <c r="AC23" s="116">
        <v>880</v>
      </c>
      <c r="AD23" s="116">
        <v>10480</v>
      </c>
      <c r="AE23" s="116">
        <f>+SUM(D23,L23,AD23)</f>
        <v>198969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28794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188489</v>
      </c>
      <c r="BQ23" s="116">
        <f>SUM(M23,AO23)</f>
        <v>30037</v>
      </c>
      <c r="BR23" s="116">
        <f>SUM(N23,AP23)</f>
        <v>14737</v>
      </c>
      <c r="BS23" s="116">
        <f>SUM(O23,AQ23)</f>
        <v>0</v>
      </c>
      <c r="BT23" s="116">
        <f>SUM(P23,AR23)</f>
        <v>15300</v>
      </c>
      <c r="BU23" s="116">
        <f>SUM(Q23,AS23)</f>
        <v>0</v>
      </c>
      <c r="BV23" s="116">
        <f>SUM(R23,AT23)</f>
        <v>12258</v>
      </c>
      <c r="BW23" s="116">
        <f>SUM(S23,AU23)</f>
        <v>12258</v>
      </c>
      <c r="BX23" s="116">
        <f>SUM(T23,AV23)</f>
        <v>0</v>
      </c>
      <c r="BY23" s="116">
        <f>SUM(U23,AW23)</f>
        <v>0</v>
      </c>
      <c r="BZ23" s="116">
        <f>SUM(V23,AX23)</f>
        <v>6027</v>
      </c>
      <c r="CA23" s="116">
        <f>SUM(W23,AY23)</f>
        <v>139287</v>
      </c>
      <c r="CB23" s="116">
        <f>SUM(X23,AZ23)</f>
        <v>98497</v>
      </c>
      <c r="CC23" s="116">
        <f>SUM(Y23,BA23)</f>
        <v>38945</v>
      </c>
      <c r="CD23" s="116">
        <f>SUM(Z23,BB23)</f>
        <v>1047</v>
      </c>
      <c r="CE23" s="116">
        <f>SUM(AA23,BC23)</f>
        <v>798</v>
      </c>
      <c r="CF23" s="116">
        <f>SUM(AB23,BD23)</f>
        <v>260391</v>
      </c>
      <c r="CG23" s="116">
        <f>SUM(AC23,BE23)</f>
        <v>880</v>
      </c>
      <c r="CH23" s="116">
        <f>SUM(AD23,BF23)</f>
        <v>10480</v>
      </c>
      <c r="CI23" s="116">
        <f>SUM(AE23,BG23)</f>
        <v>198969</v>
      </c>
    </row>
    <row r="24" spans="1:87" ht="13.5" customHeight="1" x14ac:dyDescent="0.15">
      <c r="A24" s="114" t="s">
        <v>39</v>
      </c>
      <c r="B24" s="115" t="s">
        <v>364</v>
      </c>
      <c r="C24" s="114" t="s">
        <v>365</v>
      </c>
      <c r="D24" s="116">
        <f>+SUM(E24,J24)</f>
        <v>606</v>
      </c>
      <c r="E24" s="116">
        <f>+SUM(F24:I24)</f>
        <v>606</v>
      </c>
      <c r="F24" s="116">
        <v>0</v>
      </c>
      <c r="G24" s="116">
        <v>0</v>
      </c>
      <c r="H24" s="116">
        <v>0</v>
      </c>
      <c r="I24" s="116">
        <v>606</v>
      </c>
      <c r="J24" s="116">
        <v>0</v>
      </c>
      <c r="K24" s="116">
        <v>0</v>
      </c>
      <c r="L24" s="116">
        <f>+SUM(M24,R24,V24,W24,AC24)</f>
        <v>187300</v>
      </c>
      <c r="M24" s="116">
        <f>+SUM(N24:Q24)</f>
        <v>6981</v>
      </c>
      <c r="N24" s="116">
        <v>6981</v>
      </c>
      <c r="O24" s="116">
        <v>0</v>
      </c>
      <c r="P24" s="116">
        <v>0</v>
      </c>
      <c r="Q24" s="116">
        <v>0</v>
      </c>
      <c r="R24" s="116">
        <f>+SUM(S24:U24)</f>
        <v>3159</v>
      </c>
      <c r="S24" s="116">
        <v>748</v>
      </c>
      <c r="T24" s="116">
        <v>2411</v>
      </c>
      <c r="U24" s="116">
        <v>0</v>
      </c>
      <c r="V24" s="116">
        <v>0</v>
      </c>
      <c r="W24" s="116">
        <f>+SUM(X24:AA24)</f>
        <v>177160</v>
      </c>
      <c r="X24" s="116">
        <v>84380</v>
      </c>
      <c r="Y24" s="116">
        <v>75869</v>
      </c>
      <c r="Z24" s="116">
        <v>2890</v>
      </c>
      <c r="AA24" s="116">
        <v>14021</v>
      </c>
      <c r="AB24" s="116">
        <v>176839</v>
      </c>
      <c r="AC24" s="116">
        <v>0</v>
      </c>
      <c r="AD24" s="116">
        <v>297</v>
      </c>
      <c r="AE24" s="116">
        <f>+SUM(D24,L24,AD24)</f>
        <v>188203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71706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606</v>
      </c>
      <c r="BI24" s="116">
        <f>SUM(E24,AG24)</f>
        <v>606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606</v>
      </c>
      <c r="BN24" s="116">
        <f>SUM(J24,AL24)</f>
        <v>0</v>
      </c>
      <c r="BO24" s="116">
        <f>SUM(K24,AM24)</f>
        <v>0</v>
      </c>
      <c r="BP24" s="116">
        <f>SUM(L24,AN24)</f>
        <v>187300</v>
      </c>
      <c r="BQ24" s="116">
        <f>SUM(M24,AO24)</f>
        <v>6981</v>
      </c>
      <c r="BR24" s="116">
        <f>SUM(N24,AP24)</f>
        <v>6981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3159</v>
      </c>
      <c r="BW24" s="116">
        <f>SUM(S24,AU24)</f>
        <v>748</v>
      </c>
      <c r="BX24" s="116">
        <f>SUM(T24,AV24)</f>
        <v>2411</v>
      </c>
      <c r="BY24" s="116">
        <f>SUM(U24,AW24)</f>
        <v>0</v>
      </c>
      <c r="BZ24" s="116">
        <f>SUM(V24,AX24)</f>
        <v>0</v>
      </c>
      <c r="CA24" s="116">
        <f>SUM(W24,AY24)</f>
        <v>177160</v>
      </c>
      <c r="CB24" s="116">
        <f>SUM(X24,AZ24)</f>
        <v>84380</v>
      </c>
      <c r="CC24" s="116">
        <f>SUM(Y24,BA24)</f>
        <v>75869</v>
      </c>
      <c r="CD24" s="116">
        <f>SUM(Z24,BB24)</f>
        <v>2890</v>
      </c>
      <c r="CE24" s="116">
        <f>SUM(AA24,BC24)</f>
        <v>14021</v>
      </c>
      <c r="CF24" s="116">
        <f>SUM(AB24,BD24)</f>
        <v>248545</v>
      </c>
      <c r="CG24" s="116">
        <f>SUM(AC24,BE24)</f>
        <v>0</v>
      </c>
      <c r="CH24" s="116">
        <f>SUM(AD24,BF24)</f>
        <v>297</v>
      </c>
      <c r="CI24" s="116">
        <f>SUM(AE24,BG24)</f>
        <v>188203</v>
      </c>
    </row>
    <row r="25" spans="1:87" ht="13.5" customHeight="1" x14ac:dyDescent="0.15">
      <c r="A25" s="114" t="s">
        <v>39</v>
      </c>
      <c r="B25" s="115" t="s">
        <v>366</v>
      </c>
      <c r="C25" s="114" t="s">
        <v>367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96845</v>
      </c>
      <c r="M25" s="116">
        <f>+SUM(N25:Q25)</f>
        <v>6397</v>
      </c>
      <c r="N25" s="116">
        <v>6397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90448</v>
      </c>
      <c r="X25" s="116">
        <v>74472</v>
      </c>
      <c r="Y25" s="116">
        <v>12976</v>
      </c>
      <c r="Z25" s="116">
        <v>3000</v>
      </c>
      <c r="AA25" s="116">
        <v>0</v>
      </c>
      <c r="AB25" s="116">
        <v>95244</v>
      </c>
      <c r="AC25" s="116">
        <v>0</v>
      </c>
      <c r="AD25" s="116">
        <v>5080</v>
      </c>
      <c r="AE25" s="116">
        <f>+SUM(D25,L25,AD25)</f>
        <v>101925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17115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96845</v>
      </c>
      <c r="BQ25" s="116">
        <f>SUM(M25,AO25)</f>
        <v>6397</v>
      </c>
      <c r="BR25" s="116">
        <f>SUM(N25,AP25)</f>
        <v>6397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90448</v>
      </c>
      <c r="CB25" s="116">
        <f>SUM(X25,AZ25)</f>
        <v>74472</v>
      </c>
      <c r="CC25" s="116">
        <f>SUM(Y25,BA25)</f>
        <v>12976</v>
      </c>
      <c r="CD25" s="116">
        <f>SUM(Z25,BB25)</f>
        <v>3000</v>
      </c>
      <c r="CE25" s="116">
        <f>SUM(AA25,BC25)</f>
        <v>0</v>
      </c>
      <c r="CF25" s="116">
        <f>SUM(AB25,BD25)</f>
        <v>112359</v>
      </c>
      <c r="CG25" s="116">
        <f>SUM(AC25,BE25)</f>
        <v>0</v>
      </c>
      <c r="CH25" s="116">
        <f>SUM(AD25,BF25)</f>
        <v>5080</v>
      </c>
      <c r="CI25" s="116">
        <f>SUM(AE25,BG25)</f>
        <v>101925</v>
      </c>
    </row>
    <row r="26" spans="1:87" ht="13.5" customHeight="1" x14ac:dyDescent="0.15">
      <c r="A26" s="114" t="s">
        <v>39</v>
      </c>
      <c r="B26" s="115" t="s">
        <v>368</v>
      </c>
      <c r="C26" s="114" t="s">
        <v>369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132705</v>
      </c>
      <c r="M26" s="116">
        <f>+SUM(N26:Q26)</f>
        <v>25473</v>
      </c>
      <c r="N26" s="116">
        <v>25473</v>
      </c>
      <c r="O26" s="116">
        <v>0</v>
      </c>
      <c r="P26" s="116">
        <v>0</v>
      </c>
      <c r="Q26" s="116">
        <v>0</v>
      </c>
      <c r="R26" s="116">
        <f>+SUM(S26:U26)</f>
        <v>6322</v>
      </c>
      <c r="S26" s="116">
        <v>3064</v>
      </c>
      <c r="T26" s="116">
        <v>3258</v>
      </c>
      <c r="U26" s="116">
        <v>0</v>
      </c>
      <c r="V26" s="116">
        <v>2265</v>
      </c>
      <c r="W26" s="116">
        <f>+SUM(X26:AA26)</f>
        <v>98645</v>
      </c>
      <c r="X26" s="116">
        <v>56858</v>
      </c>
      <c r="Y26" s="116">
        <v>31080</v>
      </c>
      <c r="Z26" s="116">
        <v>138</v>
      </c>
      <c r="AA26" s="116">
        <v>10569</v>
      </c>
      <c r="AB26" s="116">
        <v>0</v>
      </c>
      <c r="AC26" s="116">
        <v>0</v>
      </c>
      <c r="AD26" s="116">
        <v>581</v>
      </c>
      <c r="AE26" s="116">
        <f>+SUM(D26,L26,AD26)</f>
        <v>133286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91998</v>
      </c>
      <c r="AO26" s="116">
        <f>+SUM(AP26:AS26)</f>
        <v>10266</v>
      </c>
      <c r="AP26" s="116">
        <v>10266</v>
      </c>
      <c r="AQ26" s="116">
        <v>0</v>
      </c>
      <c r="AR26" s="116">
        <v>0</v>
      </c>
      <c r="AS26" s="116">
        <v>0</v>
      </c>
      <c r="AT26" s="116">
        <f>+SUM(AU26:AW26)</f>
        <v>11</v>
      </c>
      <c r="AU26" s="116">
        <v>11</v>
      </c>
      <c r="AV26" s="116">
        <v>0</v>
      </c>
      <c r="AW26" s="116">
        <v>0</v>
      </c>
      <c r="AX26" s="116">
        <v>0</v>
      </c>
      <c r="AY26" s="116">
        <f>+SUM(AZ26:BC26)</f>
        <v>81721</v>
      </c>
      <c r="AZ26" s="116">
        <v>33334</v>
      </c>
      <c r="BA26" s="116">
        <v>48387</v>
      </c>
      <c r="BB26" s="116">
        <v>0</v>
      </c>
      <c r="BC26" s="116">
        <v>0</v>
      </c>
      <c r="BD26" s="116">
        <v>0</v>
      </c>
      <c r="BE26" s="116">
        <v>0</v>
      </c>
      <c r="BF26" s="116">
        <v>405</v>
      </c>
      <c r="BG26" s="116">
        <f>+SUM(BF26,AN26,AF26)</f>
        <v>92403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224703</v>
      </c>
      <c r="BQ26" s="116">
        <f>SUM(M26,AO26)</f>
        <v>35739</v>
      </c>
      <c r="BR26" s="116">
        <f>SUM(N26,AP26)</f>
        <v>35739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6333</v>
      </c>
      <c r="BW26" s="116">
        <f>SUM(S26,AU26)</f>
        <v>3075</v>
      </c>
      <c r="BX26" s="116">
        <f>SUM(T26,AV26)</f>
        <v>3258</v>
      </c>
      <c r="BY26" s="116">
        <f>SUM(U26,AW26)</f>
        <v>0</v>
      </c>
      <c r="BZ26" s="116">
        <f>SUM(V26,AX26)</f>
        <v>2265</v>
      </c>
      <c r="CA26" s="116">
        <f>SUM(W26,AY26)</f>
        <v>180366</v>
      </c>
      <c r="CB26" s="116">
        <f>SUM(X26,AZ26)</f>
        <v>90192</v>
      </c>
      <c r="CC26" s="116">
        <f>SUM(Y26,BA26)</f>
        <v>79467</v>
      </c>
      <c r="CD26" s="116">
        <f>SUM(Z26,BB26)</f>
        <v>138</v>
      </c>
      <c r="CE26" s="116">
        <f>SUM(AA26,BC26)</f>
        <v>10569</v>
      </c>
      <c r="CF26" s="116">
        <f>SUM(AB26,BD26)</f>
        <v>0</v>
      </c>
      <c r="CG26" s="116">
        <f>SUM(AC26,BE26)</f>
        <v>0</v>
      </c>
      <c r="CH26" s="116">
        <f>SUM(AD26,BF26)</f>
        <v>986</v>
      </c>
      <c r="CI26" s="116">
        <f>SUM(AE26,BG26)</f>
        <v>225689</v>
      </c>
    </row>
    <row r="27" spans="1:87" ht="13.5" customHeight="1" x14ac:dyDescent="0.15">
      <c r="A27" s="114" t="s">
        <v>39</v>
      </c>
      <c r="B27" s="115" t="s">
        <v>370</v>
      </c>
      <c r="C27" s="114" t="s">
        <v>371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1290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217698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58329</v>
      </c>
      <c r="AO27" s="116">
        <f>+SUM(AP27:AS27)</f>
        <v>24631</v>
      </c>
      <c r="AP27" s="116">
        <v>0</v>
      </c>
      <c r="AQ27" s="116">
        <v>0</v>
      </c>
      <c r="AR27" s="116">
        <v>24631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33698</v>
      </c>
      <c r="AZ27" s="116">
        <v>0</v>
      </c>
      <c r="BA27" s="116">
        <v>33168</v>
      </c>
      <c r="BB27" s="116">
        <v>0</v>
      </c>
      <c r="BC27" s="116">
        <v>530</v>
      </c>
      <c r="BD27" s="116">
        <v>0</v>
      </c>
      <c r="BE27" s="116">
        <v>0</v>
      </c>
      <c r="BF27" s="116">
        <v>0</v>
      </c>
      <c r="BG27" s="116">
        <f>+SUM(BF27,AN27,AF27)</f>
        <v>58329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1290</v>
      </c>
      <c r="BP27" s="116">
        <f>SUM(L27,AN27)</f>
        <v>58329</v>
      </c>
      <c r="BQ27" s="116">
        <f>SUM(M27,AO27)</f>
        <v>24631</v>
      </c>
      <c r="BR27" s="116">
        <f>SUM(N27,AP27)</f>
        <v>0</v>
      </c>
      <c r="BS27" s="116">
        <f>SUM(O27,AQ27)</f>
        <v>0</v>
      </c>
      <c r="BT27" s="116">
        <f>SUM(P27,AR27)</f>
        <v>24631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33698</v>
      </c>
      <c r="CB27" s="116">
        <f>SUM(X27,AZ27)</f>
        <v>0</v>
      </c>
      <c r="CC27" s="116">
        <f>SUM(Y27,BA27)</f>
        <v>33168</v>
      </c>
      <c r="CD27" s="116">
        <f>SUM(Z27,BB27)</f>
        <v>0</v>
      </c>
      <c r="CE27" s="116">
        <f>SUM(AA27,BC27)</f>
        <v>530</v>
      </c>
      <c r="CF27" s="116">
        <f>SUM(AB27,BD27)</f>
        <v>217698</v>
      </c>
      <c r="CG27" s="116">
        <f>SUM(AC27,BE27)</f>
        <v>0</v>
      </c>
      <c r="CH27" s="116">
        <f>SUM(AD27,BF27)</f>
        <v>0</v>
      </c>
      <c r="CI27" s="116">
        <f>SUM(AE27,BG27)</f>
        <v>58329</v>
      </c>
    </row>
    <row r="28" spans="1:87" ht="13.5" customHeight="1" x14ac:dyDescent="0.15">
      <c r="A28" s="114" t="s">
        <v>39</v>
      </c>
      <c r="B28" s="115" t="s">
        <v>372</v>
      </c>
      <c r="C28" s="114" t="s">
        <v>373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59424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59424</v>
      </c>
      <c r="X28" s="116">
        <v>59424</v>
      </c>
      <c r="Y28" s="116">
        <v>0</v>
      </c>
      <c r="Z28" s="116">
        <v>0</v>
      </c>
      <c r="AA28" s="116">
        <v>0</v>
      </c>
      <c r="AB28" s="116">
        <v>123827</v>
      </c>
      <c r="AC28" s="116">
        <v>0</v>
      </c>
      <c r="AD28" s="116">
        <v>0</v>
      </c>
      <c r="AE28" s="116">
        <f>+SUM(D28,L28,AD28)</f>
        <v>59424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78223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59424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59424</v>
      </c>
      <c r="CB28" s="116">
        <f>SUM(X28,AZ28)</f>
        <v>59424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202050</v>
      </c>
      <c r="CG28" s="116">
        <f>SUM(AC28,BE28)</f>
        <v>0</v>
      </c>
      <c r="CH28" s="116">
        <f>SUM(AD28,BF28)</f>
        <v>0</v>
      </c>
      <c r="CI28" s="116">
        <f>SUM(AE28,BG28)</f>
        <v>59424</v>
      </c>
    </row>
    <row r="29" spans="1:87" ht="13.5" customHeight="1" x14ac:dyDescent="0.15">
      <c r="A29" s="114" t="s">
        <v>39</v>
      </c>
      <c r="B29" s="115" t="s">
        <v>374</v>
      </c>
      <c r="C29" s="114" t="s">
        <v>375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180042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180042</v>
      </c>
      <c r="X29" s="116">
        <v>104330</v>
      </c>
      <c r="Y29" s="116">
        <v>75712</v>
      </c>
      <c r="Z29" s="116">
        <v>0</v>
      </c>
      <c r="AA29" s="116">
        <v>0</v>
      </c>
      <c r="AB29" s="116">
        <v>27298</v>
      </c>
      <c r="AC29" s="116">
        <v>0</v>
      </c>
      <c r="AD29" s="116">
        <v>0</v>
      </c>
      <c r="AE29" s="116">
        <f>+SUM(D29,L29,AD29)</f>
        <v>180042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102769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13163</v>
      </c>
      <c r="AU29" s="116">
        <v>0</v>
      </c>
      <c r="AV29" s="116">
        <v>13163</v>
      </c>
      <c r="AW29" s="116">
        <v>0</v>
      </c>
      <c r="AX29" s="116">
        <v>0</v>
      </c>
      <c r="AY29" s="116">
        <f>+SUM(AZ29:BC29)</f>
        <v>89606</v>
      </c>
      <c r="AZ29" s="116">
        <v>9746</v>
      </c>
      <c r="BA29" s="116">
        <v>79860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f>+SUM(BF29,AN29,AF29)</f>
        <v>102769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282811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13163</v>
      </c>
      <c r="BW29" s="116">
        <f>SUM(S29,AU29)</f>
        <v>0</v>
      </c>
      <c r="BX29" s="116">
        <f>SUM(T29,AV29)</f>
        <v>13163</v>
      </c>
      <c r="BY29" s="116">
        <f>SUM(U29,AW29)</f>
        <v>0</v>
      </c>
      <c r="BZ29" s="116">
        <f>SUM(V29,AX29)</f>
        <v>0</v>
      </c>
      <c r="CA29" s="116">
        <f>SUM(W29,AY29)</f>
        <v>269648</v>
      </c>
      <c r="CB29" s="116">
        <f>SUM(X29,AZ29)</f>
        <v>114076</v>
      </c>
      <c r="CC29" s="116">
        <f>SUM(Y29,BA29)</f>
        <v>155572</v>
      </c>
      <c r="CD29" s="116">
        <f>SUM(Z29,BB29)</f>
        <v>0</v>
      </c>
      <c r="CE29" s="116">
        <f>SUM(AA29,BC29)</f>
        <v>0</v>
      </c>
      <c r="CF29" s="116">
        <f>SUM(AB29,BD29)</f>
        <v>27298</v>
      </c>
      <c r="CG29" s="116">
        <f>SUM(AC29,BE29)</f>
        <v>0</v>
      </c>
      <c r="CH29" s="116">
        <f>SUM(AD29,BF29)</f>
        <v>0</v>
      </c>
      <c r="CI29" s="116">
        <f>SUM(AE29,BG29)</f>
        <v>282811</v>
      </c>
    </row>
    <row r="30" spans="1:87" ht="13.5" customHeight="1" x14ac:dyDescent="0.15">
      <c r="A30" s="114" t="s">
        <v>39</v>
      </c>
      <c r="B30" s="115" t="s">
        <v>376</v>
      </c>
      <c r="C30" s="114" t="s">
        <v>377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196195</v>
      </c>
      <c r="M30" s="116">
        <f>+SUM(N30:Q30)</f>
        <v>5893</v>
      </c>
      <c r="N30" s="116">
        <v>5893</v>
      </c>
      <c r="O30" s="116">
        <v>0</v>
      </c>
      <c r="P30" s="116">
        <v>0</v>
      </c>
      <c r="Q30" s="116">
        <v>0</v>
      </c>
      <c r="R30" s="116">
        <f>+SUM(S30:U30)</f>
        <v>25365</v>
      </c>
      <c r="S30" s="116">
        <v>0</v>
      </c>
      <c r="T30" s="116">
        <v>24330</v>
      </c>
      <c r="U30" s="116">
        <v>1035</v>
      </c>
      <c r="V30" s="116">
        <v>0</v>
      </c>
      <c r="W30" s="116">
        <f>+SUM(X30:AA30)</f>
        <v>161912</v>
      </c>
      <c r="X30" s="116">
        <v>67320</v>
      </c>
      <c r="Y30" s="116">
        <v>89656</v>
      </c>
      <c r="Z30" s="116">
        <v>0</v>
      </c>
      <c r="AA30" s="116">
        <v>4936</v>
      </c>
      <c r="AB30" s="116">
        <v>0</v>
      </c>
      <c r="AC30" s="116">
        <v>3025</v>
      </c>
      <c r="AD30" s="116">
        <v>8340</v>
      </c>
      <c r="AE30" s="116">
        <f>+SUM(D30,L30,AD30)</f>
        <v>204535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83694</v>
      </c>
      <c r="AO30" s="116">
        <f>+SUM(AP30:AS30)</f>
        <v>18823</v>
      </c>
      <c r="AP30" s="116">
        <v>7248</v>
      </c>
      <c r="AQ30" s="116">
        <v>11575</v>
      </c>
      <c r="AR30" s="116">
        <v>0</v>
      </c>
      <c r="AS30" s="116">
        <v>0</v>
      </c>
      <c r="AT30" s="116">
        <f>+SUM(AU30:AW30)</f>
        <v>22848</v>
      </c>
      <c r="AU30" s="116">
        <v>1827</v>
      </c>
      <c r="AV30" s="116">
        <v>21021</v>
      </c>
      <c r="AW30" s="116">
        <v>0</v>
      </c>
      <c r="AX30" s="116">
        <v>0</v>
      </c>
      <c r="AY30" s="116">
        <f>+SUM(AZ30:BC30)</f>
        <v>42023</v>
      </c>
      <c r="AZ30" s="116">
        <v>0</v>
      </c>
      <c r="BA30" s="116">
        <v>2164</v>
      </c>
      <c r="BB30" s="116">
        <v>0</v>
      </c>
      <c r="BC30" s="116">
        <v>39859</v>
      </c>
      <c r="BD30" s="116">
        <v>0</v>
      </c>
      <c r="BE30" s="116">
        <v>0</v>
      </c>
      <c r="BF30" s="116">
        <v>58</v>
      </c>
      <c r="BG30" s="116">
        <f>+SUM(BF30,AN30,AF30)</f>
        <v>83752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279889</v>
      </c>
      <c r="BQ30" s="116">
        <f>SUM(M30,AO30)</f>
        <v>24716</v>
      </c>
      <c r="BR30" s="116">
        <f>SUM(N30,AP30)</f>
        <v>13141</v>
      </c>
      <c r="BS30" s="116">
        <f>SUM(O30,AQ30)</f>
        <v>11575</v>
      </c>
      <c r="BT30" s="116">
        <f>SUM(P30,AR30)</f>
        <v>0</v>
      </c>
      <c r="BU30" s="116">
        <f>SUM(Q30,AS30)</f>
        <v>0</v>
      </c>
      <c r="BV30" s="116">
        <f>SUM(R30,AT30)</f>
        <v>48213</v>
      </c>
      <c r="BW30" s="116">
        <f>SUM(S30,AU30)</f>
        <v>1827</v>
      </c>
      <c r="BX30" s="116">
        <f>SUM(T30,AV30)</f>
        <v>45351</v>
      </c>
      <c r="BY30" s="116">
        <f>SUM(U30,AW30)</f>
        <v>1035</v>
      </c>
      <c r="BZ30" s="116">
        <f>SUM(V30,AX30)</f>
        <v>0</v>
      </c>
      <c r="CA30" s="116">
        <f>SUM(W30,AY30)</f>
        <v>203935</v>
      </c>
      <c r="CB30" s="116">
        <f>SUM(X30,AZ30)</f>
        <v>67320</v>
      </c>
      <c r="CC30" s="116">
        <f>SUM(Y30,BA30)</f>
        <v>91820</v>
      </c>
      <c r="CD30" s="116">
        <f>SUM(Z30,BB30)</f>
        <v>0</v>
      </c>
      <c r="CE30" s="116">
        <f>SUM(AA30,BC30)</f>
        <v>44795</v>
      </c>
      <c r="CF30" s="116">
        <f>SUM(AB30,BD30)</f>
        <v>0</v>
      </c>
      <c r="CG30" s="116">
        <f>SUM(AC30,BE30)</f>
        <v>3025</v>
      </c>
      <c r="CH30" s="116">
        <f>SUM(AD30,BF30)</f>
        <v>8398</v>
      </c>
      <c r="CI30" s="116">
        <f>SUM(AE30,BG30)</f>
        <v>288287</v>
      </c>
    </row>
    <row r="31" spans="1:87" ht="13.5" customHeight="1" x14ac:dyDescent="0.15">
      <c r="A31" s="114" t="s">
        <v>39</v>
      </c>
      <c r="B31" s="115" t="s">
        <v>326</v>
      </c>
      <c r="C31" s="114" t="s">
        <v>327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1053378</v>
      </c>
      <c r="M31" s="116">
        <f>+SUM(N31:Q31)</f>
        <v>15747</v>
      </c>
      <c r="N31" s="116">
        <v>15747</v>
      </c>
      <c r="O31" s="116">
        <v>0</v>
      </c>
      <c r="P31" s="116">
        <v>0</v>
      </c>
      <c r="Q31" s="116">
        <v>0</v>
      </c>
      <c r="R31" s="116">
        <f>+SUM(S31:U31)</f>
        <v>414686</v>
      </c>
      <c r="S31" s="116">
        <v>0</v>
      </c>
      <c r="T31" s="116">
        <v>414686</v>
      </c>
      <c r="U31" s="116">
        <v>0</v>
      </c>
      <c r="V31" s="116">
        <v>0</v>
      </c>
      <c r="W31" s="116">
        <f>+SUM(X31:AA31)</f>
        <v>611586</v>
      </c>
      <c r="X31" s="116">
        <v>0</v>
      </c>
      <c r="Y31" s="116">
        <v>546801</v>
      </c>
      <c r="Z31" s="116">
        <v>64389</v>
      </c>
      <c r="AA31" s="116">
        <v>396</v>
      </c>
      <c r="AB31" s="116"/>
      <c r="AC31" s="116">
        <v>11359</v>
      </c>
      <c r="AD31" s="116">
        <v>50871</v>
      </c>
      <c r="AE31" s="116">
        <f>+SUM(D31,L31,AD31)</f>
        <v>1104249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465262</v>
      </c>
      <c r="AO31" s="116">
        <f>+SUM(AP31:AS31)</f>
        <v>98358</v>
      </c>
      <c r="AP31" s="116">
        <v>98358</v>
      </c>
      <c r="AQ31" s="116">
        <v>0</v>
      </c>
      <c r="AR31" s="116">
        <v>0</v>
      </c>
      <c r="AS31" s="116">
        <v>0</v>
      </c>
      <c r="AT31" s="116">
        <f>+SUM(AU31:AW31)</f>
        <v>81669</v>
      </c>
      <c r="AU31" s="116">
        <v>115</v>
      </c>
      <c r="AV31" s="116">
        <v>81554</v>
      </c>
      <c r="AW31" s="116">
        <v>0</v>
      </c>
      <c r="AX31" s="116">
        <v>0</v>
      </c>
      <c r="AY31" s="116">
        <f>+SUM(AZ31:BC31)</f>
        <v>277891</v>
      </c>
      <c r="AZ31" s="116">
        <v>171304</v>
      </c>
      <c r="BA31" s="116">
        <v>106433</v>
      </c>
      <c r="BB31" s="116">
        <v>0</v>
      </c>
      <c r="BC31" s="116">
        <v>154</v>
      </c>
      <c r="BD31" s="116"/>
      <c r="BE31" s="116">
        <v>7344</v>
      </c>
      <c r="BF31" s="116">
        <v>88335</v>
      </c>
      <c r="BG31" s="116">
        <f>+SUM(BF31,AN31,AF31)</f>
        <v>553597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1518640</v>
      </c>
      <c r="BQ31" s="116">
        <f>SUM(M31,AO31)</f>
        <v>114105</v>
      </c>
      <c r="BR31" s="116">
        <f>SUM(N31,AP31)</f>
        <v>114105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496355</v>
      </c>
      <c r="BW31" s="116">
        <f>SUM(S31,AU31)</f>
        <v>115</v>
      </c>
      <c r="BX31" s="116">
        <f>SUM(T31,AV31)</f>
        <v>496240</v>
      </c>
      <c r="BY31" s="116">
        <f>SUM(U31,AW31)</f>
        <v>0</v>
      </c>
      <c r="BZ31" s="116">
        <f>SUM(V31,AX31)</f>
        <v>0</v>
      </c>
      <c r="CA31" s="116">
        <f>SUM(W31,AY31)</f>
        <v>889477</v>
      </c>
      <c r="CB31" s="116">
        <f>SUM(X31,AZ31)</f>
        <v>171304</v>
      </c>
      <c r="CC31" s="116">
        <f>SUM(Y31,BA31)</f>
        <v>653234</v>
      </c>
      <c r="CD31" s="116">
        <f>SUM(Z31,BB31)</f>
        <v>64389</v>
      </c>
      <c r="CE31" s="116">
        <f>SUM(AA31,BC31)</f>
        <v>550</v>
      </c>
      <c r="CF31" s="116">
        <f>SUM(AB31,BD31)</f>
        <v>0</v>
      </c>
      <c r="CG31" s="116">
        <f>SUM(AC31,BE31)</f>
        <v>18703</v>
      </c>
      <c r="CH31" s="116">
        <f>SUM(AD31,BF31)</f>
        <v>139206</v>
      </c>
      <c r="CI31" s="116">
        <f>SUM(AE31,BG31)</f>
        <v>1657846</v>
      </c>
    </row>
    <row r="32" spans="1:87" ht="13.5" customHeight="1" x14ac:dyDescent="0.15">
      <c r="A32" s="114" t="s">
        <v>39</v>
      </c>
      <c r="B32" s="115" t="s">
        <v>336</v>
      </c>
      <c r="C32" s="114" t="s">
        <v>337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194233</v>
      </c>
      <c r="M32" s="116">
        <f>+SUM(N32:Q32)</f>
        <v>14642</v>
      </c>
      <c r="N32" s="116">
        <v>14642</v>
      </c>
      <c r="O32" s="116">
        <v>0</v>
      </c>
      <c r="P32" s="116">
        <v>0</v>
      </c>
      <c r="Q32" s="116">
        <v>0</v>
      </c>
      <c r="R32" s="116">
        <f>+SUM(S32:U32)</f>
        <v>27822</v>
      </c>
      <c r="S32" s="116">
        <v>0</v>
      </c>
      <c r="T32" s="116">
        <v>27822</v>
      </c>
      <c r="U32" s="116">
        <v>0</v>
      </c>
      <c r="V32" s="116">
        <v>0</v>
      </c>
      <c r="W32" s="116">
        <f>+SUM(X32:AA32)</f>
        <v>151769</v>
      </c>
      <c r="X32" s="116">
        <v>0</v>
      </c>
      <c r="Y32" s="116">
        <v>151769</v>
      </c>
      <c r="Z32" s="116">
        <v>0</v>
      </c>
      <c r="AA32" s="116">
        <v>0</v>
      </c>
      <c r="AB32" s="116"/>
      <c r="AC32" s="116">
        <v>0</v>
      </c>
      <c r="AD32" s="116">
        <v>110137</v>
      </c>
      <c r="AE32" s="116">
        <f>+SUM(D32,L32,AD32)</f>
        <v>304370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194233</v>
      </c>
      <c r="BQ32" s="116">
        <f>SUM(M32,AO32)</f>
        <v>14642</v>
      </c>
      <c r="BR32" s="116">
        <f>SUM(N32,AP32)</f>
        <v>14642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27822</v>
      </c>
      <c r="BW32" s="116">
        <f>SUM(S32,AU32)</f>
        <v>0</v>
      </c>
      <c r="BX32" s="116">
        <f>SUM(T32,AV32)</f>
        <v>27822</v>
      </c>
      <c r="BY32" s="116">
        <f>SUM(U32,AW32)</f>
        <v>0</v>
      </c>
      <c r="BZ32" s="116">
        <f>SUM(V32,AX32)</f>
        <v>0</v>
      </c>
      <c r="CA32" s="116">
        <f>SUM(W32,AY32)</f>
        <v>151769</v>
      </c>
      <c r="CB32" s="116">
        <f>SUM(X32,AZ32)</f>
        <v>0</v>
      </c>
      <c r="CC32" s="116">
        <f>SUM(Y32,BA32)</f>
        <v>151769</v>
      </c>
      <c r="CD32" s="116">
        <f>SUM(Z32,BB32)</f>
        <v>0</v>
      </c>
      <c r="CE32" s="116">
        <f>SUM(AA32,BC32)</f>
        <v>0</v>
      </c>
      <c r="CF32" s="116">
        <f>SUM(AB32,BD32)</f>
        <v>0</v>
      </c>
      <c r="CG32" s="116">
        <f>SUM(AC32,BE32)</f>
        <v>0</v>
      </c>
      <c r="CH32" s="116">
        <f>SUM(AD32,BF32)</f>
        <v>110137</v>
      </c>
      <c r="CI32" s="116">
        <f>SUM(AE32,BG32)</f>
        <v>304370</v>
      </c>
    </row>
    <row r="33" spans="1:87" ht="13.5" customHeight="1" x14ac:dyDescent="0.15">
      <c r="A33" s="114" t="s">
        <v>39</v>
      </c>
      <c r="B33" s="115" t="s">
        <v>356</v>
      </c>
      <c r="C33" s="114" t="s">
        <v>357</v>
      </c>
      <c r="D33" s="116">
        <f>+SUM(E33,J33)</f>
        <v>3416</v>
      </c>
      <c r="E33" s="116">
        <f>+SUM(F33:I33)</f>
        <v>3416</v>
      </c>
      <c r="F33" s="116">
        <v>0</v>
      </c>
      <c r="G33" s="116">
        <v>2541</v>
      </c>
      <c r="H33" s="116">
        <v>0</v>
      </c>
      <c r="I33" s="116">
        <v>875</v>
      </c>
      <c r="J33" s="116">
        <v>0</v>
      </c>
      <c r="K33" s="116"/>
      <c r="L33" s="116">
        <f>+SUM(M33,R33,V33,W33,AC33)</f>
        <v>661089</v>
      </c>
      <c r="M33" s="116">
        <f>+SUM(N33:Q33)</f>
        <v>104302</v>
      </c>
      <c r="N33" s="116">
        <v>104302</v>
      </c>
      <c r="O33" s="116">
        <v>0</v>
      </c>
      <c r="P33" s="116">
        <v>0</v>
      </c>
      <c r="Q33" s="116">
        <v>0</v>
      </c>
      <c r="R33" s="116">
        <f>+SUM(S33:U33)</f>
        <v>213197</v>
      </c>
      <c r="S33" s="116">
        <v>644</v>
      </c>
      <c r="T33" s="116">
        <v>212553</v>
      </c>
      <c r="U33" s="116">
        <v>0</v>
      </c>
      <c r="V33" s="116">
        <v>0</v>
      </c>
      <c r="W33" s="116">
        <f>+SUM(X33:AA33)</f>
        <v>341236</v>
      </c>
      <c r="X33" s="116">
        <v>141084</v>
      </c>
      <c r="Y33" s="116">
        <v>192154</v>
      </c>
      <c r="Z33" s="116">
        <v>2038</v>
      </c>
      <c r="AA33" s="116">
        <v>5960</v>
      </c>
      <c r="AB33" s="116"/>
      <c r="AC33" s="116">
        <v>2354</v>
      </c>
      <c r="AD33" s="116">
        <v>77176</v>
      </c>
      <c r="AE33" s="116">
        <f>+SUM(D33,L33,AD33)</f>
        <v>741681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/>
      <c r="BE33" s="116">
        <v>0</v>
      </c>
      <c r="BF33" s="116">
        <v>0</v>
      </c>
      <c r="BG33" s="116">
        <f>+SUM(BF33,AN33,AF33)</f>
        <v>0</v>
      </c>
      <c r="BH33" s="116">
        <f>SUM(D33,AF33)</f>
        <v>3416</v>
      </c>
      <c r="BI33" s="116">
        <f>SUM(E33,AG33)</f>
        <v>3416</v>
      </c>
      <c r="BJ33" s="116">
        <f>SUM(F33,AH33)</f>
        <v>0</v>
      </c>
      <c r="BK33" s="116">
        <f>SUM(G33,AI33)</f>
        <v>2541</v>
      </c>
      <c r="BL33" s="116">
        <f>SUM(H33,AJ33)</f>
        <v>0</v>
      </c>
      <c r="BM33" s="116">
        <f>SUM(I33,AK33)</f>
        <v>875</v>
      </c>
      <c r="BN33" s="116">
        <f>SUM(J33,AL33)</f>
        <v>0</v>
      </c>
      <c r="BO33" s="116">
        <f>SUM(K33,AM33)</f>
        <v>0</v>
      </c>
      <c r="BP33" s="116">
        <f>SUM(L33,AN33)</f>
        <v>661089</v>
      </c>
      <c r="BQ33" s="116">
        <f>SUM(M33,AO33)</f>
        <v>104302</v>
      </c>
      <c r="BR33" s="116">
        <f>SUM(N33,AP33)</f>
        <v>104302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213197</v>
      </c>
      <c r="BW33" s="116">
        <f>SUM(S33,AU33)</f>
        <v>644</v>
      </c>
      <c r="BX33" s="116">
        <f>SUM(T33,AV33)</f>
        <v>212553</v>
      </c>
      <c r="BY33" s="116">
        <f>SUM(U33,AW33)</f>
        <v>0</v>
      </c>
      <c r="BZ33" s="116">
        <f>SUM(V33,AX33)</f>
        <v>0</v>
      </c>
      <c r="CA33" s="116">
        <f>SUM(W33,AY33)</f>
        <v>341236</v>
      </c>
      <c r="CB33" s="116">
        <f>SUM(X33,AZ33)</f>
        <v>141084</v>
      </c>
      <c r="CC33" s="116">
        <f>SUM(Y33,BA33)</f>
        <v>192154</v>
      </c>
      <c r="CD33" s="116">
        <f>SUM(Z33,BB33)</f>
        <v>2038</v>
      </c>
      <c r="CE33" s="116">
        <f>SUM(AA33,BC33)</f>
        <v>5960</v>
      </c>
      <c r="CF33" s="116">
        <f>SUM(AB33,BD33)</f>
        <v>0</v>
      </c>
      <c r="CG33" s="116">
        <f>SUM(AC33,BE33)</f>
        <v>2354</v>
      </c>
      <c r="CH33" s="116">
        <f>SUM(AD33,BF33)</f>
        <v>77176</v>
      </c>
      <c r="CI33" s="116">
        <f>SUM(AE33,BG33)</f>
        <v>741681</v>
      </c>
    </row>
    <row r="34" spans="1:87" ht="13.5" customHeight="1" x14ac:dyDescent="0.15">
      <c r="A34" s="114" t="s">
        <v>39</v>
      </c>
      <c r="B34" s="115" t="s">
        <v>332</v>
      </c>
      <c r="C34" s="114" t="s">
        <v>333</v>
      </c>
      <c r="D34" s="116">
        <f>+SUM(E34,J34)</f>
        <v>1062556</v>
      </c>
      <c r="E34" s="116">
        <f>+SUM(F34:I34)</f>
        <v>1062556</v>
      </c>
      <c r="F34" s="116">
        <v>0</v>
      </c>
      <c r="G34" s="116">
        <v>0</v>
      </c>
      <c r="H34" s="116">
        <v>0</v>
      </c>
      <c r="I34" s="116">
        <v>1062556</v>
      </c>
      <c r="J34" s="116">
        <v>0</v>
      </c>
      <c r="K34" s="116"/>
      <c r="L34" s="116">
        <f>+SUM(M34,R34,V34,W34,AC34)</f>
        <v>1838626</v>
      </c>
      <c r="M34" s="116">
        <f>+SUM(N34:Q34)</f>
        <v>100169</v>
      </c>
      <c r="N34" s="116">
        <v>100169</v>
      </c>
      <c r="O34" s="116">
        <v>0</v>
      </c>
      <c r="P34" s="116">
        <v>0</v>
      </c>
      <c r="Q34" s="116">
        <v>0</v>
      </c>
      <c r="R34" s="116">
        <f>+SUM(S34:U34)</f>
        <v>435404</v>
      </c>
      <c r="S34" s="116">
        <v>0</v>
      </c>
      <c r="T34" s="116">
        <v>281381</v>
      </c>
      <c r="U34" s="116">
        <v>154023</v>
      </c>
      <c r="V34" s="116">
        <v>0</v>
      </c>
      <c r="W34" s="116">
        <f>+SUM(X34:AA34)</f>
        <v>1303053</v>
      </c>
      <c r="X34" s="116">
        <v>0</v>
      </c>
      <c r="Y34" s="116">
        <v>1238486</v>
      </c>
      <c r="Z34" s="116">
        <v>64567</v>
      </c>
      <c r="AA34" s="116">
        <v>0</v>
      </c>
      <c r="AB34" s="116"/>
      <c r="AC34" s="116">
        <v>0</v>
      </c>
      <c r="AD34" s="116">
        <v>0</v>
      </c>
      <c r="AE34" s="116">
        <f>+SUM(D34,L34,AD34)</f>
        <v>2901182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349554</v>
      </c>
      <c r="AO34" s="116">
        <f>+SUM(AP34:AS34)</f>
        <v>26093</v>
      </c>
      <c r="AP34" s="116">
        <v>26093</v>
      </c>
      <c r="AQ34" s="116">
        <v>0</v>
      </c>
      <c r="AR34" s="116">
        <v>0</v>
      </c>
      <c r="AS34" s="116">
        <v>0</v>
      </c>
      <c r="AT34" s="116">
        <f>+SUM(AU34:AW34)</f>
        <v>135153</v>
      </c>
      <c r="AU34" s="116">
        <v>0</v>
      </c>
      <c r="AV34" s="116">
        <v>135153</v>
      </c>
      <c r="AW34" s="116">
        <v>0</v>
      </c>
      <c r="AX34" s="116">
        <v>0</v>
      </c>
      <c r="AY34" s="116">
        <f>+SUM(AZ34:BC34)</f>
        <v>188308</v>
      </c>
      <c r="AZ34" s="116">
        <v>0</v>
      </c>
      <c r="BA34" s="116">
        <v>188308</v>
      </c>
      <c r="BB34" s="116">
        <v>0</v>
      </c>
      <c r="BC34" s="116">
        <v>0</v>
      </c>
      <c r="BD34" s="116"/>
      <c r="BE34" s="116">
        <v>0</v>
      </c>
      <c r="BF34" s="116">
        <v>0</v>
      </c>
      <c r="BG34" s="116">
        <f>+SUM(BF34,AN34,AF34)</f>
        <v>349554</v>
      </c>
      <c r="BH34" s="116">
        <f>SUM(D34,AF34)</f>
        <v>1062556</v>
      </c>
      <c r="BI34" s="116">
        <f>SUM(E34,AG34)</f>
        <v>1062556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1062556</v>
      </c>
      <c r="BN34" s="116">
        <f>SUM(J34,AL34)</f>
        <v>0</v>
      </c>
      <c r="BO34" s="116">
        <f>SUM(K34,AM34)</f>
        <v>0</v>
      </c>
      <c r="BP34" s="116">
        <f>SUM(L34,AN34)</f>
        <v>2188180</v>
      </c>
      <c r="BQ34" s="116">
        <f>SUM(M34,AO34)</f>
        <v>126262</v>
      </c>
      <c r="BR34" s="116">
        <f>SUM(N34,AP34)</f>
        <v>126262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570557</v>
      </c>
      <c r="BW34" s="116">
        <f>SUM(S34,AU34)</f>
        <v>0</v>
      </c>
      <c r="BX34" s="116">
        <f>SUM(T34,AV34)</f>
        <v>416534</v>
      </c>
      <c r="BY34" s="116">
        <f>SUM(U34,AW34)</f>
        <v>154023</v>
      </c>
      <c r="BZ34" s="116">
        <f>SUM(V34,AX34)</f>
        <v>0</v>
      </c>
      <c r="CA34" s="116">
        <f>SUM(W34,AY34)</f>
        <v>1491361</v>
      </c>
      <c r="CB34" s="116">
        <f>SUM(X34,AZ34)</f>
        <v>0</v>
      </c>
      <c r="CC34" s="116">
        <f>SUM(Y34,BA34)</f>
        <v>1426794</v>
      </c>
      <c r="CD34" s="116">
        <f>SUM(Z34,BB34)</f>
        <v>64567</v>
      </c>
      <c r="CE34" s="116">
        <f>SUM(AA34,BC34)</f>
        <v>0</v>
      </c>
      <c r="CF34" s="116">
        <f>SUM(AB34,BD34)</f>
        <v>0</v>
      </c>
      <c r="CG34" s="116">
        <f>SUM(AC34,BE34)</f>
        <v>0</v>
      </c>
      <c r="CH34" s="116">
        <f>SUM(AD34,BF34)</f>
        <v>0</v>
      </c>
      <c r="CI34" s="116">
        <f>SUM(AE34,BG34)</f>
        <v>3250736</v>
      </c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4">
    <sortCondition ref="A8:A34"/>
    <sortCondition ref="B8:B34"/>
    <sortCondition ref="C8:C34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3" man="1"/>
    <brk id="67" min="1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広島県</v>
      </c>
      <c r="B7" s="132" t="str">
        <f>'廃棄物事業経費（市町村）'!B7</f>
        <v>34000</v>
      </c>
      <c r="C7" s="131" t="s">
        <v>278</v>
      </c>
      <c r="D7" s="133">
        <f>SUM(L7,T7,AB7,AJ7,AR7,AZ7)</f>
        <v>3416</v>
      </c>
      <c r="E7" s="133">
        <f>SUM(M7,U7,AC7,AK7,AS7,BA7)</f>
        <v>3588895</v>
      </c>
      <c r="F7" s="133">
        <f>SUM(D7:E7)</f>
        <v>3592311</v>
      </c>
      <c r="G7" s="133">
        <f>SUM(O7,W7,AE7,AM7,AU7,BC7)</f>
        <v>0</v>
      </c>
      <c r="H7" s="133">
        <f>SUM(P7,X7,AF7,AN7,AV7,BD7)</f>
        <v>820441</v>
      </c>
      <c r="I7" s="133">
        <f>SUM(G7:H7)</f>
        <v>820441</v>
      </c>
      <c r="J7" s="134">
        <f>COUNTIF(J$8:J$207,"&lt;&gt;")</f>
        <v>12</v>
      </c>
      <c r="K7" s="134">
        <f>COUNTIF(K$8:K$207,"&lt;&gt;")</f>
        <v>12</v>
      </c>
      <c r="L7" s="133">
        <f>SUM(L$8:L$207)</f>
        <v>3416</v>
      </c>
      <c r="M7" s="133">
        <f>SUM(M$8:M$207)</f>
        <v>3588895</v>
      </c>
      <c r="N7" s="133">
        <f>IF(AND(L7&lt;&gt;"",M7&lt;&gt;""),SUM(L7:M7),"")</f>
        <v>3592311</v>
      </c>
      <c r="O7" s="133">
        <f>SUM(O$8:O$207)</f>
        <v>0</v>
      </c>
      <c r="P7" s="133">
        <f>SUM(P$8:P$207)</f>
        <v>820441</v>
      </c>
      <c r="Q7" s="133">
        <f>IF(AND(O7&lt;&gt;"",P7&lt;&gt;""),SUM(O7:P7),"")</f>
        <v>820441</v>
      </c>
      <c r="R7" s="134">
        <f>COUNTIF(R$8:R$207,"&lt;&gt;")</f>
        <v>0</v>
      </c>
      <c r="S7" s="134">
        <f>COUNTIF(S$8:S$207,"&lt;&gt;")</f>
        <v>0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0</v>
      </c>
      <c r="Y7" s="133">
        <f>IF(AND(W7&lt;&gt;"",X7&lt;&gt;""),SUM(W7:X7),"")</f>
        <v>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39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276846</v>
      </c>
      <c r="I8" s="116">
        <f>SUM(G8:H8)</f>
        <v>276846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276846</v>
      </c>
      <c r="Q8" s="116">
        <f>IF(AND(O8&lt;&gt;"",P8&lt;&gt;""),SUM(O8:P8),"")</f>
        <v>276846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39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39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234700</v>
      </c>
      <c r="F10" s="116">
        <f>SUM(D10:E10)</f>
        <v>234700</v>
      </c>
      <c r="G10" s="116">
        <f>SUM(O10,W10,AE10,AM10,AU10,BC10)</f>
        <v>0</v>
      </c>
      <c r="H10" s="116">
        <f>SUM(P10,X10,AF10,AN10,AV10,BD10)</f>
        <v>41459</v>
      </c>
      <c r="I10" s="116">
        <f>SUM(G10:H10)</f>
        <v>41459</v>
      </c>
      <c r="J10" s="115" t="s">
        <v>332</v>
      </c>
      <c r="K10" s="114" t="s">
        <v>333</v>
      </c>
      <c r="L10" s="116">
        <v>0</v>
      </c>
      <c r="M10" s="116">
        <v>234700</v>
      </c>
      <c r="N10" s="116">
        <f>IF(AND(L10&lt;&gt;"",M10&lt;&gt;""),SUM(L10:M10),"")</f>
        <v>234700</v>
      </c>
      <c r="O10" s="116">
        <v>0</v>
      </c>
      <c r="P10" s="116">
        <v>41459</v>
      </c>
      <c r="Q10" s="116">
        <f>IF(AND(O10&lt;&gt;"",P10&lt;&gt;""),SUM(O10:P10),"")</f>
        <v>41459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39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157601</v>
      </c>
      <c r="F11" s="116">
        <f>SUM(D11:E11)</f>
        <v>157601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336</v>
      </c>
      <c r="K11" s="114" t="s">
        <v>337</v>
      </c>
      <c r="L11" s="116">
        <v>0</v>
      </c>
      <c r="M11" s="116">
        <v>157601</v>
      </c>
      <c r="N11" s="116">
        <f>IF(AND(L11&lt;&gt;"",M11&lt;&gt;""),SUM(L11:M11),"")</f>
        <v>157601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39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39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39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39</v>
      </c>
      <c r="B15" s="115" t="s">
        <v>344</v>
      </c>
      <c r="C15" s="114" t="s">
        <v>345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39</v>
      </c>
      <c r="B16" s="115" t="s">
        <v>346</v>
      </c>
      <c r="C16" s="114" t="s">
        <v>347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39</v>
      </c>
      <c r="B17" s="115" t="s">
        <v>348</v>
      </c>
      <c r="C17" s="114" t="s">
        <v>349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39</v>
      </c>
      <c r="B18" s="115" t="s">
        <v>350</v>
      </c>
      <c r="C18" s="114" t="s">
        <v>351</v>
      </c>
      <c r="D18" s="116">
        <f>SUM(L18,T18,AB18,AJ18,AR18,AZ18)</f>
        <v>0</v>
      </c>
      <c r="E18" s="116">
        <f>SUM(M18,U18,AC18,AK18,AS18,BA18)</f>
        <v>1588819</v>
      </c>
      <c r="F18" s="116">
        <f>SUM(D18:E18)</f>
        <v>1588819</v>
      </c>
      <c r="G18" s="116">
        <f>SUM(O18,W18,AE18,AM18,AU18,BC18)</f>
        <v>0</v>
      </c>
      <c r="H18" s="116">
        <f>SUM(P18,X18,AF18,AN18,AV18,BD18)</f>
        <v>228343</v>
      </c>
      <c r="I18" s="116">
        <f>SUM(G18:H18)</f>
        <v>228343</v>
      </c>
      <c r="J18" s="115" t="s">
        <v>332</v>
      </c>
      <c r="K18" s="114" t="s">
        <v>333</v>
      </c>
      <c r="L18" s="116">
        <v>0</v>
      </c>
      <c r="M18" s="116">
        <v>1588819</v>
      </c>
      <c r="N18" s="116">
        <f>IF(AND(L18&lt;&gt;"",M18&lt;&gt;""),SUM(L18:M18),"")</f>
        <v>1588819</v>
      </c>
      <c r="O18" s="116">
        <v>0</v>
      </c>
      <c r="P18" s="116">
        <v>228343</v>
      </c>
      <c r="Q18" s="116">
        <f>IF(AND(O18&lt;&gt;"",P18&lt;&gt;""),SUM(O18:P18),"")</f>
        <v>228343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39</v>
      </c>
      <c r="B19" s="115" t="s">
        <v>352</v>
      </c>
      <c r="C19" s="114" t="s">
        <v>353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39</v>
      </c>
      <c r="B20" s="115" t="s">
        <v>354</v>
      </c>
      <c r="C20" s="114" t="s">
        <v>355</v>
      </c>
      <c r="D20" s="116">
        <f>SUM(L20,T20,AB20,AJ20,AR20,AZ20)</f>
        <v>2126</v>
      </c>
      <c r="E20" s="116">
        <f>SUM(M20,U20,AC20,AK20,AS20,BA20)</f>
        <v>339860</v>
      </c>
      <c r="F20" s="116">
        <f>SUM(D20:E20)</f>
        <v>341986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356</v>
      </c>
      <c r="K20" s="114" t="s">
        <v>357</v>
      </c>
      <c r="L20" s="116">
        <v>2126</v>
      </c>
      <c r="M20" s="116">
        <v>339860</v>
      </c>
      <c r="N20" s="116">
        <f>IF(AND(L20&lt;&gt;"",M20&lt;&gt;""),SUM(L20:M20),"")</f>
        <v>341986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39</v>
      </c>
      <c r="B21" s="115" t="s">
        <v>358</v>
      </c>
      <c r="C21" s="114" t="s">
        <v>359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39</v>
      </c>
      <c r="B22" s="115" t="s">
        <v>360</v>
      </c>
      <c r="C22" s="114" t="s">
        <v>361</v>
      </c>
      <c r="D22" s="116">
        <f>SUM(L22,T22,AB22,AJ22,AR22,AZ22)</f>
        <v>0</v>
      </c>
      <c r="E22" s="116">
        <f>SUM(M22,U22,AC22,AK22,AS22,BA22)</f>
        <v>395412</v>
      </c>
      <c r="F22" s="116">
        <f>SUM(D22:E22)</f>
        <v>395412</v>
      </c>
      <c r="G22" s="116">
        <f>SUM(O22,W22,AE22,AM22,AU22,BC22)</f>
        <v>0</v>
      </c>
      <c r="H22" s="116">
        <f>SUM(P22,X22,AF22,AN22,AV22,BD22)</f>
        <v>77955</v>
      </c>
      <c r="I22" s="116">
        <f>SUM(G22:H22)</f>
        <v>77955</v>
      </c>
      <c r="J22" s="115" t="s">
        <v>326</v>
      </c>
      <c r="K22" s="114" t="s">
        <v>327</v>
      </c>
      <c r="L22" s="116">
        <v>0</v>
      </c>
      <c r="M22" s="116">
        <v>395412</v>
      </c>
      <c r="N22" s="116">
        <f>IF(AND(L22&lt;&gt;"",M22&lt;&gt;""),SUM(L22:M22),"")</f>
        <v>395412</v>
      </c>
      <c r="O22" s="116">
        <v>0</v>
      </c>
      <c r="P22" s="116">
        <v>77955</v>
      </c>
      <c r="Q22" s="116">
        <f>IF(AND(O22&lt;&gt;"",P22&lt;&gt;""),SUM(O22:P22),"")</f>
        <v>77955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39</v>
      </c>
      <c r="B23" s="115" t="s">
        <v>362</v>
      </c>
      <c r="C23" s="114" t="s">
        <v>363</v>
      </c>
      <c r="D23" s="116">
        <f>SUM(L23,T23,AB23,AJ23,AR23,AZ23)</f>
        <v>0</v>
      </c>
      <c r="E23" s="116">
        <f>SUM(M23,U23,AC23,AK23,AS23,BA23)</f>
        <v>231597</v>
      </c>
      <c r="F23" s="116">
        <f>SUM(D23:E23)</f>
        <v>231597</v>
      </c>
      <c r="G23" s="116">
        <f>SUM(O23,W23,AE23,AM23,AU23,BC23)</f>
        <v>0</v>
      </c>
      <c r="H23" s="116">
        <f>SUM(P23,X23,AF23,AN23,AV23,BD23)</f>
        <v>28794</v>
      </c>
      <c r="I23" s="116">
        <f>SUM(G23:H23)</f>
        <v>28794</v>
      </c>
      <c r="J23" s="115" t="s">
        <v>326</v>
      </c>
      <c r="K23" s="114" t="s">
        <v>327</v>
      </c>
      <c r="L23" s="116">
        <v>0</v>
      </c>
      <c r="M23" s="116">
        <v>231597</v>
      </c>
      <c r="N23" s="116">
        <f>IF(AND(L23&lt;&gt;"",M23&lt;&gt;""),SUM(L23:M23),"")</f>
        <v>231597</v>
      </c>
      <c r="O23" s="116">
        <v>0</v>
      </c>
      <c r="P23" s="116">
        <v>28794</v>
      </c>
      <c r="Q23" s="116">
        <f>IF(AND(O23&lt;&gt;"",P23&lt;&gt;""),SUM(O23:P23),"")</f>
        <v>28794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39</v>
      </c>
      <c r="B24" s="115" t="s">
        <v>364</v>
      </c>
      <c r="C24" s="114" t="s">
        <v>365</v>
      </c>
      <c r="D24" s="116">
        <f>SUM(L24,T24,AB24,AJ24,AR24,AZ24)</f>
        <v>0</v>
      </c>
      <c r="E24" s="116">
        <f>SUM(M24,U24,AC24,AK24,AS24,BA24)</f>
        <v>176839</v>
      </c>
      <c r="F24" s="116">
        <f>SUM(D24:E24)</f>
        <v>176839</v>
      </c>
      <c r="G24" s="116">
        <f>SUM(O24,W24,AE24,AM24,AU24,BC24)</f>
        <v>0</v>
      </c>
      <c r="H24" s="116">
        <f>SUM(P24,X24,AF24,AN24,AV24,BD24)</f>
        <v>71706</v>
      </c>
      <c r="I24" s="116">
        <f>SUM(G24:H24)</f>
        <v>71706</v>
      </c>
      <c r="J24" s="115" t="s">
        <v>326</v>
      </c>
      <c r="K24" s="114" t="s">
        <v>327</v>
      </c>
      <c r="L24" s="116">
        <v>0</v>
      </c>
      <c r="M24" s="116">
        <v>176839</v>
      </c>
      <c r="N24" s="116">
        <f>IF(AND(L24&lt;&gt;"",M24&lt;&gt;""),SUM(L24:M24),"")</f>
        <v>176839</v>
      </c>
      <c r="O24" s="116">
        <v>0</v>
      </c>
      <c r="P24" s="116">
        <v>71706</v>
      </c>
      <c r="Q24" s="116">
        <f>IF(AND(O24&lt;&gt;"",P24&lt;&gt;""),SUM(O24:P24),"")</f>
        <v>71706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39</v>
      </c>
      <c r="B25" s="115" t="s">
        <v>366</v>
      </c>
      <c r="C25" s="114" t="s">
        <v>367</v>
      </c>
      <c r="D25" s="116">
        <f>SUM(L25,T25,AB25,AJ25,AR25,AZ25)</f>
        <v>0</v>
      </c>
      <c r="E25" s="116">
        <f>SUM(M25,U25,AC25,AK25,AS25,BA25)</f>
        <v>95244</v>
      </c>
      <c r="F25" s="116">
        <f>SUM(D25:E25)</f>
        <v>95244</v>
      </c>
      <c r="G25" s="116">
        <f>SUM(O25,W25,AE25,AM25,AU25,BC25)</f>
        <v>0</v>
      </c>
      <c r="H25" s="116">
        <f>SUM(P25,X25,AF25,AN25,AV25,BD25)</f>
        <v>17115</v>
      </c>
      <c r="I25" s="116">
        <f>SUM(G25:H25)</f>
        <v>17115</v>
      </c>
      <c r="J25" s="115" t="s">
        <v>326</v>
      </c>
      <c r="K25" s="114" t="s">
        <v>327</v>
      </c>
      <c r="L25" s="116">
        <v>0</v>
      </c>
      <c r="M25" s="116">
        <v>95244</v>
      </c>
      <c r="N25" s="116">
        <f>IF(AND(L25&lt;&gt;"",M25&lt;&gt;""),SUM(L25:M25),"")</f>
        <v>95244</v>
      </c>
      <c r="O25" s="116">
        <v>0</v>
      </c>
      <c r="P25" s="116">
        <v>17115</v>
      </c>
      <c r="Q25" s="116">
        <f>IF(AND(O25&lt;&gt;"",P25&lt;&gt;""),SUM(O25:P25),"")</f>
        <v>17115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39</v>
      </c>
      <c r="B26" s="115" t="s">
        <v>368</v>
      </c>
      <c r="C26" s="114" t="s">
        <v>369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39</v>
      </c>
      <c r="B27" s="115" t="s">
        <v>370</v>
      </c>
      <c r="C27" s="114" t="s">
        <v>371</v>
      </c>
      <c r="D27" s="116">
        <f>SUM(L27,T27,AB27,AJ27,AR27,AZ27)</f>
        <v>1290</v>
      </c>
      <c r="E27" s="116">
        <f>SUM(M27,U27,AC27,AK27,AS27,BA27)</f>
        <v>217698</v>
      </c>
      <c r="F27" s="116">
        <f>SUM(D27:E27)</f>
        <v>218988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 t="s">
        <v>356</v>
      </c>
      <c r="K27" s="114" t="s">
        <v>357</v>
      </c>
      <c r="L27" s="116">
        <v>1290</v>
      </c>
      <c r="M27" s="116">
        <v>217698</v>
      </c>
      <c r="N27" s="116">
        <f>IF(AND(L27&lt;&gt;"",M27&lt;&gt;""),SUM(L27:M27),"")</f>
        <v>218988</v>
      </c>
      <c r="O27" s="116">
        <v>0</v>
      </c>
      <c r="P27" s="116">
        <v>0</v>
      </c>
      <c r="Q27" s="116">
        <f>IF(AND(O27&lt;&gt;"",P27&lt;&gt;""),SUM(O27:P27),"")</f>
        <v>0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39</v>
      </c>
      <c r="B28" s="115" t="s">
        <v>372</v>
      </c>
      <c r="C28" s="114" t="s">
        <v>373</v>
      </c>
      <c r="D28" s="116">
        <f>SUM(L28,T28,AB28,AJ28,AR28,AZ28)</f>
        <v>0</v>
      </c>
      <c r="E28" s="116">
        <f>SUM(M28,U28,AC28,AK28,AS28,BA28)</f>
        <v>123827</v>
      </c>
      <c r="F28" s="116">
        <f>SUM(D28:E28)</f>
        <v>123827</v>
      </c>
      <c r="G28" s="116">
        <f>SUM(O28,W28,AE28,AM28,AU28,BC28)</f>
        <v>0</v>
      </c>
      <c r="H28" s="116">
        <f>SUM(P28,X28,AF28,AN28,AV28,BD28)</f>
        <v>78223</v>
      </c>
      <c r="I28" s="116">
        <f>SUM(G28:H28)</f>
        <v>78223</v>
      </c>
      <c r="J28" s="115" t="s">
        <v>332</v>
      </c>
      <c r="K28" s="114" t="s">
        <v>333</v>
      </c>
      <c r="L28" s="116">
        <v>0</v>
      </c>
      <c r="M28" s="116">
        <v>123827</v>
      </c>
      <c r="N28" s="116">
        <f>IF(AND(L28&lt;&gt;"",M28&lt;&gt;""),SUM(L28:M28),"")</f>
        <v>123827</v>
      </c>
      <c r="O28" s="116">
        <v>0</v>
      </c>
      <c r="P28" s="116">
        <v>78223</v>
      </c>
      <c r="Q28" s="116">
        <f>IF(AND(O28&lt;&gt;"",P28&lt;&gt;""),SUM(O28:P28),"")</f>
        <v>78223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39</v>
      </c>
      <c r="B29" s="115" t="s">
        <v>374</v>
      </c>
      <c r="C29" s="114" t="s">
        <v>375</v>
      </c>
      <c r="D29" s="116">
        <f>SUM(L29,T29,AB29,AJ29,AR29,AZ29)</f>
        <v>0</v>
      </c>
      <c r="E29" s="116">
        <f>SUM(M29,U29,AC29,AK29,AS29,BA29)</f>
        <v>27298</v>
      </c>
      <c r="F29" s="116">
        <f>SUM(D29:E29)</f>
        <v>27298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 t="s">
        <v>336</v>
      </c>
      <c r="K29" s="114" t="s">
        <v>337</v>
      </c>
      <c r="L29" s="116">
        <v>0</v>
      </c>
      <c r="M29" s="116">
        <v>27298</v>
      </c>
      <c r="N29" s="116">
        <f>IF(AND(L29&lt;&gt;"",M29&lt;&gt;""),SUM(L29:M29),"")</f>
        <v>27298</v>
      </c>
      <c r="O29" s="116">
        <v>0</v>
      </c>
      <c r="P29" s="116">
        <v>0</v>
      </c>
      <c r="Q29" s="116">
        <f>IF(AND(O29&lt;&gt;"",P29&lt;&gt;""),SUM(O29:P29),"")</f>
        <v>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39</v>
      </c>
      <c r="B30" s="115" t="s">
        <v>376</v>
      </c>
      <c r="C30" s="114" t="s">
        <v>377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0</v>
      </c>
      <c r="I30" s="116">
        <f>SUM(G30:H30)</f>
        <v>0</v>
      </c>
      <c r="J30" s="115"/>
      <c r="K30" s="114"/>
      <c r="L30" s="116"/>
      <c r="M30" s="116"/>
      <c r="N30" s="116" t="str">
        <f>IF(AND(L30&lt;&gt;"",M30&lt;&gt;""),SUM(L30:M30),"")</f>
        <v/>
      </c>
      <c r="O30" s="116"/>
      <c r="P30" s="116"/>
      <c r="Q30" s="116" t="str">
        <f>IF(AND(O30&lt;&gt;"",P30&lt;&gt;""),SUM(O30:P30),"")</f>
        <v/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0">
    <sortCondition ref="A8:A30"/>
    <sortCondition ref="B8:B30"/>
    <sortCondition ref="C8:C30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9" man="1"/>
    <brk id="17" min="1" max="29" man="1"/>
    <brk id="25" min="1" max="29" man="1"/>
    <brk id="33" min="1" max="29" man="1"/>
    <brk id="41" min="1" max="29" man="1"/>
    <brk id="49" min="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広島県</v>
      </c>
      <c r="B7" s="132" t="str">
        <f>'廃棄物事業経費（市町村）'!B7</f>
        <v>34000</v>
      </c>
      <c r="C7" s="131" t="s">
        <v>33</v>
      </c>
      <c r="D7" s="133">
        <f>SUM(H7,L7,P7,T7,X7,AB7,AF7,AJ7,AN7,AR7,AV7,AZ7,BD7,BH7,BL7,BP7,BT7,BX7,CB7,CF7,CJ7,CN7,CR7,CV7,CZ7,DD7,DH7,DL7,DP7,DT7)</f>
        <v>3592311</v>
      </c>
      <c r="E7" s="133">
        <f>SUM(I7,M7,Q7,U7,Y7,AC7,AG7,AK7,AO7,AS7,AW7,BA7,BE7,BI7,BM7,BQ7,BU7,BY7,CC7,CG7,CK7,CO7,CS7,CW7,DA7,DE7,DI7,DM7,DQ7,DU7)</f>
        <v>820441</v>
      </c>
      <c r="F7" s="134">
        <f>COUNTIF(F$8:F$57,"&lt;&gt;")</f>
        <v>4</v>
      </c>
      <c r="G7" s="134">
        <f>COUNTIF(G$8:G$57,"&lt;&gt;")</f>
        <v>4</v>
      </c>
      <c r="H7" s="133">
        <f>SUM(H$8:H$57)</f>
        <v>2483818</v>
      </c>
      <c r="I7" s="133">
        <f>SUM(I$8:I$57)</f>
        <v>306298</v>
      </c>
      <c r="J7" s="134">
        <f>COUNTIF(J$8:J$57,"&lt;&gt;")</f>
        <v>4</v>
      </c>
      <c r="K7" s="134">
        <f>COUNTIF(K$8:K$57,"&lt;&gt;")</f>
        <v>4</v>
      </c>
      <c r="L7" s="133">
        <f>SUM(L$8:L$57)</f>
        <v>712583</v>
      </c>
      <c r="M7" s="133">
        <f>SUM(M$8:M$57)</f>
        <v>70253</v>
      </c>
      <c r="N7" s="134">
        <f>COUNTIF(N$8:N$57,"&lt;&gt;")</f>
        <v>2</v>
      </c>
      <c r="O7" s="134">
        <f>COUNTIF(O$8:O$57,"&lt;&gt;")</f>
        <v>2</v>
      </c>
      <c r="P7" s="133">
        <f>SUM(P$8:P$57)</f>
        <v>300666</v>
      </c>
      <c r="Q7" s="133">
        <f>SUM(Q$8:Q$57)</f>
        <v>149929</v>
      </c>
      <c r="R7" s="134">
        <f>COUNTIF(R$8:R$57,"&lt;&gt;")</f>
        <v>1</v>
      </c>
      <c r="S7" s="134">
        <f>COUNTIF(S$8:S$57,"&lt;&gt;")</f>
        <v>1</v>
      </c>
      <c r="T7" s="133">
        <f>SUM(T$8:T$57)</f>
        <v>95244</v>
      </c>
      <c r="U7" s="133">
        <f>SUM(U$8:U$57)</f>
        <v>17115</v>
      </c>
      <c r="V7" s="134">
        <f>COUNTIF(V$8:V$57,"&lt;&gt;")</f>
        <v>1</v>
      </c>
      <c r="W7" s="134">
        <f>COUNTIF(W$8:W$57,"&lt;&gt;")</f>
        <v>1</v>
      </c>
      <c r="X7" s="133">
        <f>SUM(X$8:X$57)</f>
        <v>0</v>
      </c>
      <c r="Y7" s="133">
        <f>SUM(Y$8:Y$57)</f>
        <v>276846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39</v>
      </c>
      <c r="B8" s="115" t="s">
        <v>326</v>
      </c>
      <c r="C8" s="114" t="s">
        <v>327</v>
      </c>
      <c r="D8" s="116">
        <f>SUM(H8,L8,P8,T8,X8,AB8,AF8,AJ8,AN8,AR8,AV8,AZ8,BD8,BH8,BL8,BP8,BT8,BX8,CB8,CF8,CJ8,CN8,CR8,CV8,CZ8,DD8,DH8,DL8,DP8,DT8)</f>
        <v>899092</v>
      </c>
      <c r="E8" s="116">
        <f>SUM(I8,M8,Q8,U8,Y8,AC8,AG8,AK8,AO8,AS8,AW8,BA8,BE8,BI8,BM8,BQ8,BU8,BY8,CC8,CG8,CK8,CO8,CS8,CW8,DA8,DE8,DI8,DM8,DQ8,DU8)</f>
        <v>472416</v>
      </c>
      <c r="F8" s="115" t="s">
        <v>360</v>
      </c>
      <c r="G8" s="114" t="s">
        <v>361</v>
      </c>
      <c r="H8" s="116">
        <v>395412</v>
      </c>
      <c r="I8" s="116">
        <v>77955</v>
      </c>
      <c r="J8" s="115" t="s">
        <v>362</v>
      </c>
      <c r="K8" s="114" t="s">
        <v>363</v>
      </c>
      <c r="L8" s="116">
        <v>231597</v>
      </c>
      <c r="M8" s="116">
        <v>28794</v>
      </c>
      <c r="N8" s="115" t="s">
        <v>364</v>
      </c>
      <c r="O8" s="114" t="s">
        <v>365</v>
      </c>
      <c r="P8" s="116">
        <v>176839</v>
      </c>
      <c r="Q8" s="116">
        <v>71706</v>
      </c>
      <c r="R8" s="115" t="s">
        <v>366</v>
      </c>
      <c r="S8" s="114" t="s">
        <v>367</v>
      </c>
      <c r="T8" s="116">
        <v>95244</v>
      </c>
      <c r="U8" s="116">
        <v>17115</v>
      </c>
      <c r="V8" s="115" t="s">
        <v>323</v>
      </c>
      <c r="W8" s="114" t="s">
        <v>324</v>
      </c>
      <c r="X8" s="116">
        <v>0</v>
      </c>
      <c r="Y8" s="116">
        <v>276846</v>
      </c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39</v>
      </c>
      <c r="B9" s="115" t="s">
        <v>336</v>
      </c>
      <c r="C9" s="114" t="s">
        <v>337</v>
      </c>
      <c r="D9" s="116">
        <f>SUM(H9,L9,P9,T9,X9,AB9,AF9,AJ9,AN9,AR9,AV9,AZ9,BD9,BH9,BL9,BP9,BT9,BX9,CB9,CF9,CJ9,CN9,CR9,CV9,CZ9,DD9,DH9,DL9,DP9,DT9)</f>
        <v>184899</v>
      </c>
      <c r="E9" s="116">
        <f>SUM(I9,M9,Q9,U9,Y9,AC9,AG9,AK9,AO9,AS9,AW9,BA9,BE9,BI9,BM9,BQ9,BU9,BY9,CC9,CG9,CK9,CO9,CS9,CW9,DA9,DE9,DI9,DM9,DQ9,DU9)</f>
        <v>0</v>
      </c>
      <c r="F9" s="115" t="s">
        <v>334</v>
      </c>
      <c r="G9" s="114" t="s">
        <v>335</v>
      </c>
      <c r="H9" s="116">
        <v>157601</v>
      </c>
      <c r="I9" s="116">
        <v>0</v>
      </c>
      <c r="J9" s="115" t="s">
        <v>374</v>
      </c>
      <c r="K9" s="114" t="s">
        <v>375</v>
      </c>
      <c r="L9" s="116">
        <v>27298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39</v>
      </c>
      <c r="B10" s="115" t="s">
        <v>356</v>
      </c>
      <c r="C10" s="114" t="s">
        <v>357</v>
      </c>
      <c r="D10" s="116">
        <f>SUM(H10,L10,P10,T10,X10,AB10,AF10,AJ10,AN10,AR10,AV10,AZ10,BD10,BH10,BL10,BP10,BT10,BX10,CB10,CF10,CJ10,CN10,CR10,CV10,CZ10,DD10,DH10,DL10,DP10,DT10)</f>
        <v>560974</v>
      </c>
      <c r="E10" s="116">
        <f>SUM(I10,M10,Q10,U10,Y10,AC10,AG10,AK10,AO10,AS10,AW10,BA10,BE10,BI10,BM10,BQ10,BU10,BY10,CC10,CG10,CK10,CO10,CS10,CW10,DA10,DE10,DI10,DM10,DQ10,DU10)</f>
        <v>0</v>
      </c>
      <c r="F10" s="115" t="s">
        <v>354</v>
      </c>
      <c r="G10" s="114" t="s">
        <v>355</v>
      </c>
      <c r="H10" s="116">
        <v>341986</v>
      </c>
      <c r="I10" s="116">
        <v>0</v>
      </c>
      <c r="J10" s="115" t="s">
        <v>370</v>
      </c>
      <c r="K10" s="114" t="s">
        <v>371</v>
      </c>
      <c r="L10" s="116">
        <v>218988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39</v>
      </c>
      <c r="B11" s="115" t="s">
        <v>332</v>
      </c>
      <c r="C11" s="114" t="s">
        <v>333</v>
      </c>
      <c r="D11" s="116">
        <f>SUM(H11,L11,P11,T11,X11,AB11,AF11,AJ11,AN11,AR11,AV11,AZ11,BD11,BH11,BL11,BP11,BT11,BX11,CB11,CF11,CJ11,CN11,CR11,CV11,CZ11,DD11,DH11,DL11,DP11,DT11)</f>
        <v>1947346</v>
      </c>
      <c r="E11" s="116">
        <f>SUM(I11,M11,Q11,U11,Y11,AC11,AG11,AK11,AO11,AS11,AW11,BA11,BE11,BI11,BM11,BQ11,BU11,BY11,CC11,CG11,CK11,CO11,CS11,CW11,DA11,DE11,DI11,DM11,DQ11,DU11)</f>
        <v>348025</v>
      </c>
      <c r="F11" s="115" t="s">
        <v>350</v>
      </c>
      <c r="G11" s="114" t="s">
        <v>351</v>
      </c>
      <c r="H11" s="116">
        <v>1588819</v>
      </c>
      <c r="I11" s="116">
        <v>228343</v>
      </c>
      <c r="J11" s="115" t="s">
        <v>330</v>
      </c>
      <c r="K11" s="114" t="s">
        <v>331</v>
      </c>
      <c r="L11" s="116">
        <v>234700</v>
      </c>
      <c r="M11" s="116">
        <v>41459</v>
      </c>
      <c r="N11" s="115" t="s">
        <v>372</v>
      </c>
      <c r="O11" s="114" t="s">
        <v>373</v>
      </c>
      <c r="P11" s="116">
        <v>123827</v>
      </c>
      <c r="Q11" s="116">
        <v>78223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/>
      <c r="B12" s="115"/>
      <c r="C12" s="114"/>
      <c r="D12" s="116"/>
      <c r="E12" s="116"/>
      <c r="F12" s="115"/>
      <c r="G12" s="114"/>
      <c r="H12" s="116"/>
      <c r="I12" s="116"/>
      <c r="J12" s="115"/>
      <c r="K12" s="114"/>
      <c r="L12" s="116"/>
      <c r="M12" s="116"/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/>
      <c r="B13" s="115"/>
      <c r="C13" s="114"/>
      <c r="D13" s="116"/>
      <c r="E13" s="116"/>
      <c r="F13" s="115"/>
      <c r="G13" s="114"/>
      <c r="H13" s="116"/>
      <c r="I13" s="116"/>
      <c r="J13" s="115"/>
      <c r="K13" s="114"/>
      <c r="L13" s="116"/>
      <c r="M13" s="116"/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1">
    <sortCondition ref="A8:A11"/>
    <sortCondition ref="B8:B11"/>
    <sortCondition ref="C8:C11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0" man="1"/>
    <brk id="21" min="1" max="10" man="1"/>
    <brk id="33" min="1" max="10" man="1"/>
    <brk id="45" min="1" max="10" man="1"/>
    <brk id="57" min="1" max="10" man="1"/>
    <brk id="69" min="1" max="10" man="1"/>
    <brk id="81" min="1" max="10" man="1"/>
    <brk id="93" min="1" max="10" man="1"/>
    <brk id="105" min="1" max="10" man="1"/>
    <brk id="117" min="1" max="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34000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34100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34202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34203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34204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34205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34207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34208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34209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34210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34211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34212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34213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34214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34215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34302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34304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34307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34309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34368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34369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34431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34462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34545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34839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34876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34908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34918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7B3603-6A9B-4D56-AB87-F8EE8535B2CF}"/>
</file>

<file path=customXml/itemProps2.xml><?xml version="1.0" encoding="utf-8"?>
<ds:datastoreItem xmlns:ds="http://schemas.openxmlformats.org/officeDocument/2006/customXml" ds:itemID="{5EEFF4E9-8E0E-4769-BE25-0CB167DAE16F}"/>
</file>

<file path=customXml/itemProps3.xml><?xml version="1.0" encoding="utf-8"?>
<ds:datastoreItem xmlns:ds="http://schemas.openxmlformats.org/officeDocument/2006/customXml" ds:itemID="{5D5691D7-4CB6-41F3-8A29-19DE2743C1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2025-12-23T08:59:15Z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