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3岡山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水洗化人口等!$A$6:$AD$33</definedName>
    <definedName name="_xlnm.Print_Area" localSheetId="2">し尿集計結果!$A$1:$M$37</definedName>
    <definedName name="_xlnm.Print_Area" localSheetId="1">し尿処理状況!$2:$34</definedName>
    <definedName name="_xlnm.Print_Area" localSheetId="0">水洗化人口等!$2:$34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C8" i="2"/>
  <c r="AC9" i="2"/>
  <c r="AC10" i="2"/>
  <c r="N10" i="2" s="1"/>
  <c r="AC11" i="2"/>
  <c r="N11" i="2" s="1"/>
  <c r="AC12" i="2"/>
  <c r="N12" i="2" s="1"/>
  <c r="AC13" i="2"/>
  <c r="AC14" i="2"/>
  <c r="AC15" i="2"/>
  <c r="AC16" i="2"/>
  <c r="N16" i="2" s="1"/>
  <c r="AC17" i="2"/>
  <c r="N17" i="2" s="1"/>
  <c r="AC18" i="2"/>
  <c r="N18" i="2" s="1"/>
  <c r="AC19" i="2"/>
  <c r="AC20" i="2"/>
  <c r="AC21" i="2"/>
  <c r="AC22" i="2"/>
  <c r="N22" i="2" s="1"/>
  <c r="AC23" i="2"/>
  <c r="N23" i="2" s="1"/>
  <c r="AC24" i="2"/>
  <c r="N24" i="2" s="1"/>
  <c r="AC25" i="2"/>
  <c r="AC26" i="2"/>
  <c r="AC27" i="2"/>
  <c r="AC28" i="2"/>
  <c r="N28" i="2" s="1"/>
  <c r="AC29" i="2"/>
  <c r="N29" i="2" s="1"/>
  <c r="AC30" i="2"/>
  <c r="N30" i="2" s="1"/>
  <c r="AC31" i="2"/>
  <c r="AC32" i="2"/>
  <c r="AC33" i="2"/>
  <c r="AC34" i="2"/>
  <c r="N34" i="2" s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N8" i="2"/>
  <c r="N9" i="2"/>
  <c r="N13" i="2"/>
  <c r="N14" i="2"/>
  <c r="N15" i="2"/>
  <c r="N19" i="2"/>
  <c r="N20" i="2"/>
  <c r="N21" i="2"/>
  <c r="N25" i="2"/>
  <c r="N26" i="2"/>
  <c r="N27" i="2"/>
  <c r="N31" i="2"/>
  <c r="N32" i="2"/>
  <c r="N33" i="2"/>
  <c r="K8" i="2"/>
  <c r="K9" i="2"/>
  <c r="K10" i="2"/>
  <c r="D10" i="2" s="1"/>
  <c r="K11" i="2"/>
  <c r="D11" i="2" s="1"/>
  <c r="K12" i="2"/>
  <c r="D12" i="2" s="1"/>
  <c r="K13" i="2"/>
  <c r="K14" i="2"/>
  <c r="K15" i="2"/>
  <c r="K16" i="2"/>
  <c r="D16" i="2" s="1"/>
  <c r="K17" i="2"/>
  <c r="D17" i="2" s="1"/>
  <c r="K18" i="2"/>
  <c r="D18" i="2" s="1"/>
  <c r="K19" i="2"/>
  <c r="K20" i="2"/>
  <c r="K21" i="2"/>
  <c r="K22" i="2"/>
  <c r="D22" i="2" s="1"/>
  <c r="K23" i="2"/>
  <c r="D23" i="2" s="1"/>
  <c r="K24" i="2"/>
  <c r="D24" i="2" s="1"/>
  <c r="K25" i="2"/>
  <c r="K26" i="2"/>
  <c r="K27" i="2"/>
  <c r="K28" i="2"/>
  <c r="D28" i="2" s="1"/>
  <c r="K29" i="2"/>
  <c r="D29" i="2" s="1"/>
  <c r="K30" i="2"/>
  <c r="D30" i="2" s="1"/>
  <c r="K31" i="2"/>
  <c r="K32" i="2"/>
  <c r="K33" i="2"/>
  <c r="K34" i="2"/>
  <c r="D34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D8" i="2"/>
  <c r="D9" i="2"/>
  <c r="D13" i="2"/>
  <c r="D14" i="2"/>
  <c r="D15" i="2"/>
  <c r="D19" i="2"/>
  <c r="D20" i="2"/>
  <c r="D21" i="2"/>
  <c r="D25" i="2"/>
  <c r="D26" i="2"/>
  <c r="D27" i="2"/>
  <c r="D31" i="2"/>
  <c r="D32" i="2"/>
  <c r="D33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N18" i="1"/>
  <c r="N24" i="1"/>
  <c r="N30" i="1"/>
  <c r="J12" i="1"/>
  <c r="J30" i="1"/>
  <c r="I8" i="1"/>
  <c r="D8" i="1" s="1"/>
  <c r="I9" i="1"/>
  <c r="I10" i="1"/>
  <c r="I11" i="1"/>
  <c r="I12" i="1"/>
  <c r="I13" i="1"/>
  <c r="D13" i="1" s="1"/>
  <c r="I14" i="1"/>
  <c r="D14" i="1" s="1"/>
  <c r="I15" i="1"/>
  <c r="I16" i="1"/>
  <c r="I17" i="1"/>
  <c r="I18" i="1"/>
  <c r="I19" i="1"/>
  <c r="D19" i="1" s="1"/>
  <c r="I20" i="1"/>
  <c r="D20" i="1" s="1"/>
  <c r="I21" i="1"/>
  <c r="I22" i="1"/>
  <c r="I23" i="1"/>
  <c r="I24" i="1"/>
  <c r="I25" i="1"/>
  <c r="D25" i="1" s="1"/>
  <c r="I26" i="1"/>
  <c r="D26" i="1" s="1"/>
  <c r="I27" i="1"/>
  <c r="I28" i="1"/>
  <c r="I29" i="1"/>
  <c r="I30" i="1"/>
  <c r="I31" i="1"/>
  <c r="D31" i="1" s="1"/>
  <c r="I32" i="1"/>
  <c r="D32" i="1" s="1"/>
  <c r="I33" i="1"/>
  <c r="I34" i="1"/>
  <c r="F3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D10" i="1"/>
  <c r="T10" i="1" s="1"/>
  <c r="D11" i="1"/>
  <c r="T11" i="1" s="1"/>
  <c r="D12" i="1"/>
  <c r="F12" i="1" s="1"/>
  <c r="D16" i="1"/>
  <c r="F16" i="1" s="1"/>
  <c r="D17" i="1"/>
  <c r="F17" i="1" s="1"/>
  <c r="D18" i="1"/>
  <c r="D22" i="1"/>
  <c r="T22" i="1" s="1"/>
  <c r="D23" i="1"/>
  <c r="F23" i="1" s="1"/>
  <c r="D24" i="1"/>
  <c r="D28" i="1"/>
  <c r="T28" i="1" s="1"/>
  <c r="D29" i="1"/>
  <c r="L29" i="1" s="1"/>
  <c r="D30" i="1"/>
  <c r="D34" i="1"/>
  <c r="F34" i="1" s="1"/>
  <c r="D27" i="1" l="1"/>
  <c r="D15" i="1"/>
  <c r="L24" i="1"/>
  <c r="T24" i="1"/>
  <c r="T32" i="1"/>
  <c r="N32" i="1"/>
  <c r="J32" i="1"/>
  <c r="L32" i="1"/>
  <c r="F32" i="1"/>
  <c r="J20" i="1"/>
  <c r="L20" i="1"/>
  <c r="T20" i="1"/>
  <c r="N20" i="1"/>
  <c r="F20" i="1"/>
  <c r="L8" i="1"/>
  <c r="T8" i="1"/>
  <c r="N8" i="1"/>
  <c r="J8" i="1"/>
  <c r="F8" i="1"/>
  <c r="F24" i="1"/>
  <c r="L25" i="1"/>
  <c r="T25" i="1"/>
  <c r="N25" i="1"/>
  <c r="J25" i="1"/>
  <c r="F25" i="1"/>
  <c r="T13" i="1"/>
  <c r="N13" i="1"/>
  <c r="J13" i="1"/>
  <c r="F13" i="1"/>
  <c r="L13" i="1"/>
  <c r="T30" i="1"/>
  <c r="L30" i="1"/>
  <c r="L18" i="1"/>
  <c r="T18" i="1"/>
  <c r="J18" i="1"/>
  <c r="D33" i="1"/>
  <c r="D21" i="1"/>
  <c r="D9" i="1"/>
  <c r="T12" i="1"/>
  <c r="L12" i="1"/>
  <c r="F26" i="1"/>
  <c r="L26" i="1"/>
  <c r="T26" i="1"/>
  <c r="N26" i="1"/>
  <c r="J26" i="1"/>
  <c r="T14" i="1"/>
  <c r="L14" i="1"/>
  <c r="N14" i="1"/>
  <c r="J14" i="1"/>
  <c r="F14" i="1"/>
  <c r="T31" i="1"/>
  <c r="N31" i="1"/>
  <c r="J31" i="1"/>
  <c r="F31" i="1"/>
  <c r="L31" i="1"/>
  <c r="L19" i="1"/>
  <c r="T19" i="1"/>
  <c r="N19" i="1"/>
  <c r="J19" i="1"/>
  <c r="F19" i="1"/>
  <c r="N12" i="1"/>
  <c r="F18" i="1"/>
  <c r="J24" i="1"/>
  <c r="F28" i="1"/>
  <c r="F22" i="1"/>
  <c r="F10" i="1"/>
  <c r="J28" i="1"/>
  <c r="J22" i="1"/>
  <c r="N22" i="1"/>
  <c r="T34" i="1"/>
  <c r="L23" i="1"/>
  <c r="L17" i="1"/>
  <c r="L11" i="1"/>
  <c r="L34" i="1"/>
  <c r="L28" i="1"/>
  <c r="L22" i="1"/>
  <c r="L16" i="1"/>
  <c r="L10" i="1"/>
  <c r="F29" i="1"/>
  <c r="F11" i="1"/>
  <c r="J29" i="1"/>
  <c r="J23" i="1"/>
  <c r="J17" i="1"/>
  <c r="J11" i="1"/>
  <c r="N29" i="1"/>
  <c r="N23" i="1"/>
  <c r="N17" i="1"/>
  <c r="N11" i="1"/>
  <c r="T29" i="1"/>
  <c r="T23" i="1"/>
  <c r="T17" i="1"/>
  <c r="J34" i="1"/>
  <c r="J10" i="1"/>
  <c r="N34" i="1"/>
  <c r="N28" i="1"/>
  <c r="N16" i="1"/>
  <c r="N10" i="1"/>
  <c r="T16" i="1"/>
  <c r="J16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J9" i="1" l="1"/>
  <c r="F9" i="1"/>
  <c r="T9" i="1"/>
  <c r="N9" i="1"/>
  <c r="L9" i="1"/>
  <c r="T15" i="1"/>
  <c r="F15" i="1"/>
  <c r="N15" i="1"/>
  <c r="J15" i="1"/>
  <c r="L15" i="1"/>
  <c r="F27" i="1"/>
  <c r="T27" i="1"/>
  <c r="N27" i="1"/>
  <c r="J27" i="1"/>
  <c r="L27" i="1"/>
  <c r="N33" i="1"/>
  <c r="J33" i="1"/>
  <c r="T33" i="1"/>
  <c r="F33" i="1"/>
  <c r="L33" i="1"/>
  <c r="N21" i="1"/>
  <c r="T21" i="1"/>
  <c r="J21" i="1"/>
  <c r="F21" i="1"/>
  <c r="L21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<sst xmlns="http://schemas.openxmlformats.org/spreadsheetml/2006/main" count="737" uniqueCount="316">
  <si>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</si>
  <si>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</si>
  <si>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</si>
  <si>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</si>
  <si>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</si>
  <si>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</si>
  <si>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</si>
  <si>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</si>
  <si>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</si>
  <si>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</si>
  <si>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</si>
  <si>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</si>
  <si>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</si>
  <si>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</si>
  <si>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</si>
  <si>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</si>
  <si>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</si>
  <si>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</si>
  <si>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</si>
  <si>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</si>
  <si>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</si>
  <si>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</si>
  <si>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</si>
  <si>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</si>
  <si>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</si>
  <si>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</si>
  <si>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</si>
  <si>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</si>
  <si>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</si>
  <si>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</si>
  <si>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</si>
  <si>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</si>
  <si>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</si>
  <si>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</si>
  <si>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</si>
  <si>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</si>
  <si>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</si>
  <si>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</si>
  <si>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</si>
  <si>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</si>
  <si>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</si>
  <si>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</si>
  <si>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</si>
  <si>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</si>
  <si>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</si>
  <si>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</si>
  <si>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</si>
  <si>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</si>
  <si>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</si>
  <si>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</si>
  <si>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</si>
  <si>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</si>
  <si>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</si>
  <si>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</si>
  <si>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</si>
  <si>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</si>
  <si>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</si>
  <si>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</si>
  <si>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</si>
  <si>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</si>
  <si>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</si>
  <si>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</si>
  <si>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</si>
  <si>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</si>
  <si>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</si>
  <si>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</si>
  <si>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</si>
  <si>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</si>
  <si>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</si>
  <si>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</si>
  <si>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</si>
  <si>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</si>
  <si>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</si>
  <si>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</si>
  <si>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</si>
  <si>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</si>
  <si>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</si>
  <si>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</si>
  <si>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</si>
  <si>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</si>
  <si>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</si>
  <si>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</si>
  <si>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</si>
  <si>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</si>
  <si>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</si>
  <si>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</si>
  <si>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</si>
  <si>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</si>
  <si>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</si>
  <si>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</si>
  <si>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</si>
  <si>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</si>
  <si>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</si>
  <si>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</si>
  <si>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</si>
  <si>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</si>
  <si>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</si>
  <si>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</si>
  <si>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</si>
  <si>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</si>
  <si>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</si>
  <si>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</si>
  <si>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</si>
  <si>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</si>
  <si>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</si>
  <si>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</si>
  <si>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</si>
  <si>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</si>
  <si>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</si>
  <si>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</si>
  <si>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</si>
  <si>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</si>
  <si>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</si>
  <si>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</si>
  <si>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</si>
  <si>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</si>
  <si>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</si>
  <si>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</si>
  <si>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</si>
  <si>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</si>
  <si>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</si>
  <si>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</si>
  <si>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</si>
  <si>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</si>
  <si>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</si>
  <si>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</si>
  <si>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</si>
  <si>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</si>
  <si>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</si>
  <si>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</si>
  <si>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</si>
  <si>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</si>
  <si>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</si>
  <si>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</si>
  <si>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</si>
  <si>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</si>
  <si>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</si>
  <si>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</si>
  <si>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</si>
  <si>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</si>
  <si>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</si>
  <si>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</si>
  <si>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</si>
  <si>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</si>
  <si>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</si>
  <si>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</si>
  <si>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</si>
  <si>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</si>
  <si>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</si>
  <si>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</si>
  <si>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</si>
  <si>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</si>
  <si>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</si>
  <si>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</si>
  <si>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</si>
  <si>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</si>
  <si>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</si>
  <si>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</si>
  <si>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</si>
  <si>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</si>
  <si>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</si>
  <si>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</si>
  <si>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</si>
  <si>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</si>
  <si>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</si>
  <si>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</si>
  <si>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</si>
  <si>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</si>
  <si>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</si>
  <si>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</si>
  <si>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</si>
  <si>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</si>
  <si>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</si>
  <si>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</si>
  <si>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</si>
  <si>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</si>
  <si>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</si>
  <si>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</si>
  <si>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</si>
  <si>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</si>
  <si>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</si>
  <si>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</si>
  <si>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</si>
  <si>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</si>
  <si>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</si>
  <si>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</si>
  <si>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</si>
  <si>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</si>
  <si>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</si>
  <si>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</si>
  <si>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</si>
  <si>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</si>
  <si>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</si>
  <si>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</si>
  <si>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</si>
  <si>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</si>
  <si>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</si>
  <si>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</si>
  <si>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</si>
  <si>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</si>
  <si>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</si>
  <si>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</si>
  <si>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</si>
  <si>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</si>
  <si>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</si>
  <si>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</si>
  <si>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</si>
  <si>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</si>
  <si>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</si>
  <si>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</si>
  <si>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</si>
  <si>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</si>
  <si>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</si>
  <si>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</si>
  <si>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</si>
  <si>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</si>
  <si>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</si>
  <si>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</si>
  <si>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</si>
  <si>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</si>
  <si>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</si>
  <si>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</si>
  <si>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</si>
  <si>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</si>
  <si>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</si>
  <si>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</si>
  <si>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</si>
  <si>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</si>
  <si>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</si>
  <si>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</si>
  <si>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</si>
  <si>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</si>
  <si>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</si>
  <si>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</si>
  <si>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</si>
  <si>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</si>
  <si>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</si>
  <si>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</si>
  <si>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</si>
  <si>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</si>
  <si>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</si>
  <si>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</si>
  <si>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</si>
  <si>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</si>
  <si>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</si>
  <si>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</si>
  <si>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</si>
  <si>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</si>
  <si>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</si>
  <si>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</si>
  <si>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</si>
  <si>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</si>
  <si>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</si>
  <si>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</si>
  <si>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</si>
  <si>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</si>
  <si>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</si>
  <si>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33000</t>
  </si>
  <si>
    <t>水洗化人口等（令和6年度実績）</t>
    <phoneticPr fontId="3"/>
  </si>
  <si>
    <t>し尿処理の状況（令和6年度実績）</t>
    <phoneticPr fontId="3"/>
  </si>
  <si>
    <t>33100</t>
  </si>
  <si>
    <t>岡山市</t>
  </si>
  <si>
    <t/>
  </si>
  <si>
    <t>○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</si>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</sst>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21</v>
      </c>
      <c r="B7" s="108" t="s">
        <v>257</v>
      </c>
      <c r="C7" s="92" t="s">
        <v>198</v>
      </c>
      <c r="D7" s="93">
        <f>+SUM(E7,+I7)</f>
        <v>1833782</v>
      </c>
      <c r="E7" s="93">
        <f>+SUM(G7+H7)</f>
        <v>152466.00000000003</v>
      </c>
      <c r="F7" s="94">
        <f>IF(D7&gt;0,E7/D7*100,"-")</f>
        <v>8.3142925385896493</v>
      </c>
      <c r="G7" s="93">
        <f>SUM(G$8:G$207)</f>
        <v>150792.14028856828</v>
      </c>
      <c r="H7" s="93">
        <f>SUM(H$8:H$207)</f>
        <v>1673.8597114317427</v>
      </c>
      <c r="I7" s="93">
        <f>+SUM(K7,+M7,O7+P7)</f>
        <v>1681316</v>
      </c>
      <c r="J7" s="94">
        <f>IF(D7&gt;0,I7/D7*100,"-")</f>
        <v>91.685707461410345</v>
      </c>
      <c r="K7" s="93">
        <f>SUM(K$8:K$207)</f>
        <v>1199174</v>
      </c>
      <c r="L7" s="94">
        <f>IF(D7&gt;0,K7/D7*100,"-")</f>
        <v>65.393487339280242</v>
      </c>
      <c r="M7" s="93">
        <f>SUM(M$8:M$207)</f>
        <v>0</v>
      </c>
      <c r="N7" s="94">
        <f>IF(D7&gt;0,M7/D7*100,"-")</f>
        <v>0</v>
      </c>
      <c r="O7" s="91">
        <f>SUM(O$8:O$207)</f>
        <v>30072</v>
      </c>
      <c r="P7" s="93">
        <f>SUM(Q7:S7)</f>
        <v>452070</v>
      </c>
      <c r="Q7" s="93">
        <f>SUM(Q$8:Q$207)</f>
        <v>129193</v>
      </c>
      <c r="R7" s="93">
        <f>SUM(R$8:R$207)</f>
        <v>322859</v>
      </c>
      <c r="S7" s="93">
        <f>SUM(S$8:S$207)</f>
        <v>18</v>
      </c>
      <c r="T7" s="94">
        <f>IF(D7&gt;0,P7/D7*100,"-")</f>
        <v>24.652330538744518</v>
      </c>
      <c r="U7" s="93">
        <f>SUM(U$8:U$207)</f>
        <v>37161</v>
      </c>
      <c r="V7" s="95">
        <f t="shared" ref="V7:AC7" si="0">COUNTIF(V$8:V$207,"○")</f>
        <v>20</v>
      </c>
      <c r="W7" s="95">
        <f t="shared" si="0"/>
        <v>2</v>
      </c>
      <c r="X7" s="95">
        <f t="shared" si="0"/>
        <v>0</v>
      </c>
      <c r="Y7" s="95">
        <f t="shared" si="0"/>
        <v>5</v>
      </c>
      <c r="Z7" s="95">
        <f t="shared" si="0"/>
        <v>12</v>
      </c>
      <c r="AA7" s="95">
        <f t="shared" si="0"/>
        <v>2</v>
      </c>
      <c r="AB7" s="95">
        <f t="shared" si="0"/>
        <v>0</v>
      </c>
      <c r="AC7" s="95">
        <f t="shared" si="0"/>
        <v>13</v>
      </c>
    </row>
    <row r="8" spans="1:31" ht="13.5" customHeight="1">
      <c r="A8" s="85" t="s">
        <v>21</v>
      </c>
      <c r="B8" s="86" t="s">
        <v>260</v>
      </c>
      <c r="C8" s="85" t="s">
        <v>261</v>
      </c>
      <c r="D8" s="87">
        <f>+SUM(E8,+I8)</f>
        <v>696045</v>
      </c>
      <c r="E8" s="87">
        <f>+SUM(G8+H8)</f>
        <v>49541</v>
      </c>
      <c r="F8" s="106">
        <f>IF(D8&gt;0,E8/D8*100,"-")</f>
        <v>7.1174995869519933</v>
      </c>
      <c r="G8" s="87">
        <v>49538</v>
      </c>
      <c r="H8" s="87">
        <v>3</v>
      </c>
      <c r="I8" s="87">
        <f>+SUM(K8,+M8,O8+P8)</f>
        <v>646504</v>
      </c>
      <c r="J8" s="88">
        <f>IF(D8&gt;0,I8/D8*100,"-")</f>
        <v>92.882500413048007</v>
      </c>
      <c r="K8" s="87">
        <v>448908</v>
      </c>
      <c r="L8" s="88">
        <f>IF(D8&gt;0,K8/D8*100,"-")</f>
        <v>64.494105984526868</v>
      </c>
      <c r="M8" s="87">
        <v>0</v>
      </c>
      <c r="N8" s="88">
        <f>IF(D8&gt;0,M8/D8*100,"-")</f>
        <v>0</v>
      </c>
      <c r="O8" s="87">
        <v>5983</v>
      </c>
      <c r="P8" s="87">
        <f>SUM(Q8:S8)</f>
        <v>191613</v>
      </c>
      <c r="Q8" s="87">
        <v>76723</v>
      </c>
      <c r="R8" s="87">
        <v>114890</v>
      </c>
      <c r="S8" s="87">
        <v>0</v>
      </c>
      <c r="T8" s="88">
        <f>IF(D8&gt;0,P8/D8*100,"-")</f>
        <v>27.528823567441762</v>
      </c>
      <c r="U8" s="87">
        <v>16152</v>
      </c>
      <c r="V8" s="85"/>
      <c r="W8" s="85" t="s">
        <v>263</v>
      </c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21</v>
      </c>
      <c r="B9" s="86" t="s">
        <v>264</v>
      </c>
      <c r="C9" s="85" t="s">
        <v>265</v>
      </c>
      <c r="D9" s="87">
        <f>+SUM(E9,+I9)</f>
        <v>471985</v>
      </c>
      <c r="E9" s="87">
        <f>+SUM(G9+H9)</f>
        <v>21547</v>
      </c>
      <c r="F9" s="106">
        <f>IF(D9&gt;0,E9/D9*100,"-")</f>
        <v>4.5651874529910907</v>
      </c>
      <c r="G9" s="87">
        <v>21547</v>
      </c>
      <c r="H9" s="87">
        <v>0</v>
      </c>
      <c r="I9" s="87">
        <f>+SUM(K9,+M9,O9+P9)</f>
        <v>450438</v>
      </c>
      <c r="J9" s="88">
        <f>IF(D9&gt;0,I9/D9*100,"-")</f>
        <v>95.434812547008903</v>
      </c>
      <c r="K9" s="87">
        <v>368239</v>
      </c>
      <c r="L9" s="88">
        <f>IF(D9&gt;0,K9/D9*100,"-")</f>
        <v>78.019216712395519</v>
      </c>
      <c r="M9" s="87">
        <v>0</v>
      </c>
      <c r="N9" s="88">
        <f>IF(D9&gt;0,M9/D9*100,"-")</f>
        <v>0</v>
      </c>
      <c r="O9" s="87">
        <v>787</v>
      </c>
      <c r="P9" s="87">
        <f>SUM(Q9:S9)</f>
        <v>81412</v>
      </c>
      <c r="Q9" s="87">
        <v>20624</v>
      </c>
      <c r="R9" s="87">
        <v>60788</v>
      </c>
      <c r="S9" s="87">
        <v>0</v>
      </c>
      <c r="T9" s="88">
        <f>IF(D9&gt;0,P9/D9*100,"-")</f>
        <v>17.2488532474549</v>
      </c>
      <c r="U9" s="87">
        <v>8537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21</v>
      </c>
      <c r="B10" s="86" t="s">
        <v>266</v>
      </c>
      <c r="C10" s="85" t="s">
        <v>267</v>
      </c>
      <c r="D10" s="87">
        <f>+SUM(E10,+I10)</f>
        <v>95175</v>
      </c>
      <c r="E10" s="87">
        <f>+SUM(G10+H10)</f>
        <v>13301</v>
      </c>
      <c r="F10" s="106">
        <f>IF(D10&gt;0,E10/D10*100,"-")</f>
        <v>13.975308641975309</v>
      </c>
      <c r="G10" s="87">
        <v>13301</v>
      </c>
      <c r="H10" s="87">
        <v>0</v>
      </c>
      <c r="I10" s="87">
        <f>+SUM(K10,+M10,O10+P10)</f>
        <v>81874</v>
      </c>
      <c r="J10" s="88">
        <f>IF(D10&gt;0,I10/D10*100,"-")</f>
        <v>86.024691358024697</v>
      </c>
      <c r="K10" s="87">
        <v>30022</v>
      </c>
      <c r="L10" s="88">
        <f>IF(D10&gt;0,K10/D10*100,"-")</f>
        <v>31.543997898607827</v>
      </c>
      <c r="M10" s="87">
        <v>0</v>
      </c>
      <c r="N10" s="88">
        <f>IF(D10&gt;0,M10/D10*100,"-")</f>
        <v>0</v>
      </c>
      <c r="O10" s="87">
        <v>949</v>
      </c>
      <c r="P10" s="87">
        <f>SUM(Q10:S10)</f>
        <v>50903</v>
      </c>
      <c r="Q10" s="87">
        <v>12454</v>
      </c>
      <c r="R10" s="87">
        <v>38449</v>
      </c>
      <c r="S10" s="87">
        <v>0</v>
      </c>
      <c r="T10" s="88">
        <f>IF(D10&gt;0,P10/D10*100,"-")</f>
        <v>53.483582873653802</v>
      </c>
      <c r="U10" s="87">
        <v>1301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21</v>
      </c>
      <c r="B11" s="86" t="s">
        <v>268</v>
      </c>
      <c r="C11" s="85" t="s">
        <v>269</v>
      </c>
      <c r="D11" s="87">
        <f>+SUM(E11,+I11)</f>
        <v>54284</v>
      </c>
      <c r="E11" s="87">
        <f>+SUM(G11+H11)</f>
        <v>2024</v>
      </c>
      <c r="F11" s="106">
        <f>IF(D11&gt;0,E11/D11*100,"-")</f>
        <v>3.7285387959619776</v>
      </c>
      <c r="G11" s="87">
        <v>2024</v>
      </c>
      <c r="H11" s="87">
        <v>0</v>
      </c>
      <c r="I11" s="87">
        <f>+SUM(K11,+M11,O11+P11)</f>
        <v>52260</v>
      </c>
      <c r="J11" s="88">
        <f>IF(D11&gt;0,I11/D11*100,"-")</f>
        <v>96.271461204038019</v>
      </c>
      <c r="K11" s="87">
        <v>50083</v>
      </c>
      <c r="L11" s="88">
        <f>IF(D11&gt;0,K11/D11*100,"-")</f>
        <v>92.261071402254814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2177</v>
      </c>
      <c r="Q11" s="87">
        <v>815</v>
      </c>
      <c r="R11" s="87">
        <v>1362</v>
      </c>
      <c r="S11" s="87">
        <v>0</v>
      </c>
      <c r="T11" s="88">
        <f>IF(D11&gt;0,P11/D11*100,"-")</f>
        <v>4.010389801783214</v>
      </c>
      <c r="U11" s="87">
        <v>838</v>
      </c>
      <c r="V11" s="85"/>
      <c r="W11" s="85" t="s">
        <v>263</v>
      </c>
      <c r="X11" s="85"/>
      <c r="Y11" s="85"/>
      <c r="Z11" s="85"/>
      <c r="AA11" s="85" t="s">
        <v>263</v>
      </c>
      <c r="AB11" s="85"/>
      <c r="AC11" s="85"/>
      <c r="AD11" s="184" t="s">
        <v>262</v>
      </c>
    </row>
    <row r="12" spans="1:31" ht="13.5" customHeight="1">
      <c r="A12" s="85" t="s">
        <v>21</v>
      </c>
      <c r="B12" s="86" t="s">
        <v>270</v>
      </c>
      <c r="C12" s="85" t="s">
        <v>271</v>
      </c>
      <c r="D12" s="87">
        <f>+SUM(E12,+I12)</f>
        <v>44165</v>
      </c>
      <c r="E12" s="87">
        <f>+SUM(G12+H12)</f>
        <v>8260</v>
      </c>
      <c r="F12" s="106">
        <f>IF(D12&gt;0,E12/D12*100,"-")</f>
        <v>18.702592550662288</v>
      </c>
      <c r="G12" s="87">
        <v>8260</v>
      </c>
      <c r="H12" s="87">
        <v>0</v>
      </c>
      <c r="I12" s="87">
        <f>+SUM(K12,+M12,O12+P12)</f>
        <v>35905</v>
      </c>
      <c r="J12" s="88">
        <f>IF(D12&gt;0,I12/D12*100,"-")</f>
        <v>81.297407449337712</v>
      </c>
      <c r="K12" s="87">
        <v>24018</v>
      </c>
      <c r="L12" s="88">
        <f>IF(D12&gt;0,K12/D12*100,"-")</f>
        <v>54.382429525642472</v>
      </c>
      <c r="M12" s="87">
        <v>0</v>
      </c>
      <c r="N12" s="88">
        <f>IF(D12&gt;0,M12/D12*100,"-")</f>
        <v>0</v>
      </c>
      <c r="O12" s="87">
        <v>127</v>
      </c>
      <c r="P12" s="87">
        <f>SUM(Q12:S12)</f>
        <v>11760</v>
      </c>
      <c r="Q12" s="87">
        <v>1658</v>
      </c>
      <c r="R12" s="87">
        <v>10102</v>
      </c>
      <c r="S12" s="87">
        <v>0</v>
      </c>
      <c r="T12" s="88">
        <f>IF(D12&gt;0,P12/D12*100,"-")</f>
        <v>26.627419902637833</v>
      </c>
      <c r="U12" s="87">
        <v>917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21</v>
      </c>
      <c r="B13" s="86" t="s">
        <v>272</v>
      </c>
      <c r="C13" s="85" t="s">
        <v>273</v>
      </c>
      <c r="D13" s="87">
        <f>+SUM(E13,+I13)</f>
        <v>35805</v>
      </c>
      <c r="E13" s="87">
        <f>+SUM(G13+H13)</f>
        <v>6367</v>
      </c>
      <c r="F13" s="106">
        <f>IF(D13&gt;0,E13/D13*100,"-")</f>
        <v>17.782432621142299</v>
      </c>
      <c r="G13" s="87">
        <v>6260</v>
      </c>
      <c r="H13" s="87">
        <v>107</v>
      </c>
      <c r="I13" s="87">
        <f>+SUM(K13,+M13,O13+P13)</f>
        <v>29438</v>
      </c>
      <c r="J13" s="88">
        <f>IF(D13&gt;0,I13/D13*100,"-")</f>
        <v>82.217567378857709</v>
      </c>
      <c r="K13" s="87">
        <v>18008</v>
      </c>
      <c r="L13" s="88">
        <f>IF(D13&gt;0,K13/D13*100,"-")</f>
        <v>50.294651584974169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11430</v>
      </c>
      <c r="Q13" s="87">
        <v>3285</v>
      </c>
      <c r="R13" s="87">
        <v>8145</v>
      </c>
      <c r="S13" s="87">
        <v>0</v>
      </c>
      <c r="T13" s="88">
        <f>IF(D13&gt;0,P13/D13*100,"-")</f>
        <v>31.92291579388354</v>
      </c>
      <c r="U13" s="87">
        <v>686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21</v>
      </c>
      <c r="B14" s="86" t="s">
        <v>274</v>
      </c>
      <c r="C14" s="85" t="s">
        <v>275</v>
      </c>
      <c r="D14" s="87">
        <f>+SUM(E14,+I14)</f>
        <v>69641</v>
      </c>
      <c r="E14" s="87">
        <f>+SUM(G14+H14)</f>
        <v>2575</v>
      </c>
      <c r="F14" s="106">
        <f>IF(D14&gt;0,E14/D14*100,"-")</f>
        <v>3.6975344983558536</v>
      </c>
      <c r="G14" s="87">
        <v>2575</v>
      </c>
      <c r="H14" s="87">
        <v>0</v>
      </c>
      <c r="I14" s="87">
        <f>+SUM(K14,+M14,O14+P14)</f>
        <v>67066</v>
      </c>
      <c r="J14" s="88">
        <f>IF(D14&gt;0,I14/D14*100,"-")</f>
        <v>96.302465501644136</v>
      </c>
      <c r="K14" s="87">
        <v>42912</v>
      </c>
      <c r="L14" s="88">
        <f>IF(D14&gt;0,K14/D14*100,"-")</f>
        <v>61.61887393920248</v>
      </c>
      <c r="M14" s="87">
        <v>0</v>
      </c>
      <c r="N14" s="88">
        <f>IF(D14&gt;0,M14/D14*100,"-")</f>
        <v>0</v>
      </c>
      <c r="O14" s="87">
        <v>5353</v>
      </c>
      <c r="P14" s="87">
        <f>SUM(Q14:S14)</f>
        <v>18801</v>
      </c>
      <c r="Q14" s="87">
        <v>1735</v>
      </c>
      <c r="R14" s="87">
        <v>17066</v>
      </c>
      <c r="S14" s="87">
        <v>0</v>
      </c>
      <c r="T14" s="88">
        <f>IF(D14&gt;0,P14/D14*100,"-")</f>
        <v>26.99702761304404</v>
      </c>
      <c r="U14" s="87">
        <v>1906</v>
      </c>
      <c r="V14" s="85" t="s">
        <v>263</v>
      </c>
      <c r="W14" s="85"/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21</v>
      </c>
      <c r="B15" s="86" t="s">
        <v>276</v>
      </c>
      <c r="C15" s="85" t="s">
        <v>277</v>
      </c>
      <c r="D15" s="87">
        <f>+SUM(E15,+I15)</f>
        <v>26205</v>
      </c>
      <c r="E15" s="87">
        <f>+SUM(G15+H15)</f>
        <v>3050</v>
      </c>
      <c r="F15" s="106">
        <f>IF(D15&gt;0,E15/D15*100,"-")</f>
        <v>11.639000190803282</v>
      </c>
      <c r="G15" s="87">
        <v>2779</v>
      </c>
      <c r="H15" s="87">
        <v>271</v>
      </c>
      <c r="I15" s="87">
        <f>+SUM(K15,+M15,O15+P15)</f>
        <v>23155</v>
      </c>
      <c r="J15" s="88">
        <f>IF(D15&gt;0,I15/D15*100,"-")</f>
        <v>88.360999809196713</v>
      </c>
      <c r="K15" s="87">
        <v>11147</v>
      </c>
      <c r="L15" s="88">
        <f>IF(D15&gt;0,K15/D15*100,"-")</f>
        <v>42.537683648158747</v>
      </c>
      <c r="M15" s="87">
        <v>0</v>
      </c>
      <c r="N15" s="88">
        <f>IF(D15&gt;0,M15/D15*100,"-")</f>
        <v>0</v>
      </c>
      <c r="O15" s="87">
        <v>50</v>
      </c>
      <c r="P15" s="87">
        <f>SUM(Q15:S15)</f>
        <v>11958</v>
      </c>
      <c r="Q15" s="87">
        <v>1876</v>
      </c>
      <c r="R15" s="87">
        <v>10082</v>
      </c>
      <c r="S15" s="87">
        <v>0</v>
      </c>
      <c r="T15" s="88">
        <f>IF(D15&gt;0,P15/D15*100,"-")</f>
        <v>45.632512879221522</v>
      </c>
      <c r="U15" s="87">
        <v>922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21</v>
      </c>
      <c r="B16" s="86" t="s">
        <v>278</v>
      </c>
      <c r="C16" s="85" t="s">
        <v>279</v>
      </c>
      <c r="D16" s="87">
        <f>+SUM(E16,+I16)</f>
        <v>26030</v>
      </c>
      <c r="E16" s="87">
        <f>+SUM(G16+H16)</f>
        <v>3922</v>
      </c>
      <c r="F16" s="106">
        <f>IF(D16&gt;0,E16/D16*100,"-")</f>
        <v>15.067230119093352</v>
      </c>
      <c r="G16" s="87">
        <v>3922</v>
      </c>
      <c r="H16" s="87">
        <v>0</v>
      </c>
      <c r="I16" s="87">
        <f>+SUM(K16,+M16,O16+P16)</f>
        <v>22108</v>
      </c>
      <c r="J16" s="88">
        <f>IF(D16&gt;0,I16/D16*100,"-")</f>
        <v>84.932769880906648</v>
      </c>
      <c r="K16" s="87">
        <v>14933</v>
      </c>
      <c r="L16" s="88">
        <f>IF(D16&gt;0,K16/D16*100,"-")</f>
        <v>57.368421052631582</v>
      </c>
      <c r="M16" s="87">
        <v>0</v>
      </c>
      <c r="N16" s="88">
        <f>IF(D16&gt;0,M16/D16*100,"-")</f>
        <v>0</v>
      </c>
      <c r="O16" s="87">
        <v>1138</v>
      </c>
      <c r="P16" s="87">
        <f>SUM(Q16:S16)</f>
        <v>6037</v>
      </c>
      <c r="Q16" s="87">
        <v>582</v>
      </c>
      <c r="R16" s="87">
        <v>5455</v>
      </c>
      <c r="S16" s="87">
        <v>0</v>
      </c>
      <c r="T16" s="88">
        <f>IF(D16&gt;0,P16/D16*100,"-")</f>
        <v>23.192470226661545</v>
      </c>
      <c r="U16" s="87">
        <v>371</v>
      </c>
      <c r="V16" s="85"/>
      <c r="W16" s="85"/>
      <c r="X16" s="85"/>
      <c r="Y16" s="85" t="s">
        <v>263</v>
      </c>
      <c r="Z16" s="85"/>
      <c r="AA16" s="85" t="s">
        <v>263</v>
      </c>
      <c r="AB16" s="85"/>
      <c r="AC16" s="85"/>
      <c r="AD16" s="184" t="s">
        <v>262</v>
      </c>
    </row>
    <row r="17" spans="1:30" ht="13.5" customHeight="1">
      <c r="A17" s="85" t="s">
        <v>21</v>
      </c>
      <c r="B17" s="86" t="s">
        <v>280</v>
      </c>
      <c r="C17" s="85" t="s">
        <v>281</v>
      </c>
      <c r="D17" s="87">
        <f>+SUM(E17,+I17)</f>
        <v>30884</v>
      </c>
      <c r="E17" s="87">
        <f>+SUM(G17+H17)</f>
        <v>3634</v>
      </c>
      <c r="F17" s="106">
        <f>IF(D17&gt;0,E17/D17*100,"-")</f>
        <v>11.766610542675819</v>
      </c>
      <c r="G17" s="87">
        <v>3390.1402885682573</v>
      </c>
      <c r="H17" s="87">
        <v>243.85971143174251</v>
      </c>
      <c r="I17" s="87">
        <f>+SUM(K17,+M17,O17+P17)</f>
        <v>27250</v>
      </c>
      <c r="J17" s="88">
        <f>IF(D17&gt;0,I17/D17*100,"-")</f>
        <v>88.233389457324179</v>
      </c>
      <c r="K17" s="87">
        <v>22629</v>
      </c>
      <c r="L17" s="88">
        <f>IF(D17&gt;0,K17/D17*100,"-")</f>
        <v>73.270949358891329</v>
      </c>
      <c r="M17" s="87">
        <v>0</v>
      </c>
      <c r="N17" s="88">
        <f>IF(D17&gt;0,M17/D17*100,"-")</f>
        <v>0</v>
      </c>
      <c r="O17" s="87">
        <v>846</v>
      </c>
      <c r="P17" s="87">
        <f>SUM(Q17:S17)</f>
        <v>3775</v>
      </c>
      <c r="Q17" s="87">
        <v>423</v>
      </c>
      <c r="R17" s="87">
        <v>3352</v>
      </c>
      <c r="S17" s="87">
        <v>0</v>
      </c>
      <c r="T17" s="88">
        <f>IF(D17&gt;0,P17/D17*100,"-")</f>
        <v>12.22315762206968</v>
      </c>
      <c r="U17" s="87">
        <v>765</v>
      </c>
      <c r="V17" s="85" t="s">
        <v>263</v>
      </c>
      <c r="W17" s="85"/>
      <c r="X17" s="85"/>
      <c r="Y17" s="85"/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21</v>
      </c>
      <c r="B18" s="86" t="s">
        <v>282</v>
      </c>
      <c r="C18" s="85" t="s">
        <v>283</v>
      </c>
      <c r="D18" s="87">
        <f>+SUM(E18,+I18)</f>
        <v>36195</v>
      </c>
      <c r="E18" s="87">
        <f>+SUM(G18+H18)</f>
        <v>5529</v>
      </c>
      <c r="F18" s="106">
        <f>IF(D18&gt;0,E18/D18*100,"-")</f>
        <v>15.275590551181104</v>
      </c>
      <c r="G18" s="87">
        <v>5479</v>
      </c>
      <c r="H18" s="87">
        <v>50</v>
      </c>
      <c r="I18" s="87">
        <f>+SUM(K18,+M18,O18+P18)</f>
        <v>30666</v>
      </c>
      <c r="J18" s="88">
        <f>IF(D18&gt;0,I18/D18*100,"-")</f>
        <v>84.724409448818889</v>
      </c>
      <c r="K18" s="87">
        <v>13424</v>
      </c>
      <c r="L18" s="88">
        <f>IF(D18&gt;0,K18/D18*100,"-")</f>
        <v>37.087995579499932</v>
      </c>
      <c r="M18" s="87">
        <v>0</v>
      </c>
      <c r="N18" s="88">
        <f>IF(D18&gt;0,M18/D18*100,"-")</f>
        <v>0</v>
      </c>
      <c r="O18" s="87">
        <v>2743</v>
      </c>
      <c r="P18" s="87">
        <f>SUM(Q18:S18)</f>
        <v>14499</v>
      </c>
      <c r="Q18" s="87">
        <v>1576</v>
      </c>
      <c r="R18" s="87">
        <v>12923</v>
      </c>
      <c r="S18" s="87">
        <v>0</v>
      </c>
      <c r="T18" s="88">
        <f>IF(D18&gt;0,P18/D18*100,"-")</f>
        <v>40.058019063406547</v>
      </c>
      <c r="U18" s="87">
        <v>769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21</v>
      </c>
      <c r="B19" s="86" t="s">
        <v>284</v>
      </c>
      <c r="C19" s="85" t="s">
        <v>285</v>
      </c>
      <c r="D19" s="87">
        <f>+SUM(E19,+I19)</f>
        <v>41206</v>
      </c>
      <c r="E19" s="87">
        <f>+SUM(G19+H19)</f>
        <v>2623</v>
      </c>
      <c r="F19" s="106">
        <f>IF(D19&gt;0,E19/D19*100,"-")</f>
        <v>6.365577828471582</v>
      </c>
      <c r="G19" s="87">
        <v>2623</v>
      </c>
      <c r="H19" s="87">
        <v>0</v>
      </c>
      <c r="I19" s="87">
        <f>+SUM(K19,+M19,O19+P19)</f>
        <v>38583</v>
      </c>
      <c r="J19" s="88">
        <f>IF(D19&gt;0,I19/D19*100,"-")</f>
        <v>93.634422171528414</v>
      </c>
      <c r="K19" s="87">
        <v>31890</v>
      </c>
      <c r="L19" s="88">
        <f>IF(D19&gt;0,K19/D19*100,"-")</f>
        <v>77.391641993884392</v>
      </c>
      <c r="M19" s="87">
        <v>0</v>
      </c>
      <c r="N19" s="88">
        <f>IF(D19&gt;0,M19/D19*100,"-")</f>
        <v>0</v>
      </c>
      <c r="O19" s="87">
        <v>568</v>
      </c>
      <c r="P19" s="87">
        <f>SUM(Q19:S19)</f>
        <v>6125</v>
      </c>
      <c r="Q19" s="87">
        <v>1395</v>
      </c>
      <c r="R19" s="87">
        <v>4730</v>
      </c>
      <c r="S19" s="87">
        <v>0</v>
      </c>
      <c r="T19" s="88">
        <f>IF(D19&gt;0,P19/D19*100,"-")</f>
        <v>14.864340144639129</v>
      </c>
      <c r="U19" s="87">
        <v>622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21</v>
      </c>
      <c r="B20" s="86" t="s">
        <v>286</v>
      </c>
      <c r="C20" s="85" t="s">
        <v>287</v>
      </c>
      <c r="D20" s="87">
        <f>+SUM(E20,+I20)</f>
        <v>40942</v>
      </c>
      <c r="E20" s="87">
        <f>+SUM(G20+H20)</f>
        <v>9086</v>
      </c>
      <c r="F20" s="106">
        <f>IF(D20&gt;0,E20/D20*100,"-")</f>
        <v>22.192369693713058</v>
      </c>
      <c r="G20" s="87">
        <v>9078</v>
      </c>
      <c r="H20" s="87">
        <v>8</v>
      </c>
      <c r="I20" s="87">
        <f>+SUM(K20,+M20,O20+P20)</f>
        <v>31856</v>
      </c>
      <c r="J20" s="88">
        <f>IF(D20&gt;0,I20/D20*100,"-")</f>
        <v>77.807630306286939</v>
      </c>
      <c r="K20" s="87">
        <v>11969</v>
      </c>
      <c r="L20" s="88">
        <f>IF(D20&gt;0,K20/D20*100,"-")</f>
        <v>29.234038395779393</v>
      </c>
      <c r="M20" s="87">
        <v>0</v>
      </c>
      <c r="N20" s="88">
        <f>IF(D20&gt;0,M20/D20*100,"-")</f>
        <v>0</v>
      </c>
      <c r="O20" s="87">
        <v>3851</v>
      </c>
      <c r="P20" s="87">
        <f>SUM(Q20:S20)</f>
        <v>16036</v>
      </c>
      <c r="Q20" s="87">
        <v>1720</v>
      </c>
      <c r="R20" s="87">
        <v>14316</v>
      </c>
      <c r="S20" s="87">
        <v>0</v>
      </c>
      <c r="T20" s="88">
        <f>IF(D20&gt;0,P20/D20*100,"-")</f>
        <v>39.167602950515359</v>
      </c>
      <c r="U20" s="87">
        <v>446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21</v>
      </c>
      <c r="B21" s="86" t="s">
        <v>288</v>
      </c>
      <c r="C21" s="85" t="s">
        <v>289</v>
      </c>
      <c r="D21" s="87">
        <f>+SUM(E21,+I21)</f>
        <v>25017</v>
      </c>
      <c r="E21" s="87">
        <f>+SUM(G21+H21)</f>
        <v>2869</v>
      </c>
      <c r="F21" s="106">
        <f>IF(D21&gt;0,E21/D21*100,"-")</f>
        <v>11.46820162289643</v>
      </c>
      <c r="G21" s="87">
        <v>2869</v>
      </c>
      <c r="H21" s="87">
        <v>0</v>
      </c>
      <c r="I21" s="87">
        <f>+SUM(K21,+M21,O21+P21)</f>
        <v>22148</v>
      </c>
      <c r="J21" s="88">
        <f>IF(D21&gt;0,I21/D21*100,"-")</f>
        <v>88.53179837710357</v>
      </c>
      <c r="K21" s="87">
        <v>19304</v>
      </c>
      <c r="L21" s="88">
        <f>IF(D21&gt;0,K21/D21*100,"-")</f>
        <v>77.163528800415719</v>
      </c>
      <c r="M21" s="87">
        <v>0</v>
      </c>
      <c r="N21" s="88">
        <f>IF(D21&gt;0,M21/D21*100,"-")</f>
        <v>0</v>
      </c>
      <c r="O21" s="87">
        <v>2108</v>
      </c>
      <c r="P21" s="87">
        <f>SUM(Q21:S21)</f>
        <v>736</v>
      </c>
      <c r="Q21" s="87">
        <v>0</v>
      </c>
      <c r="R21" s="87">
        <v>736</v>
      </c>
      <c r="S21" s="87">
        <v>0</v>
      </c>
      <c r="T21" s="88">
        <f>IF(D21&gt;0,P21/D21*100,"-")</f>
        <v>2.941999440380541</v>
      </c>
      <c r="U21" s="87">
        <v>619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21</v>
      </c>
      <c r="B22" s="86" t="s">
        <v>290</v>
      </c>
      <c r="C22" s="85" t="s">
        <v>291</v>
      </c>
      <c r="D22" s="87">
        <f>+SUM(E22,+I22)</f>
        <v>32686</v>
      </c>
      <c r="E22" s="87">
        <f>+SUM(G22+H22)</f>
        <v>6102</v>
      </c>
      <c r="F22" s="106">
        <f>IF(D22&gt;0,E22/D22*100,"-")</f>
        <v>18.668543107140671</v>
      </c>
      <c r="G22" s="87">
        <v>6082</v>
      </c>
      <c r="H22" s="87">
        <v>20</v>
      </c>
      <c r="I22" s="87">
        <f>+SUM(K22,+M22,O22+P22)</f>
        <v>26584</v>
      </c>
      <c r="J22" s="88">
        <f>IF(D22&gt;0,I22/D22*100,"-")</f>
        <v>81.331456892859336</v>
      </c>
      <c r="K22" s="87">
        <v>21638</v>
      </c>
      <c r="L22" s="88">
        <f>IF(D22&gt;0,K22/D22*100,"-")</f>
        <v>66.199596157376249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4946</v>
      </c>
      <c r="Q22" s="87">
        <v>1205</v>
      </c>
      <c r="R22" s="87">
        <v>3741</v>
      </c>
      <c r="S22" s="87">
        <v>0</v>
      </c>
      <c r="T22" s="88">
        <f>IF(D22&gt;0,P22/D22*100,"-")</f>
        <v>15.131860735483082</v>
      </c>
      <c r="U22" s="87">
        <v>458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21</v>
      </c>
      <c r="B23" s="86" t="s">
        <v>292</v>
      </c>
      <c r="C23" s="85" t="s">
        <v>293</v>
      </c>
      <c r="D23" s="87">
        <f>+SUM(E23,+I23)</f>
        <v>12995</v>
      </c>
      <c r="E23" s="87">
        <f>+SUM(G23+H23)</f>
        <v>431</v>
      </c>
      <c r="F23" s="106">
        <f>IF(D23&gt;0,E23/D23*100,"-")</f>
        <v>3.3166602539438248</v>
      </c>
      <c r="G23" s="87">
        <v>0</v>
      </c>
      <c r="H23" s="87">
        <v>431</v>
      </c>
      <c r="I23" s="87">
        <f>+SUM(K23,+M23,O23+P23)</f>
        <v>12564</v>
      </c>
      <c r="J23" s="88">
        <f>IF(D23&gt;0,I23/D23*100,"-")</f>
        <v>96.683339746056177</v>
      </c>
      <c r="K23" s="87">
        <v>11933</v>
      </c>
      <c r="L23" s="88">
        <f>IF(D23&gt;0,K23/D23*100,"-")</f>
        <v>91.827626010003854</v>
      </c>
      <c r="M23" s="87">
        <v>0</v>
      </c>
      <c r="N23" s="88">
        <f>IF(D23&gt;0,M23/D23*100,"-")</f>
        <v>0</v>
      </c>
      <c r="O23" s="87">
        <v>544</v>
      </c>
      <c r="P23" s="87">
        <f>SUM(Q23:S23)</f>
        <v>87</v>
      </c>
      <c r="Q23" s="87">
        <v>0</v>
      </c>
      <c r="R23" s="87">
        <v>87</v>
      </c>
      <c r="S23" s="87">
        <v>0</v>
      </c>
      <c r="T23" s="88">
        <f>IF(D23&gt;0,P23/D23*100,"-")</f>
        <v>0.66948826471719891</v>
      </c>
      <c r="U23" s="87">
        <v>305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21</v>
      </c>
      <c r="B24" s="86" t="s">
        <v>294</v>
      </c>
      <c r="C24" s="85" t="s">
        <v>295</v>
      </c>
      <c r="D24" s="87">
        <f>+SUM(E24,+I24)</f>
        <v>12766</v>
      </c>
      <c r="E24" s="87">
        <f>+SUM(G24+H24)</f>
        <v>93</v>
      </c>
      <c r="F24" s="106">
        <f>IF(D24&gt;0,E24/D24*100,"-")</f>
        <v>0.72849757167476104</v>
      </c>
      <c r="G24" s="87">
        <v>93</v>
      </c>
      <c r="H24" s="87">
        <v>0</v>
      </c>
      <c r="I24" s="87">
        <f>+SUM(K24,+M24,O24+P24)</f>
        <v>12673</v>
      </c>
      <c r="J24" s="88">
        <f>IF(D24&gt;0,I24/D24*100,"-")</f>
        <v>99.271502428325249</v>
      </c>
      <c r="K24" s="87">
        <v>12272</v>
      </c>
      <c r="L24" s="88">
        <f>IF(D24&gt;0,K24/D24*100,"-")</f>
        <v>96.130346232179235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401</v>
      </c>
      <c r="Q24" s="87">
        <v>188</v>
      </c>
      <c r="R24" s="87">
        <v>213</v>
      </c>
      <c r="S24" s="87">
        <v>0</v>
      </c>
      <c r="T24" s="88">
        <f>IF(D24&gt;0,P24/D24*100,"-")</f>
        <v>3.1411561961460133</v>
      </c>
      <c r="U24" s="87">
        <v>96</v>
      </c>
      <c r="V24" s="85" t="s">
        <v>263</v>
      </c>
      <c r="W24" s="85"/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21</v>
      </c>
      <c r="B25" s="86" t="s">
        <v>296</v>
      </c>
      <c r="C25" s="85" t="s">
        <v>297</v>
      </c>
      <c r="D25" s="87">
        <f>+SUM(E25,+I25)</f>
        <v>10939</v>
      </c>
      <c r="E25" s="87">
        <f>+SUM(G25+H25)</f>
        <v>2753</v>
      </c>
      <c r="F25" s="106">
        <f>IF(D25&gt;0,E25/D25*100,"-")</f>
        <v>25.166834262729683</v>
      </c>
      <c r="G25" s="87">
        <v>2753</v>
      </c>
      <c r="H25" s="87">
        <v>0</v>
      </c>
      <c r="I25" s="87">
        <f>+SUM(K25,+M25,O25+P25)</f>
        <v>8186</v>
      </c>
      <c r="J25" s="88">
        <f>IF(D25&gt;0,I25/D25*100,"-")</f>
        <v>74.833165737270306</v>
      </c>
      <c r="K25" s="87">
        <v>5936</v>
      </c>
      <c r="L25" s="88">
        <f>IF(D25&gt;0,K25/D25*100,"-")</f>
        <v>54.264558003473809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2250</v>
      </c>
      <c r="Q25" s="87">
        <v>331</v>
      </c>
      <c r="R25" s="87">
        <v>1919</v>
      </c>
      <c r="S25" s="87">
        <v>0</v>
      </c>
      <c r="T25" s="88">
        <f>IF(D25&gt;0,P25/D25*100,"-")</f>
        <v>20.568607733796508</v>
      </c>
      <c r="U25" s="87">
        <v>179</v>
      </c>
      <c r="V25" s="85" t="s">
        <v>263</v>
      </c>
      <c r="W25" s="85"/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21</v>
      </c>
      <c r="B26" s="86" t="s">
        <v>298</v>
      </c>
      <c r="C26" s="85" t="s">
        <v>299</v>
      </c>
      <c r="D26" s="87">
        <f>+SUM(E26,+I26)</f>
        <v>13138</v>
      </c>
      <c r="E26" s="87">
        <f>+SUM(G26+H26)</f>
        <v>1310</v>
      </c>
      <c r="F26" s="106">
        <f>IF(D26&gt;0,E26/D26*100,"-")</f>
        <v>9.9710762673161835</v>
      </c>
      <c r="G26" s="87">
        <v>1008</v>
      </c>
      <c r="H26" s="87">
        <v>302</v>
      </c>
      <c r="I26" s="87">
        <f>+SUM(K26,+M26,O26+P26)</f>
        <v>11828</v>
      </c>
      <c r="J26" s="88">
        <f>IF(D26&gt;0,I26/D26*100,"-")</f>
        <v>90.028923732683822</v>
      </c>
      <c r="K26" s="87">
        <v>10627</v>
      </c>
      <c r="L26" s="88">
        <f>IF(D26&gt;0,K26/D26*100,"-")</f>
        <v>80.887501902877148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1201</v>
      </c>
      <c r="Q26" s="87">
        <v>496</v>
      </c>
      <c r="R26" s="87">
        <v>705</v>
      </c>
      <c r="S26" s="87">
        <v>0</v>
      </c>
      <c r="T26" s="88">
        <f>IF(D26&gt;0,P26/D26*100,"-")</f>
        <v>9.1414218298066672</v>
      </c>
      <c r="U26" s="87">
        <v>393</v>
      </c>
      <c r="V26" s="85" t="s">
        <v>263</v>
      </c>
      <c r="W26" s="85"/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21</v>
      </c>
      <c r="B27" s="86" t="s">
        <v>300</v>
      </c>
      <c r="C27" s="85" t="s">
        <v>301</v>
      </c>
      <c r="D27" s="87">
        <f>+SUM(E27,+I27)</f>
        <v>794</v>
      </c>
      <c r="E27" s="87">
        <f>+SUM(G27+H27)</f>
        <v>148</v>
      </c>
      <c r="F27" s="106">
        <f>IF(D27&gt;0,E27/D27*100,"-")</f>
        <v>18.639798488664987</v>
      </c>
      <c r="G27" s="87">
        <v>148</v>
      </c>
      <c r="H27" s="87">
        <v>0</v>
      </c>
      <c r="I27" s="87">
        <f>+SUM(K27,+M27,O27+P27)</f>
        <v>646</v>
      </c>
      <c r="J27" s="88">
        <f>IF(D27&gt;0,I27/D27*100,"-")</f>
        <v>81.360201511335021</v>
      </c>
      <c r="K27" s="87">
        <v>537</v>
      </c>
      <c r="L27" s="88">
        <f>IF(D27&gt;0,K27/D27*100,"-")</f>
        <v>67.632241813602008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109</v>
      </c>
      <c r="Q27" s="87">
        <v>10</v>
      </c>
      <c r="R27" s="87">
        <v>96</v>
      </c>
      <c r="S27" s="87">
        <v>3</v>
      </c>
      <c r="T27" s="88">
        <f>IF(D27&gt;0,P27/D27*100,"-")</f>
        <v>13.727959697732997</v>
      </c>
      <c r="U27" s="87">
        <v>15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21</v>
      </c>
      <c r="B28" s="86" t="s">
        <v>302</v>
      </c>
      <c r="C28" s="85" t="s">
        <v>303</v>
      </c>
      <c r="D28" s="87">
        <f>+SUM(E28,+I28)</f>
        <v>12091</v>
      </c>
      <c r="E28" s="87">
        <f>+SUM(G28+H28)</f>
        <v>1490</v>
      </c>
      <c r="F28" s="106">
        <f>IF(D28&gt;0,E28/D28*100,"-")</f>
        <v>12.323215614920189</v>
      </c>
      <c r="G28" s="87">
        <v>1487</v>
      </c>
      <c r="H28" s="87">
        <v>3</v>
      </c>
      <c r="I28" s="87">
        <f>+SUM(K28,+M28,O28+P28)</f>
        <v>10601</v>
      </c>
      <c r="J28" s="88">
        <f>IF(D28&gt;0,I28/D28*100,"-")</f>
        <v>87.676784385079813</v>
      </c>
      <c r="K28" s="87">
        <v>6516</v>
      </c>
      <c r="L28" s="88">
        <f>IF(D28&gt;0,K28/D28*100,"-")</f>
        <v>53.891324125382511</v>
      </c>
      <c r="M28" s="87">
        <v>0</v>
      </c>
      <c r="N28" s="88">
        <f>IF(D28&gt;0,M28/D28*100,"-")</f>
        <v>0</v>
      </c>
      <c r="O28" s="87">
        <v>1545</v>
      </c>
      <c r="P28" s="87">
        <f>SUM(Q28:S28)</f>
        <v>2540</v>
      </c>
      <c r="Q28" s="87">
        <v>325</v>
      </c>
      <c r="R28" s="87">
        <v>2200</v>
      </c>
      <c r="S28" s="87">
        <v>15</v>
      </c>
      <c r="T28" s="88">
        <f>IF(D28&gt;0,P28/D28*100,"-")</f>
        <v>21.007360846910924</v>
      </c>
      <c r="U28" s="87">
        <v>168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21</v>
      </c>
      <c r="B29" s="86" t="s">
        <v>304</v>
      </c>
      <c r="C29" s="85" t="s">
        <v>305</v>
      </c>
      <c r="D29" s="87">
        <f>+SUM(E29,+I29)</f>
        <v>10884</v>
      </c>
      <c r="E29" s="87">
        <f>+SUM(G29+H29)</f>
        <v>478</v>
      </c>
      <c r="F29" s="106">
        <f>IF(D29&gt;0,E29/D29*100,"-")</f>
        <v>4.3917677324513047</v>
      </c>
      <c r="G29" s="87">
        <v>478</v>
      </c>
      <c r="H29" s="87">
        <v>0</v>
      </c>
      <c r="I29" s="87">
        <f>+SUM(K29,+M29,O29+P29)</f>
        <v>10406</v>
      </c>
      <c r="J29" s="88">
        <f>IF(D29&gt;0,I29/D29*100,"-")</f>
        <v>95.608232267548701</v>
      </c>
      <c r="K29" s="87">
        <v>9491</v>
      </c>
      <c r="L29" s="88">
        <f>IF(D29&gt;0,K29/D29*100,"-")</f>
        <v>87.201396545387723</v>
      </c>
      <c r="M29" s="87">
        <v>0</v>
      </c>
      <c r="N29" s="88">
        <f>IF(D29&gt;0,M29/D29*100,"-")</f>
        <v>0</v>
      </c>
      <c r="O29" s="87">
        <v>661</v>
      </c>
      <c r="P29" s="87">
        <f>SUM(Q29:S29)</f>
        <v>254</v>
      </c>
      <c r="Q29" s="87">
        <v>48</v>
      </c>
      <c r="R29" s="87">
        <v>206</v>
      </c>
      <c r="S29" s="87">
        <v>0</v>
      </c>
      <c r="T29" s="88">
        <f>IF(D29&gt;0,P29/D29*100,"-")</f>
        <v>2.3337008452774715</v>
      </c>
      <c r="U29" s="87">
        <v>130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21</v>
      </c>
      <c r="B30" s="86" t="s">
        <v>306</v>
      </c>
      <c r="C30" s="85" t="s">
        <v>307</v>
      </c>
      <c r="D30" s="87">
        <f>+SUM(E30,+I30)</f>
        <v>5540</v>
      </c>
      <c r="E30" s="87">
        <f>+SUM(G30+H30)</f>
        <v>0</v>
      </c>
      <c r="F30" s="106">
        <f>IF(D30&gt;0,E30/D30*100,"-")</f>
        <v>0</v>
      </c>
      <c r="G30" s="87">
        <v>0</v>
      </c>
      <c r="H30" s="87">
        <v>0</v>
      </c>
      <c r="I30" s="87">
        <f>+SUM(K30,+M30,O30+P30)</f>
        <v>5540</v>
      </c>
      <c r="J30" s="88">
        <f>IF(D30&gt;0,I30/D30*100,"-")</f>
        <v>100</v>
      </c>
      <c r="K30" s="87">
        <v>4016</v>
      </c>
      <c r="L30" s="88">
        <f>IF(D30&gt;0,K30/D30*100,"-")</f>
        <v>72.49097472924187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1524</v>
      </c>
      <c r="Q30" s="87">
        <v>0</v>
      </c>
      <c r="R30" s="87">
        <v>1524</v>
      </c>
      <c r="S30" s="87">
        <v>0</v>
      </c>
      <c r="T30" s="88">
        <f>IF(D30&gt;0,P30/D30*100,"-")</f>
        <v>27.509025270758126</v>
      </c>
      <c r="U30" s="87">
        <v>56</v>
      </c>
      <c r="V30" s="85"/>
      <c r="W30" s="85"/>
      <c r="X30" s="85"/>
      <c r="Y30" s="85" t="s">
        <v>263</v>
      </c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21</v>
      </c>
      <c r="B31" s="86" t="s">
        <v>308</v>
      </c>
      <c r="C31" s="85" t="s">
        <v>309</v>
      </c>
      <c r="D31" s="87">
        <f>+SUM(E31,+I31)</f>
        <v>1318</v>
      </c>
      <c r="E31" s="87">
        <f>+SUM(G31+H31)</f>
        <v>85</v>
      </c>
      <c r="F31" s="106">
        <f>IF(D31&gt;0,E31/D31*100,"-")</f>
        <v>6.4491654021244305</v>
      </c>
      <c r="G31" s="87">
        <v>0</v>
      </c>
      <c r="H31" s="87">
        <v>85</v>
      </c>
      <c r="I31" s="87">
        <f>+SUM(K31,+M31,O31+P31)</f>
        <v>1233</v>
      </c>
      <c r="J31" s="88">
        <f>IF(D31&gt;0,I31/D31*100,"-")</f>
        <v>93.550834597875564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1220</v>
      </c>
      <c r="P31" s="87">
        <f>SUM(Q31:S31)</f>
        <v>13</v>
      </c>
      <c r="Q31" s="87">
        <v>10</v>
      </c>
      <c r="R31" s="87">
        <v>3</v>
      </c>
      <c r="S31" s="87">
        <v>0</v>
      </c>
      <c r="T31" s="88">
        <f>IF(D31&gt;0,P31/D31*100,"-")</f>
        <v>0.98634294385432464</v>
      </c>
      <c r="U31" s="87">
        <v>8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21</v>
      </c>
      <c r="B32" s="86" t="s">
        <v>310</v>
      </c>
      <c r="C32" s="85" t="s">
        <v>311</v>
      </c>
      <c r="D32" s="87">
        <f>+SUM(E32,+I32)</f>
        <v>4230</v>
      </c>
      <c r="E32" s="87">
        <f>+SUM(G32+H32)</f>
        <v>849</v>
      </c>
      <c r="F32" s="106">
        <f>IF(D32&gt;0,E32/D32*100,"-")</f>
        <v>20.070921985815605</v>
      </c>
      <c r="G32" s="87">
        <v>829</v>
      </c>
      <c r="H32" s="87">
        <v>20</v>
      </c>
      <c r="I32" s="87">
        <f>+SUM(K32,+M32,O32+P32)</f>
        <v>3381</v>
      </c>
      <c r="J32" s="88">
        <f>IF(D32&gt;0,I32/D32*100,"-")</f>
        <v>79.929078014184398</v>
      </c>
      <c r="K32" s="87">
        <v>2030</v>
      </c>
      <c r="L32" s="88">
        <f>IF(D32&gt;0,K32/D32*100,"-")</f>
        <v>47.990543735224591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1351</v>
      </c>
      <c r="Q32" s="87">
        <v>172</v>
      </c>
      <c r="R32" s="87">
        <v>1179</v>
      </c>
      <c r="S32" s="87">
        <v>0</v>
      </c>
      <c r="T32" s="88">
        <f>IF(D32&gt;0,P32/D32*100,"-")</f>
        <v>31.938534278959814</v>
      </c>
      <c r="U32" s="87">
        <v>44</v>
      </c>
      <c r="V32" s="85" t="s">
        <v>263</v>
      </c>
      <c r="W32" s="85"/>
      <c r="X32" s="85"/>
      <c r="Y32" s="85"/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21</v>
      </c>
      <c r="B33" s="86" t="s">
        <v>312</v>
      </c>
      <c r="C33" s="85" t="s">
        <v>313</v>
      </c>
      <c r="D33" s="87">
        <f>+SUM(E33,+I33)</f>
        <v>12606</v>
      </c>
      <c r="E33" s="87">
        <f>+SUM(G33+H33)</f>
        <v>2291</v>
      </c>
      <c r="F33" s="106">
        <f>IF(D33&gt;0,E33/D33*100,"-")</f>
        <v>18.173885451372364</v>
      </c>
      <c r="G33" s="87">
        <v>2291</v>
      </c>
      <c r="H33" s="87">
        <v>0</v>
      </c>
      <c r="I33" s="87">
        <f>+SUM(K33,+M33,O33+P33)</f>
        <v>10315</v>
      </c>
      <c r="J33" s="88">
        <f>IF(D33&gt;0,I33/D33*100,"-")</f>
        <v>81.826114548627643</v>
      </c>
      <c r="K33" s="87">
        <v>4907</v>
      </c>
      <c r="L33" s="88">
        <f>IF(D33&gt;0,K33/D33*100,"-")</f>
        <v>38.925908297636049</v>
      </c>
      <c r="M33" s="87">
        <v>0</v>
      </c>
      <c r="N33" s="88">
        <f>IF(D33&gt;0,M33/D33*100,"-")</f>
        <v>0</v>
      </c>
      <c r="O33" s="87">
        <v>724</v>
      </c>
      <c r="P33" s="87">
        <f>SUM(Q33:S33)</f>
        <v>4684</v>
      </c>
      <c r="Q33" s="87">
        <v>518</v>
      </c>
      <c r="R33" s="87">
        <v>4166</v>
      </c>
      <c r="S33" s="87">
        <v>0</v>
      </c>
      <c r="T33" s="88">
        <f>IF(D33&gt;0,P33/D33*100,"-")</f>
        <v>37.156909408218311</v>
      </c>
      <c r="U33" s="87">
        <v>160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21</v>
      </c>
      <c r="B34" s="86" t="s">
        <v>314</v>
      </c>
      <c r="C34" s="85" t="s">
        <v>315</v>
      </c>
      <c r="D34" s="87">
        <f>+SUM(E34,+I34)</f>
        <v>10216</v>
      </c>
      <c r="E34" s="87">
        <f>+SUM(G34+H34)</f>
        <v>2108</v>
      </c>
      <c r="F34" s="106">
        <f>IF(D34&gt;0,E34/D34*100,"-")</f>
        <v>20.634299138606107</v>
      </c>
      <c r="G34" s="87">
        <v>1978</v>
      </c>
      <c r="H34" s="87">
        <v>130</v>
      </c>
      <c r="I34" s="87">
        <f>+SUM(K34,+M34,O34+P34)</f>
        <v>8108</v>
      </c>
      <c r="J34" s="88">
        <f>IF(D34&gt;0,I34/D34*100,"-")</f>
        <v>79.36570086139389</v>
      </c>
      <c r="K34" s="87">
        <v>1785</v>
      </c>
      <c r="L34" s="88">
        <f>IF(D34&gt;0,K34/D34*100,"-")</f>
        <v>17.472592012529365</v>
      </c>
      <c r="M34" s="87">
        <v>0</v>
      </c>
      <c r="N34" s="88">
        <f>IF(D34&gt;0,M34/D34*100,"-")</f>
        <v>0</v>
      </c>
      <c r="O34" s="87">
        <v>875</v>
      </c>
      <c r="P34" s="87">
        <f>SUM(Q34:S34)</f>
        <v>5448</v>
      </c>
      <c r="Q34" s="87">
        <v>1024</v>
      </c>
      <c r="R34" s="87">
        <v>4424</v>
      </c>
      <c r="S34" s="87">
        <v>0</v>
      </c>
      <c r="T34" s="88">
        <f>IF(D34&gt;0,P34/D34*100,"-")</f>
        <v>53.328112764291305</v>
      </c>
      <c r="U34" s="87">
        <v>298</v>
      </c>
      <c r="V34" s="85" t="s">
        <v>263</v>
      </c>
      <c r="W34" s="85"/>
      <c r="X34" s="85"/>
      <c r="Y34" s="85"/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30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30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30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30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30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4">
    <sortCondition ref="A8:A34"/>
    <sortCondition ref="B8:B34"/>
    <sortCondition ref="C8:C34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岡山県</v>
      </c>
      <c r="B7" s="90" t="str">
        <f>水洗化人口等!B7</f>
        <v>33000</v>
      </c>
      <c r="C7" s="89" t="s">
        <v>198</v>
      </c>
      <c r="D7" s="91">
        <f>SUM(E7,+H7,+K7)</f>
        <v>538117</v>
      </c>
      <c r="E7" s="91">
        <f>SUM(F7:G7)</f>
        <v>8403</v>
      </c>
      <c r="F7" s="91">
        <f>SUM(F$8:F$207)</f>
        <v>8403</v>
      </c>
      <c r="G7" s="91">
        <f>SUM(G$8:G$207)</f>
        <v>0</v>
      </c>
      <c r="H7" s="91">
        <f>SUM(I7:J7)</f>
        <v>20507</v>
      </c>
      <c r="I7" s="91">
        <f>SUM(I$8:I$207)</f>
        <v>12640</v>
      </c>
      <c r="J7" s="91">
        <f>SUM(J$8:J$207)</f>
        <v>7867</v>
      </c>
      <c r="K7" s="91">
        <f>SUM(L7:M7)</f>
        <v>509207</v>
      </c>
      <c r="L7" s="91">
        <f>SUM(L$8:L$207)</f>
        <v>118406</v>
      </c>
      <c r="M7" s="91">
        <f>SUM(M$8:M$207)</f>
        <v>390801</v>
      </c>
      <c r="N7" s="91">
        <f>SUM(O7,+V7,+AC7)</f>
        <v>539523.13610000454</v>
      </c>
      <c r="O7" s="91">
        <f>SUM(P7:U7)</f>
        <v>139449</v>
      </c>
      <c r="P7" s="91">
        <f t="shared" ref="P7:U7" si="0">SUM(P$8:P$207)</f>
        <v>135721</v>
      </c>
      <c r="Q7" s="91">
        <f t="shared" si="0"/>
        <v>0</v>
      </c>
      <c r="R7" s="91">
        <f t="shared" si="0"/>
        <v>0</v>
      </c>
      <c r="S7" s="91">
        <f t="shared" si="0"/>
        <v>3728</v>
      </c>
      <c r="T7" s="91">
        <f t="shared" si="0"/>
        <v>0</v>
      </c>
      <c r="U7" s="91">
        <f t="shared" si="0"/>
        <v>0</v>
      </c>
      <c r="V7" s="91">
        <f>SUM(W7:AB7)</f>
        <v>398668</v>
      </c>
      <c r="W7" s="91">
        <f t="shared" ref="W7:AB7" si="1">SUM(W$8:W$207)</f>
        <v>367254</v>
      </c>
      <c r="X7" s="91">
        <f t="shared" si="1"/>
        <v>0</v>
      </c>
      <c r="Y7" s="91">
        <f t="shared" si="1"/>
        <v>0</v>
      </c>
      <c r="Z7" s="91">
        <f t="shared" si="1"/>
        <v>31414</v>
      </c>
      <c r="AA7" s="91">
        <f t="shared" si="1"/>
        <v>0</v>
      </c>
      <c r="AB7" s="91">
        <f t="shared" si="1"/>
        <v>0</v>
      </c>
      <c r="AC7" s="91">
        <f>SUM(AD7:AE7)</f>
        <v>1406.1361000045704</v>
      </c>
      <c r="AD7" s="91">
        <f>SUM(AD$8:AD$207)</f>
        <v>1117.1361000045704</v>
      </c>
      <c r="AE7" s="91">
        <f>SUM(AE$8:AE$207)</f>
        <v>289</v>
      </c>
      <c r="AF7" s="91">
        <f>SUM(AG7:AI7)</f>
        <v>10878</v>
      </c>
      <c r="AG7" s="91">
        <f>SUM(AG$8:AG$207)</f>
        <v>10878</v>
      </c>
      <c r="AH7" s="91">
        <f>SUM(AH$8:AH$207)</f>
        <v>0</v>
      </c>
      <c r="AI7" s="91">
        <f>SUM(AI$8:AI$207)</f>
        <v>0</v>
      </c>
      <c r="AJ7" s="91">
        <f>SUM(AK7:AS7)</f>
        <v>10944</v>
      </c>
      <c r="AK7" s="91">
        <f t="shared" ref="AK7:AS7" si="2">SUM(AK$8:AK$207)</f>
        <v>74</v>
      </c>
      <c r="AL7" s="91">
        <f t="shared" si="2"/>
        <v>0</v>
      </c>
      <c r="AM7" s="91">
        <f t="shared" si="2"/>
        <v>3628</v>
      </c>
      <c r="AN7" s="91">
        <f t="shared" si="2"/>
        <v>1213</v>
      </c>
      <c r="AO7" s="91">
        <f t="shared" si="2"/>
        <v>0</v>
      </c>
      <c r="AP7" s="91">
        <f t="shared" si="2"/>
        <v>913</v>
      </c>
      <c r="AQ7" s="91">
        <f t="shared" si="2"/>
        <v>510</v>
      </c>
      <c r="AR7" s="91">
        <f t="shared" si="2"/>
        <v>15</v>
      </c>
      <c r="AS7" s="91">
        <f t="shared" si="2"/>
        <v>4591</v>
      </c>
      <c r="AT7" s="91">
        <f>SUM(AU7:AY7)</f>
        <v>61</v>
      </c>
      <c r="AU7" s="91">
        <f>SUM(AU$8:AU$207)</f>
        <v>3</v>
      </c>
      <c r="AV7" s="91">
        <f>SUM(AV$8:AV$207)</f>
        <v>5</v>
      </c>
      <c r="AW7" s="91">
        <f>SUM(AW$8:AW$207)</f>
        <v>53</v>
      </c>
      <c r="AX7" s="91">
        <f>SUM(AX$8:AX$207)</f>
        <v>0</v>
      </c>
      <c r="AY7" s="91">
        <f>SUM(AY$8:AY$207)</f>
        <v>0</v>
      </c>
      <c r="AZ7" s="91">
        <f>SUM(BA7:BC7)</f>
        <v>1273</v>
      </c>
      <c r="BA7" s="91">
        <f>SUM(BA$8:BA$207)</f>
        <v>1273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21</v>
      </c>
      <c r="B8" s="96" t="s">
        <v>260</v>
      </c>
      <c r="C8" s="85" t="s">
        <v>261</v>
      </c>
      <c r="D8" s="87">
        <f>SUM(E8,+H8,+K8)</f>
        <v>175664</v>
      </c>
      <c r="E8" s="87">
        <f>SUM(F8:G8)</f>
        <v>2548</v>
      </c>
      <c r="F8" s="87">
        <v>2548</v>
      </c>
      <c r="G8" s="87">
        <v>0</v>
      </c>
      <c r="H8" s="87">
        <f>SUM(I8:J8)</f>
        <v>4930</v>
      </c>
      <c r="I8" s="87">
        <v>0</v>
      </c>
      <c r="J8" s="87">
        <v>4930</v>
      </c>
      <c r="K8" s="87">
        <f>SUM(L8:M8)</f>
        <v>168186</v>
      </c>
      <c r="L8" s="87">
        <v>31389</v>
      </c>
      <c r="M8" s="87">
        <v>136797</v>
      </c>
      <c r="N8" s="87">
        <f>SUM(O8,+V8,+AC8)</f>
        <v>175666</v>
      </c>
      <c r="O8" s="87">
        <f>SUM(P8:U8)</f>
        <v>33937</v>
      </c>
      <c r="P8" s="87">
        <v>33937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141727</v>
      </c>
      <c r="W8" s="87">
        <v>141727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2</v>
      </c>
      <c r="AD8" s="87">
        <v>2</v>
      </c>
      <c r="AE8" s="87">
        <v>0</v>
      </c>
      <c r="AF8" s="87">
        <f>SUM(AG8:AI8)</f>
        <v>3827</v>
      </c>
      <c r="AG8" s="87">
        <v>3827</v>
      </c>
      <c r="AH8" s="87">
        <v>0</v>
      </c>
      <c r="AI8" s="87">
        <v>0</v>
      </c>
      <c r="AJ8" s="87">
        <f>SUM(AK8:AS8)</f>
        <v>3827</v>
      </c>
      <c r="AK8" s="87">
        <v>0</v>
      </c>
      <c r="AL8" s="87">
        <v>0</v>
      </c>
      <c r="AM8" s="87">
        <v>916</v>
      </c>
      <c r="AN8" s="87">
        <v>0</v>
      </c>
      <c r="AO8" s="87">
        <v>0</v>
      </c>
      <c r="AP8" s="87">
        <v>0</v>
      </c>
      <c r="AQ8" s="87">
        <v>0</v>
      </c>
      <c r="AR8" s="87">
        <v>15</v>
      </c>
      <c r="AS8" s="87">
        <v>2896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21</v>
      </c>
      <c r="B9" s="96" t="s">
        <v>264</v>
      </c>
      <c r="C9" s="85" t="s">
        <v>265</v>
      </c>
      <c r="D9" s="87">
        <f>SUM(E9,+H9,+K9)</f>
        <v>97903</v>
      </c>
      <c r="E9" s="87">
        <f>SUM(F9:G9)</f>
        <v>3728</v>
      </c>
      <c r="F9" s="87">
        <v>3728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94175</v>
      </c>
      <c r="L9" s="87">
        <v>14552</v>
      </c>
      <c r="M9" s="87">
        <v>79623</v>
      </c>
      <c r="N9" s="87">
        <f>SUM(O9,+V9,+AC9)</f>
        <v>97903</v>
      </c>
      <c r="O9" s="87">
        <f>SUM(P9:U9)</f>
        <v>18280</v>
      </c>
      <c r="P9" s="87">
        <v>14552</v>
      </c>
      <c r="Q9" s="87">
        <v>0</v>
      </c>
      <c r="R9" s="87">
        <v>0</v>
      </c>
      <c r="S9" s="87">
        <v>3728</v>
      </c>
      <c r="T9" s="87">
        <v>0</v>
      </c>
      <c r="U9" s="87">
        <v>0</v>
      </c>
      <c r="V9" s="87">
        <f>SUM(W9:AB9)</f>
        <v>79623</v>
      </c>
      <c r="W9" s="87">
        <v>72634</v>
      </c>
      <c r="X9" s="87">
        <v>0</v>
      </c>
      <c r="Y9" s="87">
        <v>0</v>
      </c>
      <c r="Z9" s="87">
        <v>6989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1661</v>
      </c>
      <c r="AG9" s="87">
        <v>1661</v>
      </c>
      <c r="AH9" s="87">
        <v>0</v>
      </c>
      <c r="AI9" s="87">
        <v>0</v>
      </c>
      <c r="AJ9" s="87">
        <f>SUM(AK9:AS9)</f>
        <v>1661</v>
      </c>
      <c r="AK9" s="87">
        <v>0</v>
      </c>
      <c r="AL9" s="87">
        <v>0</v>
      </c>
      <c r="AM9" s="87">
        <v>1661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21</v>
      </c>
      <c r="B10" s="96" t="s">
        <v>266</v>
      </c>
      <c r="C10" s="85" t="s">
        <v>267</v>
      </c>
      <c r="D10" s="87">
        <f>SUM(E10,+H10,+K10)</f>
        <v>54160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54160</v>
      </c>
      <c r="L10" s="87">
        <v>14573</v>
      </c>
      <c r="M10" s="87">
        <v>39587</v>
      </c>
      <c r="N10" s="87">
        <f>SUM(O10,+V10,+AC10)</f>
        <v>54160</v>
      </c>
      <c r="O10" s="87">
        <f>SUM(P10:U10)</f>
        <v>14573</v>
      </c>
      <c r="P10" s="87">
        <v>14573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39587</v>
      </c>
      <c r="W10" s="87">
        <v>16828</v>
      </c>
      <c r="X10" s="87">
        <v>0</v>
      </c>
      <c r="Y10" s="87">
        <v>0</v>
      </c>
      <c r="Z10" s="87">
        <v>22759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75</v>
      </c>
      <c r="AG10" s="87">
        <v>75</v>
      </c>
      <c r="AH10" s="87">
        <v>0</v>
      </c>
      <c r="AI10" s="87">
        <v>0</v>
      </c>
      <c r="AJ10" s="87">
        <f>SUM(AK10:AS10)</f>
        <v>75</v>
      </c>
      <c r="AK10" s="87">
        <v>0</v>
      </c>
      <c r="AL10" s="87">
        <v>0</v>
      </c>
      <c r="AM10" s="87">
        <v>75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1145</v>
      </c>
      <c r="BA10" s="87">
        <v>1145</v>
      </c>
      <c r="BB10" s="87">
        <v>0</v>
      </c>
      <c r="BC10" s="87">
        <v>0</v>
      </c>
    </row>
    <row r="11" spans="1:55" ht="13.5" customHeight="1">
      <c r="A11" s="98" t="s">
        <v>21</v>
      </c>
      <c r="B11" s="96" t="s">
        <v>268</v>
      </c>
      <c r="C11" s="85" t="s">
        <v>269</v>
      </c>
      <c r="D11" s="87">
        <f>SUM(E11,+H11,+K11)</f>
        <v>6577</v>
      </c>
      <c r="E11" s="87">
        <f>SUM(F11:G11)</f>
        <v>0</v>
      </c>
      <c r="F11" s="87">
        <v>0</v>
      </c>
      <c r="G11" s="87">
        <v>0</v>
      </c>
      <c r="H11" s="87">
        <f>SUM(I11:J11)</f>
        <v>59</v>
      </c>
      <c r="I11" s="87">
        <v>59</v>
      </c>
      <c r="J11" s="87">
        <v>0</v>
      </c>
      <c r="K11" s="87">
        <f>SUM(L11:M11)</f>
        <v>6518</v>
      </c>
      <c r="L11" s="87">
        <v>2307</v>
      </c>
      <c r="M11" s="87">
        <v>4211</v>
      </c>
      <c r="N11" s="87">
        <f>SUM(O11,+V11,+AC11)</f>
        <v>6577</v>
      </c>
      <c r="O11" s="87">
        <f>SUM(P11:U11)</f>
        <v>2366</v>
      </c>
      <c r="P11" s="87">
        <v>2366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4211</v>
      </c>
      <c r="W11" s="87">
        <v>4211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95</v>
      </c>
      <c r="AG11" s="87">
        <v>95</v>
      </c>
      <c r="AH11" s="87">
        <v>0</v>
      </c>
      <c r="AI11" s="87">
        <v>0</v>
      </c>
      <c r="AJ11" s="87">
        <f>SUM(AK11:AS11)</f>
        <v>95</v>
      </c>
      <c r="AK11" s="87">
        <v>0</v>
      </c>
      <c r="AL11" s="87">
        <v>0</v>
      </c>
      <c r="AM11" s="87">
        <v>5</v>
      </c>
      <c r="AN11" s="87">
        <v>90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21</v>
      </c>
      <c r="B12" s="96" t="s">
        <v>270</v>
      </c>
      <c r="C12" s="85" t="s">
        <v>271</v>
      </c>
      <c r="D12" s="87">
        <f>SUM(E12,+H12,+K12)</f>
        <v>20201</v>
      </c>
      <c r="E12" s="87">
        <f>SUM(F12:G12)</f>
        <v>748</v>
      </c>
      <c r="F12" s="87">
        <v>748</v>
      </c>
      <c r="G12" s="87">
        <v>0</v>
      </c>
      <c r="H12" s="87">
        <f>SUM(I12:J12)</f>
        <v>6428</v>
      </c>
      <c r="I12" s="87">
        <v>6428</v>
      </c>
      <c r="J12" s="87">
        <v>0</v>
      </c>
      <c r="K12" s="87">
        <f>SUM(L12:M12)</f>
        <v>13025</v>
      </c>
      <c r="L12" s="87">
        <v>0</v>
      </c>
      <c r="M12" s="87">
        <v>13025</v>
      </c>
      <c r="N12" s="87">
        <f>SUM(O12,+V12,+AC12)</f>
        <v>20201</v>
      </c>
      <c r="O12" s="87">
        <f>SUM(P12:U12)</f>
        <v>7176</v>
      </c>
      <c r="P12" s="87">
        <v>7176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13025</v>
      </c>
      <c r="W12" s="87">
        <v>13025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461</v>
      </c>
      <c r="AG12" s="87">
        <v>461</v>
      </c>
      <c r="AH12" s="87">
        <v>0</v>
      </c>
      <c r="AI12" s="87">
        <v>0</v>
      </c>
      <c r="AJ12" s="87">
        <f>SUM(AK12:AS12)</f>
        <v>461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461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21</v>
      </c>
      <c r="B13" s="96" t="s">
        <v>272</v>
      </c>
      <c r="C13" s="85" t="s">
        <v>273</v>
      </c>
      <c r="D13" s="87">
        <f>SUM(E13,+H13,+K13)</f>
        <v>21755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21755</v>
      </c>
      <c r="L13" s="87">
        <v>7404</v>
      </c>
      <c r="M13" s="87">
        <v>14351</v>
      </c>
      <c r="N13" s="87">
        <f>SUM(O13,+V13,+AC13)</f>
        <v>21810</v>
      </c>
      <c r="O13" s="87">
        <f>SUM(P13:U13)</f>
        <v>7404</v>
      </c>
      <c r="P13" s="87">
        <v>7404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14351</v>
      </c>
      <c r="W13" s="87">
        <v>14351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55</v>
      </c>
      <c r="AD13" s="87">
        <v>55</v>
      </c>
      <c r="AE13" s="87">
        <v>0</v>
      </c>
      <c r="AF13" s="87">
        <f>SUM(AG13:AI13)</f>
        <v>496</v>
      </c>
      <c r="AG13" s="87">
        <v>496</v>
      </c>
      <c r="AH13" s="87">
        <v>0</v>
      </c>
      <c r="AI13" s="87">
        <v>0</v>
      </c>
      <c r="AJ13" s="87">
        <f>SUM(AK13:AS13)</f>
        <v>496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496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21</v>
      </c>
      <c r="B14" s="96" t="s">
        <v>274</v>
      </c>
      <c r="C14" s="85" t="s">
        <v>275</v>
      </c>
      <c r="D14" s="87">
        <f>SUM(E14,+H14,+K14)</f>
        <v>21044</v>
      </c>
      <c r="E14" s="87">
        <f>SUM(F14:G14)</f>
        <v>0</v>
      </c>
      <c r="F14" s="87">
        <v>0</v>
      </c>
      <c r="G14" s="87">
        <v>0</v>
      </c>
      <c r="H14" s="87">
        <f>SUM(I14:J14)</f>
        <v>5428</v>
      </c>
      <c r="I14" s="87">
        <v>3060</v>
      </c>
      <c r="J14" s="87">
        <v>2368</v>
      </c>
      <c r="K14" s="87">
        <f>SUM(L14:M14)</f>
        <v>15616</v>
      </c>
      <c r="L14" s="87">
        <v>130</v>
      </c>
      <c r="M14" s="87">
        <v>15486</v>
      </c>
      <c r="N14" s="87">
        <f>SUM(O14,+V14,+AC14)</f>
        <v>21044</v>
      </c>
      <c r="O14" s="87">
        <f>SUM(P14:U14)</f>
        <v>3190</v>
      </c>
      <c r="P14" s="87">
        <v>3190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17854</v>
      </c>
      <c r="W14" s="87">
        <v>17854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887</v>
      </c>
      <c r="AG14" s="87">
        <v>887</v>
      </c>
      <c r="AH14" s="87">
        <v>0</v>
      </c>
      <c r="AI14" s="87">
        <v>0</v>
      </c>
      <c r="AJ14" s="87">
        <f>SUM(AK14:AS14)</f>
        <v>887</v>
      </c>
      <c r="AK14" s="87">
        <v>0</v>
      </c>
      <c r="AL14" s="87">
        <v>0</v>
      </c>
      <c r="AM14" s="87">
        <v>420</v>
      </c>
      <c r="AN14" s="87">
        <v>467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21</v>
      </c>
      <c r="B15" s="96" t="s">
        <v>276</v>
      </c>
      <c r="C15" s="85" t="s">
        <v>277</v>
      </c>
      <c r="D15" s="87">
        <f>SUM(E15,+H15,+K15)</f>
        <v>13575</v>
      </c>
      <c r="E15" s="87">
        <f>SUM(F15:G15)</f>
        <v>1379</v>
      </c>
      <c r="F15" s="87">
        <v>1379</v>
      </c>
      <c r="G15" s="87">
        <v>0</v>
      </c>
      <c r="H15" s="87">
        <f>SUM(I15:J15)</f>
        <v>2758</v>
      </c>
      <c r="I15" s="87">
        <v>2758</v>
      </c>
      <c r="J15" s="87">
        <v>0</v>
      </c>
      <c r="K15" s="87">
        <f>SUM(L15:M15)</f>
        <v>9438</v>
      </c>
      <c r="L15" s="87">
        <v>0</v>
      </c>
      <c r="M15" s="87">
        <v>9438</v>
      </c>
      <c r="N15" s="87">
        <f>SUM(O15,+V15,+AC15)</f>
        <v>13978</v>
      </c>
      <c r="O15" s="87">
        <f>SUM(P15:U15)</f>
        <v>4137</v>
      </c>
      <c r="P15" s="87">
        <v>4137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9438</v>
      </c>
      <c r="W15" s="87">
        <v>9438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403</v>
      </c>
      <c r="AD15" s="87">
        <v>403</v>
      </c>
      <c r="AE15" s="87">
        <v>0</v>
      </c>
      <c r="AF15" s="87">
        <f>SUM(AG15:AI15)</f>
        <v>319</v>
      </c>
      <c r="AG15" s="87">
        <v>319</v>
      </c>
      <c r="AH15" s="87">
        <v>0</v>
      </c>
      <c r="AI15" s="87">
        <v>0</v>
      </c>
      <c r="AJ15" s="87">
        <f>SUM(AK15:AS15)</f>
        <v>319</v>
      </c>
      <c r="AK15" s="87">
        <v>0</v>
      </c>
      <c r="AL15" s="87">
        <v>0</v>
      </c>
      <c r="AM15" s="87">
        <v>319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38</v>
      </c>
      <c r="AU15" s="87">
        <v>0</v>
      </c>
      <c r="AV15" s="87">
        <v>0</v>
      </c>
      <c r="AW15" s="87">
        <v>38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21</v>
      </c>
      <c r="B16" s="96" t="s">
        <v>278</v>
      </c>
      <c r="C16" s="85" t="s">
        <v>279</v>
      </c>
      <c r="D16" s="87">
        <f>SUM(E16,+H16,+K16)</f>
        <v>10330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10330</v>
      </c>
      <c r="L16" s="87">
        <v>3831</v>
      </c>
      <c r="M16" s="87">
        <v>6499</v>
      </c>
      <c r="N16" s="87">
        <f>SUM(O16,+V16,+AC16)</f>
        <v>10330</v>
      </c>
      <c r="O16" s="87">
        <f>SUM(P16:U16)</f>
        <v>3831</v>
      </c>
      <c r="P16" s="87">
        <v>3831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6499</v>
      </c>
      <c r="W16" s="87">
        <v>6499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377</v>
      </c>
      <c r="AG16" s="87">
        <v>377</v>
      </c>
      <c r="AH16" s="87">
        <v>0</v>
      </c>
      <c r="AI16" s="87">
        <v>0</v>
      </c>
      <c r="AJ16" s="87">
        <f>SUM(AK16:AS16)</f>
        <v>377</v>
      </c>
      <c r="AK16" s="87">
        <v>0</v>
      </c>
      <c r="AL16" s="87">
        <v>0</v>
      </c>
      <c r="AM16" s="87">
        <v>17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360</v>
      </c>
      <c r="AT16" s="87">
        <f>SUM(AU16:AY16)</f>
        <v>3</v>
      </c>
      <c r="AU16" s="87">
        <v>0</v>
      </c>
      <c r="AV16" s="87">
        <v>0</v>
      </c>
      <c r="AW16" s="87">
        <v>3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21</v>
      </c>
      <c r="B17" s="96" t="s">
        <v>280</v>
      </c>
      <c r="C17" s="85" t="s">
        <v>281</v>
      </c>
      <c r="D17" s="87">
        <f>SUM(E17,+H17,+K17)</f>
        <v>7825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7825</v>
      </c>
      <c r="L17" s="87">
        <v>2546</v>
      </c>
      <c r="M17" s="87">
        <v>5279</v>
      </c>
      <c r="N17" s="87">
        <f>SUM(O17,+V17,+AC17)</f>
        <v>8008.1361000045699</v>
      </c>
      <c r="O17" s="87">
        <f>SUM(P17:U17)</f>
        <v>2546</v>
      </c>
      <c r="P17" s="87">
        <v>2546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5279</v>
      </c>
      <c r="W17" s="87">
        <v>5279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183.1361000045703</v>
      </c>
      <c r="AD17" s="87">
        <v>183.1361000045703</v>
      </c>
      <c r="AE17" s="87">
        <v>0</v>
      </c>
      <c r="AF17" s="87">
        <f>SUM(AG17:AI17)</f>
        <v>174</v>
      </c>
      <c r="AG17" s="87">
        <v>174</v>
      </c>
      <c r="AH17" s="87">
        <v>0</v>
      </c>
      <c r="AI17" s="87">
        <v>0</v>
      </c>
      <c r="AJ17" s="87">
        <f>SUM(AK17:AS17)</f>
        <v>174</v>
      </c>
      <c r="AK17" s="87">
        <v>0</v>
      </c>
      <c r="AL17" s="87">
        <v>0</v>
      </c>
      <c r="AM17" s="87">
        <v>1</v>
      </c>
      <c r="AN17" s="87">
        <v>0</v>
      </c>
      <c r="AO17" s="87">
        <v>0</v>
      </c>
      <c r="AP17" s="87">
        <v>0</v>
      </c>
      <c r="AQ17" s="87">
        <v>173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1</v>
      </c>
      <c r="BA17" s="87">
        <v>1</v>
      </c>
      <c r="BB17" s="87">
        <v>0</v>
      </c>
      <c r="BC17" s="87">
        <v>0</v>
      </c>
    </row>
    <row r="18" spans="1:55" ht="13.5" customHeight="1">
      <c r="A18" s="98" t="s">
        <v>21</v>
      </c>
      <c r="B18" s="96" t="s">
        <v>282</v>
      </c>
      <c r="C18" s="85" t="s">
        <v>283</v>
      </c>
      <c r="D18" s="87">
        <f>SUM(E18,+H18,+K18)</f>
        <v>23998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23998</v>
      </c>
      <c r="L18" s="87">
        <v>8526</v>
      </c>
      <c r="M18" s="87">
        <v>15472</v>
      </c>
      <c r="N18" s="87">
        <f>SUM(O18,+V18,+AC18)</f>
        <v>24018</v>
      </c>
      <c r="O18" s="87">
        <f>SUM(P18:U18)</f>
        <v>8526</v>
      </c>
      <c r="P18" s="87">
        <v>8526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15472</v>
      </c>
      <c r="W18" s="87">
        <v>15472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20</v>
      </c>
      <c r="AD18" s="87">
        <v>20</v>
      </c>
      <c r="AE18" s="87">
        <v>0</v>
      </c>
      <c r="AF18" s="87">
        <f>SUM(AG18:AI18)</f>
        <v>207</v>
      </c>
      <c r="AG18" s="87">
        <v>207</v>
      </c>
      <c r="AH18" s="87">
        <v>0</v>
      </c>
      <c r="AI18" s="87">
        <v>0</v>
      </c>
      <c r="AJ18" s="87">
        <f>SUM(AK18:AS18)</f>
        <v>207</v>
      </c>
      <c r="AK18" s="87">
        <v>0</v>
      </c>
      <c r="AL18" s="87">
        <v>0</v>
      </c>
      <c r="AM18" s="87">
        <v>0</v>
      </c>
      <c r="AN18" s="87">
        <v>207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21</v>
      </c>
      <c r="B19" s="96" t="s">
        <v>284</v>
      </c>
      <c r="C19" s="85" t="s">
        <v>285</v>
      </c>
      <c r="D19" s="87">
        <f>SUM(E19,+H19,+K19)</f>
        <v>10370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10370</v>
      </c>
      <c r="L19" s="87">
        <v>5104</v>
      </c>
      <c r="M19" s="87">
        <v>5266</v>
      </c>
      <c r="N19" s="87">
        <f>SUM(O19,+V19,+AC19)</f>
        <v>10370</v>
      </c>
      <c r="O19" s="87">
        <f>SUM(P19:U19)</f>
        <v>5104</v>
      </c>
      <c r="P19" s="87">
        <v>5104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5266</v>
      </c>
      <c r="W19" s="87">
        <v>5266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264</v>
      </c>
      <c r="AG19" s="87">
        <v>264</v>
      </c>
      <c r="AH19" s="87">
        <v>0</v>
      </c>
      <c r="AI19" s="87">
        <v>0</v>
      </c>
      <c r="AJ19" s="87">
        <f>SUM(AK19:AS19)</f>
        <v>335</v>
      </c>
      <c r="AK19" s="87">
        <v>74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261</v>
      </c>
      <c r="AR19" s="87">
        <v>0</v>
      </c>
      <c r="AS19" s="87">
        <v>0</v>
      </c>
      <c r="AT19" s="87">
        <f>SUM(AU19:AY19)</f>
        <v>3</v>
      </c>
      <c r="AU19" s="87">
        <v>3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21</v>
      </c>
      <c r="B20" s="96" t="s">
        <v>286</v>
      </c>
      <c r="C20" s="85" t="s">
        <v>287</v>
      </c>
      <c r="D20" s="87">
        <f>SUM(E20,+H20,+K20)</f>
        <v>26583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26583</v>
      </c>
      <c r="L20" s="87">
        <v>7941</v>
      </c>
      <c r="M20" s="87">
        <v>18642</v>
      </c>
      <c r="N20" s="87">
        <f>SUM(O20,+V20,+AC20)</f>
        <v>26589</v>
      </c>
      <c r="O20" s="87">
        <f>SUM(P20:U20)</f>
        <v>7941</v>
      </c>
      <c r="P20" s="87">
        <v>7941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18642</v>
      </c>
      <c r="W20" s="87">
        <v>18642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6</v>
      </c>
      <c r="AD20" s="87">
        <v>6</v>
      </c>
      <c r="AE20" s="87">
        <v>0</v>
      </c>
      <c r="AF20" s="87">
        <f>SUM(AG20:AI20)</f>
        <v>474</v>
      </c>
      <c r="AG20" s="87">
        <v>474</v>
      </c>
      <c r="AH20" s="87">
        <v>0</v>
      </c>
      <c r="AI20" s="87">
        <v>0</v>
      </c>
      <c r="AJ20" s="87">
        <f>SUM(AK20:AS20)</f>
        <v>474</v>
      </c>
      <c r="AK20" s="87">
        <v>0</v>
      </c>
      <c r="AL20" s="87">
        <v>0</v>
      </c>
      <c r="AM20" s="87">
        <v>7</v>
      </c>
      <c r="AN20" s="87">
        <v>449</v>
      </c>
      <c r="AO20" s="87">
        <v>0</v>
      </c>
      <c r="AP20" s="87">
        <v>0</v>
      </c>
      <c r="AQ20" s="87">
        <v>0</v>
      </c>
      <c r="AR20" s="87">
        <v>0</v>
      </c>
      <c r="AS20" s="87">
        <v>18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21</v>
      </c>
      <c r="B21" s="96" t="s">
        <v>288</v>
      </c>
      <c r="C21" s="85" t="s">
        <v>289</v>
      </c>
      <c r="D21" s="87">
        <f>SUM(E21,+H21,+K21)</f>
        <v>4241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4241</v>
      </c>
      <c r="L21" s="87">
        <v>1519</v>
      </c>
      <c r="M21" s="87">
        <v>2722</v>
      </c>
      <c r="N21" s="87">
        <f>SUM(O21,+V21,+AC21)</f>
        <v>4241</v>
      </c>
      <c r="O21" s="87">
        <f>SUM(P21:U21)</f>
        <v>1519</v>
      </c>
      <c r="P21" s="87">
        <v>1519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2722</v>
      </c>
      <c r="W21" s="87">
        <v>2722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21</v>
      </c>
      <c r="B22" s="96" t="s">
        <v>290</v>
      </c>
      <c r="C22" s="85" t="s">
        <v>291</v>
      </c>
      <c r="D22" s="87">
        <f>SUM(E22,+H22,+K22)</f>
        <v>10698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10698</v>
      </c>
      <c r="L22" s="87">
        <v>6014</v>
      </c>
      <c r="M22" s="87">
        <v>4684</v>
      </c>
      <c r="N22" s="87">
        <f>SUM(O22,+V22,+AC22)</f>
        <v>10726</v>
      </c>
      <c r="O22" s="87">
        <f>SUM(P22:U22)</f>
        <v>6014</v>
      </c>
      <c r="P22" s="87">
        <v>6014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4684</v>
      </c>
      <c r="W22" s="87">
        <v>4684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28</v>
      </c>
      <c r="AD22" s="87">
        <v>28</v>
      </c>
      <c r="AE22" s="87">
        <v>0</v>
      </c>
      <c r="AF22" s="87">
        <f>SUM(AG22:AI22)</f>
        <v>244</v>
      </c>
      <c r="AG22" s="87">
        <v>244</v>
      </c>
      <c r="AH22" s="87">
        <v>0</v>
      </c>
      <c r="AI22" s="87">
        <v>0</v>
      </c>
      <c r="AJ22" s="87">
        <f>SUM(AK22:AS22)</f>
        <v>244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244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21</v>
      </c>
      <c r="B23" s="96" t="s">
        <v>292</v>
      </c>
      <c r="C23" s="85" t="s">
        <v>293</v>
      </c>
      <c r="D23" s="87">
        <f>SUM(E23,+H23,+K23)</f>
        <v>700</v>
      </c>
      <c r="E23" s="87">
        <f>SUM(F23:G23)</f>
        <v>0</v>
      </c>
      <c r="F23" s="87">
        <v>0</v>
      </c>
      <c r="G23" s="87">
        <v>0</v>
      </c>
      <c r="H23" s="87">
        <f>SUM(I23:J23)</f>
        <v>700</v>
      </c>
      <c r="I23" s="87">
        <v>281</v>
      </c>
      <c r="J23" s="87">
        <v>419</v>
      </c>
      <c r="K23" s="87">
        <f>SUM(L23:M23)</f>
        <v>0</v>
      </c>
      <c r="L23" s="87">
        <v>0</v>
      </c>
      <c r="M23" s="87">
        <v>0</v>
      </c>
      <c r="N23" s="87">
        <f>SUM(O23,+V23,+AC23)</f>
        <v>703</v>
      </c>
      <c r="O23" s="87">
        <f>SUM(P23:U23)</f>
        <v>281</v>
      </c>
      <c r="P23" s="87">
        <v>281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419</v>
      </c>
      <c r="W23" s="87">
        <v>419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3</v>
      </c>
      <c r="AD23" s="87">
        <v>1</v>
      </c>
      <c r="AE23" s="87">
        <v>2</v>
      </c>
      <c r="AF23" s="87">
        <f>SUM(AG23:AI23)</f>
        <v>18</v>
      </c>
      <c r="AG23" s="87">
        <v>18</v>
      </c>
      <c r="AH23" s="87">
        <v>0</v>
      </c>
      <c r="AI23" s="87">
        <v>0</v>
      </c>
      <c r="AJ23" s="87">
        <f>SUM(AK23:AS23)</f>
        <v>18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18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21</v>
      </c>
      <c r="B24" s="96" t="s">
        <v>294</v>
      </c>
      <c r="C24" s="85" t="s">
        <v>295</v>
      </c>
      <c r="D24" s="87">
        <f>SUM(E24,+H24,+K24)</f>
        <v>450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450</v>
      </c>
      <c r="L24" s="87">
        <v>155</v>
      </c>
      <c r="M24" s="87">
        <v>295</v>
      </c>
      <c r="N24" s="87">
        <f>SUM(O24,+V24,+AC24)</f>
        <v>450</v>
      </c>
      <c r="O24" s="87">
        <f>SUM(P24:U24)</f>
        <v>155</v>
      </c>
      <c r="P24" s="87">
        <v>155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295</v>
      </c>
      <c r="W24" s="87">
        <v>295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</v>
      </c>
      <c r="AG24" s="87">
        <v>1</v>
      </c>
      <c r="AH24" s="87">
        <v>0</v>
      </c>
      <c r="AI24" s="87">
        <v>0</v>
      </c>
      <c r="AJ24" s="87">
        <f>SUM(AK24:AS24)</f>
        <v>1</v>
      </c>
      <c r="AK24" s="87">
        <v>0</v>
      </c>
      <c r="AL24" s="87">
        <v>0</v>
      </c>
      <c r="AM24" s="87">
        <v>1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21</v>
      </c>
      <c r="B25" s="96" t="s">
        <v>296</v>
      </c>
      <c r="C25" s="85" t="s">
        <v>297</v>
      </c>
      <c r="D25" s="87">
        <f>SUM(E25,+H25,+K25)</f>
        <v>4436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4436</v>
      </c>
      <c r="L25" s="87">
        <v>2567</v>
      </c>
      <c r="M25" s="87">
        <v>1869</v>
      </c>
      <c r="N25" s="87">
        <f>SUM(O25,+V25,+AC25)</f>
        <v>4436</v>
      </c>
      <c r="O25" s="87">
        <f>SUM(P25:U25)</f>
        <v>2567</v>
      </c>
      <c r="P25" s="87">
        <v>2567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1869</v>
      </c>
      <c r="W25" s="87">
        <v>1869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101</v>
      </c>
      <c r="AG25" s="87">
        <v>101</v>
      </c>
      <c r="AH25" s="87">
        <v>0</v>
      </c>
      <c r="AI25" s="87">
        <v>0</v>
      </c>
      <c r="AJ25" s="87">
        <f>SUM(AK25:AS25)</f>
        <v>101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101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21</v>
      </c>
      <c r="B26" s="96" t="s">
        <v>298</v>
      </c>
      <c r="C26" s="85" t="s">
        <v>299</v>
      </c>
      <c r="D26" s="87">
        <f>SUM(E26,+H26,+K26)</f>
        <v>3052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3052</v>
      </c>
      <c r="L26" s="87">
        <v>1613</v>
      </c>
      <c r="M26" s="87">
        <v>1439</v>
      </c>
      <c r="N26" s="87">
        <f>SUM(O26,+V26,+AC26)</f>
        <v>3661</v>
      </c>
      <c r="O26" s="87">
        <f>SUM(P26:U26)</f>
        <v>1613</v>
      </c>
      <c r="P26" s="87">
        <v>1613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1439</v>
      </c>
      <c r="W26" s="87">
        <v>1439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609</v>
      </c>
      <c r="AD26" s="87">
        <v>322</v>
      </c>
      <c r="AE26" s="87">
        <v>287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21</v>
      </c>
      <c r="B27" s="96" t="s">
        <v>300</v>
      </c>
      <c r="C27" s="85" t="s">
        <v>301</v>
      </c>
      <c r="D27" s="87">
        <f>SUM(E27,+H27,+K27)</f>
        <v>204</v>
      </c>
      <c r="E27" s="87">
        <f>SUM(F27:G27)</f>
        <v>0</v>
      </c>
      <c r="F27" s="87">
        <v>0</v>
      </c>
      <c r="G27" s="87">
        <v>0</v>
      </c>
      <c r="H27" s="87">
        <f>SUM(I27:J27)</f>
        <v>204</v>
      </c>
      <c r="I27" s="87">
        <v>54</v>
      </c>
      <c r="J27" s="87">
        <v>150</v>
      </c>
      <c r="K27" s="87">
        <f>SUM(L27:M27)</f>
        <v>0</v>
      </c>
      <c r="L27" s="87">
        <v>0</v>
      </c>
      <c r="M27" s="87">
        <v>0</v>
      </c>
      <c r="N27" s="87">
        <f>SUM(O27,+V27,+AC27)</f>
        <v>204</v>
      </c>
      <c r="O27" s="87">
        <f>SUM(P27:U27)</f>
        <v>54</v>
      </c>
      <c r="P27" s="87">
        <v>54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150</v>
      </c>
      <c r="W27" s="87">
        <v>150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5</v>
      </c>
      <c r="AG27" s="87">
        <v>5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5</v>
      </c>
      <c r="AU27" s="87">
        <v>0</v>
      </c>
      <c r="AV27" s="87">
        <v>5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21</v>
      </c>
      <c r="B28" s="96" t="s">
        <v>302</v>
      </c>
      <c r="C28" s="85" t="s">
        <v>303</v>
      </c>
      <c r="D28" s="87">
        <f>SUM(E28,+H28,+K28)</f>
        <v>4403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4403</v>
      </c>
      <c r="L28" s="87">
        <v>1267</v>
      </c>
      <c r="M28" s="87">
        <v>3136</v>
      </c>
      <c r="N28" s="87">
        <f>SUM(O28,+V28,+AC28)</f>
        <v>4405</v>
      </c>
      <c r="O28" s="87">
        <f>SUM(P28:U28)</f>
        <v>1267</v>
      </c>
      <c r="P28" s="87">
        <v>1267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3136</v>
      </c>
      <c r="W28" s="87">
        <v>1470</v>
      </c>
      <c r="X28" s="87">
        <v>0</v>
      </c>
      <c r="Y28" s="87">
        <v>0</v>
      </c>
      <c r="Z28" s="87">
        <v>1666</v>
      </c>
      <c r="AA28" s="87">
        <v>0</v>
      </c>
      <c r="AB28" s="87">
        <v>0</v>
      </c>
      <c r="AC28" s="87">
        <f>SUM(AD28:AE28)</f>
        <v>2</v>
      </c>
      <c r="AD28" s="87">
        <v>2</v>
      </c>
      <c r="AE28" s="87">
        <v>0</v>
      </c>
      <c r="AF28" s="87">
        <f>SUM(AG28:AI28)</f>
        <v>15</v>
      </c>
      <c r="AG28" s="87">
        <v>15</v>
      </c>
      <c r="AH28" s="87">
        <v>0</v>
      </c>
      <c r="AI28" s="87">
        <v>0</v>
      </c>
      <c r="AJ28" s="87">
        <f>SUM(AK28:AS28)</f>
        <v>15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15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84</v>
      </c>
      <c r="BA28" s="87">
        <v>84</v>
      </c>
      <c r="BB28" s="87">
        <v>0</v>
      </c>
      <c r="BC28" s="87">
        <v>0</v>
      </c>
    </row>
    <row r="29" spans="1:55" ht="13.5" customHeight="1">
      <c r="A29" s="98" t="s">
        <v>21</v>
      </c>
      <c r="B29" s="96" t="s">
        <v>304</v>
      </c>
      <c r="C29" s="85" t="s">
        <v>305</v>
      </c>
      <c r="D29" s="87">
        <f>SUM(E29,+H29,+K29)</f>
        <v>1498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1498</v>
      </c>
      <c r="L29" s="87">
        <v>713</v>
      </c>
      <c r="M29" s="87">
        <v>785</v>
      </c>
      <c r="N29" s="87">
        <f>SUM(O29,+V29,+AC29)</f>
        <v>1498</v>
      </c>
      <c r="O29" s="87">
        <f>SUM(P29:U29)</f>
        <v>713</v>
      </c>
      <c r="P29" s="87">
        <v>713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785</v>
      </c>
      <c r="W29" s="87">
        <v>785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10</v>
      </c>
      <c r="AG29" s="87">
        <v>10</v>
      </c>
      <c r="AH29" s="87">
        <v>0</v>
      </c>
      <c r="AI29" s="87">
        <v>0</v>
      </c>
      <c r="AJ29" s="87">
        <f>SUM(AK29:AS29)</f>
        <v>10</v>
      </c>
      <c r="AK29" s="87">
        <v>0</v>
      </c>
      <c r="AL29" s="87">
        <v>0</v>
      </c>
      <c r="AM29" s="87">
        <v>10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21</v>
      </c>
      <c r="B30" s="96" t="s">
        <v>306</v>
      </c>
      <c r="C30" s="85" t="s">
        <v>307</v>
      </c>
      <c r="D30" s="87">
        <f>SUM(E30,+H30,+K30)</f>
        <v>2218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2218</v>
      </c>
      <c r="L30" s="87">
        <v>1024</v>
      </c>
      <c r="M30" s="87">
        <v>1194</v>
      </c>
      <c r="N30" s="87">
        <f>SUM(O30,+V30,+AC30)</f>
        <v>2218</v>
      </c>
      <c r="O30" s="87">
        <f>SUM(P30:U30)</f>
        <v>1024</v>
      </c>
      <c r="P30" s="87">
        <v>1024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1194</v>
      </c>
      <c r="W30" s="87">
        <v>1194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15</v>
      </c>
      <c r="AG30" s="87">
        <v>15</v>
      </c>
      <c r="AH30" s="87">
        <v>0</v>
      </c>
      <c r="AI30" s="87">
        <v>0</v>
      </c>
      <c r="AJ30" s="87">
        <f>SUM(AK30:AS30)</f>
        <v>15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15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21</v>
      </c>
      <c r="B31" s="96" t="s">
        <v>308</v>
      </c>
      <c r="C31" s="85" t="s">
        <v>309</v>
      </c>
      <c r="D31" s="87">
        <f>SUM(E31,+H31,+K31)</f>
        <v>63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63</v>
      </c>
      <c r="L31" s="87">
        <v>22</v>
      </c>
      <c r="M31" s="87">
        <v>41</v>
      </c>
      <c r="N31" s="87">
        <f>SUM(O31,+V31,+AC31)</f>
        <v>64</v>
      </c>
      <c r="O31" s="87">
        <f>SUM(P31:U31)</f>
        <v>22</v>
      </c>
      <c r="P31" s="87">
        <v>22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41</v>
      </c>
      <c r="W31" s="87">
        <v>41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1</v>
      </c>
      <c r="AD31" s="87">
        <v>1</v>
      </c>
      <c r="AE31" s="87">
        <v>0</v>
      </c>
      <c r="AF31" s="87">
        <f>SUM(AG31:AI31)</f>
        <v>58</v>
      </c>
      <c r="AG31" s="87">
        <v>58</v>
      </c>
      <c r="AH31" s="87">
        <v>0</v>
      </c>
      <c r="AI31" s="87">
        <v>0</v>
      </c>
      <c r="AJ31" s="87">
        <f>SUM(AK31:AS31)</f>
        <v>58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58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21</v>
      </c>
      <c r="B32" s="96" t="s">
        <v>310</v>
      </c>
      <c r="C32" s="85" t="s">
        <v>311</v>
      </c>
      <c r="D32" s="87">
        <f>SUM(E32,+H32,+K32)</f>
        <v>1878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1878</v>
      </c>
      <c r="L32" s="87">
        <v>654</v>
      </c>
      <c r="M32" s="87">
        <v>1224</v>
      </c>
      <c r="N32" s="87">
        <f>SUM(O32,+V32,+AC32)</f>
        <v>1888</v>
      </c>
      <c r="O32" s="87">
        <f>SUM(P32:U32)</f>
        <v>654</v>
      </c>
      <c r="P32" s="87">
        <v>654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1224</v>
      </c>
      <c r="W32" s="87">
        <v>1224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10</v>
      </c>
      <c r="AD32" s="87">
        <v>10</v>
      </c>
      <c r="AE32" s="87">
        <v>0</v>
      </c>
      <c r="AF32" s="87">
        <f>SUM(AG32:AI32)</f>
        <v>47</v>
      </c>
      <c r="AG32" s="87">
        <v>47</v>
      </c>
      <c r="AH32" s="87">
        <v>0</v>
      </c>
      <c r="AI32" s="87">
        <v>0</v>
      </c>
      <c r="AJ32" s="87">
        <f>SUM(AK32:AS32)</f>
        <v>47</v>
      </c>
      <c r="AK32" s="87">
        <v>0</v>
      </c>
      <c r="AL32" s="87">
        <v>0</v>
      </c>
      <c r="AM32" s="87">
        <v>47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21</v>
      </c>
      <c r="B33" s="96" t="s">
        <v>312</v>
      </c>
      <c r="C33" s="85" t="s">
        <v>313</v>
      </c>
      <c r="D33" s="87">
        <f>SUM(E33,+H33,+K33)</f>
        <v>7457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7457</v>
      </c>
      <c r="L33" s="87">
        <v>2202</v>
      </c>
      <c r="M33" s="87">
        <v>5255</v>
      </c>
      <c r="N33" s="87">
        <f>SUM(O33,+V33,+AC33)</f>
        <v>7457</v>
      </c>
      <c r="O33" s="87">
        <f>SUM(P33:U33)</f>
        <v>2202</v>
      </c>
      <c r="P33" s="87">
        <v>2202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5255</v>
      </c>
      <c r="W33" s="87">
        <v>5255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898</v>
      </c>
      <c r="AG33" s="87">
        <v>898</v>
      </c>
      <c r="AH33" s="87">
        <v>0</v>
      </c>
      <c r="AI33" s="87">
        <v>0</v>
      </c>
      <c r="AJ33" s="87">
        <f>SUM(AK33:AS33)</f>
        <v>898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898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43</v>
      </c>
      <c r="BA33" s="87">
        <v>43</v>
      </c>
      <c r="BB33" s="87">
        <v>0</v>
      </c>
      <c r="BC33" s="87">
        <v>0</v>
      </c>
    </row>
    <row r="34" spans="1:55" ht="13.5" customHeight="1">
      <c r="A34" s="98" t="s">
        <v>21</v>
      </c>
      <c r="B34" s="96" t="s">
        <v>314</v>
      </c>
      <c r="C34" s="85" t="s">
        <v>315</v>
      </c>
      <c r="D34" s="87">
        <f>SUM(E34,+H34,+K34)</f>
        <v>6834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6834</v>
      </c>
      <c r="L34" s="87">
        <v>2353</v>
      </c>
      <c r="M34" s="87">
        <v>4481</v>
      </c>
      <c r="N34" s="87">
        <f>SUM(O34,+V34,+AC34)</f>
        <v>6918</v>
      </c>
      <c r="O34" s="87">
        <f>SUM(P34:U34)</f>
        <v>2353</v>
      </c>
      <c r="P34" s="87">
        <v>2353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4481</v>
      </c>
      <c r="W34" s="87">
        <v>4481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84</v>
      </c>
      <c r="AD34" s="87">
        <v>84</v>
      </c>
      <c r="AE34" s="87">
        <v>0</v>
      </c>
      <c r="AF34" s="87">
        <f>SUM(AG34:AI34)</f>
        <v>149</v>
      </c>
      <c r="AG34" s="87">
        <v>149</v>
      </c>
      <c r="AH34" s="87">
        <v>0</v>
      </c>
      <c r="AI34" s="87">
        <v>0</v>
      </c>
      <c r="AJ34" s="87">
        <f>SUM(AK34:AS34)</f>
        <v>149</v>
      </c>
      <c r="AK34" s="87">
        <v>0</v>
      </c>
      <c r="AL34" s="87">
        <v>0</v>
      </c>
      <c r="AM34" s="87">
        <v>149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12</v>
      </c>
      <c r="AU34" s="87">
        <v>0</v>
      </c>
      <c r="AV34" s="87">
        <v>0</v>
      </c>
      <c r="AW34" s="87">
        <v>12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4">
    <sortCondition ref="A8:A34"/>
    <sortCondition ref="B8:B34"/>
    <sortCondition ref="C8:C34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3" man="1"/>
    <brk id="31" min="1" max="33" man="1"/>
    <brk id="45" min="1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33000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33100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33202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33203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33204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33205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33207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33208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33209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33210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33211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33212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33213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33214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33215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33216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33346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33423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33445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33461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33586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33606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33622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33623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33643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33663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33666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33681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5EE854-634B-476E-A530-DDB6D98AD9E9}"/>
</file>

<file path=customXml/itemProps2.xml><?xml version="1.0" encoding="utf-8"?>
<ds:datastoreItem xmlns:ds="http://schemas.openxmlformats.org/officeDocument/2006/customXml" ds:itemID="{7169C944-EC7C-4EED-84A2-DD0C0AB0158C}"/>
</file>

<file path=customXml/itemProps3.xml><?xml version="1.0" encoding="utf-8"?>
<ds:datastoreItem xmlns:ds="http://schemas.openxmlformats.org/officeDocument/2006/customXml" ds:itemID="{C036C952-D98E-4601-8788-00DC852F5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2025-12-26T01:51:45Z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