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2島根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水洗化人口等!$A$6:$AD$25</definedName>
    <definedName name="_xlnm.Print_Area" localSheetId="2">し尿集計結果!$A$1:$M$37</definedName>
    <definedName name="_xlnm.Print_Area" localSheetId="1">し尿処理状況!$2:$26</definedName>
    <definedName name="_xlnm.Print_Area" localSheetId="0">水洗化人口等!$2:$26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V8" i="2"/>
  <c r="V9" i="2"/>
  <c r="V10" i="2"/>
  <c r="V11" i="2"/>
  <c r="V12" i="2"/>
  <c r="N12" i="2" s="1"/>
  <c r="V13" i="2"/>
  <c r="N13" i="2" s="1"/>
  <c r="V14" i="2"/>
  <c r="V15" i="2"/>
  <c r="V16" i="2"/>
  <c r="V17" i="2"/>
  <c r="V18" i="2"/>
  <c r="N18" i="2" s="1"/>
  <c r="V19" i="2"/>
  <c r="N19" i="2" s="1"/>
  <c r="V20" i="2"/>
  <c r="V21" i="2"/>
  <c r="V22" i="2"/>
  <c r="V23" i="2"/>
  <c r="V24" i="2"/>
  <c r="N24" i="2" s="1"/>
  <c r="V25" i="2"/>
  <c r="N25" i="2" s="1"/>
  <c r="V26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N9" i="2"/>
  <c r="N10" i="2"/>
  <c r="N11" i="2"/>
  <c r="N15" i="2"/>
  <c r="N16" i="2"/>
  <c r="N17" i="2"/>
  <c r="N21" i="2"/>
  <c r="N22" i="2"/>
  <c r="N23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H8" i="2"/>
  <c r="D8" i="2" s="1"/>
  <c r="H9" i="2"/>
  <c r="D9" i="2" s="1"/>
  <c r="H10" i="2"/>
  <c r="H11" i="2"/>
  <c r="H12" i="2"/>
  <c r="H13" i="2"/>
  <c r="H14" i="2"/>
  <c r="D14" i="2" s="1"/>
  <c r="H15" i="2"/>
  <c r="D15" i="2" s="1"/>
  <c r="H16" i="2"/>
  <c r="H17" i="2"/>
  <c r="H18" i="2"/>
  <c r="H19" i="2"/>
  <c r="H20" i="2"/>
  <c r="D20" i="2" s="1"/>
  <c r="H21" i="2"/>
  <c r="D21" i="2" s="1"/>
  <c r="H22" i="2"/>
  <c r="H23" i="2"/>
  <c r="H24" i="2"/>
  <c r="H25" i="2"/>
  <c r="H26" i="2"/>
  <c r="D26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1" i="2"/>
  <c r="D12" i="2"/>
  <c r="D13" i="2"/>
  <c r="D17" i="2"/>
  <c r="D18" i="2"/>
  <c r="D19" i="2"/>
  <c r="D23" i="2"/>
  <c r="D24" i="2"/>
  <c r="D25" i="2"/>
  <c r="P8" i="1"/>
  <c r="I8" i="1" s="1"/>
  <c r="D8" i="1" s="1"/>
  <c r="P9" i="1"/>
  <c r="I9" i="1" s="1"/>
  <c r="D9" i="1" s="1"/>
  <c r="P10" i="1"/>
  <c r="I10" i="1" s="1"/>
  <c r="P11" i="1"/>
  <c r="I11" i="1" s="1"/>
  <c r="P12" i="1"/>
  <c r="P13" i="1"/>
  <c r="P14" i="1"/>
  <c r="I14" i="1" s="1"/>
  <c r="D14" i="1" s="1"/>
  <c r="J14" i="1" s="1"/>
  <c r="P15" i="1"/>
  <c r="I15" i="1" s="1"/>
  <c r="D15" i="1" s="1"/>
  <c r="P16" i="1"/>
  <c r="I16" i="1" s="1"/>
  <c r="P17" i="1"/>
  <c r="I17" i="1" s="1"/>
  <c r="P18" i="1"/>
  <c r="P19" i="1"/>
  <c r="P20" i="1"/>
  <c r="I20" i="1" s="1"/>
  <c r="D20" i="1" s="1"/>
  <c r="P21" i="1"/>
  <c r="I21" i="1" s="1"/>
  <c r="D21" i="1" s="1"/>
  <c r="P22" i="1"/>
  <c r="I22" i="1" s="1"/>
  <c r="P23" i="1"/>
  <c r="I23" i="1" s="1"/>
  <c r="P24" i="1"/>
  <c r="P25" i="1"/>
  <c r="P26" i="1"/>
  <c r="I26" i="1" s="1"/>
  <c r="D26" i="1" s="1"/>
  <c r="L9" i="1"/>
  <c r="L15" i="1"/>
  <c r="L21" i="1"/>
  <c r="I12" i="1"/>
  <c r="D12" i="1" s="1"/>
  <c r="F12" i="1" s="1"/>
  <c r="I13" i="1"/>
  <c r="D13" i="1" s="1"/>
  <c r="I18" i="1"/>
  <c r="D18" i="1" s="1"/>
  <c r="I19" i="1"/>
  <c r="D19" i="1" s="1"/>
  <c r="I24" i="1"/>
  <c r="D24" i="1" s="1"/>
  <c r="I25" i="1"/>
  <c r="D25" i="1" s="1"/>
  <c r="F1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D10" i="1"/>
  <c r="D16" i="1"/>
  <c r="D22" i="1"/>
  <c r="N13" i="1" l="1"/>
  <c r="L13" i="1"/>
  <c r="T13" i="1"/>
  <c r="F13" i="1"/>
  <c r="J13" i="1"/>
  <c r="L26" i="1"/>
  <c r="T26" i="1"/>
  <c r="F26" i="1"/>
  <c r="N26" i="1"/>
  <c r="L20" i="1"/>
  <c r="T20" i="1"/>
  <c r="F20" i="1"/>
  <c r="N20" i="1"/>
  <c r="T8" i="1"/>
  <c r="F8" i="1"/>
  <c r="N8" i="1"/>
  <c r="L8" i="1"/>
  <c r="T22" i="1"/>
  <c r="F22" i="1"/>
  <c r="L22" i="1"/>
  <c r="J22" i="1"/>
  <c r="T16" i="1"/>
  <c r="F16" i="1"/>
  <c r="L16" i="1"/>
  <c r="J16" i="1"/>
  <c r="L25" i="1"/>
  <c r="J25" i="1"/>
  <c r="T25" i="1"/>
  <c r="F25" i="1"/>
  <c r="N25" i="1"/>
  <c r="J26" i="1"/>
  <c r="L10" i="1"/>
  <c r="J10" i="1"/>
  <c r="T10" i="1"/>
  <c r="F10" i="1"/>
  <c r="T24" i="1"/>
  <c r="L24" i="1"/>
  <c r="N24" i="1"/>
  <c r="J24" i="1"/>
  <c r="J20" i="1"/>
  <c r="N22" i="1"/>
  <c r="D23" i="1"/>
  <c r="D17" i="1"/>
  <c r="D11" i="1"/>
  <c r="N19" i="1"/>
  <c r="J19" i="1"/>
  <c r="T19" i="1"/>
  <c r="F19" i="1"/>
  <c r="L19" i="1"/>
  <c r="N16" i="1"/>
  <c r="F24" i="1"/>
  <c r="N18" i="1"/>
  <c r="J18" i="1"/>
  <c r="L18" i="1"/>
  <c r="T18" i="1"/>
  <c r="J8" i="1"/>
  <c r="N10" i="1"/>
  <c r="T21" i="1"/>
  <c r="N21" i="1"/>
  <c r="J21" i="1"/>
  <c r="F21" i="1"/>
  <c r="N15" i="1"/>
  <c r="J15" i="1"/>
  <c r="T15" i="1"/>
  <c r="F15" i="1"/>
  <c r="T9" i="1"/>
  <c r="F9" i="1"/>
  <c r="N9" i="1"/>
  <c r="J9" i="1"/>
  <c r="N14" i="1"/>
  <c r="L14" i="1"/>
  <c r="T14" i="1"/>
  <c r="F14" i="1"/>
  <c r="L12" i="1"/>
  <c r="J12" i="1"/>
  <c r="T12" i="1"/>
  <c r="N12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F11" i="1" l="1"/>
  <c r="N11" i="1"/>
  <c r="L11" i="1"/>
  <c r="J11" i="1"/>
  <c r="T11" i="1"/>
  <c r="J17" i="1"/>
  <c r="T17" i="1"/>
  <c r="F17" i="1"/>
  <c r="N17" i="1"/>
  <c r="L17" i="1"/>
  <c r="T23" i="1"/>
  <c r="F23" i="1"/>
  <c r="N23" i="1"/>
  <c r="L23" i="1"/>
  <c r="J23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<sst xmlns="http://schemas.openxmlformats.org/spreadsheetml/2006/main" count="665" uniqueCount="300">
  <si>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</si>
  <si>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</si>
  <si>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</si>
  <si>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</si>
  <si>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</si>
  <si>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</si>
  <si>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</si>
  <si>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</si>
  <si>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</si>
  <si>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</si>
  <si>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</si>
  <si>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</si>
  <si>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</si>
  <si>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</si>
  <si>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</si>
  <si>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</si>
  <si>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</si>
  <si>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</si>
  <si>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</si>
  <si>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</si>
  <si>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</si>
  <si>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</si>
  <si>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</si>
  <si>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</si>
  <si>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</si>
  <si>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</si>
  <si>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</si>
  <si>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</si>
  <si>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</si>
  <si>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</si>
  <si>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</si>
  <si>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</si>
  <si>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</si>
  <si>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</si>
  <si>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</si>
  <si>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</si>
  <si>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</si>
  <si>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</si>
  <si>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</si>
  <si>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</si>
  <si>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</si>
  <si>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</si>
  <si>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</si>
  <si>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</si>
  <si>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</si>
  <si>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</si>
  <si>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</si>
  <si>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</si>
  <si>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</si>
  <si>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</si>
  <si>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</si>
  <si>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</si>
  <si>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</si>
  <si>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</si>
  <si>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</si>
  <si>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</si>
  <si>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</si>
  <si>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</si>
  <si>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</si>
  <si>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</si>
  <si>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</si>
  <si>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</si>
  <si>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</si>
  <si>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</si>
  <si>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</si>
  <si>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</si>
  <si>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</si>
  <si>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</si>
  <si>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</si>
  <si>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</si>
  <si>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</si>
  <si>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</si>
  <si>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</si>
  <si>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</si>
  <si>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</si>
  <si>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</si>
  <si>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</si>
  <si>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</si>
  <si>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</si>
  <si>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</si>
  <si>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</si>
  <si>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</si>
  <si>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</si>
  <si>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</si>
  <si>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</si>
  <si>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</si>
  <si>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</si>
  <si>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</si>
  <si>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</si>
  <si>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</si>
  <si>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</si>
  <si>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</si>
  <si>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</si>
  <si>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</si>
  <si>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</si>
  <si>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</si>
  <si>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</si>
  <si>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</si>
  <si>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</si>
  <si>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</si>
  <si>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</si>
  <si>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</si>
  <si>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</si>
  <si>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</si>
  <si>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</si>
  <si>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</si>
  <si>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</si>
  <si>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</si>
  <si>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</si>
  <si>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</si>
  <si>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</si>
  <si>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</si>
  <si>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</si>
  <si>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</si>
  <si>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</si>
  <si>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</si>
  <si>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</si>
  <si>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</si>
  <si>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</si>
  <si>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</si>
  <si>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</si>
  <si>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</si>
  <si>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</si>
  <si>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</si>
  <si>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</si>
  <si>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</si>
  <si>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</si>
  <si>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</si>
  <si>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</si>
  <si>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</si>
  <si>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</si>
  <si>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</si>
  <si>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</si>
  <si>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</si>
  <si>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</si>
  <si>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</si>
  <si>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</si>
  <si>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</si>
  <si>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</si>
  <si>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</si>
  <si>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</si>
  <si>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</si>
  <si>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</si>
  <si>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</si>
  <si>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</si>
  <si>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</si>
  <si>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</si>
  <si>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</si>
  <si>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</si>
  <si>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</si>
  <si>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</si>
  <si>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</si>
  <si>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</si>
  <si>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</si>
  <si>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</si>
  <si>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</si>
  <si>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</si>
  <si>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</si>
  <si>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</si>
  <si>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</si>
  <si>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</si>
  <si>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</si>
  <si>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</si>
  <si>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</si>
  <si>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</si>
  <si>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</si>
  <si>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</si>
  <si>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</si>
  <si>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</si>
  <si>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</si>
  <si>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</si>
  <si>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</si>
  <si>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</si>
  <si>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</si>
  <si>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</si>
  <si>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</si>
  <si>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</si>
  <si>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</si>
  <si>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</si>
  <si>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</si>
  <si>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</si>
  <si>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</si>
  <si>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</si>
  <si>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</si>
  <si>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</si>
  <si>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</si>
  <si>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</si>
  <si>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</si>
  <si>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</si>
  <si>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</si>
  <si>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</si>
  <si>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</si>
  <si>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</si>
  <si>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</si>
  <si>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</si>
  <si>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</si>
  <si>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</si>
  <si>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</si>
  <si>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</si>
  <si>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</si>
  <si>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</si>
  <si>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</si>
  <si>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</si>
  <si>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</si>
  <si>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</si>
  <si>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</si>
  <si>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</si>
  <si>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</si>
  <si>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</si>
  <si>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</si>
  <si>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</si>
  <si>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</si>
  <si>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</si>
  <si>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</si>
  <si>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</si>
  <si>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</si>
  <si>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</si>
  <si>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</si>
  <si>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</si>
  <si>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</si>
  <si>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</si>
  <si>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</si>
  <si>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</si>
  <si>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</si>
  <si>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</si>
  <si>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</si>
  <si>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</si>
  <si>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</si>
  <si>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</si>
  <si>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</si>
  <si>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</si>
  <si>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</si>
  <si>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</si>
  <si>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</si>
  <si>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</si>
  <si>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</si>
  <si>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</si>
  <si>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</si>
  <si>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</si>
  <si>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</si>
  <si>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</si>
  <si>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</si>
  <si>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</si>
  <si>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</si>
  <si>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</si>
  <si>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</si>
  <si>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</si>
  <si>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</si>
  <si>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</si>
  <si>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</si>
  <si>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</si>
  <si>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</si>
  <si>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</si>
  <si>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</si>
  <si>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</si>
  <si>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</si>
  <si>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</si>
  <si>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32000</t>
  </si>
  <si>
    <t>水洗化人口等（令和6年度実績）</t>
    <phoneticPr fontId="3"/>
  </si>
  <si>
    <t>し尿処理の状況（令和6年度実績）</t>
    <phoneticPr fontId="3"/>
  </si>
  <si>
    <t>32201</t>
  </si>
  <si>
    <t>松江市</t>
  </si>
  <si>
    <t/>
  </si>
  <si>
    <t>○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</si>
  <si>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</si>
  <si>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</si>
  <si>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</si>
  <si>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</si>
  <si>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</si>
  <si>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</si>
  <si>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</si>
  <si>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</si>
  <si>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</si>
  <si>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</si>
  <si>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</si>
  <si>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</si>
  <si>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</si>
  <si>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</si>
  <si>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</si>
  <si>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</si>
  <si>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</si>
  <si>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</si>
  <si>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</si>
  <si>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</si>
  <si>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</si>
  <si>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美郷町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</si>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</sst>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22</v>
      </c>
      <c r="B7" s="108" t="s">
        <v>257</v>
      </c>
      <c r="C7" s="92" t="s">
        <v>198</v>
      </c>
      <c r="D7" s="93">
        <f>+SUM(E7,+I7)</f>
        <v>642985</v>
      </c>
      <c r="E7" s="93">
        <f>+SUM(G7+H7)</f>
        <v>82897</v>
      </c>
      <c r="F7" s="94">
        <f>IF(D7&gt;0,E7/D7*100,"-")</f>
        <v>12.892524708974548</v>
      </c>
      <c r="G7" s="93">
        <f>SUM(G$8:G$207)</f>
        <v>82551</v>
      </c>
      <c r="H7" s="93">
        <f>SUM(H$8:H$207)</f>
        <v>346</v>
      </c>
      <c r="I7" s="93">
        <f>+SUM(K7,+M7,O7+P7)</f>
        <v>560088</v>
      </c>
      <c r="J7" s="94">
        <f>IF(D7&gt;0,I7/D7*100,"-")</f>
        <v>87.107475291025452</v>
      </c>
      <c r="K7" s="93">
        <f>SUM(K$8:K$207)</f>
        <v>307686</v>
      </c>
      <c r="L7" s="94">
        <f>IF(D7&gt;0,K7/D7*100,"-")</f>
        <v>47.852749286530788</v>
      </c>
      <c r="M7" s="93">
        <f>SUM(M$8:M$207)</f>
        <v>3404</v>
      </c>
      <c r="N7" s="94">
        <f>IF(D7&gt;0,M7/D7*100,"-")</f>
        <v>0.52940581817616272</v>
      </c>
      <c r="O7" s="91">
        <f>SUM(O$8:O$207)</f>
        <v>75939</v>
      </c>
      <c r="P7" s="93">
        <f>SUM(Q7:S7)</f>
        <v>173059</v>
      </c>
      <c r="Q7" s="93">
        <f>SUM(Q$8:Q$207)</f>
        <v>56595</v>
      </c>
      <c r="R7" s="93">
        <f>SUM(R$8:R$207)</f>
        <v>100458</v>
      </c>
      <c r="S7" s="93">
        <f>SUM(S$8:S$207)</f>
        <v>16006</v>
      </c>
      <c r="T7" s="94">
        <f>IF(D7&gt;0,P7/D7*100,"-")</f>
        <v>26.914935807211677</v>
      </c>
      <c r="U7" s="93">
        <f>SUM(U$8:U$207)</f>
        <v>10288</v>
      </c>
      <c r="V7" s="95">
        <f t="shared" ref="V7:AC7" si="0">COUNTIF(V$8:V$207,"○")</f>
        <v>12</v>
      </c>
      <c r="W7" s="95">
        <f t="shared" si="0"/>
        <v>0</v>
      </c>
      <c r="X7" s="95">
        <f t="shared" si="0"/>
        <v>1</v>
      </c>
      <c r="Y7" s="95">
        <f t="shared" si="0"/>
        <v>6</v>
      </c>
      <c r="Z7" s="95">
        <f t="shared" si="0"/>
        <v>9</v>
      </c>
      <c r="AA7" s="95">
        <f t="shared" si="0"/>
        <v>1</v>
      </c>
      <c r="AB7" s="95">
        <f t="shared" si="0"/>
        <v>2</v>
      </c>
      <c r="AC7" s="95">
        <f t="shared" si="0"/>
        <v>7</v>
      </c>
    </row>
    <row r="8" spans="1:31" ht="13.5" customHeight="1">
      <c r="A8" s="85" t="s">
        <v>22</v>
      </c>
      <c r="B8" s="86" t="s">
        <v>260</v>
      </c>
      <c r="C8" s="85" t="s">
        <v>261</v>
      </c>
      <c r="D8" s="87">
        <f>+SUM(E8,+I8)</f>
        <v>194592</v>
      </c>
      <c r="E8" s="87">
        <f>+SUM(G8+H8)</f>
        <v>5406</v>
      </c>
      <c r="F8" s="106">
        <f>IF(D8&gt;0,E8/D8*100,"-")</f>
        <v>2.7781203749383323</v>
      </c>
      <c r="G8" s="87">
        <v>5406</v>
      </c>
      <c r="H8" s="87">
        <v>0</v>
      </c>
      <c r="I8" s="87">
        <f>+SUM(K8,+M8,O8+P8)</f>
        <v>189186</v>
      </c>
      <c r="J8" s="88">
        <f>IF(D8&gt;0,I8/D8*100,"-")</f>
        <v>97.221879625061675</v>
      </c>
      <c r="K8" s="87">
        <v>157868</v>
      </c>
      <c r="L8" s="88">
        <f>IF(D8&gt;0,K8/D8*100,"-")</f>
        <v>81.127692813681961</v>
      </c>
      <c r="M8" s="87">
        <v>1235</v>
      </c>
      <c r="N8" s="88">
        <f>IF(D8&gt;0,M8/D8*100,"-")</f>
        <v>0.63466123992764345</v>
      </c>
      <c r="O8" s="87">
        <v>16521</v>
      </c>
      <c r="P8" s="87">
        <f>SUM(Q8:S8)</f>
        <v>13562</v>
      </c>
      <c r="Q8" s="87">
        <v>4994</v>
      </c>
      <c r="R8" s="87">
        <v>8568</v>
      </c>
      <c r="S8" s="87">
        <v>0</v>
      </c>
      <c r="T8" s="88">
        <f>IF(D8&gt;0,P8/D8*100,"-")</f>
        <v>6.9694540371649403</v>
      </c>
      <c r="U8" s="87">
        <v>2024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22</v>
      </c>
      <c r="B9" s="86" t="s">
        <v>264</v>
      </c>
      <c r="C9" s="85" t="s">
        <v>265</v>
      </c>
      <c r="D9" s="87">
        <f>+SUM(E9,+I9)</f>
        <v>48048</v>
      </c>
      <c r="E9" s="87">
        <f>+SUM(G9+H9)</f>
        <v>12988</v>
      </c>
      <c r="F9" s="106">
        <f>IF(D9&gt;0,E9/D9*100,"-")</f>
        <v>27.03130203130203</v>
      </c>
      <c r="G9" s="87">
        <v>12946</v>
      </c>
      <c r="H9" s="87">
        <v>42</v>
      </c>
      <c r="I9" s="87">
        <f>+SUM(K9,+M9,O9+P9)</f>
        <v>35060</v>
      </c>
      <c r="J9" s="88">
        <f>IF(D9&gt;0,I9/D9*100,"-")</f>
        <v>72.968697968697967</v>
      </c>
      <c r="K9" s="87">
        <v>5466</v>
      </c>
      <c r="L9" s="88">
        <f>IF(D9&gt;0,K9/D9*100,"-")</f>
        <v>11.376123876123877</v>
      </c>
      <c r="M9" s="87">
        <v>1423</v>
      </c>
      <c r="N9" s="88">
        <f>IF(D9&gt;0,M9/D9*100,"-")</f>
        <v>2.9616217116217114</v>
      </c>
      <c r="O9" s="87">
        <v>3214</v>
      </c>
      <c r="P9" s="87">
        <f>SUM(Q9:S9)</f>
        <v>24957</v>
      </c>
      <c r="Q9" s="87">
        <v>12891</v>
      </c>
      <c r="R9" s="87">
        <v>5886</v>
      </c>
      <c r="S9" s="87">
        <v>6180</v>
      </c>
      <c r="T9" s="88">
        <f>IF(D9&gt;0,P9/D9*100,"-")</f>
        <v>51.941808191808192</v>
      </c>
      <c r="U9" s="87">
        <v>737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22</v>
      </c>
      <c r="B10" s="86" t="s">
        <v>266</v>
      </c>
      <c r="C10" s="85" t="s">
        <v>267</v>
      </c>
      <c r="D10" s="87">
        <f>+SUM(E10,+I10)</f>
        <v>172504</v>
      </c>
      <c r="E10" s="87">
        <f>+SUM(G10+H10)</f>
        <v>17589</v>
      </c>
      <c r="F10" s="106">
        <f>IF(D10&gt;0,E10/D10*100,"-")</f>
        <v>10.196285303529194</v>
      </c>
      <c r="G10" s="87">
        <v>17589</v>
      </c>
      <c r="H10" s="87">
        <v>0</v>
      </c>
      <c r="I10" s="87">
        <f>+SUM(K10,+M10,O10+P10)</f>
        <v>154915</v>
      </c>
      <c r="J10" s="88">
        <f>IF(D10&gt;0,I10/D10*100,"-")</f>
        <v>89.803714696470806</v>
      </c>
      <c r="K10" s="87">
        <v>80115</v>
      </c>
      <c r="L10" s="88">
        <f>IF(D10&gt;0,K10/D10*100,"-")</f>
        <v>46.442401335621206</v>
      </c>
      <c r="M10" s="87">
        <v>175</v>
      </c>
      <c r="N10" s="88">
        <f>IF(D10&gt;0,M10/D10*100,"-")</f>
        <v>0.10144692296990215</v>
      </c>
      <c r="O10" s="87">
        <v>25596</v>
      </c>
      <c r="P10" s="87">
        <f>SUM(Q10:S10)</f>
        <v>49029</v>
      </c>
      <c r="Q10" s="87">
        <v>11263</v>
      </c>
      <c r="R10" s="87">
        <v>29195</v>
      </c>
      <c r="S10" s="87">
        <v>8571</v>
      </c>
      <c r="T10" s="88">
        <f>IF(D10&gt;0,P10/D10*100,"-")</f>
        <v>28.421949635950472</v>
      </c>
      <c r="U10" s="87">
        <v>4861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22</v>
      </c>
      <c r="B11" s="86" t="s">
        <v>268</v>
      </c>
      <c r="C11" s="85" t="s">
        <v>269</v>
      </c>
      <c r="D11" s="87">
        <f>+SUM(E11,+I11)</f>
        <v>43148</v>
      </c>
      <c r="E11" s="87">
        <f>+SUM(G11+H11)</f>
        <v>8154</v>
      </c>
      <c r="F11" s="106">
        <f>IF(D11&gt;0,E11/D11*100,"-")</f>
        <v>18.897747288402709</v>
      </c>
      <c r="G11" s="87">
        <v>8154</v>
      </c>
      <c r="H11" s="87">
        <v>0</v>
      </c>
      <c r="I11" s="87">
        <f>+SUM(K11,+M11,O11+P11)</f>
        <v>34994</v>
      </c>
      <c r="J11" s="88">
        <f>IF(D11&gt;0,I11/D11*100,"-")</f>
        <v>81.102252711597288</v>
      </c>
      <c r="K11" s="87">
        <v>2989</v>
      </c>
      <c r="L11" s="88">
        <f>IF(D11&gt;0,K11/D11*100,"-")</f>
        <v>6.9273199221284889</v>
      </c>
      <c r="M11" s="87">
        <v>400</v>
      </c>
      <c r="N11" s="88">
        <f>IF(D11&gt;0,M11/D11*100,"-")</f>
        <v>0.92704180958561222</v>
      </c>
      <c r="O11" s="87">
        <v>2071</v>
      </c>
      <c r="P11" s="87">
        <f>SUM(Q11:S11)</f>
        <v>29534</v>
      </c>
      <c r="Q11" s="87">
        <v>13459</v>
      </c>
      <c r="R11" s="87">
        <v>16075</v>
      </c>
      <c r="S11" s="87">
        <v>0</v>
      </c>
      <c r="T11" s="88">
        <f>IF(D11&gt;0,P11/D11*100,"-")</f>
        <v>68.448132010753682</v>
      </c>
      <c r="U11" s="87">
        <v>499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22</v>
      </c>
      <c r="B12" s="86" t="s">
        <v>270</v>
      </c>
      <c r="C12" s="85" t="s">
        <v>271</v>
      </c>
      <c r="D12" s="87">
        <f>+SUM(E12,+I12)</f>
        <v>31607</v>
      </c>
      <c r="E12" s="87">
        <f>+SUM(G12+H12)</f>
        <v>9885</v>
      </c>
      <c r="F12" s="106">
        <f>IF(D12&gt;0,E12/D12*100,"-")</f>
        <v>31.274717625842374</v>
      </c>
      <c r="G12" s="87">
        <v>9816</v>
      </c>
      <c r="H12" s="87">
        <v>69</v>
      </c>
      <c r="I12" s="87">
        <f>+SUM(K12,+M12,O12+P12)</f>
        <v>21722</v>
      </c>
      <c r="J12" s="88">
        <f>IF(D12&gt;0,I12/D12*100,"-")</f>
        <v>68.725282374157629</v>
      </c>
      <c r="K12" s="87">
        <v>10579</v>
      </c>
      <c r="L12" s="88">
        <f>IF(D12&gt;0,K12/D12*100,"-")</f>
        <v>33.470433764672379</v>
      </c>
      <c r="M12" s="87">
        <v>0</v>
      </c>
      <c r="N12" s="88">
        <f>IF(D12&gt;0,M12/D12*100,"-")</f>
        <v>0</v>
      </c>
      <c r="O12" s="87">
        <v>473</v>
      </c>
      <c r="P12" s="87">
        <f>SUM(Q12:S12)</f>
        <v>10670</v>
      </c>
      <c r="Q12" s="87">
        <v>3385</v>
      </c>
      <c r="R12" s="87">
        <v>7285</v>
      </c>
      <c r="S12" s="87">
        <v>0</v>
      </c>
      <c r="T12" s="88">
        <f>IF(D12&gt;0,P12/D12*100,"-")</f>
        <v>33.758344670484384</v>
      </c>
      <c r="U12" s="87">
        <v>502</v>
      </c>
      <c r="V12" s="85"/>
      <c r="W12" s="85"/>
      <c r="X12" s="85" t="s">
        <v>263</v>
      </c>
      <c r="Y12" s="85"/>
      <c r="Z12" s="85"/>
      <c r="AA12" s="85"/>
      <c r="AB12" s="85" t="s">
        <v>263</v>
      </c>
      <c r="AC12" s="85"/>
      <c r="AD12" s="184" t="s">
        <v>262</v>
      </c>
    </row>
    <row r="13" spans="1:31" ht="13.5" customHeight="1">
      <c r="A13" s="85" t="s">
        <v>22</v>
      </c>
      <c r="B13" s="86" t="s">
        <v>272</v>
      </c>
      <c r="C13" s="85" t="s">
        <v>273</v>
      </c>
      <c r="D13" s="87">
        <f>+SUM(E13,+I13)</f>
        <v>35291</v>
      </c>
      <c r="E13" s="87">
        <f>+SUM(G13+H13)</f>
        <v>4383</v>
      </c>
      <c r="F13" s="106">
        <f>IF(D13&gt;0,E13/D13*100,"-")</f>
        <v>12.419597064407355</v>
      </c>
      <c r="G13" s="87">
        <v>4383</v>
      </c>
      <c r="H13" s="87">
        <v>0</v>
      </c>
      <c r="I13" s="87">
        <f>+SUM(K13,+M13,O13+P13)</f>
        <v>30908</v>
      </c>
      <c r="J13" s="88">
        <f>IF(D13&gt;0,I13/D13*100,"-")</f>
        <v>87.580402935592645</v>
      </c>
      <c r="K13" s="87">
        <v>17528</v>
      </c>
      <c r="L13" s="88">
        <f>IF(D13&gt;0,K13/D13*100,"-")</f>
        <v>49.667053923096539</v>
      </c>
      <c r="M13" s="87">
        <v>74</v>
      </c>
      <c r="N13" s="88">
        <f>IF(D13&gt;0,M13/D13*100,"-")</f>
        <v>0.20968518885834914</v>
      </c>
      <c r="O13" s="87">
        <v>5976</v>
      </c>
      <c r="P13" s="87">
        <f>SUM(Q13:S13)</f>
        <v>7330</v>
      </c>
      <c r="Q13" s="87">
        <v>1558</v>
      </c>
      <c r="R13" s="87">
        <v>5772</v>
      </c>
      <c r="S13" s="87">
        <v>0</v>
      </c>
      <c r="T13" s="88">
        <f>IF(D13&gt;0,P13/D13*100,"-")</f>
        <v>20.770168031509449</v>
      </c>
      <c r="U13" s="87">
        <v>269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22</v>
      </c>
      <c r="B14" s="86" t="s">
        <v>274</v>
      </c>
      <c r="C14" s="85" t="s">
        <v>275</v>
      </c>
      <c r="D14" s="87">
        <f>+SUM(E14,+I14)</f>
        <v>21326</v>
      </c>
      <c r="E14" s="87">
        <f>+SUM(G14+H14)</f>
        <v>6055</v>
      </c>
      <c r="F14" s="106">
        <f>IF(D14&gt;0,E14/D14*100,"-")</f>
        <v>28.39257244677858</v>
      </c>
      <c r="G14" s="87">
        <v>6055</v>
      </c>
      <c r="H14" s="87">
        <v>0</v>
      </c>
      <c r="I14" s="87">
        <f>+SUM(K14,+M14,O14+P14)</f>
        <v>15271</v>
      </c>
      <c r="J14" s="88">
        <f>IF(D14&gt;0,I14/D14*100,"-")</f>
        <v>71.607427553221413</v>
      </c>
      <c r="K14" s="87">
        <v>3980</v>
      </c>
      <c r="L14" s="88">
        <f>IF(D14&gt;0,K14/D14*100,"-")</f>
        <v>18.662665291193846</v>
      </c>
      <c r="M14" s="87">
        <v>0</v>
      </c>
      <c r="N14" s="88">
        <f>IF(D14&gt;0,M14/D14*100,"-")</f>
        <v>0</v>
      </c>
      <c r="O14" s="87">
        <v>1551</v>
      </c>
      <c r="P14" s="87">
        <f>SUM(Q14:S14)</f>
        <v>9740</v>
      </c>
      <c r="Q14" s="87">
        <v>5152</v>
      </c>
      <c r="R14" s="87">
        <v>4588</v>
      </c>
      <c r="S14" s="87">
        <v>0</v>
      </c>
      <c r="T14" s="88">
        <f>IF(D14&gt;0,P14/D14*100,"-")</f>
        <v>45.671949732720627</v>
      </c>
      <c r="U14" s="87">
        <v>353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22</v>
      </c>
      <c r="B15" s="86" t="s">
        <v>276</v>
      </c>
      <c r="C15" s="85" t="s">
        <v>277</v>
      </c>
      <c r="D15" s="87">
        <f>+SUM(E15,+I15)</f>
        <v>34568</v>
      </c>
      <c r="E15" s="87">
        <f>+SUM(G15+H15)</f>
        <v>4830</v>
      </c>
      <c r="F15" s="106">
        <f>IF(D15&gt;0,E15/D15*100,"-")</f>
        <v>13.97246007868549</v>
      </c>
      <c r="G15" s="87">
        <v>4830</v>
      </c>
      <c r="H15" s="87">
        <v>0</v>
      </c>
      <c r="I15" s="87">
        <f>+SUM(K15,+M15,O15+P15)</f>
        <v>29738</v>
      </c>
      <c r="J15" s="88">
        <f>IF(D15&gt;0,I15/D15*100,"-")</f>
        <v>86.027539921314514</v>
      </c>
      <c r="K15" s="87">
        <v>13492</v>
      </c>
      <c r="L15" s="88">
        <f>IF(D15&gt;0,K15/D15*100,"-")</f>
        <v>39.030317056236981</v>
      </c>
      <c r="M15" s="87">
        <v>0</v>
      </c>
      <c r="N15" s="88">
        <f>IF(D15&gt;0,M15/D15*100,"-")</f>
        <v>0</v>
      </c>
      <c r="O15" s="87">
        <v>6905</v>
      </c>
      <c r="P15" s="87">
        <f>SUM(Q15:S15)</f>
        <v>9341</v>
      </c>
      <c r="Q15" s="87">
        <v>267</v>
      </c>
      <c r="R15" s="87">
        <v>8776</v>
      </c>
      <c r="S15" s="87">
        <v>298</v>
      </c>
      <c r="T15" s="88">
        <f>IF(D15&gt;0,P15/D15*100,"-")</f>
        <v>27.022101365424671</v>
      </c>
      <c r="U15" s="87">
        <v>268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22</v>
      </c>
      <c r="B16" s="86" t="s">
        <v>278</v>
      </c>
      <c r="C16" s="85" t="s">
        <v>279</v>
      </c>
      <c r="D16" s="87">
        <f>+SUM(E16,+I16)</f>
        <v>10928</v>
      </c>
      <c r="E16" s="87">
        <f>+SUM(G16+H16)</f>
        <v>1418</v>
      </c>
      <c r="F16" s="106">
        <f>IF(D16&gt;0,E16/D16*100,"-")</f>
        <v>12.975841874084921</v>
      </c>
      <c r="G16" s="87">
        <v>1418</v>
      </c>
      <c r="H16" s="87">
        <v>0</v>
      </c>
      <c r="I16" s="87">
        <f>+SUM(K16,+M16,O16+P16)</f>
        <v>9510</v>
      </c>
      <c r="J16" s="88">
        <f>IF(D16&gt;0,I16/D16*100,"-")</f>
        <v>87.024158125915079</v>
      </c>
      <c r="K16" s="87">
        <v>2482</v>
      </c>
      <c r="L16" s="88">
        <f>IF(D16&gt;0,K16/D16*100,"-")</f>
        <v>22.71229868228404</v>
      </c>
      <c r="M16" s="87">
        <v>0</v>
      </c>
      <c r="N16" s="88">
        <f>IF(D16&gt;0,M16/D16*100,"-")</f>
        <v>0</v>
      </c>
      <c r="O16" s="87">
        <v>3481</v>
      </c>
      <c r="P16" s="87">
        <f>SUM(Q16:S16)</f>
        <v>3547</v>
      </c>
      <c r="Q16" s="87">
        <v>242</v>
      </c>
      <c r="R16" s="87">
        <v>3305</v>
      </c>
      <c r="S16" s="87">
        <v>0</v>
      </c>
      <c r="T16" s="88">
        <f>IF(D16&gt;0,P16/D16*100,"-")</f>
        <v>32.457906295754022</v>
      </c>
      <c r="U16" s="87">
        <v>158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22</v>
      </c>
      <c r="B17" s="86" t="s">
        <v>280</v>
      </c>
      <c r="C17" s="85" t="s">
        <v>281</v>
      </c>
      <c r="D17" s="87">
        <f>+SUM(E17,+I17)</f>
        <v>4251</v>
      </c>
      <c r="E17" s="87">
        <f>+SUM(G17+H17)</f>
        <v>548</v>
      </c>
      <c r="F17" s="106">
        <f>IF(D17&gt;0,E17/D17*100,"-")</f>
        <v>12.891084450717477</v>
      </c>
      <c r="G17" s="87">
        <v>548</v>
      </c>
      <c r="H17" s="87">
        <v>0</v>
      </c>
      <c r="I17" s="87">
        <f>+SUM(K17,+M17,O17+P17)</f>
        <v>3703</v>
      </c>
      <c r="J17" s="88">
        <f>IF(D17&gt;0,I17/D17*100,"-")</f>
        <v>87.108915549282514</v>
      </c>
      <c r="K17" s="87">
        <v>1866</v>
      </c>
      <c r="L17" s="88">
        <f>IF(D17&gt;0,K17/D17*100,"-")</f>
        <v>43.895553987297106</v>
      </c>
      <c r="M17" s="87">
        <v>0</v>
      </c>
      <c r="N17" s="88">
        <f>IF(D17&gt;0,M17/D17*100,"-")</f>
        <v>0</v>
      </c>
      <c r="O17" s="87">
        <v>144</v>
      </c>
      <c r="P17" s="87">
        <f>SUM(Q17:S17)</f>
        <v>1693</v>
      </c>
      <c r="Q17" s="87">
        <v>0</v>
      </c>
      <c r="R17" s="87">
        <v>1693</v>
      </c>
      <c r="S17" s="87">
        <v>0</v>
      </c>
      <c r="T17" s="88">
        <f>IF(D17&gt;0,P17/D17*100,"-")</f>
        <v>39.825923312161841</v>
      </c>
      <c r="U17" s="87">
        <v>50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22</v>
      </c>
      <c r="B18" s="86" t="s">
        <v>282</v>
      </c>
      <c r="C18" s="85" t="s">
        <v>283</v>
      </c>
      <c r="D18" s="87">
        <f>+SUM(E18,+I18)</f>
        <v>2994</v>
      </c>
      <c r="E18" s="87">
        <f>+SUM(G18+H18)</f>
        <v>826</v>
      </c>
      <c r="F18" s="106">
        <f>IF(D18&gt;0,E18/D18*100,"-")</f>
        <v>27.588510354041418</v>
      </c>
      <c r="G18" s="87">
        <v>826</v>
      </c>
      <c r="H18" s="87">
        <v>0</v>
      </c>
      <c r="I18" s="87">
        <f>+SUM(K18,+M18,O18+P18)</f>
        <v>2168</v>
      </c>
      <c r="J18" s="88">
        <f>IF(D18&gt;0,I18/D18*100,"-")</f>
        <v>72.411489645958582</v>
      </c>
      <c r="K18" s="87">
        <v>0</v>
      </c>
      <c r="L18" s="88">
        <f>IF(D18&gt;0,K18/D18*100,"-")</f>
        <v>0</v>
      </c>
      <c r="M18" s="87">
        <v>0</v>
      </c>
      <c r="N18" s="88">
        <f>IF(D18&gt;0,M18/D18*100,"-")</f>
        <v>0</v>
      </c>
      <c r="O18" s="87">
        <v>373</v>
      </c>
      <c r="P18" s="87">
        <f>SUM(Q18:S18)</f>
        <v>1795</v>
      </c>
      <c r="Q18" s="87">
        <v>245</v>
      </c>
      <c r="R18" s="87">
        <v>1054</v>
      </c>
      <c r="S18" s="87">
        <v>496</v>
      </c>
      <c r="T18" s="88">
        <f>IF(D18&gt;0,P18/D18*100,"-")</f>
        <v>59.953239812959247</v>
      </c>
      <c r="U18" s="87">
        <v>45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22</v>
      </c>
      <c r="B19" s="86" t="s">
        <v>284</v>
      </c>
      <c r="C19" s="85" t="s">
        <v>285</v>
      </c>
      <c r="D19" s="87">
        <f>+SUM(E19,+I19)</f>
        <v>3981</v>
      </c>
      <c r="E19" s="87">
        <f>+SUM(G19+H19)</f>
        <v>402</v>
      </c>
      <c r="F19" s="106">
        <f>IF(D19&gt;0,E19/D19*100,"-")</f>
        <v>10.097965335342879</v>
      </c>
      <c r="G19" s="87">
        <v>402</v>
      </c>
      <c r="H19" s="87">
        <v>0</v>
      </c>
      <c r="I19" s="87">
        <f>+SUM(K19,+M19,O19+P19)</f>
        <v>3579</v>
      </c>
      <c r="J19" s="88">
        <f>IF(D19&gt;0,I19/D19*100,"-")</f>
        <v>89.902034664657123</v>
      </c>
      <c r="K19" s="87">
        <v>697</v>
      </c>
      <c r="L19" s="88">
        <f>IF(D19&gt;0,K19/D19*100,"-")</f>
        <v>17.508163777945242</v>
      </c>
      <c r="M19" s="87">
        <v>0</v>
      </c>
      <c r="N19" s="88">
        <f>IF(D19&gt;0,M19/D19*100,"-")</f>
        <v>0</v>
      </c>
      <c r="O19" s="87">
        <v>905</v>
      </c>
      <c r="P19" s="87">
        <f>SUM(Q19:S19)</f>
        <v>1977</v>
      </c>
      <c r="Q19" s="87">
        <v>295</v>
      </c>
      <c r="R19" s="87">
        <v>1682</v>
      </c>
      <c r="S19" s="87">
        <v>0</v>
      </c>
      <c r="T19" s="88">
        <f>IF(D19&gt;0,P19/D19*100,"-")</f>
        <v>49.660889223813115</v>
      </c>
      <c r="U19" s="87">
        <v>32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22</v>
      </c>
      <c r="B20" s="86" t="s">
        <v>286</v>
      </c>
      <c r="C20" s="85" t="s">
        <v>287</v>
      </c>
      <c r="D20" s="87">
        <f>+SUM(E20,+I20)</f>
        <v>9516</v>
      </c>
      <c r="E20" s="87">
        <f>+SUM(G20+H20)</f>
        <v>1070</v>
      </c>
      <c r="F20" s="106">
        <f>IF(D20&gt;0,E20/D20*100,"-")</f>
        <v>11.244220260613703</v>
      </c>
      <c r="G20" s="87">
        <v>1070</v>
      </c>
      <c r="H20" s="87">
        <v>0</v>
      </c>
      <c r="I20" s="87">
        <f>+SUM(K20,+M20,O20+P20)</f>
        <v>8446</v>
      </c>
      <c r="J20" s="88">
        <f>IF(D20&gt;0,I20/D20*100,"-")</f>
        <v>88.755779739386298</v>
      </c>
      <c r="K20" s="87">
        <v>2314</v>
      </c>
      <c r="L20" s="88">
        <f>IF(D20&gt;0,K20/D20*100,"-")</f>
        <v>24.316939890710383</v>
      </c>
      <c r="M20" s="87">
        <v>0</v>
      </c>
      <c r="N20" s="88">
        <f>IF(D20&gt;0,M20/D20*100,"-")</f>
        <v>0</v>
      </c>
      <c r="O20" s="87">
        <v>3545</v>
      </c>
      <c r="P20" s="87">
        <f>SUM(Q20:S20)</f>
        <v>2587</v>
      </c>
      <c r="Q20" s="87">
        <v>147</v>
      </c>
      <c r="R20" s="87">
        <v>2344</v>
      </c>
      <c r="S20" s="87">
        <v>96</v>
      </c>
      <c r="T20" s="88">
        <f>IF(D20&gt;0,P20/D20*100,"-")</f>
        <v>27.185792349726778</v>
      </c>
      <c r="U20" s="87">
        <v>100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22</v>
      </c>
      <c r="B21" s="86" t="s">
        <v>288</v>
      </c>
      <c r="C21" s="85" t="s">
        <v>289</v>
      </c>
      <c r="D21" s="87">
        <f>+SUM(E21,+I21)</f>
        <v>6418</v>
      </c>
      <c r="E21" s="87">
        <f>+SUM(G21+H21)</f>
        <v>1492</v>
      </c>
      <c r="F21" s="106">
        <f>IF(D21&gt;0,E21/D21*100,"-")</f>
        <v>23.247117482081645</v>
      </c>
      <c r="G21" s="87">
        <v>1296</v>
      </c>
      <c r="H21" s="87">
        <v>196</v>
      </c>
      <c r="I21" s="87">
        <f>+SUM(K21,+M21,O21+P21)</f>
        <v>4926</v>
      </c>
      <c r="J21" s="88">
        <f>IF(D21&gt;0,I21/D21*100,"-")</f>
        <v>76.752882517918351</v>
      </c>
      <c r="K21" s="87">
        <v>2136</v>
      </c>
      <c r="L21" s="88">
        <f>IF(D21&gt;0,K21/D21*100,"-")</f>
        <v>33.281396073543164</v>
      </c>
      <c r="M21" s="87">
        <v>0</v>
      </c>
      <c r="N21" s="88">
        <f>IF(D21&gt;0,M21/D21*100,"-")</f>
        <v>0</v>
      </c>
      <c r="O21" s="87">
        <v>51</v>
      </c>
      <c r="P21" s="87">
        <f>SUM(Q21:S21)</f>
        <v>2739</v>
      </c>
      <c r="Q21" s="87">
        <v>1049</v>
      </c>
      <c r="R21" s="87">
        <v>1561</v>
      </c>
      <c r="S21" s="87">
        <v>129</v>
      </c>
      <c r="T21" s="88">
        <f>IF(D21&gt;0,P21/D21*100,"-")</f>
        <v>42.67684636958554</v>
      </c>
      <c r="U21" s="87">
        <v>66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22</v>
      </c>
      <c r="B22" s="86" t="s">
        <v>290</v>
      </c>
      <c r="C22" s="85" t="s">
        <v>291</v>
      </c>
      <c r="D22" s="87">
        <f>+SUM(E22,+I22)</f>
        <v>5485</v>
      </c>
      <c r="E22" s="87">
        <f>+SUM(G22+H22)</f>
        <v>1648</v>
      </c>
      <c r="F22" s="106">
        <f>IF(D22&gt;0,E22/D22*100,"-")</f>
        <v>30.045578851412948</v>
      </c>
      <c r="G22" s="87">
        <v>1609</v>
      </c>
      <c r="H22" s="87">
        <v>39</v>
      </c>
      <c r="I22" s="87">
        <f>+SUM(K22,+M22,O22+P22)</f>
        <v>3837</v>
      </c>
      <c r="J22" s="88">
        <f>IF(D22&gt;0,I22/D22*100,"-")</f>
        <v>69.954421148587059</v>
      </c>
      <c r="K22" s="87">
        <v>1784</v>
      </c>
      <c r="L22" s="88">
        <f>IF(D22&gt;0,K22/D22*100,"-")</f>
        <v>32.525068368277118</v>
      </c>
      <c r="M22" s="87">
        <v>0</v>
      </c>
      <c r="N22" s="88">
        <f>IF(D22&gt;0,M22/D22*100,"-")</f>
        <v>0</v>
      </c>
      <c r="O22" s="87">
        <v>405</v>
      </c>
      <c r="P22" s="87">
        <f>SUM(Q22:S22)</f>
        <v>1648</v>
      </c>
      <c r="Q22" s="87">
        <v>432</v>
      </c>
      <c r="R22" s="87">
        <v>1050</v>
      </c>
      <c r="S22" s="87">
        <v>166</v>
      </c>
      <c r="T22" s="88">
        <f>IF(D22&gt;0,P22/D22*100,"-")</f>
        <v>30.045578851412948</v>
      </c>
      <c r="U22" s="87">
        <v>205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22</v>
      </c>
      <c r="B23" s="86" t="s">
        <v>292</v>
      </c>
      <c r="C23" s="85" t="s">
        <v>293</v>
      </c>
      <c r="D23" s="87">
        <f>+SUM(E23,+I23)</f>
        <v>2140</v>
      </c>
      <c r="E23" s="87">
        <f>+SUM(G23+H23)</f>
        <v>103</v>
      </c>
      <c r="F23" s="106">
        <f>IF(D23&gt;0,E23/D23*100,"-")</f>
        <v>4.8130841121495331</v>
      </c>
      <c r="G23" s="87">
        <v>103</v>
      </c>
      <c r="H23" s="87">
        <v>0</v>
      </c>
      <c r="I23" s="87">
        <f>+SUM(K23,+M23,O23+P23)</f>
        <v>2037</v>
      </c>
      <c r="J23" s="88">
        <f>IF(D23&gt;0,I23/D23*100,"-")</f>
        <v>95.186915887850461</v>
      </c>
      <c r="K23" s="87">
        <v>1144</v>
      </c>
      <c r="L23" s="88">
        <f>IF(D23&gt;0,K23/D23*100,"-")</f>
        <v>53.457943925233643</v>
      </c>
      <c r="M23" s="87">
        <v>0</v>
      </c>
      <c r="N23" s="88">
        <f>IF(D23&gt;0,M23/D23*100,"-")</f>
        <v>0</v>
      </c>
      <c r="O23" s="87">
        <v>416</v>
      </c>
      <c r="P23" s="87">
        <f>SUM(Q23:S23)</f>
        <v>477</v>
      </c>
      <c r="Q23" s="87">
        <v>121</v>
      </c>
      <c r="R23" s="87">
        <v>346</v>
      </c>
      <c r="S23" s="87">
        <v>10</v>
      </c>
      <c r="T23" s="88">
        <f>IF(D23&gt;0,P23/D23*100,"-")</f>
        <v>22.289719626168225</v>
      </c>
      <c r="U23" s="87">
        <v>0</v>
      </c>
      <c r="V23" s="85" t="s">
        <v>263</v>
      </c>
      <c r="W23" s="85"/>
      <c r="X23" s="85"/>
      <c r="Y23" s="85"/>
      <c r="Z23" s="85"/>
      <c r="AA23" s="85" t="s">
        <v>263</v>
      </c>
      <c r="AB23" s="85"/>
      <c r="AC23" s="85"/>
      <c r="AD23" s="184" t="s">
        <v>262</v>
      </c>
    </row>
    <row r="24" spans="1:30" ht="13.5" customHeight="1">
      <c r="A24" s="85" t="s">
        <v>22</v>
      </c>
      <c r="B24" s="86" t="s">
        <v>294</v>
      </c>
      <c r="C24" s="85" t="s">
        <v>295</v>
      </c>
      <c r="D24" s="87">
        <f>+SUM(E24,+I24)</f>
        <v>2511</v>
      </c>
      <c r="E24" s="87">
        <f>+SUM(G24+H24)</f>
        <v>293</v>
      </c>
      <c r="F24" s="106">
        <f>IF(D24&gt;0,E24/D24*100,"-")</f>
        <v>11.668657905217044</v>
      </c>
      <c r="G24" s="87">
        <v>293</v>
      </c>
      <c r="H24" s="87">
        <v>0</v>
      </c>
      <c r="I24" s="87">
        <f>+SUM(K24,+M24,O24+P24)</f>
        <v>2218</v>
      </c>
      <c r="J24" s="88">
        <f>IF(D24&gt;0,I24/D24*100,"-")</f>
        <v>88.331342094782954</v>
      </c>
      <c r="K24" s="87">
        <v>475</v>
      </c>
      <c r="L24" s="88">
        <f>IF(D24&gt;0,K24/D24*100,"-")</f>
        <v>18.916766228594188</v>
      </c>
      <c r="M24" s="87">
        <v>0</v>
      </c>
      <c r="N24" s="88">
        <f>IF(D24&gt;0,M24/D24*100,"-")</f>
        <v>0</v>
      </c>
      <c r="O24" s="87">
        <v>1570</v>
      </c>
      <c r="P24" s="87">
        <f>SUM(Q24:S24)</f>
        <v>173</v>
      </c>
      <c r="Q24" s="87">
        <v>66</v>
      </c>
      <c r="R24" s="87">
        <v>47</v>
      </c>
      <c r="S24" s="87">
        <v>60</v>
      </c>
      <c r="T24" s="88">
        <f>IF(D24&gt;0,P24/D24*100,"-")</f>
        <v>6.8896853843090398</v>
      </c>
      <c r="U24" s="87">
        <v>25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22</v>
      </c>
      <c r="B25" s="86" t="s">
        <v>296</v>
      </c>
      <c r="C25" s="85" t="s">
        <v>297</v>
      </c>
      <c r="D25" s="87">
        <f>+SUM(E25,+I25)</f>
        <v>586</v>
      </c>
      <c r="E25" s="87">
        <f>+SUM(G25+H25)</f>
        <v>12</v>
      </c>
      <c r="F25" s="106">
        <f>IF(D25&gt;0,E25/D25*100,"-")</f>
        <v>2.0477815699658701</v>
      </c>
      <c r="G25" s="87">
        <v>12</v>
      </c>
      <c r="H25" s="87">
        <v>0</v>
      </c>
      <c r="I25" s="87">
        <f>+SUM(K25,+M25,O25+P25)</f>
        <v>574</v>
      </c>
      <c r="J25" s="88">
        <f>IF(D25&gt;0,I25/D25*100,"-")</f>
        <v>97.952218430034137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569</v>
      </c>
      <c r="P25" s="87">
        <f>SUM(Q25:S25)</f>
        <v>5</v>
      </c>
      <c r="Q25" s="87">
        <v>0</v>
      </c>
      <c r="R25" s="87">
        <v>5</v>
      </c>
      <c r="S25" s="87">
        <v>0</v>
      </c>
      <c r="T25" s="88">
        <f>IF(D25&gt;0,P25/D25*100,"-")</f>
        <v>0.85324232081911267</v>
      </c>
      <c r="U25" s="87">
        <v>6</v>
      </c>
      <c r="V25" s="85" t="s">
        <v>263</v>
      </c>
      <c r="W25" s="85"/>
      <c r="X25" s="85"/>
      <c r="Y25" s="85"/>
      <c r="Z25" s="85"/>
      <c r="AA25" s="85"/>
      <c r="AB25" s="85" t="s">
        <v>263</v>
      </c>
      <c r="AC25" s="85"/>
      <c r="AD25" s="184" t="s">
        <v>262</v>
      </c>
    </row>
    <row r="26" spans="1:30" ht="13.5" customHeight="1">
      <c r="A26" s="85" t="s">
        <v>22</v>
      </c>
      <c r="B26" s="86" t="s">
        <v>298</v>
      </c>
      <c r="C26" s="85" t="s">
        <v>299</v>
      </c>
      <c r="D26" s="87">
        <f>+SUM(E26,+I26)</f>
        <v>13091</v>
      </c>
      <c r="E26" s="87">
        <f>+SUM(G26+H26)</f>
        <v>5795</v>
      </c>
      <c r="F26" s="106">
        <f>IF(D26&gt;0,E26/D26*100,"-")</f>
        <v>44.267053701015961</v>
      </c>
      <c r="G26" s="87">
        <v>5795</v>
      </c>
      <c r="H26" s="87">
        <v>0</v>
      </c>
      <c r="I26" s="87">
        <f>+SUM(K26,+M26,O26+P26)</f>
        <v>7296</v>
      </c>
      <c r="J26" s="88">
        <f>IF(D26&gt;0,I26/D26*100,"-")</f>
        <v>55.732946298984032</v>
      </c>
      <c r="K26" s="87">
        <v>2771</v>
      </c>
      <c r="L26" s="88">
        <f>IF(D26&gt;0,K26/D26*100,"-")</f>
        <v>21.167214116568637</v>
      </c>
      <c r="M26" s="87">
        <v>97</v>
      </c>
      <c r="N26" s="88">
        <f>IF(D26&gt;0,M26/D26*100,"-")</f>
        <v>0.74096707661752348</v>
      </c>
      <c r="O26" s="87">
        <v>2173</v>
      </c>
      <c r="P26" s="87">
        <f>SUM(Q26:S26)</f>
        <v>2255</v>
      </c>
      <c r="Q26" s="87">
        <v>1029</v>
      </c>
      <c r="R26" s="87">
        <v>1226</v>
      </c>
      <c r="S26" s="87">
        <v>0</v>
      </c>
      <c r="T26" s="88">
        <f>IF(D26&gt;0,P26/D26*100,"-")</f>
        <v>17.225574822397068</v>
      </c>
      <c r="U26" s="87">
        <v>88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6">
    <sortCondition ref="A8:A26"/>
    <sortCondition ref="B8:B26"/>
    <sortCondition ref="C8:C2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島根県</v>
      </c>
      <c r="B7" s="90" t="str">
        <f>水洗化人口等!B7</f>
        <v>32000</v>
      </c>
      <c r="C7" s="89" t="s">
        <v>198</v>
      </c>
      <c r="D7" s="91">
        <f>SUM(E7,+H7,+K7)</f>
        <v>247185</v>
      </c>
      <c r="E7" s="91">
        <f>SUM(F7:G7)</f>
        <v>3213</v>
      </c>
      <c r="F7" s="91">
        <f>SUM(F$8:F$207)</f>
        <v>428</v>
      </c>
      <c r="G7" s="91">
        <f>SUM(G$8:G$207)</f>
        <v>2785</v>
      </c>
      <c r="H7" s="91">
        <f>SUM(I7:J7)</f>
        <v>3201</v>
      </c>
      <c r="I7" s="91">
        <f>SUM(I$8:I$207)</f>
        <v>3058</v>
      </c>
      <c r="J7" s="91">
        <f>SUM(J$8:J$207)</f>
        <v>143</v>
      </c>
      <c r="K7" s="91">
        <f>SUM(L7:M7)</f>
        <v>240771</v>
      </c>
      <c r="L7" s="91">
        <f>SUM(L$8:L$207)</f>
        <v>63182</v>
      </c>
      <c r="M7" s="91">
        <f>SUM(M$8:M$207)</f>
        <v>177589</v>
      </c>
      <c r="N7" s="91">
        <f>SUM(O7,+V7,+AC7)</f>
        <v>247642</v>
      </c>
      <c r="O7" s="91">
        <f>SUM(P7:U7)</f>
        <v>66668</v>
      </c>
      <c r="P7" s="91">
        <f t="shared" ref="P7:U7" si="0">SUM(P$8:P$207)</f>
        <v>53764</v>
      </c>
      <c r="Q7" s="91">
        <f t="shared" si="0"/>
        <v>0</v>
      </c>
      <c r="R7" s="91">
        <f t="shared" si="0"/>
        <v>0</v>
      </c>
      <c r="S7" s="91">
        <f t="shared" si="0"/>
        <v>12896</v>
      </c>
      <c r="T7" s="91">
        <f t="shared" si="0"/>
        <v>8</v>
      </c>
      <c r="U7" s="91">
        <f t="shared" si="0"/>
        <v>0</v>
      </c>
      <c r="V7" s="91">
        <f>SUM(W7:AB7)</f>
        <v>180517</v>
      </c>
      <c r="W7" s="91">
        <f t="shared" ref="W7:AB7" si="1">SUM(W$8:W$207)</f>
        <v>146457</v>
      </c>
      <c r="X7" s="91">
        <f t="shared" si="1"/>
        <v>0</v>
      </c>
      <c r="Y7" s="91">
        <f t="shared" si="1"/>
        <v>0</v>
      </c>
      <c r="Z7" s="91">
        <f t="shared" si="1"/>
        <v>33917</v>
      </c>
      <c r="AA7" s="91">
        <f t="shared" si="1"/>
        <v>143</v>
      </c>
      <c r="AB7" s="91">
        <f t="shared" si="1"/>
        <v>0</v>
      </c>
      <c r="AC7" s="91">
        <f>SUM(AD7:AE7)</f>
        <v>457</v>
      </c>
      <c r="AD7" s="91">
        <f>SUM(AD$8:AD$207)</f>
        <v>457</v>
      </c>
      <c r="AE7" s="91">
        <f>SUM(AE$8:AE$207)</f>
        <v>0</v>
      </c>
      <c r="AF7" s="91">
        <f>SUM(AG7:AI7)</f>
        <v>3782</v>
      </c>
      <c r="AG7" s="91">
        <f>SUM(AG$8:AG$207)</f>
        <v>3782</v>
      </c>
      <c r="AH7" s="91">
        <f>SUM(AH$8:AH$207)</f>
        <v>0</v>
      </c>
      <c r="AI7" s="91">
        <f>SUM(AI$8:AI$207)</f>
        <v>0</v>
      </c>
      <c r="AJ7" s="91">
        <f>SUM(AK7:AS7)</f>
        <v>5084</v>
      </c>
      <c r="AK7" s="91">
        <f t="shared" ref="AK7:AS7" si="2">SUM(AK$8:AK$207)</f>
        <v>1363</v>
      </c>
      <c r="AL7" s="91">
        <f t="shared" si="2"/>
        <v>0</v>
      </c>
      <c r="AM7" s="91">
        <f t="shared" si="2"/>
        <v>1378</v>
      </c>
      <c r="AN7" s="91">
        <f t="shared" si="2"/>
        <v>1056</v>
      </c>
      <c r="AO7" s="91">
        <f t="shared" si="2"/>
        <v>0</v>
      </c>
      <c r="AP7" s="91">
        <f t="shared" si="2"/>
        <v>0</v>
      </c>
      <c r="AQ7" s="91">
        <f t="shared" si="2"/>
        <v>35</v>
      </c>
      <c r="AR7" s="91">
        <f t="shared" si="2"/>
        <v>117</v>
      </c>
      <c r="AS7" s="91">
        <f t="shared" si="2"/>
        <v>1135</v>
      </c>
      <c r="AT7" s="91">
        <f>SUM(AU7:AY7)</f>
        <v>61</v>
      </c>
      <c r="AU7" s="91">
        <f>SUM(AU$8:AU$207)</f>
        <v>61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672</v>
      </c>
      <c r="BA7" s="91">
        <f>SUM(BA$8:BA$207)</f>
        <v>672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22</v>
      </c>
      <c r="B8" s="96" t="s">
        <v>260</v>
      </c>
      <c r="C8" s="85" t="s">
        <v>261</v>
      </c>
      <c r="D8" s="87">
        <f>SUM(E8,+H8,+K8)</f>
        <v>12478</v>
      </c>
      <c r="E8" s="87">
        <f>SUM(F8:G8)</f>
        <v>0</v>
      </c>
      <c r="F8" s="87">
        <v>0</v>
      </c>
      <c r="G8" s="87">
        <v>0</v>
      </c>
      <c r="H8" s="87">
        <f>SUM(I8:J8)</f>
        <v>2443</v>
      </c>
      <c r="I8" s="87">
        <v>2443</v>
      </c>
      <c r="J8" s="87">
        <v>0</v>
      </c>
      <c r="K8" s="87">
        <f>SUM(L8:M8)</f>
        <v>10035</v>
      </c>
      <c r="L8" s="87">
        <v>0</v>
      </c>
      <c r="M8" s="87">
        <v>10035</v>
      </c>
      <c r="N8" s="87">
        <f>SUM(O8,+V8,+AC8)</f>
        <v>12478</v>
      </c>
      <c r="O8" s="87">
        <f>SUM(P8:U8)</f>
        <v>2443</v>
      </c>
      <c r="P8" s="87">
        <v>2443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10035</v>
      </c>
      <c r="W8" s="87">
        <v>10035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96</v>
      </c>
      <c r="AG8" s="87">
        <v>96</v>
      </c>
      <c r="AH8" s="87">
        <v>0</v>
      </c>
      <c r="AI8" s="87">
        <v>0</v>
      </c>
      <c r="AJ8" s="87">
        <f>SUM(AK8:AS8)</f>
        <v>96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96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533</v>
      </c>
      <c r="BA8" s="87">
        <v>533</v>
      </c>
      <c r="BB8" s="87">
        <v>0</v>
      </c>
      <c r="BC8" s="87">
        <v>0</v>
      </c>
    </row>
    <row r="9" spans="1:55" ht="13.5" customHeight="1">
      <c r="A9" s="98" t="s">
        <v>22</v>
      </c>
      <c r="B9" s="96" t="s">
        <v>264</v>
      </c>
      <c r="C9" s="85" t="s">
        <v>265</v>
      </c>
      <c r="D9" s="87">
        <f>SUM(E9,+H9,+K9)</f>
        <v>40102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40102</v>
      </c>
      <c r="L9" s="87">
        <v>9794</v>
      </c>
      <c r="M9" s="87">
        <v>30308</v>
      </c>
      <c r="N9" s="87">
        <f>SUM(O9,+V9,+AC9)</f>
        <v>40123</v>
      </c>
      <c r="O9" s="87">
        <f>SUM(P9:U9)</f>
        <v>9794</v>
      </c>
      <c r="P9" s="87">
        <v>9794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30308</v>
      </c>
      <c r="W9" s="87">
        <v>30308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21</v>
      </c>
      <c r="AD9" s="87">
        <v>21</v>
      </c>
      <c r="AE9" s="87">
        <v>0</v>
      </c>
      <c r="AF9" s="87">
        <f>SUM(AG9:AI9)</f>
        <v>61</v>
      </c>
      <c r="AG9" s="87">
        <v>61</v>
      </c>
      <c r="AH9" s="87">
        <v>0</v>
      </c>
      <c r="AI9" s="87">
        <v>0</v>
      </c>
      <c r="AJ9" s="87">
        <f>SUM(AK9:AS9)</f>
        <v>1363</v>
      </c>
      <c r="AK9" s="87">
        <v>1363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61</v>
      </c>
      <c r="AU9" s="87">
        <v>61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22</v>
      </c>
      <c r="B10" s="96" t="s">
        <v>266</v>
      </c>
      <c r="C10" s="85" t="s">
        <v>267</v>
      </c>
      <c r="D10" s="87">
        <f>SUM(E10,+H10,+K10)</f>
        <v>54691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54691</v>
      </c>
      <c r="L10" s="87">
        <v>10078</v>
      </c>
      <c r="M10" s="87">
        <v>44613</v>
      </c>
      <c r="N10" s="87">
        <f>SUM(O10,+V10,+AC10)</f>
        <v>54691</v>
      </c>
      <c r="O10" s="87">
        <f>SUM(P10:U10)</f>
        <v>10078</v>
      </c>
      <c r="P10" s="87">
        <v>10078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44613</v>
      </c>
      <c r="W10" s="87">
        <v>44613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1184</v>
      </c>
      <c r="AG10" s="87">
        <v>1184</v>
      </c>
      <c r="AH10" s="87">
        <v>0</v>
      </c>
      <c r="AI10" s="87">
        <v>0</v>
      </c>
      <c r="AJ10" s="87">
        <f>SUM(AK10:AS10)</f>
        <v>1184</v>
      </c>
      <c r="AK10" s="87">
        <v>0</v>
      </c>
      <c r="AL10" s="87">
        <v>0</v>
      </c>
      <c r="AM10" s="87">
        <v>30</v>
      </c>
      <c r="AN10" s="87">
        <v>1042</v>
      </c>
      <c r="AO10" s="87">
        <v>0</v>
      </c>
      <c r="AP10" s="87">
        <v>0</v>
      </c>
      <c r="AQ10" s="87">
        <v>0</v>
      </c>
      <c r="AR10" s="87">
        <v>112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22</v>
      </c>
      <c r="B11" s="96" t="s">
        <v>268</v>
      </c>
      <c r="C11" s="85" t="s">
        <v>269</v>
      </c>
      <c r="D11" s="87">
        <f>SUM(E11,+H11,+K11)</f>
        <v>35347</v>
      </c>
      <c r="E11" s="87">
        <f>SUM(F11:G11)</f>
        <v>0</v>
      </c>
      <c r="F11" s="87">
        <v>0</v>
      </c>
      <c r="G11" s="87">
        <v>0</v>
      </c>
      <c r="H11" s="87">
        <f>SUM(I11:J11)</f>
        <v>615</v>
      </c>
      <c r="I11" s="87">
        <v>615</v>
      </c>
      <c r="J11" s="87">
        <v>0</v>
      </c>
      <c r="K11" s="87">
        <f>SUM(L11:M11)</f>
        <v>34732</v>
      </c>
      <c r="L11" s="87">
        <v>8807</v>
      </c>
      <c r="M11" s="87">
        <v>25925</v>
      </c>
      <c r="N11" s="87">
        <f>SUM(O11,+V11,+AC11)</f>
        <v>35347</v>
      </c>
      <c r="O11" s="87">
        <f>SUM(P11:U11)</f>
        <v>9422</v>
      </c>
      <c r="P11" s="87">
        <v>9422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25925</v>
      </c>
      <c r="W11" s="87">
        <v>25925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1098</v>
      </c>
      <c r="AG11" s="87">
        <v>1098</v>
      </c>
      <c r="AH11" s="87">
        <v>0</v>
      </c>
      <c r="AI11" s="87">
        <v>0</v>
      </c>
      <c r="AJ11" s="87">
        <f>SUM(AK11:AS11)</f>
        <v>1098</v>
      </c>
      <c r="AK11" s="87">
        <v>0</v>
      </c>
      <c r="AL11" s="87">
        <v>0</v>
      </c>
      <c r="AM11" s="87">
        <v>1093</v>
      </c>
      <c r="AN11" s="87">
        <v>0</v>
      </c>
      <c r="AO11" s="87">
        <v>0</v>
      </c>
      <c r="AP11" s="87">
        <v>0</v>
      </c>
      <c r="AQ11" s="87">
        <v>0</v>
      </c>
      <c r="AR11" s="87">
        <v>5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22</v>
      </c>
      <c r="B12" s="96" t="s">
        <v>270</v>
      </c>
      <c r="C12" s="85" t="s">
        <v>271</v>
      </c>
      <c r="D12" s="87">
        <f>SUM(E12,+H12,+K12)</f>
        <v>25615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25615</v>
      </c>
      <c r="L12" s="87">
        <v>13508</v>
      </c>
      <c r="M12" s="87">
        <v>12107</v>
      </c>
      <c r="N12" s="87">
        <f>SUM(O12,+V12,+AC12)</f>
        <v>25710</v>
      </c>
      <c r="O12" s="87">
        <f>SUM(P12:U12)</f>
        <v>13508</v>
      </c>
      <c r="P12" s="87">
        <v>13508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12107</v>
      </c>
      <c r="W12" s="87">
        <v>12107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95</v>
      </c>
      <c r="AD12" s="87">
        <v>95</v>
      </c>
      <c r="AE12" s="87">
        <v>0</v>
      </c>
      <c r="AF12" s="87">
        <f>SUM(AG12:AI12)</f>
        <v>656</v>
      </c>
      <c r="AG12" s="87">
        <v>656</v>
      </c>
      <c r="AH12" s="87">
        <v>0</v>
      </c>
      <c r="AI12" s="87">
        <v>0</v>
      </c>
      <c r="AJ12" s="87">
        <f>SUM(AK12:AS12)</f>
        <v>656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656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22</v>
      </c>
      <c r="B13" s="96" t="s">
        <v>272</v>
      </c>
      <c r="C13" s="85" t="s">
        <v>273</v>
      </c>
      <c r="D13" s="87">
        <f>SUM(E13,+H13,+K13)</f>
        <v>9199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9199</v>
      </c>
      <c r="L13" s="87">
        <v>2593</v>
      </c>
      <c r="M13" s="87">
        <v>6606</v>
      </c>
      <c r="N13" s="87">
        <f>SUM(O13,+V13,+AC13)</f>
        <v>9199</v>
      </c>
      <c r="O13" s="87">
        <f>SUM(P13:U13)</f>
        <v>2593</v>
      </c>
      <c r="P13" s="87">
        <v>2593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6606</v>
      </c>
      <c r="W13" s="87">
        <v>6606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46</v>
      </c>
      <c r="AG13" s="87">
        <v>46</v>
      </c>
      <c r="AH13" s="87">
        <v>0</v>
      </c>
      <c r="AI13" s="87">
        <v>0</v>
      </c>
      <c r="AJ13" s="87">
        <f>SUM(AK13:AS13)</f>
        <v>46</v>
      </c>
      <c r="AK13" s="87">
        <v>0</v>
      </c>
      <c r="AL13" s="87">
        <v>0</v>
      </c>
      <c r="AM13" s="87">
        <v>46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139</v>
      </c>
      <c r="BA13" s="87">
        <v>139</v>
      </c>
      <c r="BB13" s="87">
        <v>0</v>
      </c>
      <c r="BC13" s="87">
        <v>0</v>
      </c>
    </row>
    <row r="14" spans="1:55" ht="13.5" customHeight="1">
      <c r="A14" s="98" t="s">
        <v>22</v>
      </c>
      <c r="B14" s="96" t="s">
        <v>274</v>
      </c>
      <c r="C14" s="85" t="s">
        <v>275</v>
      </c>
      <c r="D14" s="87">
        <f>SUM(E14,+H14,+K14)</f>
        <v>13888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13888</v>
      </c>
      <c r="L14" s="87">
        <v>4251</v>
      </c>
      <c r="M14" s="87">
        <v>9637</v>
      </c>
      <c r="N14" s="87">
        <f>SUM(O14,+V14,+AC14)</f>
        <v>13888</v>
      </c>
      <c r="O14" s="87">
        <f>SUM(P14:U14)</f>
        <v>4251</v>
      </c>
      <c r="P14" s="87">
        <v>0</v>
      </c>
      <c r="Q14" s="87">
        <v>0</v>
      </c>
      <c r="R14" s="87">
        <v>0</v>
      </c>
      <c r="S14" s="87">
        <v>4251</v>
      </c>
      <c r="T14" s="87">
        <v>0</v>
      </c>
      <c r="U14" s="87">
        <v>0</v>
      </c>
      <c r="V14" s="87">
        <f>SUM(W14:AB14)</f>
        <v>9637</v>
      </c>
      <c r="W14" s="87">
        <v>0</v>
      </c>
      <c r="X14" s="87">
        <v>0</v>
      </c>
      <c r="Y14" s="87">
        <v>0</v>
      </c>
      <c r="Z14" s="87">
        <v>9637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22</v>
      </c>
      <c r="B15" s="96" t="s">
        <v>276</v>
      </c>
      <c r="C15" s="85" t="s">
        <v>277</v>
      </c>
      <c r="D15" s="87">
        <f>SUM(E15,+H15,+K15)</f>
        <v>17078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17078</v>
      </c>
      <c r="L15" s="87">
        <v>2610</v>
      </c>
      <c r="M15" s="87">
        <v>14468</v>
      </c>
      <c r="N15" s="87">
        <f>SUM(O15,+V15,+AC15)</f>
        <v>17078</v>
      </c>
      <c r="O15" s="87">
        <f>SUM(P15:U15)</f>
        <v>2610</v>
      </c>
      <c r="P15" s="87">
        <v>0</v>
      </c>
      <c r="Q15" s="87">
        <v>0</v>
      </c>
      <c r="R15" s="87">
        <v>0</v>
      </c>
      <c r="S15" s="87">
        <v>2610</v>
      </c>
      <c r="T15" s="87">
        <v>0</v>
      </c>
      <c r="U15" s="87">
        <v>0</v>
      </c>
      <c r="V15" s="87">
        <f>SUM(W15:AB15)</f>
        <v>14468</v>
      </c>
      <c r="W15" s="87">
        <v>0</v>
      </c>
      <c r="X15" s="87">
        <v>0</v>
      </c>
      <c r="Y15" s="87">
        <v>0</v>
      </c>
      <c r="Z15" s="87">
        <v>14468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22</v>
      </c>
      <c r="B16" s="96" t="s">
        <v>278</v>
      </c>
      <c r="C16" s="85" t="s">
        <v>279</v>
      </c>
      <c r="D16" s="87">
        <f>SUM(E16,+H16,+K16)</f>
        <v>4470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4470</v>
      </c>
      <c r="L16" s="87">
        <v>1030</v>
      </c>
      <c r="M16" s="87">
        <v>3440</v>
      </c>
      <c r="N16" s="87">
        <f>SUM(O16,+V16,+AC16)</f>
        <v>4470</v>
      </c>
      <c r="O16" s="87">
        <f>SUM(P16:U16)</f>
        <v>1030</v>
      </c>
      <c r="P16" s="87">
        <v>0</v>
      </c>
      <c r="Q16" s="87">
        <v>0</v>
      </c>
      <c r="R16" s="87">
        <v>0</v>
      </c>
      <c r="S16" s="87">
        <v>1030</v>
      </c>
      <c r="T16" s="87">
        <v>0</v>
      </c>
      <c r="U16" s="87">
        <v>0</v>
      </c>
      <c r="V16" s="87">
        <f>SUM(W16:AB16)</f>
        <v>3440</v>
      </c>
      <c r="W16" s="87">
        <v>0</v>
      </c>
      <c r="X16" s="87">
        <v>0</v>
      </c>
      <c r="Y16" s="87">
        <v>0</v>
      </c>
      <c r="Z16" s="87">
        <v>3440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22</v>
      </c>
      <c r="B17" s="96" t="s">
        <v>280</v>
      </c>
      <c r="C17" s="85" t="s">
        <v>281</v>
      </c>
      <c r="D17" s="87">
        <f>SUM(E17,+H17,+K17)</f>
        <v>2295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2295</v>
      </c>
      <c r="L17" s="87">
        <v>555</v>
      </c>
      <c r="M17" s="87">
        <v>1740</v>
      </c>
      <c r="N17" s="87">
        <f>SUM(O17,+V17,+AC17)</f>
        <v>2295</v>
      </c>
      <c r="O17" s="87">
        <f>SUM(P17:U17)</f>
        <v>555</v>
      </c>
      <c r="P17" s="87">
        <v>0</v>
      </c>
      <c r="Q17" s="87">
        <v>0</v>
      </c>
      <c r="R17" s="87">
        <v>0</v>
      </c>
      <c r="S17" s="87">
        <v>555</v>
      </c>
      <c r="T17" s="87">
        <v>0</v>
      </c>
      <c r="U17" s="87">
        <v>0</v>
      </c>
      <c r="V17" s="87">
        <f>SUM(W17:AB17)</f>
        <v>1740</v>
      </c>
      <c r="W17" s="87">
        <v>0</v>
      </c>
      <c r="X17" s="87">
        <v>0</v>
      </c>
      <c r="Y17" s="87">
        <v>0</v>
      </c>
      <c r="Z17" s="87">
        <v>1740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22</v>
      </c>
      <c r="B18" s="96" t="s">
        <v>282</v>
      </c>
      <c r="C18" s="85" t="s">
        <v>283</v>
      </c>
      <c r="D18" s="87">
        <f>SUM(E18,+H18,+K18)</f>
        <v>3205</v>
      </c>
      <c r="E18" s="87">
        <f>SUM(F18:G18)</f>
        <v>3205</v>
      </c>
      <c r="F18" s="87">
        <v>420</v>
      </c>
      <c r="G18" s="87">
        <v>2785</v>
      </c>
      <c r="H18" s="87">
        <f>SUM(I18:J18)</f>
        <v>0</v>
      </c>
      <c r="I18" s="87">
        <v>0</v>
      </c>
      <c r="J18" s="87">
        <v>0</v>
      </c>
      <c r="K18" s="87">
        <f>SUM(L18:M18)</f>
        <v>0</v>
      </c>
      <c r="L18" s="87">
        <v>0</v>
      </c>
      <c r="M18" s="87">
        <v>0</v>
      </c>
      <c r="N18" s="87">
        <f>SUM(O18,+V18,+AC18)</f>
        <v>3205</v>
      </c>
      <c r="O18" s="87">
        <f>SUM(P18:U18)</f>
        <v>420</v>
      </c>
      <c r="P18" s="87">
        <v>420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2785</v>
      </c>
      <c r="W18" s="87">
        <v>2785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103</v>
      </c>
      <c r="AG18" s="87">
        <v>103</v>
      </c>
      <c r="AH18" s="87">
        <v>0</v>
      </c>
      <c r="AI18" s="87">
        <v>0</v>
      </c>
      <c r="AJ18" s="87">
        <f>SUM(AK18:AS18)</f>
        <v>103</v>
      </c>
      <c r="AK18" s="87">
        <v>0</v>
      </c>
      <c r="AL18" s="87">
        <v>0</v>
      </c>
      <c r="AM18" s="87">
        <v>1</v>
      </c>
      <c r="AN18" s="87">
        <v>0</v>
      </c>
      <c r="AO18" s="87">
        <v>0</v>
      </c>
      <c r="AP18" s="87">
        <v>0</v>
      </c>
      <c r="AQ18" s="87">
        <v>10</v>
      </c>
      <c r="AR18" s="87">
        <v>0</v>
      </c>
      <c r="AS18" s="87">
        <v>92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22</v>
      </c>
      <c r="B19" s="96" t="s">
        <v>284</v>
      </c>
      <c r="C19" s="85" t="s">
        <v>285</v>
      </c>
      <c r="D19" s="87">
        <f>SUM(E19,+H19,+K19)</f>
        <v>2433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2433</v>
      </c>
      <c r="L19" s="87">
        <v>660</v>
      </c>
      <c r="M19" s="87">
        <v>1773</v>
      </c>
      <c r="N19" s="87">
        <f>SUM(O19,+V19,+AC19)</f>
        <v>2433</v>
      </c>
      <c r="O19" s="87">
        <f>SUM(P19:U19)</f>
        <v>660</v>
      </c>
      <c r="P19" s="87">
        <v>660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1773</v>
      </c>
      <c r="W19" s="87">
        <v>1773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86</v>
      </c>
      <c r="AG19" s="87">
        <v>86</v>
      </c>
      <c r="AH19" s="87">
        <v>0</v>
      </c>
      <c r="AI19" s="87">
        <v>0</v>
      </c>
      <c r="AJ19" s="87">
        <f>SUM(AK19:AS19)</f>
        <v>86</v>
      </c>
      <c r="AK19" s="87">
        <v>0</v>
      </c>
      <c r="AL19" s="87">
        <v>0</v>
      </c>
      <c r="AM19" s="87">
        <v>1</v>
      </c>
      <c r="AN19" s="87">
        <v>0</v>
      </c>
      <c r="AO19" s="87">
        <v>0</v>
      </c>
      <c r="AP19" s="87">
        <v>0</v>
      </c>
      <c r="AQ19" s="87">
        <v>8</v>
      </c>
      <c r="AR19" s="87">
        <v>0</v>
      </c>
      <c r="AS19" s="87">
        <v>77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22</v>
      </c>
      <c r="B20" s="96" t="s">
        <v>286</v>
      </c>
      <c r="C20" s="85" t="s">
        <v>287</v>
      </c>
      <c r="D20" s="87">
        <f>SUM(E20,+H20,+K20)</f>
        <v>5403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5403</v>
      </c>
      <c r="L20" s="87">
        <v>672</v>
      </c>
      <c r="M20" s="87">
        <v>4731</v>
      </c>
      <c r="N20" s="87">
        <f>SUM(O20,+V20,+AC20)</f>
        <v>5403</v>
      </c>
      <c r="O20" s="87">
        <f>SUM(P20:U20)</f>
        <v>672</v>
      </c>
      <c r="P20" s="87">
        <v>672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4731</v>
      </c>
      <c r="W20" s="87">
        <v>4731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174</v>
      </c>
      <c r="AG20" s="87">
        <v>174</v>
      </c>
      <c r="AH20" s="87">
        <v>0</v>
      </c>
      <c r="AI20" s="87">
        <v>0</v>
      </c>
      <c r="AJ20" s="87">
        <f>SUM(AK20:AS20)</f>
        <v>174</v>
      </c>
      <c r="AK20" s="87">
        <v>0</v>
      </c>
      <c r="AL20" s="87">
        <v>0</v>
      </c>
      <c r="AM20" s="87">
        <v>2</v>
      </c>
      <c r="AN20" s="87">
        <v>0</v>
      </c>
      <c r="AO20" s="87">
        <v>0</v>
      </c>
      <c r="AP20" s="87">
        <v>0</v>
      </c>
      <c r="AQ20" s="87">
        <v>17</v>
      </c>
      <c r="AR20" s="87">
        <v>0</v>
      </c>
      <c r="AS20" s="87">
        <v>155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22</v>
      </c>
      <c r="B21" s="96" t="s">
        <v>288</v>
      </c>
      <c r="C21" s="85" t="s">
        <v>289</v>
      </c>
      <c r="D21" s="87">
        <f>SUM(E21,+H21,+K21)</f>
        <v>5843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5843</v>
      </c>
      <c r="L21" s="87">
        <v>1853</v>
      </c>
      <c r="M21" s="87">
        <v>3990</v>
      </c>
      <c r="N21" s="87">
        <f>SUM(O21,+V21,+AC21)</f>
        <v>6145</v>
      </c>
      <c r="O21" s="87">
        <f>SUM(P21:U21)</f>
        <v>1853</v>
      </c>
      <c r="P21" s="87">
        <v>1853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3990</v>
      </c>
      <c r="W21" s="87">
        <v>3990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302</v>
      </c>
      <c r="AD21" s="87">
        <v>302</v>
      </c>
      <c r="AE21" s="87">
        <v>0</v>
      </c>
      <c r="AF21" s="87">
        <f>SUM(AG21:AI21)</f>
        <v>130</v>
      </c>
      <c r="AG21" s="87">
        <v>130</v>
      </c>
      <c r="AH21" s="87">
        <v>0</v>
      </c>
      <c r="AI21" s="87">
        <v>0</v>
      </c>
      <c r="AJ21" s="87">
        <f>SUM(AK21:AS21)</f>
        <v>130</v>
      </c>
      <c r="AK21" s="87">
        <v>0</v>
      </c>
      <c r="AL21" s="87">
        <v>0</v>
      </c>
      <c r="AM21" s="87">
        <v>71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59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22</v>
      </c>
      <c r="B22" s="96" t="s">
        <v>290</v>
      </c>
      <c r="C22" s="85" t="s">
        <v>291</v>
      </c>
      <c r="D22" s="87">
        <f>SUM(E22,+H22,+K22)</f>
        <v>3562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3562</v>
      </c>
      <c r="L22" s="87">
        <v>1907</v>
      </c>
      <c r="M22" s="87">
        <v>1655</v>
      </c>
      <c r="N22" s="87">
        <f>SUM(O22,+V22,+AC22)</f>
        <v>3601</v>
      </c>
      <c r="O22" s="87">
        <f>SUM(P22:U22)</f>
        <v>1907</v>
      </c>
      <c r="P22" s="87">
        <v>1907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1655</v>
      </c>
      <c r="W22" s="87">
        <v>1655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39</v>
      </c>
      <c r="AD22" s="87">
        <v>39</v>
      </c>
      <c r="AE22" s="87">
        <v>0</v>
      </c>
      <c r="AF22" s="87">
        <f>SUM(AG22:AI22)</f>
        <v>79</v>
      </c>
      <c r="AG22" s="87">
        <v>79</v>
      </c>
      <c r="AH22" s="87">
        <v>0</v>
      </c>
      <c r="AI22" s="87">
        <v>0</v>
      </c>
      <c r="AJ22" s="87">
        <f>SUM(AK22:AS22)</f>
        <v>79</v>
      </c>
      <c r="AK22" s="87">
        <v>0</v>
      </c>
      <c r="AL22" s="87">
        <v>0</v>
      </c>
      <c r="AM22" s="87">
        <v>65</v>
      </c>
      <c r="AN22" s="87">
        <v>14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22</v>
      </c>
      <c r="B23" s="96" t="s">
        <v>292</v>
      </c>
      <c r="C23" s="85" t="s">
        <v>293</v>
      </c>
      <c r="D23" s="87">
        <f>SUM(E23,+H23,+K23)</f>
        <v>364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364</v>
      </c>
      <c r="L23" s="87">
        <v>17</v>
      </c>
      <c r="M23" s="87">
        <v>347</v>
      </c>
      <c r="N23" s="87">
        <f>SUM(O23,+V23,+AC23)</f>
        <v>364</v>
      </c>
      <c r="O23" s="87">
        <f>SUM(P23:U23)</f>
        <v>17</v>
      </c>
      <c r="P23" s="87">
        <v>0</v>
      </c>
      <c r="Q23" s="87">
        <v>0</v>
      </c>
      <c r="R23" s="87">
        <v>0</v>
      </c>
      <c r="S23" s="87">
        <v>17</v>
      </c>
      <c r="T23" s="87">
        <v>0</v>
      </c>
      <c r="U23" s="87">
        <v>0</v>
      </c>
      <c r="V23" s="87">
        <f>SUM(W23:AB23)</f>
        <v>347</v>
      </c>
      <c r="W23" s="87">
        <v>0</v>
      </c>
      <c r="X23" s="87">
        <v>0</v>
      </c>
      <c r="Y23" s="87">
        <v>0</v>
      </c>
      <c r="Z23" s="87">
        <v>347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22</v>
      </c>
      <c r="B24" s="96" t="s">
        <v>294</v>
      </c>
      <c r="C24" s="85" t="s">
        <v>295</v>
      </c>
      <c r="D24" s="87">
        <f>SUM(E24,+H24,+K24)</f>
        <v>2343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2343</v>
      </c>
      <c r="L24" s="87">
        <v>414</v>
      </c>
      <c r="M24" s="87">
        <v>1929</v>
      </c>
      <c r="N24" s="87">
        <f>SUM(O24,+V24,+AC24)</f>
        <v>2343</v>
      </c>
      <c r="O24" s="87">
        <f>SUM(P24:U24)</f>
        <v>414</v>
      </c>
      <c r="P24" s="87">
        <v>414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1929</v>
      </c>
      <c r="W24" s="87">
        <v>1929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69</v>
      </c>
      <c r="AG24" s="87">
        <v>69</v>
      </c>
      <c r="AH24" s="87">
        <v>0</v>
      </c>
      <c r="AI24" s="87">
        <v>0</v>
      </c>
      <c r="AJ24" s="87">
        <f>SUM(AK24:AS24)</f>
        <v>69</v>
      </c>
      <c r="AK24" s="87">
        <v>0</v>
      </c>
      <c r="AL24" s="87">
        <v>0</v>
      </c>
      <c r="AM24" s="87">
        <v>69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22</v>
      </c>
      <c r="B25" s="96" t="s">
        <v>296</v>
      </c>
      <c r="C25" s="85" t="s">
        <v>297</v>
      </c>
      <c r="D25" s="87">
        <f>SUM(E25,+H25,+K25)</f>
        <v>151</v>
      </c>
      <c r="E25" s="87">
        <f>SUM(F25:G25)</f>
        <v>8</v>
      </c>
      <c r="F25" s="87">
        <v>8</v>
      </c>
      <c r="G25" s="87">
        <v>0</v>
      </c>
      <c r="H25" s="87">
        <f>SUM(I25:J25)</f>
        <v>143</v>
      </c>
      <c r="I25" s="87">
        <v>0</v>
      </c>
      <c r="J25" s="87">
        <v>143</v>
      </c>
      <c r="K25" s="87">
        <f>SUM(L25:M25)</f>
        <v>0</v>
      </c>
      <c r="L25" s="87">
        <v>0</v>
      </c>
      <c r="M25" s="87">
        <v>0</v>
      </c>
      <c r="N25" s="87">
        <f>SUM(O25,+V25,+AC25)</f>
        <v>151</v>
      </c>
      <c r="O25" s="87">
        <f>SUM(P25:U25)</f>
        <v>8</v>
      </c>
      <c r="P25" s="87">
        <v>0</v>
      </c>
      <c r="Q25" s="87">
        <v>0</v>
      </c>
      <c r="R25" s="87">
        <v>0</v>
      </c>
      <c r="S25" s="87">
        <v>0</v>
      </c>
      <c r="T25" s="87">
        <v>8</v>
      </c>
      <c r="U25" s="87">
        <v>0</v>
      </c>
      <c r="V25" s="87">
        <f>SUM(W25:AB25)</f>
        <v>143</v>
      </c>
      <c r="W25" s="87">
        <v>0</v>
      </c>
      <c r="X25" s="87">
        <v>0</v>
      </c>
      <c r="Y25" s="87">
        <v>0</v>
      </c>
      <c r="Z25" s="87">
        <v>0</v>
      </c>
      <c r="AA25" s="87">
        <v>143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22</v>
      </c>
      <c r="B26" s="96" t="s">
        <v>298</v>
      </c>
      <c r="C26" s="85" t="s">
        <v>299</v>
      </c>
      <c r="D26" s="87">
        <f>SUM(E26,+H26,+K26)</f>
        <v>8718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8718</v>
      </c>
      <c r="L26" s="87">
        <v>4433</v>
      </c>
      <c r="M26" s="87">
        <v>4285</v>
      </c>
      <c r="N26" s="87">
        <f>SUM(O26,+V26,+AC26)</f>
        <v>8718</v>
      </c>
      <c r="O26" s="87">
        <f>SUM(P26:U26)</f>
        <v>4433</v>
      </c>
      <c r="P26" s="87">
        <v>0</v>
      </c>
      <c r="Q26" s="87">
        <v>0</v>
      </c>
      <c r="R26" s="87">
        <v>0</v>
      </c>
      <c r="S26" s="87">
        <v>4433</v>
      </c>
      <c r="T26" s="87">
        <v>0</v>
      </c>
      <c r="U26" s="87">
        <v>0</v>
      </c>
      <c r="V26" s="87">
        <f>SUM(W26:AB26)</f>
        <v>4285</v>
      </c>
      <c r="W26" s="87">
        <v>0</v>
      </c>
      <c r="X26" s="87">
        <v>0</v>
      </c>
      <c r="Y26" s="87">
        <v>0</v>
      </c>
      <c r="Z26" s="87">
        <v>4285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6">
    <sortCondition ref="A8:A26"/>
    <sortCondition ref="B8:B26"/>
    <sortCondition ref="C8:C2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5" man="1"/>
    <brk id="31" min="1" max="25" man="1"/>
    <brk id="45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32000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32201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32202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32203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32204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32205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32206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32207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32209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32343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32386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32441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32448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32449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32501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32505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32525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32526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32527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32528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B64D2A-B9C7-48C2-B099-2EB4156C972B}"/>
</file>

<file path=customXml/itemProps2.xml><?xml version="1.0" encoding="utf-8"?>
<ds:datastoreItem xmlns:ds="http://schemas.openxmlformats.org/officeDocument/2006/customXml" ds:itemID="{270DB7A5-1FE5-4781-97DD-10469710239A}"/>
</file>

<file path=customXml/itemProps3.xml><?xml version="1.0" encoding="utf-8"?>
<ds:datastoreItem xmlns:ds="http://schemas.openxmlformats.org/officeDocument/2006/customXml" ds:itemID="{7EC03551-488F-4E6E-9BD0-D2BF085C1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2026-01-14T02:41:32Z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