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31鳥取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水洗化人口等!$A$6:$AD$25</definedName>
    <definedName name="_xlnm.Print_Area" localSheetId="2">し尿集計結果!$A$1:$M$37</definedName>
    <definedName name="_xlnm.Print_Area" localSheetId="1">し尿処理状況!$2:$26</definedName>
    <definedName name="_xlnm.Print_Area" localSheetId="0">水洗化人口等!$2:$26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C8" i="2"/>
  <c r="AC9" i="2"/>
  <c r="AC10" i="2"/>
  <c r="AC11" i="2"/>
  <c r="AC12" i="2"/>
  <c r="N12" i="2" s="1"/>
  <c r="AC13" i="2"/>
  <c r="AC14" i="2"/>
  <c r="AC15" i="2"/>
  <c r="AC16" i="2"/>
  <c r="AC17" i="2"/>
  <c r="AC18" i="2"/>
  <c r="N18" i="2" s="1"/>
  <c r="AC19" i="2"/>
  <c r="AC20" i="2"/>
  <c r="AC21" i="2"/>
  <c r="AC22" i="2"/>
  <c r="AC23" i="2"/>
  <c r="AC24" i="2"/>
  <c r="N24" i="2" s="1"/>
  <c r="AC25" i="2"/>
  <c r="AC26" i="2"/>
  <c r="V8" i="2"/>
  <c r="V9" i="2"/>
  <c r="V10" i="2"/>
  <c r="N10" i="2" s="1"/>
  <c r="V11" i="2"/>
  <c r="N11" i="2" s="1"/>
  <c r="V12" i="2"/>
  <c r="V13" i="2"/>
  <c r="N13" i="2" s="1"/>
  <c r="V14" i="2"/>
  <c r="V15" i="2"/>
  <c r="V16" i="2"/>
  <c r="N16" i="2" s="1"/>
  <c r="V17" i="2"/>
  <c r="N17" i="2" s="1"/>
  <c r="V18" i="2"/>
  <c r="V19" i="2"/>
  <c r="N19" i="2" s="1"/>
  <c r="V20" i="2"/>
  <c r="V21" i="2"/>
  <c r="V22" i="2"/>
  <c r="N22" i="2" s="1"/>
  <c r="V23" i="2"/>
  <c r="N23" i="2" s="1"/>
  <c r="V24" i="2"/>
  <c r="V25" i="2"/>
  <c r="N25" i="2" s="1"/>
  <c r="V26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N8" i="2"/>
  <c r="N9" i="2"/>
  <c r="N14" i="2"/>
  <c r="N15" i="2"/>
  <c r="N20" i="2"/>
  <c r="N21" i="2"/>
  <c r="N26" i="2"/>
  <c r="K8" i="2"/>
  <c r="D8" i="2" s="1"/>
  <c r="K9" i="2"/>
  <c r="K10" i="2"/>
  <c r="K11" i="2"/>
  <c r="K12" i="2"/>
  <c r="K13" i="2"/>
  <c r="K14" i="2"/>
  <c r="D14" i="2" s="1"/>
  <c r="K15" i="2"/>
  <c r="K16" i="2"/>
  <c r="K17" i="2"/>
  <c r="K18" i="2"/>
  <c r="K19" i="2"/>
  <c r="K20" i="2"/>
  <c r="D20" i="2" s="1"/>
  <c r="K21" i="2"/>
  <c r="K22" i="2"/>
  <c r="K23" i="2"/>
  <c r="K24" i="2"/>
  <c r="K25" i="2"/>
  <c r="K26" i="2"/>
  <c r="D26" i="2" s="1"/>
  <c r="H8" i="2"/>
  <c r="H9" i="2"/>
  <c r="D9" i="2" s="1"/>
  <c r="H10" i="2"/>
  <c r="H11" i="2"/>
  <c r="H12" i="2"/>
  <c r="D12" i="2" s="1"/>
  <c r="H13" i="2"/>
  <c r="D13" i="2" s="1"/>
  <c r="H14" i="2"/>
  <c r="H15" i="2"/>
  <c r="D15" i="2" s="1"/>
  <c r="H16" i="2"/>
  <c r="H17" i="2"/>
  <c r="H18" i="2"/>
  <c r="D18" i="2" s="1"/>
  <c r="H19" i="2"/>
  <c r="D19" i="2" s="1"/>
  <c r="H20" i="2"/>
  <c r="H21" i="2"/>
  <c r="D21" i="2" s="1"/>
  <c r="H22" i="2"/>
  <c r="H23" i="2"/>
  <c r="H24" i="2"/>
  <c r="D24" i="2" s="1"/>
  <c r="H25" i="2"/>
  <c r="D25" i="2" s="1"/>
  <c r="H2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D10" i="2"/>
  <c r="D11" i="2"/>
  <c r="D16" i="2"/>
  <c r="D17" i="2"/>
  <c r="D22" i="2"/>
  <c r="D23" i="2"/>
  <c r="T12" i="1"/>
  <c r="T18" i="1"/>
  <c r="T24" i="1"/>
  <c r="P8" i="1"/>
  <c r="I8" i="1" s="1"/>
  <c r="D8" i="1" s="1"/>
  <c r="P9" i="1"/>
  <c r="I9" i="1" s="1"/>
  <c r="D9" i="1" s="1"/>
  <c r="P10" i="1"/>
  <c r="P11" i="1"/>
  <c r="P12" i="1"/>
  <c r="P13" i="1"/>
  <c r="P14" i="1"/>
  <c r="I14" i="1" s="1"/>
  <c r="D14" i="1" s="1"/>
  <c r="P15" i="1"/>
  <c r="I15" i="1" s="1"/>
  <c r="D15" i="1" s="1"/>
  <c r="P16" i="1"/>
  <c r="P17" i="1"/>
  <c r="P18" i="1"/>
  <c r="P19" i="1"/>
  <c r="P20" i="1"/>
  <c r="I20" i="1" s="1"/>
  <c r="D20" i="1" s="1"/>
  <c r="P21" i="1"/>
  <c r="I21" i="1" s="1"/>
  <c r="D21" i="1" s="1"/>
  <c r="P22" i="1"/>
  <c r="P23" i="1"/>
  <c r="P24" i="1"/>
  <c r="P25" i="1"/>
  <c r="P26" i="1"/>
  <c r="I26" i="1" s="1"/>
  <c r="D26" i="1" s="1"/>
  <c r="L12" i="1"/>
  <c r="L13" i="1"/>
  <c r="L18" i="1"/>
  <c r="L19" i="1"/>
  <c r="L24" i="1"/>
  <c r="L25" i="1"/>
  <c r="J12" i="1"/>
  <c r="J18" i="1"/>
  <c r="J24" i="1"/>
  <c r="I10" i="1"/>
  <c r="D10" i="1" s="1"/>
  <c r="I11" i="1"/>
  <c r="D11" i="1" s="1"/>
  <c r="I12" i="1"/>
  <c r="I13" i="1"/>
  <c r="I16" i="1"/>
  <c r="D16" i="1" s="1"/>
  <c r="I17" i="1"/>
  <c r="D17" i="1" s="1"/>
  <c r="I18" i="1"/>
  <c r="I19" i="1"/>
  <c r="I22" i="1"/>
  <c r="D22" i="1" s="1"/>
  <c r="I23" i="1"/>
  <c r="D23" i="1" s="1"/>
  <c r="I24" i="1"/>
  <c r="I25" i="1"/>
  <c r="F12" i="1"/>
  <c r="F18" i="1"/>
  <c r="F24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D12" i="1"/>
  <c r="N12" i="1" s="1"/>
  <c r="D13" i="1"/>
  <c r="J13" i="1" s="1"/>
  <c r="D18" i="1"/>
  <c r="N18" i="1" s="1"/>
  <c r="D19" i="1"/>
  <c r="N19" i="1" s="1"/>
  <c r="D24" i="1"/>
  <c r="N24" i="1" s="1"/>
  <c r="D25" i="1"/>
  <c r="J25" i="1" s="1"/>
  <c r="T22" i="1" l="1"/>
  <c r="F22" i="1"/>
  <c r="N22" i="1"/>
  <c r="L22" i="1"/>
  <c r="J22" i="1"/>
  <c r="L8" i="1"/>
  <c r="J8" i="1"/>
  <c r="T8" i="1"/>
  <c r="F8" i="1"/>
  <c r="N8" i="1"/>
  <c r="F10" i="1"/>
  <c r="T10" i="1"/>
  <c r="N10" i="1"/>
  <c r="L10" i="1"/>
  <c r="J10" i="1"/>
  <c r="J17" i="1"/>
  <c r="T17" i="1"/>
  <c r="F17" i="1"/>
  <c r="N17" i="1"/>
  <c r="L17" i="1"/>
  <c r="N26" i="1"/>
  <c r="L26" i="1"/>
  <c r="J26" i="1"/>
  <c r="T26" i="1"/>
  <c r="F26" i="1"/>
  <c r="N14" i="1"/>
  <c r="L14" i="1"/>
  <c r="J14" i="1"/>
  <c r="T14" i="1"/>
  <c r="F14" i="1"/>
  <c r="J11" i="1"/>
  <c r="T11" i="1"/>
  <c r="F11" i="1"/>
  <c r="N11" i="1"/>
  <c r="L11" i="1"/>
  <c r="N16" i="1"/>
  <c r="L16" i="1"/>
  <c r="J16" i="1"/>
  <c r="T16" i="1"/>
  <c r="F16" i="1"/>
  <c r="T23" i="1"/>
  <c r="F23" i="1"/>
  <c r="N23" i="1"/>
  <c r="L23" i="1"/>
  <c r="J23" i="1"/>
  <c r="T21" i="1"/>
  <c r="N21" i="1"/>
  <c r="L21" i="1"/>
  <c r="J21" i="1"/>
  <c r="F21" i="1"/>
  <c r="N15" i="1"/>
  <c r="L15" i="1"/>
  <c r="F15" i="1"/>
  <c r="J15" i="1"/>
  <c r="T15" i="1"/>
  <c r="N9" i="1"/>
  <c r="L9" i="1"/>
  <c r="J9" i="1"/>
  <c r="T9" i="1"/>
  <c r="F9" i="1"/>
  <c r="L20" i="1"/>
  <c r="J20" i="1"/>
  <c r="T20" i="1"/>
  <c r="F20" i="1"/>
  <c r="N20" i="1"/>
  <c r="N25" i="1"/>
  <c r="N13" i="1"/>
  <c r="F25" i="1"/>
  <c r="F19" i="1"/>
  <c r="F13" i="1"/>
  <c r="T25" i="1"/>
  <c r="T19" i="1"/>
  <c r="T13" i="1"/>
  <c r="J19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AZ7" i="2"/>
  <c r="I7" i="1"/>
  <c r="E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<sst xmlns="http://schemas.openxmlformats.org/spreadsheetml/2006/main" count="665" uniqueCount="300">
  <si>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</si>
  <si>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</si>
  <si>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</si>
  <si>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</si>
  <si>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</si>
  <si>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</si>
  <si>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</si>
  <si>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</si>
  <si>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</si>
  <si>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</si>
  <si>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</si>
  <si>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</si>
  <si>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</si>
  <si>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</si>
  <si>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</si>
  <si>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</si>
  <si>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</si>
  <si>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</si>
  <si>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</si>
  <si>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</si>
  <si>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</si>
  <si>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</si>
  <si>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</si>
  <si>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</si>
  <si>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</si>
  <si>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</si>
  <si>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</si>
  <si>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</si>
  <si>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</si>
  <si>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</si>
  <si>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</si>
  <si>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</si>
  <si>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</si>
  <si>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</si>
  <si>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</si>
  <si>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</si>
  <si>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</si>
  <si>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</si>
  <si>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</si>
  <si>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</si>
  <si>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</si>
  <si>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</si>
  <si>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</si>
  <si>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</si>
  <si>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</si>
  <si>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</si>
  <si>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</si>
  <si>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</si>
  <si>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</si>
  <si>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</si>
  <si>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</si>
  <si>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</si>
  <si>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</si>
  <si>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</si>
  <si>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</si>
  <si>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</si>
  <si>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</si>
  <si>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</si>
  <si>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</si>
  <si>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</si>
  <si>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</si>
  <si>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</si>
  <si>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</si>
  <si>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</si>
  <si>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</si>
  <si>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</si>
  <si>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</si>
  <si>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</si>
  <si>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</si>
  <si>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</si>
  <si>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</si>
  <si>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</si>
  <si>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</si>
  <si>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</si>
  <si>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</si>
  <si>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</si>
  <si>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</si>
  <si>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</si>
  <si>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</si>
  <si>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</si>
  <si>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</si>
  <si>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</si>
  <si>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</si>
  <si>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</si>
  <si>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</si>
  <si>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</si>
  <si>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</si>
  <si>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</si>
  <si>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</si>
  <si>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</si>
  <si>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</si>
  <si>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</si>
  <si>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</si>
  <si>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</si>
  <si>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</si>
  <si>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</si>
  <si>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</si>
  <si>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</si>
  <si>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</si>
  <si>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</si>
  <si>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</si>
  <si>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</si>
  <si>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</si>
  <si>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</si>
  <si>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</si>
  <si>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</si>
  <si>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</si>
  <si>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</si>
  <si>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</si>
  <si>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</si>
  <si>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</si>
  <si>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</si>
  <si>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</si>
  <si>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</si>
  <si>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</si>
  <si>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</si>
  <si>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</si>
  <si>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</si>
  <si>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</si>
  <si>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</si>
  <si>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</si>
  <si>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</si>
  <si>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</si>
  <si>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</si>
  <si>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</si>
  <si>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</si>
  <si>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</si>
  <si>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</si>
  <si>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</si>
  <si>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</si>
  <si>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</si>
  <si>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</si>
  <si>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</si>
  <si>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</si>
  <si>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</si>
  <si>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</si>
  <si>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</si>
  <si>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</si>
  <si>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</si>
  <si>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</si>
  <si>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</si>
  <si>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</si>
  <si>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</si>
  <si>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</si>
  <si>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</si>
  <si>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</si>
  <si>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</si>
  <si>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</si>
  <si>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</si>
  <si>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</si>
  <si>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</si>
  <si>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</si>
  <si>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</si>
  <si>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</si>
  <si>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</si>
  <si>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</si>
  <si>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</si>
  <si>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</si>
  <si>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</si>
  <si>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</si>
  <si>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</si>
  <si>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</si>
  <si>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</si>
  <si>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</si>
  <si>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</si>
  <si>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</si>
  <si>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</si>
  <si>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</si>
  <si>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</si>
  <si>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</si>
  <si>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</si>
  <si>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</si>
  <si>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</si>
  <si>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</si>
  <si>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</si>
  <si>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</si>
  <si>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</si>
  <si>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</si>
  <si>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</si>
  <si>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</si>
  <si>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</si>
  <si>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</si>
  <si>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</si>
  <si>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</si>
  <si>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</si>
  <si>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</si>
  <si>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</si>
  <si>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</si>
  <si>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</si>
  <si>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</si>
  <si>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</si>
  <si>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</si>
  <si>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</si>
  <si>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</si>
  <si>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</si>
  <si>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</si>
  <si>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</si>
  <si>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</si>
  <si>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</si>
  <si>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</si>
  <si>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</si>
  <si>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</si>
  <si>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</si>
  <si>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</si>
  <si>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</si>
  <si>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</si>
  <si>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</si>
  <si>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</si>
  <si>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</si>
  <si>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</si>
  <si>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</si>
  <si>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</si>
  <si>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</si>
  <si>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</si>
  <si>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</si>
  <si>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</si>
  <si>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</si>
  <si>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</si>
  <si>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</si>
  <si>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</si>
  <si>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</si>
  <si>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</si>
  <si>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</si>
  <si>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</si>
  <si>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</si>
  <si>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</si>
  <si>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</si>
  <si>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</si>
  <si>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</si>
  <si>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</si>
  <si>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</si>
  <si>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</si>
  <si>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</si>
  <si>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</si>
  <si>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</si>
  <si>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</si>
  <si>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</si>
  <si>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</si>
  <si>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</si>
  <si>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</si>
  <si>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</si>
  <si>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</si>
  <si>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</si>
  <si>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</si>
  <si>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</si>
  <si>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</si>
  <si>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</si>
  <si>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</si>
  <si>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</si>
  <si>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</si>
  <si>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</si>
  <si>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</si>
  <si>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</si>
  <si>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</si>
  <si>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</si>
  <si>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</si>
  <si>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</si>
  <si>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31000</t>
  </si>
  <si>
    <t>水洗化人口等（令和6年度実績）</t>
    <phoneticPr fontId="3"/>
  </si>
  <si>
    <t>し尿処理の状況（令和6年度実績）</t>
    <phoneticPr fontId="3"/>
  </si>
  <si>
    <t>31201</t>
  </si>
  <si>
    <t>鳥取市</t>
  </si>
  <si>
    <t/>
  </si>
  <si>
    <t>○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</si>
  <si>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</si>
  <si>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</si>
  <si>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</si>
  <si>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</si>
  <si>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</si>
  <si>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</si>
  <si>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</si>
  <si>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</si>
  <si>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</si>
  <si>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</si>
  <si>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</si>
  <si>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</si>
  <si>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</si>
  <si>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</si>
  <si>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</si>
  <si>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</si>
  <si>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</si>
  <si>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</si>
  <si>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</si>
  <si>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</si>
  <si>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</si>
  <si>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</si>
  <si>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</si>
  <si>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</si>
  <si>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</si>
  <si>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</si>
  <si>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</si>
  <si>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南部町</t>
  </si>
  <si>
    <t>31390</t>
  </si>
  <si>
    <t>伯耆町</t>
  </si>
  <si>
    <t>31401</t>
  </si>
  <si>
    <t>日南町</t>
  </si>
  <si>
    <t>31402</t>
  </si>
  <si>
    <t>日野町</t>
  </si>
  <si>
    <t>31403</t>
  </si>
  <si>
    <t>江府町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</si>
</sst>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23</v>
      </c>
      <c r="B7" s="108" t="s">
        <v>257</v>
      </c>
      <c r="C7" s="92" t="s">
        <v>198</v>
      </c>
      <c r="D7" s="93">
        <f>+SUM(E7,+I7)</f>
        <v>534869</v>
      </c>
      <c r="E7" s="93">
        <f>+SUM(G7+H7)</f>
        <v>27859</v>
      </c>
      <c r="F7" s="94">
        <f>IF(D7&gt;0,E7/D7*100,"-")</f>
        <v>5.2085650879000278</v>
      </c>
      <c r="G7" s="93">
        <f>SUM(G$8:G$207)</f>
        <v>26924</v>
      </c>
      <c r="H7" s="93">
        <f>SUM(H$8:H$207)</f>
        <v>935</v>
      </c>
      <c r="I7" s="93">
        <f>+SUM(K7,+M7,O7+P7)</f>
        <v>507010</v>
      </c>
      <c r="J7" s="94">
        <f>IF(D7&gt;0,I7/D7*100,"-")</f>
        <v>94.791434912099973</v>
      </c>
      <c r="K7" s="93">
        <f>SUM(K$8:K$207)</f>
        <v>372805</v>
      </c>
      <c r="L7" s="94">
        <f>IF(D7&gt;0,K7/D7*100,"-")</f>
        <v>69.700244358899099</v>
      </c>
      <c r="M7" s="93">
        <f>SUM(M$8:M$207)</f>
        <v>386</v>
      </c>
      <c r="N7" s="94">
        <f>IF(D7&gt;0,M7/D7*100,"-")</f>
        <v>7.2167203558254456E-2</v>
      </c>
      <c r="O7" s="91">
        <f>SUM(O$8:O$207)</f>
        <v>75297</v>
      </c>
      <c r="P7" s="93">
        <f>SUM(Q7:S7)</f>
        <v>58522</v>
      </c>
      <c r="Q7" s="93">
        <f>SUM(Q$8:Q$207)</f>
        <v>21687</v>
      </c>
      <c r="R7" s="93">
        <f>SUM(R$8:R$207)</f>
        <v>32453</v>
      </c>
      <c r="S7" s="93">
        <f>SUM(S$8:S$207)</f>
        <v>4382</v>
      </c>
      <c r="T7" s="94">
        <f>IF(D7&gt;0,P7/D7*100,"-")</f>
        <v>10.941370690767272</v>
      </c>
      <c r="U7" s="93">
        <f>SUM(U$8:U$207)</f>
        <v>5873</v>
      </c>
      <c r="V7" s="95">
        <f t="shared" ref="V7:AC7" si="0">COUNTIF(V$8:V$207,"○")</f>
        <v>12</v>
      </c>
      <c r="W7" s="95">
        <f t="shared" si="0"/>
        <v>0</v>
      </c>
      <c r="X7" s="95">
        <f t="shared" si="0"/>
        <v>0</v>
      </c>
      <c r="Y7" s="95">
        <f t="shared" si="0"/>
        <v>7</v>
      </c>
      <c r="Z7" s="95">
        <f t="shared" si="0"/>
        <v>11</v>
      </c>
      <c r="AA7" s="95">
        <f t="shared" si="0"/>
        <v>0</v>
      </c>
      <c r="AB7" s="95">
        <f t="shared" si="0"/>
        <v>0</v>
      </c>
      <c r="AC7" s="95">
        <f t="shared" si="0"/>
        <v>8</v>
      </c>
    </row>
    <row r="8" spans="1:31" ht="13.5" customHeight="1">
      <c r="A8" s="85" t="s">
        <v>23</v>
      </c>
      <c r="B8" s="86" t="s">
        <v>260</v>
      </c>
      <c r="C8" s="85" t="s">
        <v>261</v>
      </c>
      <c r="D8" s="87">
        <f>+SUM(E8,+I8)</f>
        <v>179670</v>
      </c>
      <c r="E8" s="87">
        <f>+SUM(G8+H8)</f>
        <v>4618</v>
      </c>
      <c r="F8" s="106">
        <f>IF(D8&gt;0,E8/D8*100,"-")</f>
        <v>2.5702677130294429</v>
      </c>
      <c r="G8" s="87">
        <v>4015</v>
      </c>
      <c r="H8" s="87">
        <v>603</v>
      </c>
      <c r="I8" s="87">
        <f>+SUM(K8,+M8,O8+P8)</f>
        <v>175052</v>
      </c>
      <c r="J8" s="88">
        <f>IF(D8&gt;0,I8/D8*100,"-")</f>
        <v>97.429732286970562</v>
      </c>
      <c r="K8" s="87">
        <v>142398</v>
      </c>
      <c r="L8" s="88">
        <f>IF(D8&gt;0,K8/D8*100,"-")</f>
        <v>79.255301385874105</v>
      </c>
      <c r="M8" s="87">
        <v>386</v>
      </c>
      <c r="N8" s="88">
        <f>IF(D8&gt;0,M8/D8*100,"-")</f>
        <v>0.21483831468803918</v>
      </c>
      <c r="O8" s="87">
        <v>26003</v>
      </c>
      <c r="P8" s="87">
        <f>SUM(Q8:S8)</f>
        <v>6265</v>
      </c>
      <c r="Q8" s="87">
        <v>3245</v>
      </c>
      <c r="R8" s="87">
        <v>3020</v>
      </c>
      <c r="S8" s="87">
        <v>0</v>
      </c>
      <c r="T8" s="88">
        <f>IF(D8&gt;0,P8/D8*100,"-")</f>
        <v>3.4869482940947294</v>
      </c>
      <c r="U8" s="87">
        <v>1864</v>
      </c>
      <c r="V8" s="85"/>
      <c r="W8" s="85"/>
      <c r="X8" s="85"/>
      <c r="Y8" s="85" t="s">
        <v>263</v>
      </c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23</v>
      </c>
      <c r="B9" s="86" t="s">
        <v>264</v>
      </c>
      <c r="C9" s="85" t="s">
        <v>265</v>
      </c>
      <c r="D9" s="87">
        <f>+SUM(E9,+I9)</f>
        <v>144142</v>
      </c>
      <c r="E9" s="87">
        <f>+SUM(G9+H9)</f>
        <v>8237</v>
      </c>
      <c r="F9" s="106">
        <f>IF(D9&gt;0,E9/D9*100,"-")</f>
        <v>5.7145037532433296</v>
      </c>
      <c r="G9" s="87">
        <v>8237</v>
      </c>
      <c r="H9" s="87">
        <v>0</v>
      </c>
      <c r="I9" s="87">
        <f>+SUM(K9,+M9,O9+P9)</f>
        <v>135905</v>
      </c>
      <c r="J9" s="88">
        <f>IF(D9&gt;0,I9/D9*100,"-")</f>
        <v>94.285496246756679</v>
      </c>
      <c r="K9" s="87">
        <v>98299</v>
      </c>
      <c r="L9" s="88">
        <f>IF(D9&gt;0,K9/D9*100,"-")</f>
        <v>68.195945664691763</v>
      </c>
      <c r="M9" s="87">
        <v>0</v>
      </c>
      <c r="N9" s="88">
        <f>IF(D9&gt;0,M9/D9*100,"-")</f>
        <v>0</v>
      </c>
      <c r="O9" s="87">
        <v>12152</v>
      </c>
      <c r="P9" s="87">
        <f>SUM(Q9:S9)</f>
        <v>25454</v>
      </c>
      <c r="Q9" s="87">
        <v>9432</v>
      </c>
      <c r="R9" s="87">
        <v>16022</v>
      </c>
      <c r="S9" s="87">
        <v>0</v>
      </c>
      <c r="T9" s="88">
        <f>IF(D9&gt;0,P9/D9*100,"-")</f>
        <v>17.658975177255762</v>
      </c>
      <c r="U9" s="87">
        <v>1658</v>
      </c>
      <c r="V9" s="85"/>
      <c r="W9" s="85"/>
      <c r="X9" s="85"/>
      <c r="Y9" s="85" t="s">
        <v>263</v>
      </c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23</v>
      </c>
      <c r="B10" s="86" t="s">
        <v>266</v>
      </c>
      <c r="C10" s="85" t="s">
        <v>267</v>
      </c>
      <c r="D10" s="87">
        <f>+SUM(E10,+I10)</f>
        <v>43709</v>
      </c>
      <c r="E10" s="87">
        <f>+SUM(G10+H10)</f>
        <v>3074</v>
      </c>
      <c r="F10" s="106">
        <f>IF(D10&gt;0,E10/D10*100,"-")</f>
        <v>7.0328765242856166</v>
      </c>
      <c r="G10" s="87">
        <v>2789</v>
      </c>
      <c r="H10" s="87">
        <v>285</v>
      </c>
      <c r="I10" s="87">
        <f>+SUM(K10,+M10,O10+P10)</f>
        <v>40635</v>
      </c>
      <c r="J10" s="88">
        <f>IF(D10&gt;0,I10/D10*100,"-")</f>
        <v>92.967123475714388</v>
      </c>
      <c r="K10" s="87">
        <v>30811</v>
      </c>
      <c r="L10" s="88">
        <f>IF(D10&gt;0,K10/D10*100,"-")</f>
        <v>70.491203184698804</v>
      </c>
      <c r="M10" s="87">
        <v>0</v>
      </c>
      <c r="N10" s="88">
        <f>IF(D10&gt;0,M10/D10*100,"-")</f>
        <v>0</v>
      </c>
      <c r="O10" s="87">
        <v>5134</v>
      </c>
      <c r="P10" s="87">
        <f>SUM(Q10:S10)</f>
        <v>4690</v>
      </c>
      <c r="Q10" s="87">
        <v>2234</v>
      </c>
      <c r="R10" s="87">
        <v>2456</v>
      </c>
      <c r="S10" s="87">
        <v>0</v>
      </c>
      <c r="T10" s="88">
        <f>IF(D10&gt;0,P10/D10*100,"-")</f>
        <v>10.730055594957561</v>
      </c>
      <c r="U10" s="87">
        <v>391</v>
      </c>
      <c r="V10" s="85" t="s">
        <v>263</v>
      </c>
      <c r="W10" s="85"/>
      <c r="X10" s="85"/>
      <c r="Y10" s="85"/>
      <c r="Z10" s="85" t="s">
        <v>263</v>
      </c>
      <c r="AA10" s="85"/>
      <c r="AB10" s="85"/>
      <c r="AC10" s="85"/>
      <c r="AD10" s="184" t="s">
        <v>262</v>
      </c>
    </row>
    <row r="11" spans="1:31" ht="13.5" customHeight="1">
      <c r="A11" s="85" t="s">
        <v>23</v>
      </c>
      <c r="B11" s="86" t="s">
        <v>268</v>
      </c>
      <c r="C11" s="85" t="s">
        <v>269</v>
      </c>
      <c r="D11" s="87">
        <f>+SUM(E11,+I11)</f>
        <v>32494</v>
      </c>
      <c r="E11" s="87">
        <f>+SUM(G11+H11)</f>
        <v>2133</v>
      </c>
      <c r="F11" s="106">
        <f>IF(D11&gt;0,E11/D11*100,"-")</f>
        <v>6.5642887917769439</v>
      </c>
      <c r="G11" s="87">
        <v>2133</v>
      </c>
      <c r="H11" s="87">
        <v>0</v>
      </c>
      <c r="I11" s="87">
        <f>+SUM(K11,+M11,O11+P11)</f>
        <v>30361</v>
      </c>
      <c r="J11" s="88">
        <f>IF(D11&gt;0,I11/D11*100,"-")</f>
        <v>93.435711208223054</v>
      </c>
      <c r="K11" s="87">
        <v>23843</v>
      </c>
      <c r="L11" s="88">
        <f>IF(D11&gt;0,K11/D11*100,"-")</f>
        <v>73.376623376623371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6518</v>
      </c>
      <c r="Q11" s="87">
        <v>3989</v>
      </c>
      <c r="R11" s="87">
        <v>2529</v>
      </c>
      <c r="S11" s="87">
        <v>0</v>
      </c>
      <c r="T11" s="88">
        <f>IF(D11&gt;0,P11/D11*100,"-")</f>
        <v>20.05908783159968</v>
      </c>
      <c r="U11" s="87">
        <v>650</v>
      </c>
      <c r="V11" s="85"/>
      <c r="W11" s="85"/>
      <c r="X11" s="85"/>
      <c r="Y11" s="85" t="s">
        <v>263</v>
      </c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23</v>
      </c>
      <c r="B12" s="86" t="s">
        <v>270</v>
      </c>
      <c r="C12" s="85" t="s">
        <v>271</v>
      </c>
      <c r="D12" s="87">
        <f>+SUM(E12,+I12)</f>
        <v>10794</v>
      </c>
      <c r="E12" s="87">
        <f>+SUM(G12+H12)</f>
        <v>334</v>
      </c>
      <c r="F12" s="106">
        <f>IF(D12&gt;0,E12/D12*100,"-")</f>
        <v>3.0943116546229388</v>
      </c>
      <c r="G12" s="87">
        <v>307</v>
      </c>
      <c r="H12" s="87">
        <v>27</v>
      </c>
      <c r="I12" s="87">
        <f>+SUM(K12,+M12,O12+P12)</f>
        <v>10460</v>
      </c>
      <c r="J12" s="88">
        <f>IF(D12&gt;0,I12/D12*100,"-")</f>
        <v>96.905688345377058</v>
      </c>
      <c r="K12" s="87">
        <v>7853</v>
      </c>
      <c r="L12" s="88">
        <f>IF(D12&gt;0,K12/D12*100,"-")</f>
        <v>72.753381508245312</v>
      </c>
      <c r="M12" s="87">
        <v>0</v>
      </c>
      <c r="N12" s="88">
        <f>IF(D12&gt;0,M12/D12*100,"-")</f>
        <v>0</v>
      </c>
      <c r="O12" s="87">
        <v>774</v>
      </c>
      <c r="P12" s="87">
        <f>SUM(Q12:S12)</f>
        <v>1833</v>
      </c>
      <c r="Q12" s="87">
        <v>400</v>
      </c>
      <c r="R12" s="87">
        <v>1433</v>
      </c>
      <c r="S12" s="87">
        <v>0</v>
      </c>
      <c r="T12" s="88">
        <f>IF(D12&gt;0,P12/D12*100,"-")</f>
        <v>16.9816564758199</v>
      </c>
      <c r="U12" s="87">
        <v>158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23</v>
      </c>
      <c r="B13" s="86" t="s">
        <v>272</v>
      </c>
      <c r="C13" s="85" t="s">
        <v>273</v>
      </c>
      <c r="D13" s="87">
        <f>+SUM(E13,+I13)</f>
        <v>2705</v>
      </c>
      <c r="E13" s="87">
        <f>+SUM(G13+H13)</f>
        <v>85</v>
      </c>
      <c r="F13" s="106">
        <f>IF(D13&gt;0,E13/D13*100,"-")</f>
        <v>3.1423290203327174</v>
      </c>
      <c r="G13" s="87">
        <v>85</v>
      </c>
      <c r="H13" s="87">
        <v>0</v>
      </c>
      <c r="I13" s="87">
        <f>+SUM(K13,+M13,O13+P13)</f>
        <v>2620</v>
      </c>
      <c r="J13" s="88">
        <f>IF(D13&gt;0,I13/D13*100,"-")</f>
        <v>96.85767097966729</v>
      </c>
      <c r="K13" s="87">
        <v>2154</v>
      </c>
      <c r="L13" s="88">
        <f>IF(D13&gt;0,K13/D13*100,"-")</f>
        <v>79.630314232902037</v>
      </c>
      <c r="M13" s="87">
        <v>0</v>
      </c>
      <c r="N13" s="88">
        <f>IF(D13&gt;0,M13/D13*100,"-")</f>
        <v>0</v>
      </c>
      <c r="O13" s="87">
        <v>347</v>
      </c>
      <c r="P13" s="87">
        <f>SUM(Q13:S13)</f>
        <v>119</v>
      </c>
      <c r="Q13" s="87">
        <v>94</v>
      </c>
      <c r="R13" s="87">
        <v>25</v>
      </c>
      <c r="S13" s="87">
        <v>0</v>
      </c>
      <c r="T13" s="88">
        <f>IF(D13&gt;0,P13/D13*100,"-")</f>
        <v>4.3992606284658047</v>
      </c>
      <c r="U13" s="87">
        <v>34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23</v>
      </c>
      <c r="B14" s="86" t="s">
        <v>274</v>
      </c>
      <c r="C14" s="85" t="s">
        <v>275</v>
      </c>
      <c r="D14" s="87">
        <f>+SUM(E14,+I14)</f>
        <v>6176</v>
      </c>
      <c r="E14" s="87">
        <f>+SUM(G14+H14)</f>
        <v>537</v>
      </c>
      <c r="F14" s="106">
        <f>IF(D14&gt;0,E14/D14*100,"-")</f>
        <v>8.6949481865284977</v>
      </c>
      <c r="G14" s="87">
        <v>537</v>
      </c>
      <c r="H14" s="87">
        <v>0</v>
      </c>
      <c r="I14" s="87">
        <f>+SUM(K14,+M14,O14+P14)</f>
        <v>5639</v>
      </c>
      <c r="J14" s="88">
        <f>IF(D14&gt;0,I14/D14*100,"-")</f>
        <v>91.305051813471508</v>
      </c>
      <c r="K14" s="87">
        <v>2480</v>
      </c>
      <c r="L14" s="88">
        <f>IF(D14&gt;0,K14/D14*100,"-")</f>
        <v>40.155440414507773</v>
      </c>
      <c r="M14" s="87">
        <v>0</v>
      </c>
      <c r="N14" s="88">
        <f>IF(D14&gt;0,M14/D14*100,"-")</f>
        <v>0</v>
      </c>
      <c r="O14" s="87">
        <v>2667</v>
      </c>
      <c r="P14" s="87">
        <f>SUM(Q14:S14)</f>
        <v>492</v>
      </c>
      <c r="Q14" s="87">
        <v>241</v>
      </c>
      <c r="R14" s="87">
        <v>251</v>
      </c>
      <c r="S14" s="87">
        <v>0</v>
      </c>
      <c r="T14" s="88">
        <f>IF(D14&gt;0,P14/D14*100,"-")</f>
        <v>7.9663212435233168</v>
      </c>
      <c r="U14" s="87">
        <v>110</v>
      </c>
      <c r="V14" s="85"/>
      <c r="W14" s="85"/>
      <c r="X14" s="85"/>
      <c r="Y14" s="85" t="s">
        <v>263</v>
      </c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23</v>
      </c>
      <c r="B15" s="86" t="s">
        <v>276</v>
      </c>
      <c r="C15" s="85" t="s">
        <v>277</v>
      </c>
      <c r="D15" s="87">
        <f>+SUM(E15,+I15)</f>
        <v>15531</v>
      </c>
      <c r="E15" s="87">
        <f>+SUM(G15+H15)</f>
        <v>314</v>
      </c>
      <c r="F15" s="106">
        <f>IF(D15&gt;0,E15/D15*100,"-")</f>
        <v>2.0217629257613807</v>
      </c>
      <c r="G15" s="87">
        <v>314</v>
      </c>
      <c r="H15" s="87">
        <v>0</v>
      </c>
      <c r="I15" s="87">
        <f>+SUM(K15,+M15,O15+P15)</f>
        <v>15217</v>
      </c>
      <c r="J15" s="88">
        <f>IF(D15&gt;0,I15/D15*100,"-")</f>
        <v>97.978237074238621</v>
      </c>
      <c r="K15" s="87">
        <v>6437</v>
      </c>
      <c r="L15" s="88">
        <f>IF(D15&gt;0,K15/D15*100,"-")</f>
        <v>41.446139978108299</v>
      </c>
      <c r="M15" s="87">
        <v>0</v>
      </c>
      <c r="N15" s="88">
        <f>IF(D15&gt;0,M15/D15*100,"-")</f>
        <v>0</v>
      </c>
      <c r="O15" s="87">
        <v>8495</v>
      </c>
      <c r="P15" s="87">
        <f>SUM(Q15:S15)</f>
        <v>285</v>
      </c>
      <c r="Q15" s="87">
        <v>207</v>
      </c>
      <c r="R15" s="87">
        <v>78</v>
      </c>
      <c r="S15" s="87">
        <v>0</v>
      </c>
      <c r="T15" s="88">
        <f>IF(D15&gt;0,P15/D15*100,"-")</f>
        <v>1.8350395982229091</v>
      </c>
      <c r="U15" s="87">
        <v>58</v>
      </c>
      <c r="V15" s="85"/>
      <c r="W15" s="85"/>
      <c r="X15" s="85"/>
      <c r="Y15" s="85" t="s">
        <v>263</v>
      </c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23</v>
      </c>
      <c r="B16" s="86" t="s">
        <v>278</v>
      </c>
      <c r="C16" s="85" t="s">
        <v>279</v>
      </c>
      <c r="D16" s="87">
        <f>+SUM(E16,+I16)</f>
        <v>5691</v>
      </c>
      <c r="E16" s="87">
        <f>+SUM(G16+H16)</f>
        <v>80</v>
      </c>
      <c r="F16" s="106">
        <f>IF(D16&gt;0,E16/D16*100,"-")</f>
        <v>1.4057283429977157</v>
      </c>
      <c r="G16" s="87">
        <v>80</v>
      </c>
      <c r="H16" s="87">
        <v>0</v>
      </c>
      <c r="I16" s="87">
        <f>+SUM(K16,+M16,O16+P16)</f>
        <v>5611</v>
      </c>
      <c r="J16" s="88">
        <f>IF(D16&gt;0,I16/D16*100,"-")</f>
        <v>98.594271657002281</v>
      </c>
      <c r="K16" s="87">
        <v>4014</v>
      </c>
      <c r="L16" s="88">
        <f>IF(D16&gt;0,K16/D16*100,"-")</f>
        <v>70.532419609910377</v>
      </c>
      <c r="M16" s="87">
        <v>0</v>
      </c>
      <c r="N16" s="88">
        <f>IF(D16&gt;0,M16/D16*100,"-")</f>
        <v>0</v>
      </c>
      <c r="O16" s="87">
        <v>1019</v>
      </c>
      <c r="P16" s="87">
        <f>SUM(Q16:S16)</f>
        <v>578</v>
      </c>
      <c r="Q16" s="87">
        <v>0</v>
      </c>
      <c r="R16" s="87">
        <v>578</v>
      </c>
      <c r="S16" s="87">
        <v>0</v>
      </c>
      <c r="T16" s="88">
        <f>IF(D16&gt;0,P16/D16*100,"-")</f>
        <v>10.156387278158496</v>
      </c>
      <c r="U16" s="87">
        <v>80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23</v>
      </c>
      <c r="B17" s="86" t="s">
        <v>280</v>
      </c>
      <c r="C17" s="85" t="s">
        <v>281</v>
      </c>
      <c r="D17" s="87">
        <f>+SUM(E17,+I17)</f>
        <v>16135</v>
      </c>
      <c r="E17" s="87">
        <f>+SUM(G17+H17)</f>
        <v>258</v>
      </c>
      <c r="F17" s="106">
        <f>IF(D17&gt;0,E17/D17*100,"-")</f>
        <v>1.5990083669042456</v>
      </c>
      <c r="G17" s="87">
        <v>258</v>
      </c>
      <c r="H17" s="87">
        <v>0</v>
      </c>
      <c r="I17" s="87">
        <f>+SUM(K17,+M17,O17+P17)</f>
        <v>15877</v>
      </c>
      <c r="J17" s="88">
        <f>IF(D17&gt;0,I17/D17*100,"-")</f>
        <v>98.400991633095757</v>
      </c>
      <c r="K17" s="87">
        <v>13812</v>
      </c>
      <c r="L17" s="88">
        <f>IF(D17&gt;0,K17/D17*100,"-")</f>
        <v>85.602726991013327</v>
      </c>
      <c r="M17" s="87">
        <v>0</v>
      </c>
      <c r="N17" s="88">
        <f>IF(D17&gt;0,M17/D17*100,"-")</f>
        <v>0</v>
      </c>
      <c r="O17" s="87">
        <v>1943</v>
      </c>
      <c r="P17" s="87">
        <f>SUM(Q17:S17)</f>
        <v>122</v>
      </c>
      <c r="Q17" s="87">
        <v>56</v>
      </c>
      <c r="R17" s="87">
        <v>66</v>
      </c>
      <c r="S17" s="87">
        <v>0</v>
      </c>
      <c r="T17" s="88">
        <f>IF(D17&gt;0,P17/D17*100,"-")</f>
        <v>0.75612023551286023</v>
      </c>
      <c r="U17" s="87">
        <v>92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23</v>
      </c>
      <c r="B18" s="86" t="s">
        <v>282</v>
      </c>
      <c r="C18" s="85" t="s">
        <v>283</v>
      </c>
      <c r="D18" s="87">
        <f>+SUM(E18,+I18)</f>
        <v>15883</v>
      </c>
      <c r="E18" s="87">
        <f>+SUM(G18+H18)</f>
        <v>2100</v>
      </c>
      <c r="F18" s="106">
        <f>IF(D18&gt;0,E18/D18*100,"-")</f>
        <v>13.221683561040107</v>
      </c>
      <c r="G18" s="87">
        <v>2100</v>
      </c>
      <c r="H18" s="87">
        <v>0</v>
      </c>
      <c r="I18" s="87">
        <f>+SUM(K18,+M18,O18+P18)</f>
        <v>13783</v>
      </c>
      <c r="J18" s="88">
        <f>IF(D18&gt;0,I18/D18*100,"-")</f>
        <v>86.778316438959891</v>
      </c>
      <c r="K18" s="87">
        <v>9863</v>
      </c>
      <c r="L18" s="88">
        <f>IF(D18&gt;0,K18/D18*100,"-")</f>
        <v>62.097840458351698</v>
      </c>
      <c r="M18" s="87">
        <v>0</v>
      </c>
      <c r="N18" s="88">
        <f>IF(D18&gt;0,M18/D18*100,"-")</f>
        <v>0</v>
      </c>
      <c r="O18" s="87">
        <v>2854</v>
      </c>
      <c r="P18" s="87">
        <f>SUM(Q18:S18)</f>
        <v>1066</v>
      </c>
      <c r="Q18" s="87">
        <v>637</v>
      </c>
      <c r="R18" s="87">
        <v>429</v>
      </c>
      <c r="S18" s="87">
        <v>0</v>
      </c>
      <c r="T18" s="88">
        <f>IF(D18&gt;0,P18/D18*100,"-")</f>
        <v>6.7115784171755966</v>
      </c>
      <c r="U18" s="87">
        <v>285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23</v>
      </c>
      <c r="B19" s="86" t="s">
        <v>284</v>
      </c>
      <c r="C19" s="85" t="s">
        <v>285</v>
      </c>
      <c r="D19" s="87">
        <f>+SUM(E19,+I19)</f>
        <v>14150</v>
      </c>
      <c r="E19" s="87">
        <f>+SUM(G19+H19)</f>
        <v>413</v>
      </c>
      <c r="F19" s="106">
        <f>IF(D19&gt;0,E19/D19*100,"-")</f>
        <v>2.9187279151943462</v>
      </c>
      <c r="G19" s="87">
        <v>403</v>
      </c>
      <c r="H19" s="87">
        <v>10</v>
      </c>
      <c r="I19" s="87">
        <f>+SUM(K19,+M19,O19+P19)</f>
        <v>13737</v>
      </c>
      <c r="J19" s="88">
        <f>IF(D19&gt;0,I19/D19*100,"-")</f>
        <v>97.081272084805661</v>
      </c>
      <c r="K19" s="87">
        <v>12669</v>
      </c>
      <c r="L19" s="88">
        <f>IF(D19&gt;0,K19/D19*100,"-")</f>
        <v>89.533568904593636</v>
      </c>
      <c r="M19" s="87">
        <v>0</v>
      </c>
      <c r="N19" s="88">
        <f>IF(D19&gt;0,M19/D19*100,"-")</f>
        <v>0</v>
      </c>
      <c r="O19" s="87">
        <v>212</v>
      </c>
      <c r="P19" s="87">
        <f>SUM(Q19:S19)</f>
        <v>856</v>
      </c>
      <c r="Q19" s="87">
        <v>649</v>
      </c>
      <c r="R19" s="87">
        <v>207</v>
      </c>
      <c r="S19" s="87">
        <v>0</v>
      </c>
      <c r="T19" s="88">
        <f>IF(D19&gt;0,P19/D19*100,"-")</f>
        <v>6.0494699646643104</v>
      </c>
      <c r="U19" s="87">
        <v>108</v>
      </c>
      <c r="V19" s="85"/>
      <c r="W19" s="85"/>
      <c r="X19" s="85"/>
      <c r="Y19" s="85" t="s">
        <v>263</v>
      </c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23</v>
      </c>
      <c r="B20" s="86" t="s">
        <v>286</v>
      </c>
      <c r="C20" s="85" t="s">
        <v>287</v>
      </c>
      <c r="D20" s="87">
        <f>+SUM(E20,+I20)</f>
        <v>3609</v>
      </c>
      <c r="E20" s="87">
        <f>+SUM(G20+H20)</f>
        <v>38</v>
      </c>
      <c r="F20" s="106">
        <f>IF(D20&gt;0,E20/D20*100,"-")</f>
        <v>1.0529232474369632</v>
      </c>
      <c r="G20" s="87">
        <v>38</v>
      </c>
      <c r="H20" s="87">
        <v>0</v>
      </c>
      <c r="I20" s="87">
        <f>+SUM(K20,+M20,O20+P20)</f>
        <v>3571</v>
      </c>
      <c r="J20" s="88">
        <f>IF(D20&gt;0,I20/D20*100,"-")</f>
        <v>98.947076752563035</v>
      </c>
      <c r="K20" s="87">
        <v>3532</v>
      </c>
      <c r="L20" s="88">
        <f>IF(D20&gt;0,K20/D20*100,"-")</f>
        <v>97.866444998614583</v>
      </c>
      <c r="M20" s="87">
        <v>0</v>
      </c>
      <c r="N20" s="88">
        <f>IF(D20&gt;0,M20/D20*100,"-")</f>
        <v>0</v>
      </c>
      <c r="O20" s="87">
        <v>0</v>
      </c>
      <c r="P20" s="87">
        <f>SUM(Q20:S20)</f>
        <v>39</v>
      </c>
      <c r="Q20" s="87">
        <v>11</v>
      </c>
      <c r="R20" s="87">
        <v>28</v>
      </c>
      <c r="S20" s="87">
        <v>0</v>
      </c>
      <c r="T20" s="88">
        <f>IF(D20&gt;0,P20/D20*100,"-")</f>
        <v>1.0806317539484622</v>
      </c>
      <c r="U20" s="87">
        <v>29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23</v>
      </c>
      <c r="B21" s="86" t="s">
        <v>288</v>
      </c>
      <c r="C21" s="85" t="s">
        <v>289</v>
      </c>
      <c r="D21" s="87">
        <f>+SUM(E21,+I21)</f>
        <v>14829</v>
      </c>
      <c r="E21" s="87">
        <f>+SUM(G21+H21)</f>
        <v>1678</v>
      </c>
      <c r="F21" s="106">
        <f>IF(D21&gt;0,E21/D21*100,"-")</f>
        <v>11.315665250522624</v>
      </c>
      <c r="G21" s="87">
        <v>1678</v>
      </c>
      <c r="H21" s="87">
        <v>0</v>
      </c>
      <c r="I21" s="87">
        <f>+SUM(K21,+M21,O21+P21)</f>
        <v>13151</v>
      </c>
      <c r="J21" s="88">
        <f>IF(D21&gt;0,I21/D21*100,"-")</f>
        <v>88.684334749477372</v>
      </c>
      <c r="K21" s="87">
        <v>5514</v>
      </c>
      <c r="L21" s="88">
        <f>IF(D21&gt;0,K21/D21*100,"-")</f>
        <v>37.183896419178637</v>
      </c>
      <c r="M21" s="87">
        <v>0</v>
      </c>
      <c r="N21" s="88">
        <f>IF(D21&gt;0,M21/D21*100,"-")</f>
        <v>0</v>
      </c>
      <c r="O21" s="87">
        <v>6671</v>
      </c>
      <c r="P21" s="87">
        <f>SUM(Q21:S21)</f>
        <v>966</v>
      </c>
      <c r="Q21" s="87">
        <v>388</v>
      </c>
      <c r="R21" s="87">
        <v>578</v>
      </c>
      <c r="S21" s="87">
        <v>0</v>
      </c>
      <c r="T21" s="88">
        <f>IF(D21&gt;0,P21/D21*100,"-")</f>
        <v>6.5142625935666594</v>
      </c>
      <c r="U21" s="87">
        <v>146</v>
      </c>
      <c r="V21" s="85" t="s">
        <v>263</v>
      </c>
      <c r="W21" s="85"/>
      <c r="X21" s="85"/>
      <c r="Y21" s="85"/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23</v>
      </c>
      <c r="B22" s="86" t="s">
        <v>290</v>
      </c>
      <c r="C22" s="85" t="s">
        <v>291</v>
      </c>
      <c r="D22" s="87">
        <f>+SUM(E22,+I22)</f>
        <v>10133</v>
      </c>
      <c r="E22" s="87">
        <f>+SUM(G22+H22)</f>
        <v>1135</v>
      </c>
      <c r="F22" s="106">
        <f>IF(D22&gt;0,E22/D22*100,"-")</f>
        <v>11.201026349550972</v>
      </c>
      <c r="G22" s="87">
        <v>1135</v>
      </c>
      <c r="H22" s="87">
        <v>0</v>
      </c>
      <c r="I22" s="87">
        <f>+SUM(K22,+M22,O22+P22)</f>
        <v>8998</v>
      </c>
      <c r="J22" s="88">
        <f>IF(D22&gt;0,I22/D22*100,"-")</f>
        <v>88.798973650449028</v>
      </c>
      <c r="K22" s="87">
        <v>2911</v>
      </c>
      <c r="L22" s="88">
        <f>IF(D22&gt;0,K22/D22*100,"-")</f>
        <v>28.727918681535574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6087</v>
      </c>
      <c r="Q22" s="87">
        <v>0</v>
      </c>
      <c r="R22" s="87">
        <v>1705</v>
      </c>
      <c r="S22" s="87">
        <v>4382</v>
      </c>
      <c r="T22" s="88">
        <f>IF(D22&gt;0,P22/D22*100,"-")</f>
        <v>60.071054968913451</v>
      </c>
      <c r="U22" s="87">
        <v>96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23</v>
      </c>
      <c r="B23" s="86" t="s">
        <v>292</v>
      </c>
      <c r="C23" s="85" t="s">
        <v>293</v>
      </c>
      <c r="D23" s="87">
        <f>+SUM(E23,+I23)</f>
        <v>10188</v>
      </c>
      <c r="E23" s="87">
        <f>+SUM(G23+H23)</f>
        <v>1628</v>
      </c>
      <c r="F23" s="106">
        <f>IF(D23&gt;0,E23/D23*100,"-")</f>
        <v>15.979583824106792</v>
      </c>
      <c r="G23" s="87">
        <v>1618</v>
      </c>
      <c r="H23" s="87">
        <v>10</v>
      </c>
      <c r="I23" s="87">
        <f>+SUM(K23,+M23,O23+P23)</f>
        <v>8560</v>
      </c>
      <c r="J23" s="88">
        <f>IF(D23&gt;0,I23/D23*100,"-")</f>
        <v>84.020416175893203</v>
      </c>
      <c r="K23" s="87">
        <v>3681</v>
      </c>
      <c r="L23" s="88">
        <f>IF(D23&gt;0,K23/D23*100,"-")</f>
        <v>36.130742049469966</v>
      </c>
      <c r="M23" s="87">
        <v>0</v>
      </c>
      <c r="N23" s="88">
        <f>IF(D23&gt;0,M23/D23*100,"-")</f>
        <v>0</v>
      </c>
      <c r="O23" s="87">
        <v>4193</v>
      </c>
      <c r="P23" s="87">
        <f>SUM(Q23:S23)</f>
        <v>686</v>
      </c>
      <c r="Q23" s="87">
        <v>0</v>
      </c>
      <c r="R23" s="87">
        <v>686</v>
      </c>
      <c r="S23" s="87">
        <v>0</v>
      </c>
      <c r="T23" s="88">
        <f>IF(D23&gt;0,P23/D23*100,"-")</f>
        <v>6.733411857086768</v>
      </c>
      <c r="U23" s="87">
        <v>48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23</v>
      </c>
      <c r="B24" s="86" t="s">
        <v>294</v>
      </c>
      <c r="C24" s="85" t="s">
        <v>295</v>
      </c>
      <c r="D24" s="87">
        <f>+SUM(E24,+I24)</f>
        <v>3910</v>
      </c>
      <c r="E24" s="87">
        <f>+SUM(G24+H24)</f>
        <v>647</v>
      </c>
      <c r="F24" s="106">
        <f>IF(D24&gt;0,E24/D24*100,"-")</f>
        <v>16.547314578005114</v>
      </c>
      <c r="G24" s="87">
        <v>647</v>
      </c>
      <c r="H24" s="87">
        <v>0</v>
      </c>
      <c r="I24" s="87">
        <f>+SUM(K24,+M24,O24+P24)</f>
        <v>3263</v>
      </c>
      <c r="J24" s="88">
        <f>IF(D24&gt;0,I24/D24*100,"-")</f>
        <v>83.452685421994886</v>
      </c>
      <c r="K24" s="87">
        <v>0</v>
      </c>
      <c r="L24" s="88">
        <f>IF(D24&gt;0,K24/D24*100,"-")</f>
        <v>0</v>
      </c>
      <c r="M24" s="87">
        <v>0</v>
      </c>
      <c r="N24" s="88">
        <f>IF(D24&gt;0,M24/D24*100,"-")</f>
        <v>0</v>
      </c>
      <c r="O24" s="87">
        <v>1502</v>
      </c>
      <c r="P24" s="87">
        <f>SUM(Q24:S24)</f>
        <v>1761</v>
      </c>
      <c r="Q24" s="87">
        <v>38</v>
      </c>
      <c r="R24" s="87">
        <v>1723</v>
      </c>
      <c r="S24" s="87">
        <v>0</v>
      </c>
      <c r="T24" s="88">
        <f>IF(D24&gt;0,P24/D24*100,"-")</f>
        <v>45.038363171355499</v>
      </c>
      <c r="U24" s="87">
        <v>24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23</v>
      </c>
      <c r="B25" s="86" t="s">
        <v>296</v>
      </c>
      <c r="C25" s="85" t="s">
        <v>297</v>
      </c>
      <c r="D25" s="87">
        <f>+SUM(E25,+I25)</f>
        <v>2609</v>
      </c>
      <c r="E25" s="87">
        <f>+SUM(G25+H25)</f>
        <v>371</v>
      </c>
      <c r="F25" s="106">
        <f>IF(D25&gt;0,E25/D25*100,"-")</f>
        <v>14.220007665772327</v>
      </c>
      <c r="G25" s="87">
        <v>371</v>
      </c>
      <c r="H25" s="87">
        <v>0</v>
      </c>
      <c r="I25" s="87">
        <f>+SUM(K25,+M25,O25+P25)</f>
        <v>2238</v>
      </c>
      <c r="J25" s="88">
        <f>IF(D25&gt;0,I25/D25*100,"-")</f>
        <v>85.779992334227671</v>
      </c>
      <c r="K25" s="87">
        <v>1128</v>
      </c>
      <c r="L25" s="88">
        <f>IF(D25&gt;0,K25/D25*100,"-")</f>
        <v>43.234955921809117</v>
      </c>
      <c r="M25" s="87">
        <v>0</v>
      </c>
      <c r="N25" s="88">
        <f>IF(D25&gt;0,M25/D25*100,"-")</f>
        <v>0</v>
      </c>
      <c r="O25" s="87">
        <v>539</v>
      </c>
      <c r="P25" s="87">
        <f>SUM(Q25:S25)</f>
        <v>571</v>
      </c>
      <c r="Q25" s="87">
        <v>50</v>
      </c>
      <c r="R25" s="87">
        <v>521</v>
      </c>
      <c r="S25" s="87">
        <v>0</v>
      </c>
      <c r="T25" s="88">
        <f>IF(D25&gt;0,P25/D25*100,"-")</f>
        <v>21.885779992334228</v>
      </c>
      <c r="U25" s="87">
        <v>27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23</v>
      </c>
      <c r="B26" s="86" t="s">
        <v>298</v>
      </c>
      <c r="C26" s="85" t="s">
        <v>299</v>
      </c>
      <c r="D26" s="87">
        <f>+SUM(E26,+I26)</f>
        <v>2511</v>
      </c>
      <c r="E26" s="87">
        <f>+SUM(G26+H26)</f>
        <v>179</v>
      </c>
      <c r="F26" s="106">
        <f>IF(D26&gt;0,E26/D26*100,"-")</f>
        <v>7.1286340103544399</v>
      </c>
      <c r="G26" s="87">
        <v>179</v>
      </c>
      <c r="H26" s="87">
        <v>0</v>
      </c>
      <c r="I26" s="87">
        <f>+SUM(K26,+M26,O26+P26)</f>
        <v>2332</v>
      </c>
      <c r="J26" s="88">
        <f>IF(D26&gt;0,I26/D26*100,"-")</f>
        <v>92.871365989645554</v>
      </c>
      <c r="K26" s="87">
        <v>1406</v>
      </c>
      <c r="L26" s="88">
        <f>IF(D26&gt;0,K26/D26*100,"-")</f>
        <v>55.993628036638789</v>
      </c>
      <c r="M26" s="87">
        <v>0</v>
      </c>
      <c r="N26" s="88">
        <f>IF(D26&gt;0,M26/D26*100,"-")</f>
        <v>0</v>
      </c>
      <c r="O26" s="87">
        <v>792</v>
      </c>
      <c r="P26" s="87">
        <f>SUM(Q26:S26)</f>
        <v>134</v>
      </c>
      <c r="Q26" s="87">
        <v>16</v>
      </c>
      <c r="R26" s="87">
        <v>118</v>
      </c>
      <c r="S26" s="87">
        <v>0</v>
      </c>
      <c r="T26" s="88">
        <f>IF(D26&gt;0,P26/D26*100,"-")</f>
        <v>5.3365193150139385</v>
      </c>
      <c r="U26" s="87">
        <v>15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/>
      <c r="B27" s="86"/>
      <c r="C27" s="85"/>
      <c r="D27" s="87"/>
      <c r="E27" s="87"/>
      <c r="F27" s="106"/>
      <c r="G27" s="87"/>
      <c r="H27" s="87"/>
      <c r="I27" s="87"/>
      <c r="J27" s="88"/>
      <c r="K27" s="87"/>
      <c r="L27" s="88"/>
      <c r="M27" s="87"/>
      <c r="N27" s="88"/>
      <c r="O27" s="87"/>
      <c r="P27" s="87"/>
      <c r="Q27" s="87"/>
      <c r="R27" s="87"/>
      <c r="S27" s="87"/>
      <c r="T27" s="88"/>
      <c r="U27" s="87"/>
      <c r="V27" s="85"/>
      <c r="W27" s="85"/>
      <c r="X27" s="85"/>
      <c r="Y27" s="85"/>
      <c r="Z27" s="85"/>
      <c r="AA27" s="85"/>
      <c r="AB27" s="85"/>
      <c r="AC27" s="85"/>
    </row>
    <row r="28" spans="1:30" ht="13.5" customHeight="1">
      <c r="A28" s="85"/>
      <c r="B28" s="86"/>
      <c r="C28" s="85"/>
      <c r="D28" s="87"/>
      <c r="E28" s="87"/>
      <c r="F28" s="106"/>
      <c r="G28" s="87"/>
      <c r="H28" s="87"/>
      <c r="I28" s="87"/>
      <c r="J28" s="88"/>
      <c r="K28" s="87"/>
      <c r="L28" s="88"/>
      <c r="M28" s="87"/>
      <c r="N28" s="88"/>
      <c r="O28" s="87"/>
      <c r="P28" s="87"/>
      <c r="Q28" s="87"/>
      <c r="R28" s="87"/>
      <c r="S28" s="87"/>
      <c r="T28" s="88"/>
      <c r="U28" s="87"/>
      <c r="V28" s="85"/>
      <c r="W28" s="85"/>
      <c r="X28" s="85"/>
      <c r="Y28" s="85"/>
      <c r="Z28" s="85"/>
      <c r="AA28" s="85"/>
      <c r="AB28" s="85"/>
      <c r="AC28" s="85"/>
    </row>
    <row r="29" spans="1:30" ht="13.5" customHeight="1">
      <c r="A29" s="85"/>
      <c r="B29" s="86"/>
      <c r="C29" s="85"/>
      <c r="D29" s="87"/>
      <c r="E29" s="87"/>
      <c r="F29" s="106"/>
      <c r="G29" s="87"/>
      <c r="H29" s="87"/>
      <c r="I29" s="87"/>
      <c r="J29" s="88"/>
      <c r="K29" s="87"/>
      <c r="L29" s="88"/>
      <c r="M29" s="87"/>
      <c r="N29" s="88"/>
      <c r="O29" s="87"/>
      <c r="P29" s="87"/>
      <c r="Q29" s="87"/>
      <c r="R29" s="87"/>
      <c r="S29" s="87"/>
      <c r="T29" s="88"/>
      <c r="U29" s="87"/>
      <c r="V29" s="85"/>
      <c r="W29" s="85"/>
      <c r="X29" s="85"/>
      <c r="Y29" s="85"/>
      <c r="Z29" s="85"/>
      <c r="AA29" s="85"/>
      <c r="AB29" s="85"/>
      <c r="AC29" s="85"/>
    </row>
    <row r="30" spans="1:30" ht="13.5" customHeight="1">
      <c r="A30" s="85"/>
      <c r="B30" s="86"/>
      <c r="C30" s="85"/>
      <c r="D30" s="87"/>
      <c r="E30" s="87"/>
      <c r="F30" s="106"/>
      <c r="G30" s="87"/>
      <c r="H30" s="87"/>
      <c r="I30" s="87"/>
      <c r="J30" s="88"/>
      <c r="K30" s="87"/>
      <c r="L30" s="88"/>
      <c r="M30" s="87"/>
      <c r="N30" s="88"/>
      <c r="O30" s="87"/>
      <c r="P30" s="87"/>
      <c r="Q30" s="87"/>
      <c r="R30" s="87"/>
      <c r="S30" s="87"/>
      <c r="T30" s="88"/>
      <c r="U30" s="87"/>
      <c r="V30" s="85"/>
      <c r="W30" s="85"/>
      <c r="X30" s="85"/>
      <c r="Y30" s="85"/>
      <c r="Z30" s="85"/>
      <c r="AA30" s="85"/>
      <c r="AB30" s="85"/>
      <c r="AC30" s="85"/>
    </row>
    <row r="31" spans="1:30" ht="13.5" customHeight="1">
      <c r="A31" s="85"/>
      <c r="B31" s="86"/>
      <c r="C31" s="85"/>
      <c r="D31" s="87"/>
      <c r="E31" s="87"/>
      <c r="F31" s="106"/>
      <c r="G31" s="87"/>
      <c r="H31" s="87"/>
      <c r="I31" s="87"/>
      <c r="J31" s="88"/>
      <c r="K31" s="87"/>
      <c r="L31" s="88"/>
      <c r="M31" s="87"/>
      <c r="N31" s="88"/>
      <c r="O31" s="87"/>
      <c r="P31" s="87"/>
      <c r="Q31" s="87"/>
      <c r="R31" s="87"/>
      <c r="S31" s="87"/>
      <c r="T31" s="88"/>
      <c r="U31" s="87"/>
      <c r="V31" s="85"/>
      <c r="W31" s="85"/>
      <c r="X31" s="85"/>
      <c r="Y31" s="85"/>
      <c r="Z31" s="85"/>
      <c r="AA31" s="85"/>
      <c r="AB31" s="85"/>
      <c r="AC31" s="85"/>
    </row>
    <row r="32" spans="1:30" ht="13.5" customHeight="1">
      <c r="A32" s="85"/>
      <c r="B32" s="86"/>
      <c r="C32" s="85"/>
      <c r="D32" s="87"/>
      <c r="E32" s="87"/>
      <c r="F32" s="106"/>
      <c r="G32" s="87"/>
      <c r="H32" s="87"/>
      <c r="I32" s="87"/>
      <c r="J32" s="88"/>
      <c r="K32" s="87"/>
      <c r="L32" s="88"/>
      <c r="M32" s="87"/>
      <c r="N32" s="88"/>
      <c r="O32" s="87"/>
      <c r="P32" s="87"/>
      <c r="Q32" s="87"/>
      <c r="R32" s="87"/>
      <c r="S32" s="87"/>
      <c r="T32" s="88"/>
      <c r="U32" s="87"/>
      <c r="V32" s="85"/>
      <c r="W32" s="85"/>
      <c r="X32" s="85"/>
      <c r="Y32" s="85"/>
      <c r="Z32" s="85"/>
      <c r="AA32" s="85"/>
      <c r="AB32" s="85"/>
      <c r="AC32" s="85"/>
    </row>
    <row r="33" spans="1:29" ht="13.5" customHeight="1">
      <c r="A33" s="85"/>
      <c r="B33" s="86"/>
      <c r="C33" s="85"/>
      <c r="D33" s="87"/>
      <c r="E33" s="87"/>
      <c r="F33" s="106"/>
      <c r="G33" s="87"/>
      <c r="H33" s="87"/>
      <c r="I33" s="87"/>
      <c r="J33" s="88"/>
      <c r="K33" s="87"/>
      <c r="L33" s="88"/>
      <c r="M33" s="87"/>
      <c r="N33" s="88"/>
      <c r="O33" s="87"/>
      <c r="P33" s="87"/>
      <c r="Q33" s="87"/>
      <c r="R33" s="87"/>
      <c r="S33" s="87"/>
      <c r="T33" s="88"/>
      <c r="U33" s="87"/>
      <c r="V33" s="85"/>
      <c r="W33" s="85"/>
      <c r="X33" s="85"/>
      <c r="Y33" s="85"/>
      <c r="Z33" s="85"/>
      <c r="AA33" s="85"/>
      <c r="AB33" s="85"/>
      <c r="AC33" s="85"/>
    </row>
    <row r="34" spans="1:29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29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29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29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29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29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29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29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29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29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29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29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29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29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29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26">
    <sortCondition ref="A8:A26"/>
    <sortCondition ref="B8:B26"/>
    <sortCondition ref="C8:C26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鳥取県</v>
      </c>
      <c r="B7" s="90" t="str">
        <f>水洗化人口等!B7</f>
        <v>31000</v>
      </c>
      <c r="C7" s="89" t="s">
        <v>198</v>
      </c>
      <c r="D7" s="91">
        <f>SUM(E7,+H7,+K7)</f>
        <v>99312</v>
      </c>
      <c r="E7" s="91">
        <f>SUM(F7:G7)</f>
        <v>2261</v>
      </c>
      <c r="F7" s="91">
        <f>SUM(F$8:F$207)</f>
        <v>117</v>
      </c>
      <c r="G7" s="91">
        <f>SUM(G$8:G$207)</f>
        <v>2144</v>
      </c>
      <c r="H7" s="91">
        <f>SUM(I7:J7)</f>
        <v>1202</v>
      </c>
      <c r="I7" s="91">
        <f>SUM(I$8:I$207)</f>
        <v>1202</v>
      </c>
      <c r="J7" s="91">
        <f>SUM(J$8:J$207)</f>
        <v>0</v>
      </c>
      <c r="K7" s="91">
        <f>SUM(L7:M7)</f>
        <v>95849</v>
      </c>
      <c r="L7" s="91">
        <f>SUM(L$8:L$207)</f>
        <v>16013</v>
      </c>
      <c r="M7" s="91">
        <f>SUM(M$8:M$207)</f>
        <v>79836</v>
      </c>
      <c r="N7" s="91">
        <f>SUM(O7,+V7,+AC7)</f>
        <v>99778</v>
      </c>
      <c r="O7" s="91">
        <f>SUM(P7:U7)</f>
        <v>17332</v>
      </c>
      <c r="P7" s="91">
        <f t="shared" ref="P7:U7" si="0">SUM(P$8:P$207)</f>
        <v>15550</v>
      </c>
      <c r="Q7" s="91">
        <f t="shared" si="0"/>
        <v>0</v>
      </c>
      <c r="R7" s="91">
        <f t="shared" si="0"/>
        <v>0</v>
      </c>
      <c r="S7" s="91">
        <f t="shared" si="0"/>
        <v>1782</v>
      </c>
      <c r="T7" s="91">
        <f t="shared" si="0"/>
        <v>0</v>
      </c>
      <c r="U7" s="91">
        <f t="shared" si="0"/>
        <v>0</v>
      </c>
      <c r="V7" s="91">
        <f>SUM(W7:AB7)</f>
        <v>81980</v>
      </c>
      <c r="W7" s="91">
        <f t="shared" ref="W7:AB7" si="1">SUM(W$8:W$207)</f>
        <v>77516</v>
      </c>
      <c r="X7" s="91">
        <f t="shared" si="1"/>
        <v>0</v>
      </c>
      <c r="Y7" s="91">
        <f t="shared" si="1"/>
        <v>0</v>
      </c>
      <c r="Z7" s="91">
        <f t="shared" si="1"/>
        <v>4464</v>
      </c>
      <c r="AA7" s="91">
        <f t="shared" si="1"/>
        <v>0</v>
      </c>
      <c r="AB7" s="91">
        <f t="shared" si="1"/>
        <v>0</v>
      </c>
      <c r="AC7" s="91">
        <f>SUM(AD7:AE7)</f>
        <v>466</v>
      </c>
      <c r="AD7" s="91">
        <f>SUM(AD$8:AD$207)</f>
        <v>466</v>
      </c>
      <c r="AE7" s="91">
        <f>SUM(AE$8:AE$207)</f>
        <v>0</v>
      </c>
      <c r="AF7" s="91">
        <f>SUM(AG7:AI7)</f>
        <v>3253</v>
      </c>
      <c r="AG7" s="91">
        <f>SUM(AG$8:AG$207)</f>
        <v>3253</v>
      </c>
      <c r="AH7" s="91">
        <f>SUM(AH$8:AH$207)</f>
        <v>0</v>
      </c>
      <c r="AI7" s="91">
        <f>SUM(AI$8:AI$207)</f>
        <v>0</v>
      </c>
      <c r="AJ7" s="91">
        <f>SUM(AK7:AS7)</f>
        <v>5312</v>
      </c>
      <c r="AK7" s="91">
        <f t="shared" ref="AK7:AS7" si="2">SUM(AK$8:AK$207)</f>
        <v>2136</v>
      </c>
      <c r="AL7" s="91">
        <f t="shared" si="2"/>
        <v>0</v>
      </c>
      <c r="AM7" s="91">
        <f t="shared" si="2"/>
        <v>349</v>
      </c>
      <c r="AN7" s="91">
        <f t="shared" si="2"/>
        <v>1790</v>
      </c>
      <c r="AO7" s="91">
        <f t="shared" si="2"/>
        <v>0</v>
      </c>
      <c r="AP7" s="91">
        <f t="shared" si="2"/>
        <v>0</v>
      </c>
      <c r="AQ7" s="91">
        <f t="shared" si="2"/>
        <v>1037</v>
      </c>
      <c r="AR7" s="91">
        <f t="shared" si="2"/>
        <v>0</v>
      </c>
      <c r="AS7" s="91">
        <f t="shared" si="2"/>
        <v>0</v>
      </c>
      <c r="AT7" s="91">
        <f>SUM(AU7:AY7)</f>
        <v>83</v>
      </c>
      <c r="AU7" s="91">
        <f>SUM(AU$8:AU$207)</f>
        <v>77</v>
      </c>
      <c r="AV7" s="91">
        <f>SUM(AV$8:AV$207)</f>
        <v>0</v>
      </c>
      <c r="AW7" s="91">
        <f>SUM(AW$8:AW$207)</f>
        <v>6</v>
      </c>
      <c r="AX7" s="91">
        <f>SUM(AX$8:AX$207)</f>
        <v>0</v>
      </c>
      <c r="AY7" s="91">
        <f>SUM(AY$8:AY$207)</f>
        <v>0</v>
      </c>
      <c r="AZ7" s="91">
        <f>SUM(BA7:BC7)</f>
        <v>0</v>
      </c>
      <c r="BA7" s="91">
        <f>SUM(BA$8:BA$207)</f>
        <v>0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23</v>
      </c>
      <c r="B8" s="96" t="s">
        <v>260</v>
      </c>
      <c r="C8" s="85" t="s">
        <v>261</v>
      </c>
      <c r="D8" s="87">
        <f>SUM(E8,+H8,+K8)</f>
        <v>26655</v>
      </c>
      <c r="E8" s="87">
        <f>SUM(F8:G8)</f>
        <v>0</v>
      </c>
      <c r="F8" s="87">
        <v>0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26655</v>
      </c>
      <c r="L8" s="87">
        <v>2224</v>
      </c>
      <c r="M8" s="87">
        <v>24431</v>
      </c>
      <c r="N8" s="87">
        <f>SUM(O8,+V8,+AC8)</f>
        <v>26963</v>
      </c>
      <c r="O8" s="87">
        <f>SUM(P8:U8)</f>
        <v>2224</v>
      </c>
      <c r="P8" s="87">
        <v>2224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24431</v>
      </c>
      <c r="W8" s="87">
        <v>24431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308</v>
      </c>
      <c r="AD8" s="87">
        <v>308</v>
      </c>
      <c r="AE8" s="87">
        <v>0</v>
      </c>
      <c r="AF8" s="87">
        <f>SUM(AG8:AI8)</f>
        <v>841</v>
      </c>
      <c r="AG8" s="87">
        <v>841</v>
      </c>
      <c r="AH8" s="87">
        <v>0</v>
      </c>
      <c r="AI8" s="87">
        <v>0</v>
      </c>
      <c r="AJ8" s="87">
        <f>SUM(AK8:AS8)</f>
        <v>841</v>
      </c>
      <c r="AK8" s="87">
        <v>0</v>
      </c>
      <c r="AL8" s="87">
        <v>0</v>
      </c>
      <c r="AM8" s="87">
        <v>88</v>
      </c>
      <c r="AN8" s="87">
        <v>0</v>
      </c>
      <c r="AO8" s="87">
        <v>0</v>
      </c>
      <c r="AP8" s="87">
        <v>0</v>
      </c>
      <c r="AQ8" s="87">
        <v>753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23</v>
      </c>
      <c r="B9" s="96" t="s">
        <v>264</v>
      </c>
      <c r="C9" s="85" t="s">
        <v>265</v>
      </c>
      <c r="D9" s="87">
        <f>SUM(E9,+H9,+K9)</f>
        <v>28860</v>
      </c>
      <c r="E9" s="87">
        <f>SUM(F9:G9)</f>
        <v>6</v>
      </c>
      <c r="F9" s="87">
        <v>6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28854</v>
      </c>
      <c r="L9" s="87">
        <v>6147</v>
      </c>
      <c r="M9" s="87">
        <v>22707</v>
      </c>
      <c r="N9" s="87">
        <f>SUM(O9,+V9,+AC9)</f>
        <v>28860</v>
      </c>
      <c r="O9" s="87">
        <f>SUM(P9:U9)</f>
        <v>6153</v>
      </c>
      <c r="P9" s="87">
        <v>6153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22707</v>
      </c>
      <c r="W9" s="87">
        <v>22707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1361</v>
      </c>
      <c r="AG9" s="87">
        <v>1361</v>
      </c>
      <c r="AH9" s="87">
        <v>0</v>
      </c>
      <c r="AI9" s="87">
        <v>0</v>
      </c>
      <c r="AJ9" s="87">
        <f>SUM(AK9:AS9)</f>
        <v>1361</v>
      </c>
      <c r="AK9" s="87">
        <v>0</v>
      </c>
      <c r="AL9" s="87">
        <v>0</v>
      </c>
      <c r="AM9" s="87">
        <v>31</v>
      </c>
      <c r="AN9" s="87">
        <v>1330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23</v>
      </c>
      <c r="B10" s="96" t="s">
        <v>266</v>
      </c>
      <c r="C10" s="85" t="s">
        <v>267</v>
      </c>
      <c r="D10" s="87">
        <f>SUM(E10,+H10,+K10)</f>
        <v>5369</v>
      </c>
      <c r="E10" s="87">
        <f>SUM(F10:G10)</f>
        <v>0</v>
      </c>
      <c r="F10" s="87">
        <v>0</v>
      </c>
      <c r="G10" s="87">
        <v>0</v>
      </c>
      <c r="H10" s="87">
        <f>SUM(I10:J10)</f>
        <v>1202</v>
      </c>
      <c r="I10" s="87">
        <v>1202</v>
      </c>
      <c r="J10" s="87">
        <v>0</v>
      </c>
      <c r="K10" s="87">
        <f>SUM(L10:M10)</f>
        <v>4167</v>
      </c>
      <c r="L10" s="87">
        <v>0</v>
      </c>
      <c r="M10" s="87">
        <v>4167</v>
      </c>
      <c r="N10" s="87">
        <f>SUM(O10,+V10,+AC10)</f>
        <v>5492</v>
      </c>
      <c r="O10" s="87">
        <f>SUM(P10:U10)</f>
        <v>1202</v>
      </c>
      <c r="P10" s="87">
        <v>1202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4167</v>
      </c>
      <c r="W10" s="87">
        <v>4167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123</v>
      </c>
      <c r="AD10" s="87">
        <v>123</v>
      </c>
      <c r="AE10" s="87">
        <v>0</v>
      </c>
      <c r="AF10" s="87">
        <f>SUM(AG10:AI10)</f>
        <v>11</v>
      </c>
      <c r="AG10" s="87">
        <v>11</v>
      </c>
      <c r="AH10" s="87">
        <v>0</v>
      </c>
      <c r="AI10" s="87">
        <v>0</v>
      </c>
      <c r="AJ10" s="87">
        <f>SUM(AK10:AS10)</f>
        <v>201</v>
      </c>
      <c r="AK10" s="87">
        <v>201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11</v>
      </c>
      <c r="AU10" s="87">
        <v>11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23</v>
      </c>
      <c r="B11" s="96" t="s">
        <v>268</v>
      </c>
      <c r="C11" s="85" t="s">
        <v>269</v>
      </c>
      <c r="D11" s="87">
        <f>SUM(E11,+H11,+K11)</f>
        <v>6246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6246</v>
      </c>
      <c r="L11" s="87">
        <v>1782</v>
      </c>
      <c r="M11" s="87">
        <v>4464</v>
      </c>
      <c r="N11" s="87">
        <f>SUM(O11,+V11,+AC11)</f>
        <v>6246</v>
      </c>
      <c r="O11" s="87">
        <f>SUM(P11:U11)</f>
        <v>1782</v>
      </c>
      <c r="P11" s="87">
        <v>0</v>
      </c>
      <c r="Q11" s="87">
        <v>0</v>
      </c>
      <c r="R11" s="87">
        <v>0</v>
      </c>
      <c r="S11" s="87">
        <v>1782</v>
      </c>
      <c r="T11" s="87">
        <v>0</v>
      </c>
      <c r="U11" s="87">
        <v>0</v>
      </c>
      <c r="V11" s="87">
        <f>SUM(W11:AB11)</f>
        <v>4464</v>
      </c>
      <c r="W11" s="87">
        <v>0</v>
      </c>
      <c r="X11" s="87">
        <v>0</v>
      </c>
      <c r="Y11" s="87">
        <v>0</v>
      </c>
      <c r="Z11" s="87">
        <v>4464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0</v>
      </c>
      <c r="AG11" s="87">
        <v>0</v>
      </c>
      <c r="AH11" s="87">
        <v>0</v>
      </c>
      <c r="AI11" s="87">
        <v>0</v>
      </c>
      <c r="AJ11" s="87">
        <f>SUM(AK11:AS11)</f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23</v>
      </c>
      <c r="B12" s="96" t="s">
        <v>270</v>
      </c>
      <c r="C12" s="85" t="s">
        <v>271</v>
      </c>
      <c r="D12" s="87">
        <f>SUM(E12,+H12,+K12)</f>
        <v>2667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2667</v>
      </c>
      <c r="L12" s="87">
        <v>255</v>
      </c>
      <c r="M12" s="87">
        <v>2412</v>
      </c>
      <c r="N12" s="87">
        <f>SUM(O12,+V12,+AC12)</f>
        <v>2691</v>
      </c>
      <c r="O12" s="87">
        <f>SUM(P12:U12)</f>
        <v>255</v>
      </c>
      <c r="P12" s="87">
        <v>255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2412</v>
      </c>
      <c r="W12" s="87">
        <v>2412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24</v>
      </c>
      <c r="AD12" s="87">
        <v>24</v>
      </c>
      <c r="AE12" s="87">
        <v>0</v>
      </c>
      <c r="AF12" s="87">
        <f>SUM(AG12:AI12)</f>
        <v>90</v>
      </c>
      <c r="AG12" s="87">
        <v>90</v>
      </c>
      <c r="AH12" s="87">
        <v>0</v>
      </c>
      <c r="AI12" s="87">
        <v>0</v>
      </c>
      <c r="AJ12" s="87">
        <f>SUM(AK12:AS12)</f>
        <v>90</v>
      </c>
      <c r="AK12" s="87">
        <v>0</v>
      </c>
      <c r="AL12" s="87">
        <v>0</v>
      </c>
      <c r="AM12" s="87">
        <v>14</v>
      </c>
      <c r="AN12" s="87">
        <v>0</v>
      </c>
      <c r="AO12" s="87">
        <v>0</v>
      </c>
      <c r="AP12" s="87">
        <v>0</v>
      </c>
      <c r="AQ12" s="87">
        <v>76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23</v>
      </c>
      <c r="B13" s="96" t="s">
        <v>272</v>
      </c>
      <c r="C13" s="85" t="s">
        <v>273</v>
      </c>
      <c r="D13" s="87">
        <f>SUM(E13,+H13,+K13)</f>
        <v>363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363</v>
      </c>
      <c r="L13" s="87">
        <v>109</v>
      </c>
      <c r="M13" s="87">
        <v>254</v>
      </c>
      <c r="N13" s="87">
        <f>SUM(O13,+V13,+AC13)</f>
        <v>363</v>
      </c>
      <c r="O13" s="87">
        <f>SUM(P13:U13)</f>
        <v>109</v>
      </c>
      <c r="P13" s="87">
        <v>109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254</v>
      </c>
      <c r="W13" s="87">
        <v>254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14</v>
      </c>
      <c r="AG13" s="87">
        <v>14</v>
      </c>
      <c r="AH13" s="87">
        <v>0</v>
      </c>
      <c r="AI13" s="87">
        <v>0</v>
      </c>
      <c r="AJ13" s="87">
        <f>SUM(AK13:AS13)</f>
        <v>377</v>
      </c>
      <c r="AK13" s="87">
        <v>363</v>
      </c>
      <c r="AL13" s="87">
        <v>0</v>
      </c>
      <c r="AM13" s="87">
        <v>4</v>
      </c>
      <c r="AN13" s="87">
        <v>0</v>
      </c>
      <c r="AO13" s="87">
        <v>0</v>
      </c>
      <c r="AP13" s="87">
        <v>0</v>
      </c>
      <c r="AQ13" s="87">
        <v>10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23</v>
      </c>
      <c r="B14" s="96" t="s">
        <v>274</v>
      </c>
      <c r="C14" s="85" t="s">
        <v>275</v>
      </c>
      <c r="D14" s="87">
        <f>SUM(E14,+H14,+K14)</f>
        <v>2154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2154</v>
      </c>
      <c r="L14" s="87">
        <v>436</v>
      </c>
      <c r="M14" s="87">
        <v>1718</v>
      </c>
      <c r="N14" s="87">
        <f>SUM(O14,+V14,+AC14)</f>
        <v>2154</v>
      </c>
      <c r="O14" s="87">
        <f>SUM(P14:U14)</f>
        <v>436</v>
      </c>
      <c r="P14" s="87">
        <v>436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1718</v>
      </c>
      <c r="W14" s="87">
        <v>1718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71</v>
      </c>
      <c r="AG14" s="87">
        <v>71</v>
      </c>
      <c r="AH14" s="87">
        <v>0</v>
      </c>
      <c r="AI14" s="87">
        <v>0</v>
      </c>
      <c r="AJ14" s="87">
        <f>SUM(AK14:AS14)</f>
        <v>71</v>
      </c>
      <c r="AK14" s="87">
        <v>0</v>
      </c>
      <c r="AL14" s="87">
        <v>0</v>
      </c>
      <c r="AM14" s="87">
        <v>10</v>
      </c>
      <c r="AN14" s="87">
        <v>0</v>
      </c>
      <c r="AO14" s="87">
        <v>0</v>
      </c>
      <c r="AP14" s="87">
        <v>0</v>
      </c>
      <c r="AQ14" s="87">
        <v>61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23</v>
      </c>
      <c r="B15" s="96" t="s">
        <v>276</v>
      </c>
      <c r="C15" s="85" t="s">
        <v>277</v>
      </c>
      <c r="D15" s="87">
        <f>SUM(E15,+H15,+K15)</f>
        <v>4850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4850</v>
      </c>
      <c r="L15" s="87">
        <v>301</v>
      </c>
      <c r="M15" s="87">
        <v>4549</v>
      </c>
      <c r="N15" s="87">
        <f>SUM(O15,+V15,+AC15)</f>
        <v>4850</v>
      </c>
      <c r="O15" s="87">
        <f>SUM(P15:U15)</f>
        <v>301</v>
      </c>
      <c r="P15" s="87">
        <v>301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4549</v>
      </c>
      <c r="W15" s="87">
        <v>4549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149</v>
      </c>
      <c r="AG15" s="87">
        <v>149</v>
      </c>
      <c r="AH15" s="87">
        <v>0</v>
      </c>
      <c r="AI15" s="87">
        <v>0</v>
      </c>
      <c r="AJ15" s="87">
        <f>SUM(AK15:AS15)</f>
        <v>149</v>
      </c>
      <c r="AK15" s="87">
        <v>0</v>
      </c>
      <c r="AL15" s="87">
        <v>0</v>
      </c>
      <c r="AM15" s="87">
        <v>12</v>
      </c>
      <c r="AN15" s="87">
        <v>0</v>
      </c>
      <c r="AO15" s="87">
        <v>0</v>
      </c>
      <c r="AP15" s="87">
        <v>0</v>
      </c>
      <c r="AQ15" s="87">
        <v>137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23</v>
      </c>
      <c r="B16" s="96" t="s">
        <v>278</v>
      </c>
      <c r="C16" s="85" t="s">
        <v>279</v>
      </c>
      <c r="D16" s="87">
        <f>SUM(E16,+H16,+K16)</f>
        <v>1563</v>
      </c>
      <c r="E16" s="87">
        <f>SUM(F16:G16)</f>
        <v>1563</v>
      </c>
      <c r="F16" s="87">
        <v>111</v>
      </c>
      <c r="G16" s="87">
        <v>1452</v>
      </c>
      <c r="H16" s="87">
        <f>SUM(I16:J16)</f>
        <v>0</v>
      </c>
      <c r="I16" s="87">
        <v>0</v>
      </c>
      <c r="J16" s="87">
        <v>0</v>
      </c>
      <c r="K16" s="87">
        <f>SUM(L16:M16)</f>
        <v>0</v>
      </c>
      <c r="L16" s="87">
        <v>0</v>
      </c>
      <c r="M16" s="87">
        <v>0</v>
      </c>
      <c r="N16" s="87">
        <f>SUM(O16,+V16,+AC16)</f>
        <v>1563</v>
      </c>
      <c r="O16" s="87">
        <f>SUM(P16:U16)</f>
        <v>111</v>
      </c>
      <c r="P16" s="87">
        <v>111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1452</v>
      </c>
      <c r="W16" s="87">
        <v>1452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59</v>
      </c>
      <c r="AG16" s="87">
        <v>59</v>
      </c>
      <c r="AH16" s="87">
        <v>0</v>
      </c>
      <c r="AI16" s="87">
        <v>0</v>
      </c>
      <c r="AJ16" s="87">
        <f>SUM(AK16:AS16)</f>
        <v>59</v>
      </c>
      <c r="AK16" s="87">
        <v>0</v>
      </c>
      <c r="AL16" s="87">
        <v>0</v>
      </c>
      <c r="AM16" s="87">
        <v>59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3</v>
      </c>
      <c r="AU16" s="87">
        <v>0</v>
      </c>
      <c r="AV16" s="87">
        <v>0</v>
      </c>
      <c r="AW16" s="87">
        <v>3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23</v>
      </c>
      <c r="B17" s="96" t="s">
        <v>280</v>
      </c>
      <c r="C17" s="85" t="s">
        <v>281</v>
      </c>
      <c r="D17" s="87">
        <f>SUM(E17,+H17,+K17)</f>
        <v>1244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1244</v>
      </c>
      <c r="L17" s="87">
        <v>157</v>
      </c>
      <c r="M17" s="87">
        <v>1087</v>
      </c>
      <c r="N17" s="87">
        <f>SUM(O17,+V17,+AC17)</f>
        <v>1244</v>
      </c>
      <c r="O17" s="87">
        <f>SUM(P17:U17)</f>
        <v>157</v>
      </c>
      <c r="P17" s="87">
        <v>157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1087</v>
      </c>
      <c r="W17" s="87">
        <v>1087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3</v>
      </c>
      <c r="AG17" s="87">
        <v>3</v>
      </c>
      <c r="AH17" s="87">
        <v>0</v>
      </c>
      <c r="AI17" s="87">
        <v>0</v>
      </c>
      <c r="AJ17" s="87">
        <f>SUM(AK17:AS17)</f>
        <v>47</v>
      </c>
      <c r="AK17" s="87">
        <v>47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3</v>
      </c>
      <c r="AU17" s="87">
        <v>3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23</v>
      </c>
      <c r="B18" s="96" t="s">
        <v>282</v>
      </c>
      <c r="C18" s="85" t="s">
        <v>283</v>
      </c>
      <c r="D18" s="87">
        <f>SUM(E18,+H18,+K18)</f>
        <v>3722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3722</v>
      </c>
      <c r="L18" s="87">
        <v>1581</v>
      </c>
      <c r="M18" s="87">
        <v>2141</v>
      </c>
      <c r="N18" s="87">
        <f>SUM(O18,+V18,+AC18)</f>
        <v>3722</v>
      </c>
      <c r="O18" s="87">
        <f>SUM(P18:U18)</f>
        <v>1581</v>
      </c>
      <c r="P18" s="87">
        <v>1581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2141</v>
      </c>
      <c r="W18" s="87">
        <v>2141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8</v>
      </c>
      <c r="AG18" s="87">
        <v>8</v>
      </c>
      <c r="AH18" s="87">
        <v>0</v>
      </c>
      <c r="AI18" s="87">
        <v>0</v>
      </c>
      <c r="AJ18" s="87">
        <f>SUM(AK18:AS18)</f>
        <v>140</v>
      </c>
      <c r="AK18" s="87">
        <v>140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8</v>
      </c>
      <c r="AU18" s="87">
        <v>8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23</v>
      </c>
      <c r="B19" s="96" t="s">
        <v>284</v>
      </c>
      <c r="C19" s="85" t="s">
        <v>285</v>
      </c>
      <c r="D19" s="87">
        <f>SUM(E19,+H19,+K19)</f>
        <v>1193</v>
      </c>
      <c r="E19" s="87">
        <f>SUM(F19:G19)</f>
        <v>692</v>
      </c>
      <c r="F19" s="87">
        <v>0</v>
      </c>
      <c r="G19" s="87">
        <v>692</v>
      </c>
      <c r="H19" s="87">
        <f>SUM(I19:J19)</f>
        <v>0</v>
      </c>
      <c r="I19" s="87">
        <v>0</v>
      </c>
      <c r="J19" s="87">
        <v>0</v>
      </c>
      <c r="K19" s="87">
        <f>SUM(L19:M19)</f>
        <v>501</v>
      </c>
      <c r="L19" s="87">
        <v>501</v>
      </c>
      <c r="M19" s="87">
        <v>0</v>
      </c>
      <c r="N19" s="87">
        <f>SUM(O19,+V19,+AC19)</f>
        <v>1201</v>
      </c>
      <c r="O19" s="87">
        <f>SUM(P19:U19)</f>
        <v>501</v>
      </c>
      <c r="P19" s="87">
        <v>501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692</v>
      </c>
      <c r="W19" s="87">
        <v>692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8</v>
      </c>
      <c r="AD19" s="87">
        <v>8</v>
      </c>
      <c r="AE19" s="87">
        <v>0</v>
      </c>
      <c r="AF19" s="87">
        <f>SUM(AG19:AI19)</f>
        <v>45</v>
      </c>
      <c r="AG19" s="87">
        <v>45</v>
      </c>
      <c r="AH19" s="87">
        <v>0</v>
      </c>
      <c r="AI19" s="87">
        <v>0</v>
      </c>
      <c r="AJ19" s="87">
        <f>SUM(AK19:AS19)</f>
        <v>45</v>
      </c>
      <c r="AK19" s="87">
        <v>0</v>
      </c>
      <c r="AL19" s="87">
        <v>0</v>
      </c>
      <c r="AM19" s="87">
        <v>45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3</v>
      </c>
      <c r="AU19" s="87">
        <v>0</v>
      </c>
      <c r="AV19" s="87">
        <v>0</v>
      </c>
      <c r="AW19" s="87">
        <v>3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23</v>
      </c>
      <c r="B20" s="96" t="s">
        <v>286</v>
      </c>
      <c r="C20" s="85" t="s">
        <v>287</v>
      </c>
      <c r="D20" s="87">
        <f>SUM(E20,+H20,+K20)</f>
        <v>888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888</v>
      </c>
      <c r="L20" s="87">
        <v>63</v>
      </c>
      <c r="M20" s="87">
        <v>825</v>
      </c>
      <c r="N20" s="87">
        <f>SUM(O20,+V20,+AC20)</f>
        <v>888</v>
      </c>
      <c r="O20" s="87">
        <f>SUM(P20:U20)</f>
        <v>63</v>
      </c>
      <c r="P20" s="87">
        <v>63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825</v>
      </c>
      <c r="W20" s="87">
        <v>825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42</v>
      </c>
      <c r="AG20" s="87">
        <v>42</v>
      </c>
      <c r="AH20" s="87">
        <v>0</v>
      </c>
      <c r="AI20" s="87">
        <v>0</v>
      </c>
      <c r="AJ20" s="87">
        <f>SUM(AK20:AS20)</f>
        <v>42</v>
      </c>
      <c r="AK20" s="87">
        <v>0</v>
      </c>
      <c r="AL20" s="87">
        <v>0</v>
      </c>
      <c r="AM20" s="87">
        <v>1</v>
      </c>
      <c r="AN20" s="87">
        <v>41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23</v>
      </c>
      <c r="B21" s="96" t="s">
        <v>288</v>
      </c>
      <c r="C21" s="85" t="s">
        <v>289</v>
      </c>
      <c r="D21" s="87">
        <f>SUM(E21,+H21,+K21)</f>
        <v>3044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3044</v>
      </c>
      <c r="L21" s="87">
        <v>799</v>
      </c>
      <c r="M21" s="87">
        <v>2245</v>
      </c>
      <c r="N21" s="87">
        <f>SUM(O21,+V21,+AC21)</f>
        <v>3044</v>
      </c>
      <c r="O21" s="87">
        <f>SUM(P21:U21)</f>
        <v>799</v>
      </c>
      <c r="P21" s="87">
        <v>799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2245</v>
      </c>
      <c r="W21" s="87">
        <v>2245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143</v>
      </c>
      <c r="AG21" s="87">
        <v>143</v>
      </c>
      <c r="AH21" s="87">
        <v>0</v>
      </c>
      <c r="AI21" s="87">
        <v>0</v>
      </c>
      <c r="AJ21" s="87">
        <f>SUM(AK21:AS21)</f>
        <v>143</v>
      </c>
      <c r="AK21" s="87">
        <v>0</v>
      </c>
      <c r="AL21" s="87">
        <v>0</v>
      </c>
      <c r="AM21" s="87">
        <v>3</v>
      </c>
      <c r="AN21" s="87">
        <v>140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23</v>
      </c>
      <c r="B22" s="96" t="s">
        <v>290</v>
      </c>
      <c r="C22" s="85" t="s">
        <v>291</v>
      </c>
      <c r="D22" s="87">
        <f>SUM(E22,+H22,+K22)</f>
        <v>2759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2759</v>
      </c>
      <c r="L22" s="87">
        <v>422</v>
      </c>
      <c r="M22" s="87">
        <v>2337</v>
      </c>
      <c r="N22" s="87">
        <f>SUM(O22,+V22,+AC22)</f>
        <v>2759</v>
      </c>
      <c r="O22" s="87">
        <f>SUM(P22:U22)</f>
        <v>422</v>
      </c>
      <c r="P22" s="87">
        <v>422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2337</v>
      </c>
      <c r="W22" s="87">
        <v>2337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130</v>
      </c>
      <c r="AG22" s="87">
        <v>130</v>
      </c>
      <c r="AH22" s="87">
        <v>0</v>
      </c>
      <c r="AI22" s="87">
        <v>0</v>
      </c>
      <c r="AJ22" s="87">
        <f>SUM(AK22:AS22)</f>
        <v>130</v>
      </c>
      <c r="AK22" s="87">
        <v>0</v>
      </c>
      <c r="AL22" s="87">
        <v>0</v>
      </c>
      <c r="AM22" s="87">
        <v>0</v>
      </c>
      <c r="AN22" s="87">
        <v>130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23</v>
      </c>
      <c r="B23" s="96" t="s">
        <v>292</v>
      </c>
      <c r="C23" s="85" t="s">
        <v>293</v>
      </c>
      <c r="D23" s="87">
        <f>SUM(E23,+H23,+K23)</f>
        <v>3240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3240</v>
      </c>
      <c r="L23" s="87">
        <v>527</v>
      </c>
      <c r="M23" s="87">
        <v>2713</v>
      </c>
      <c r="N23" s="87">
        <f>SUM(O23,+V23,+AC23)</f>
        <v>3243</v>
      </c>
      <c r="O23" s="87">
        <f>SUM(P23:U23)</f>
        <v>527</v>
      </c>
      <c r="P23" s="87">
        <v>527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2713</v>
      </c>
      <c r="W23" s="87">
        <v>2713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3</v>
      </c>
      <c r="AD23" s="87">
        <v>3</v>
      </c>
      <c r="AE23" s="87">
        <v>0</v>
      </c>
      <c r="AF23" s="87">
        <f>SUM(AG23:AI23)</f>
        <v>153</v>
      </c>
      <c r="AG23" s="87">
        <v>153</v>
      </c>
      <c r="AH23" s="87">
        <v>0</v>
      </c>
      <c r="AI23" s="87">
        <v>0</v>
      </c>
      <c r="AJ23" s="87">
        <f>SUM(AK23:AS23)</f>
        <v>153</v>
      </c>
      <c r="AK23" s="87">
        <v>0</v>
      </c>
      <c r="AL23" s="87">
        <v>0</v>
      </c>
      <c r="AM23" s="87">
        <v>4</v>
      </c>
      <c r="AN23" s="87">
        <v>149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23</v>
      </c>
      <c r="B24" s="96" t="s">
        <v>294</v>
      </c>
      <c r="C24" s="85" t="s">
        <v>295</v>
      </c>
      <c r="D24" s="87">
        <f>SUM(E24,+H24,+K24)</f>
        <v>1916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1916</v>
      </c>
      <c r="L24" s="87">
        <v>346</v>
      </c>
      <c r="M24" s="87">
        <v>1570</v>
      </c>
      <c r="N24" s="87">
        <f>SUM(O24,+V24,+AC24)</f>
        <v>1916</v>
      </c>
      <c r="O24" s="87">
        <f>SUM(P24:U24)</f>
        <v>346</v>
      </c>
      <c r="P24" s="87">
        <v>346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1570</v>
      </c>
      <c r="W24" s="87">
        <v>1570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78</v>
      </c>
      <c r="AG24" s="87">
        <v>78</v>
      </c>
      <c r="AH24" s="87">
        <v>0</v>
      </c>
      <c r="AI24" s="87">
        <v>0</v>
      </c>
      <c r="AJ24" s="87">
        <f>SUM(AK24:AS24)</f>
        <v>78</v>
      </c>
      <c r="AK24" s="87">
        <v>0</v>
      </c>
      <c r="AL24" s="87">
        <v>0</v>
      </c>
      <c r="AM24" s="87">
        <v>78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23</v>
      </c>
      <c r="B25" s="96" t="s">
        <v>296</v>
      </c>
      <c r="C25" s="85" t="s">
        <v>297</v>
      </c>
      <c r="D25" s="87">
        <f>SUM(E25,+H25,+K25)</f>
        <v>1245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1245</v>
      </c>
      <c r="L25" s="87">
        <v>240</v>
      </c>
      <c r="M25" s="87">
        <v>1005</v>
      </c>
      <c r="N25" s="87">
        <f>SUM(O25,+V25,+AC25)</f>
        <v>1245</v>
      </c>
      <c r="O25" s="87">
        <f>SUM(P25:U25)</f>
        <v>240</v>
      </c>
      <c r="P25" s="87">
        <v>240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1005</v>
      </c>
      <c r="W25" s="87">
        <v>1005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0</v>
      </c>
      <c r="AG25" s="87">
        <v>0</v>
      </c>
      <c r="AH25" s="87">
        <v>0</v>
      </c>
      <c r="AI25" s="87">
        <v>0</v>
      </c>
      <c r="AJ25" s="87">
        <f>SUM(AK25:AS25)</f>
        <v>51</v>
      </c>
      <c r="AK25" s="87">
        <v>51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23</v>
      </c>
      <c r="B26" s="96" t="s">
        <v>298</v>
      </c>
      <c r="C26" s="85" t="s">
        <v>299</v>
      </c>
      <c r="D26" s="87">
        <f>SUM(E26,+H26,+K26)</f>
        <v>1334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1334</v>
      </c>
      <c r="L26" s="87">
        <v>123</v>
      </c>
      <c r="M26" s="87">
        <v>1211</v>
      </c>
      <c r="N26" s="87">
        <f>SUM(O26,+V26,+AC26)</f>
        <v>1334</v>
      </c>
      <c r="O26" s="87">
        <f>SUM(P26:U26)</f>
        <v>123</v>
      </c>
      <c r="P26" s="87">
        <v>123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1211</v>
      </c>
      <c r="W26" s="87">
        <v>1211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55</v>
      </c>
      <c r="AG26" s="87">
        <v>55</v>
      </c>
      <c r="AH26" s="87">
        <v>0</v>
      </c>
      <c r="AI26" s="87">
        <v>0</v>
      </c>
      <c r="AJ26" s="87">
        <f>SUM(AK26:AS26)</f>
        <v>1334</v>
      </c>
      <c r="AK26" s="87">
        <v>1334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55</v>
      </c>
      <c r="AU26" s="87">
        <v>55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/>
      <c r="B27" s="96"/>
      <c r="C27" s="85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</row>
    <row r="28" spans="1:55" ht="13.5" customHeight="1">
      <c r="A28" s="98"/>
      <c r="B28" s="96"/>
      <c r="C28" s="85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</row>
    <row r="29" spans="1:55" ht="13.5" customHeight="1">
      <c r="A29" s="98"/>
      <c r="B29" s="96"/>
      <c r="C29" s="85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</row>
    <row r="30" spans="1:55" ht="13.5" customHeight="1">
      <c r="A30" s="98"/>
      <c r="B30" s="96"/>
      <c r="C30" s="85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</row>
    <row r="31" spans="1:55" ht="13.5" customHeight="1">
      <c r="A31" s="98"/>
      <c r="B31" s="96"/>
      <c r="C31" s="85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</row>
    <row r="32" spans="1:55" ht="13.5" customHeight="1">
      <c r="A32" s="98"/>
      <c r="B32" s="96"/>
      <c r="C32" s="85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</row>
    <row r="33" spans="1:55" ht="13.5" customHeight="1">
      <c r="A33" s="98"/>
      <c r="B33" s="96"/>
      <c r="C33" s="8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26">
    <sortCondition ref="A8:A26"/>
    <sortCondition ref="B8:B26"/>
    <sortCondition ref="C8:C26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25" man="1"/>
    <brk id="31" min="1" max="25" man="1"/>
    <brk id="45" min="1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31000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31201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31202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31203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31204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31302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31325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31328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31329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31364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31370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31371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31372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31384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31386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31389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31390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31401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31402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31403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>
        <f>+水洗化人口等!B27</f>
        <v>0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>
        <f>+水洗化人口等!B28</f>
        <v>0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>
        <f>+水洗化人口等!B29</f>
        <v>0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>
        <f>+水洗化人口等!B30</f>
        <v>0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>
        <f>+水洗化人口等!B31</f>
        <v>0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>
        <f>+水洗化人口等!B32</f>
        <v>0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>
        <f>+水洗化人口等!B33</f>
        <v>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270F6B-E741-42B6-B272-012F48BE9587}"/>
</file>

<file path=customXml/itemProps2.xml><?xml version="1.0" encoding="utf-8"?>
<ds:datastoreItem xmlns:ds="http://schemas.openxmlformats.org/officeDocument/2006/customXml" ds:itemID="{DA1F92A8-CD33-4307-96BC-D64BEF6ECB10}"/>
</file>

<file path=customXml/itemProps3.xml><?xml version="1.0" encoding="utf-8"?>
<ds:datastoreItem xmlns:ds="http://schemas.openxmlformats.org/officeDocument/2006/customXml" ds:itemID="{26C0A17E-3BE4-4B57-BB30-BC6EDDF04D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2025-11-11T07:46:24Z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