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6京都府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市町村分担金内訳!$A$6:$DU$13</definedName>
    <definedName name="_xlnm._FilterDatabase" localSheetId="4" hidden="1">組合分担金内訳!$A$6:$BE$32</definedName>
    <definedName name="_xlnm._FilterDatabase" localSheetId="3" hidden="1">'廃棄物事業経費（歳出）'!$A$6:$CI$39</definedName>
    <definedName name="_xlnm._FilterDatabase" localSheetId="2" hidden="1">'廃棄物事業経費（歳入）'!$A$6:$AE$39</definedName>
    <definedName name="_xlnm._FilterDatabase" localSheetId="0" hidden="1">'廃棄物事業経費（市町村）'!$A$6:$DJ$32</definedName>
    <definedName name="_xlnm._FilterDatabase" localSheetId="1" hidden="1">'廃棄物事業経費（組合）'!$A$6:$DJ$13</definedName>
    <definedName name="_xlnm.Print_Area" localSheetId="6">経費集計!$A$1:$M$33</definedName>
    <definedName name="_xlnm.Print_Area" localSheetId="5">市町村分担金内訳!$2:$14</definedName>
    <definedName name="_xlnm.Print_Area" localSheetId="4">組合分担金内訳!$2:$33</definedName>
    <definedName name="_xlnm.Print_Area" localSheetId="3">'廃棄物事業経費（歳出）'!$2:$40</definedName>
    <definedName name="_xlnm.Print_Area" localSheetId="2">'廃棄物事業経費（歳入）'!$2:$40</definedName>
    <definedName name="_xlnm.Print_Area" localSheetId="0">'廃棄物事業経費（市町村）'!$2:$33</definedName>
    <definedName name="_xlnm.Print_Area" localSheetId="1">'廃棄物事業経費（組合）'!$2:$14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D8" i="6"/>
  <c r="D9" i="6"/>
  <c r="D10" i="6"/>
  <c r="D11" i="6"/>
  <c r="D12" i="6"/>
  <c r="D13" i="6"/>
  <c r="D14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I10" i="5"/>
  <c r="I11" i="5"/>
  <c r="I16" i="5"/>
  <c r="I17" i="5"/>
  <c r="I22" i="5"/>
  <c r="I23" i="5"/>
  <c r="I28" i="5"/>
  <c r="I29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G8" i="5"/>
  <c r="G9" i="5"/>
  <c r="G10" i="5"/>
  <c r="G11" i="5"/>
  <c r="G12" i="5"/>
  <c r="I12" i="5" s="1"/>
  <c r="G13" i="5"/>
  <c r="I13" i="5" s="1"/>
  <c r="G14" i="5"/>
  <c r="G15" i="5"/>
  <c r="G16" i="5"/>
  <c r="G17" i="5"/>
  <c r="G18" i="5"/>
  <c r="I18" i="5" s="1"/>
  <c r="G19" i="5"/>
  <c r="I19" i="5" s="1"/>
  <c r="G20" i="5"/>
  <c r="G21" i="5"/>
  <c r="G22" i="5"/>
  <c r="G23" i="5"/>
  <c r="G24" i="5"/>
  <c r="I24" i="5" s="1"/>
  <c r="G25" i="5"/>
  <c r="I25" i="5" s="1"/>
  <c r="G26" i="5"/>
  <c r="G27" i="5"/>
  <c r="G28" i="5"/>
  <c r="G29" i="5"/>
  <c r="G30" i="5"/>
  <c r="I30" i="5" s="1"/>
  <c r="G31" i="5"/>
  <c r="I31" i="5" s="1"/>
  <c r="G32" i="5"/>
  <c r="G33" i="5"/>
  <c r="F10" i="5"/>
  <c r="F11" i="5"/>
  <c r="F16" i="5"/>
  <c r="F17" i="5"/>
  <c r="F22" i="5"/>
  <c r="F23" i="5"/>
  <c r="F28" i="5"/>
  <c r="F29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D8" i="5"/>
  <c r="D9" i="5"/>
  <c r="D10" i="5"/>
  <c r="D11" i="5"/>
  <c r="D12" i="5"/>
  <c r="F12" i="5" s="1"/>
  <c r="D13" i="5"/>
  <c r="F13" i="5" s="1"/>
  <c r="D14" i="5"/>
  <c r="D15" i="5"/>
  <c r="D16" i="5"/>
  <c r="D17" i="5"/>
  <c r="D18" i="5"/>
  <c r="F18" i="5" s="1"/>
  <c r="D19" i="5"/>
  <c r="F19" i="5" s="1"/>
  <c r="D20" i="5"/>
  <c r="D21" i="5"/>
  <c r="D22" i="5"/>
  <c r="D23" i="5"/>
  <c r="D24" i="5"/>
  <c r="F24" i="5" s="1"/>
  <c r="D25" i="5"/>
  <c r="F25" i="5" s="1"/>
  <c r="D26" i="5"/>
  <c r="D27" i="5"/>
  <c r="D28" i="5"/>
  <c r="D29" i="5"/>
  <c r="D30" i="5"/>
  <c r="F30" i="5" s="1"/>
  <c r="D31" i="5"/>
  <c r="F31" i="5" s="1"/>
  <c r="D32" i="5"/>
  <c r="D33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A10" i="4"/>
  <c r="CA11" i="4"/>
  <c r="CA22" i="4"/>
  <c r="CA23" i="4"/>
  <c r="CA28" i="4"/>
  <c r="CA29" i="4"/>
  <c r="CA40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V8" i="4"/>
  <c r="BV13" i="4"/>
  <c r="BV14" i="4"/>
  <c r="BV25" i="4"/>
  <c r="BV26" i="4"/>
  <c r="BV31" i="4"/>
  <c r="BV32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Q10" i="4"/>
  <c r="BQ11" i="4"/>
  <c r="BQ16" i="4"/>
  <c r="BQ17" i="4"/>
  <c r="BQ28" i="4"/>
  <c r="BQ29" i="4"/>
  <c r="BQ34" i="4"/>
  <c r="BQ35" i="4"/>
  <c r="BP19" i="4"/>
  <c r="BP37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I16" i="4"/>
  <c r="BI17" i="4"/>
  <c r="BI22" i="4"/>
  <c r="BI34" i="4"/>
  <c r="BI35" i="4"/>
  <c r="BI40" i="4"/>
  <c r="BH25" i="4"/>
  <c r="BG28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T8" i="4"/>
  <c r="AT9" i="4"/>
  <c r="AT10" i="4"/>
  <c r="AN10" i="4" s="1"/>
  <c r="BG10" i="4" s="1"/>
  <c r="AT11" i="4"/>
  <c r="AN11" i="4" s="1"/>
  <c r="BG11" i="4" s="1"/>
  <c r="AT12" i="4"/>
  <c r="AT13" i="4"/>
  <c r="AT14" i="4"/>
  <c r="AT15" i="4"/>
  <c r="AT16" i="4"/>
  <c r="AT17" i="4"/>
  <c r="AT18" i="4"/>
  <c r="AT19" i="4"/>
  <c r="AT20" i="4"/>
  <c r="AT21" i="4"/>
  <c r="AT22" i="4"/>
  <c r="AN22" i="4" s="1"/>
  <c r="BG22" i="4" s="1"/>
  <c r="AT23" i="4"/>
  <c r="AN23" i="4" s="1"/>
  <c r="BG23" i="4" s="1"/>
  <c r="AT24" i="4"/>
  <c r="AT25" i="4"/>
  <c r="AT26" i="4"/>
  <c r="AT27" i="4"/>
  <c r="AT28" i="4"/>
  <c r="AT29" i="4"/>
  <c r="AT30" i="4"/>
  <c r="AT31" i="4"/>
  <c r="AT32" i="4"/>
  <c r="AT33" i="4"/>
  <c r="AT34" i="4"/>
  <c r="AN34" i="4" s="1"/>
  <c r="BG34" i="4" s="1"/>
  <c r="AT35" i="4"/>
  <c r="AN35" i="4" s="1"/>
  <c r="BG35" i="4" s="1"/>
  <c r="AT36" i="4"/>
  <c r="AT37" i="4"/>
  <c r="AT38" i="4"/>
  <c r="AT39" i="4"/>
  <c r="AT40" i="4"/>
  <c r="AO8" i="4"/>
  <c r="AN8" i="4" s="1"/>
  <c r="AO9" i="4"/>
  <c r="AN9" i="4" s="1"/>
  <c r="BG9" i="4" s="1"/>
  <c r="AO10" i="4"/>
  <c r="AO11" i="4"/>
  <c r="AO12" i="4"/>
  <c r="AO13" i="4"/>
  <c r="AN13" i="4" s="1"/>
  <c r="AO14" i="4"/>
  <c r="AN14" i="4" s="1"/>
  <c r="AO15" i="4"/>
  <c r="AN15" i="4" s="1"/>
  <c r="BG15" i="4" s="1"/>
  <c r="AO16" i="4"/>
  <c r="AO17" i="4"/>
  <c r="AO18" i="4"/>
  <c r="AO19" i="4"/>
  <c r="AN19" i="4" s="1"/>
  <c r="AO20" i="4"/>
  <c r="AN20" i="4" s="1"/>
  <c r="AO21" i="4"/>
  <c r="AN21" i="4" s="1"/>
  <c r="BG21" i="4" s="1"/>
  <c r="AO22" i="4"/>
  <c r="AO23" i="4"/>
  <c r="AO24" i="4"/>
  <c r="AO25" i="4"/>
  <c r="AN25" i="4" s="1"/>
  <c r="AO26" i="4"/>
  <c r="AN26" i="4" s="1"/>
  <c r="AO27" i="4"/>
  <c r="AN27" i="4" s="1"/>
  <c r="BG27" i="4" s="1"/>
  <c r="AO28" i="4"/>
  <c r="AO29" i="4"/>
  <c r="AO30" i="4"/>
  <c r="AO31" i="4"/>
  <c r="AN31" i="4" s="1"/>
  <c r="AO32" i="4"/>
  <c r="AN32" i="4" s="1"/>
  <c r="AO33" i="4"/>
  <c r="AN33" i="4" s="1"/>
  <c r="BG33" i="4" s="1"/>
  <c r="AO34" i="4"/>
  <c r="AO35" i="4"/>
  <c r="AO36" i="4"/>
  <c r="AO37" i="4"/>
  <c r="AN37" i="4" s="1"/>
  <c r="AO38" i="4"/>
  <c r="AN38" i="4" s="1"/>
  <c r="AO39" i="4"/>
  <c r="AN39" i="4" s="1"/>
  <c r="BG39" i="4" s="1"/>
  <c r="AO40" i="4"/>
  <c r="AN12" i="4"/>
  <c r="BG12" i="4" s="1"/>
  <c r="AN16" i="4"/>
  <c r="AN17" i="4"/>
  <c r="BG17" i="4" s="1"/>
  <c r="AN18" i="4"/>
  <c r="BG18" i="4" s="1"/>
  <c r="AN24" i="4"/>
  <c r="BG24" i="4" s="1"/>
  <c r="AN28" i="4"/>
  <c r="AN29" i="4"/>
  <c r="BG29" i="4" s="1"/>
  <c r="AN30" i="4"/>
  <c r="BG30" i="4" s="1"/>
  <c r="AN36" i="4"/>
  <c r="BG36" i="4" s="1"/>
  <c r="AN40" i="4"/>
  <c r="AG8" i="4"/>
  <c r="AF8" i="4" s="1"/>
  <c r="AG9" i="4"/>
  <c r="AF9" i="4" s="1"/>
  <c r="AG10" i="4"/>
  <c r="AG11" i="4"/>
  <c r="AG12" i="4"/>
  <c r="AG13" i="4"/>
  <c r="AF13" i="4" s="1"/>
  <c r="AG14" i="4"/>
  <c r="AF14" i="4" s="1"/>
  <c r="AG15" i="4"/>
  <c r="AF15" i="4" s="1"/>
  <c r="AG16" i="4"/>
  <c r="AG17" i="4"/>
  <c r="AG18" i="4"/>
  <c r="AG19" i="4"/>
  <c r="AF19" i="4" s="1"/>
  <c r="AG20" i="4"/>
  <c r="AF20" i="4" s="1"/>
  <c r="AG21" i="4"/>
  <c r="AF21" i="4" s="1"/>
  <c r="AG22" i="4"/>
  <c r="AG23" i="4"/>
  <c r="AG24" i="4"/>
  <c r="AG25" i="4"/>
  <c r="AF25" i="4" s="1"/>
  <c r="AG26" i="4"/>
  <c r="AF26" i="4" s="1"/>
  <c r="AG27" i="4"/>
  <c r="AF27" i="4" s="1"/>
  <c r="AG28" i="4"/>
  <c r="AG29" i="4"/>
  <c r="AG30" i="4"/>
  <c r="AG31" i="4"/>
  <c r="AF31" i="4" s="1"/>
  <c r="AG32" i="4"/>
  <c r="AF32" i="4" s="1"/>
  <c r="AG33" i="4"/>
  <c r="AF33" i="4" s="1"/>
  <c r="AG34" i="4"/>
  <c r="AG35" i="4"/>
  <c r="AG36" i="4"/>
  <c r="AG37" i="4"/>
  <c r="AF37" i="4" s="1"/>
  <c r="AG38" i="4"/>
  <c r="AF38" i="4" s="1"/>
  <c r="AG39" i="4"/>
  <c r="AF39" i="4" s="1"/>
  <c r="AG40" i="4"/>
  <c r="AF10" i="4"/>
  <c r="AF11" i="4"/>
  <c r="AF12" i="4"/>
  <c r="AF16" i="4"/>
  <c r="AF17" i="4"/>
  <c r="AF18" i="4"/>
  <c r="AF22" i="4"/>
  <c r="AF23" i="4"/>
  <c r="AF24" i="4"/>
  <c r="AF28" i="4"/>
  <c r="AF29" i="4"/>
  <c r="AF30" i="4"/>
  <c r="AF34" i="4"/>
  <c r="AF35" i="4"/>
  <c r="AF36" i="4"/>
  <c r="AF40" i="4"/>
  <c r="AE25" i="4"/>
  <c r="W8" i="4"/>
  <c r="CA8" i="4" s="1"/>
  <c r="W9" i="4"/>
  <c r="CA9" i="4" s="1"/>
  <c r="W10" i="4"/>
  <c r="W11" i="4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W23" i="4"/>
  <c r="W24" i="4"/>
  <c r="CA24" i="4" s="1"/>
  <c r="W25" i="4"/>
  <c r="CA25" i="4" s="1"/>
  <c r="W26" i="4"/>
  <c r="CA26" i="4" s="1"/>
  <c r="W27" i="4"/>
  <c r="CA27" i="4" s="1"/>
  <c r="W28" i="4"/>
  <c r="W29" i="4"/>
  <c r="W30" i="4"/>
  <c r="CA30" i="4" s="1"/>
  <c r="W31" i="4"/>
  <c r="CA31" i="4" s="1"/>
  <c r="W32" i="4"/>
  <c r="CA32" i="4" s="1"/>
  <c r="W33" i="4"/>
  <c r="CA33" i="4" s="1"/>
  <c r="W34" i="4"/>
  <c r="CA34" i="4" s="1"/>
  <c r="W35" i="4"/>
  <c r="CA35" i="4" s="1"/>
  <c r="W36" i="4"/>
  <c r="CA36" i="4" s="1"/>
  <c r="W37" i="4"/>
  <c r="CA37" i="4" s="1"/>
  <c r="W38" i="4"/>
  <c r="CA38" i="4" s="1"/>
  <c r="W39" i="4"/>
  <c r="CA39" i="4" s="1"/>
  <c r="W40" i="4"/>
  <c r="R8" i="4"/>
  <c r="R9" i="4"/>
  <c r="BV9" i="4" s="1"/>
  <c r="R10" i="4"/>
  <c r="BV10" i="4" s="1"/>
  <c r="R11" i="4"/>
  <c r="R12" i="4"/>
  <c r="BV12" i="4" s="1"/>
  <c r="R13" i="4"/>
  <c r="R14" i="4"/>
  <c r="R15" i="4"/>
  <c r="BV15" i="4" s="1"/>
  <c r="R16" i="4"/>
  <c r="BV16" i="4" s="1"/>
  <c r="R17" i="4"/>
  <c r="R18" i="4"/>
  <c r="BV18" i="4" s="1"/>
  <c r="R19" i="4"/>
  <c r="BV19" i="4" s="1"/>
  <c r="R20" i="4"/>
  <c r="BV20" i="4" s="1"/>
  <c r="R21" i="4"/>
  <c r="BV21" i="4" s="1"/>
  <c r="R22" i="4"/>
  <c r="BV22" i="4" s="1"/>
  <c r="R23" i="4"/>
  <c r="R24" i="4"/>
  <c r="BV24" i="4" s="1"/>
  <c r="R25" i="4"/>
  <c r="R26" i="4"/>
  <c r="R27" i="4"/>
  <c r="BV27" i="4" s="1"/>
  <c r="R28" i="4"/>
  <c r="BV28" i="4" s="1"/>
  <c r="R29" i="4"/>
  <c r="BV29" i="4" s="1"/>
  <c r="R30" i="4"/>
  <c r="BV30" i="4" s="1"/>
  <c r="R31" i="4"/>
  <c r="R32" i="4"/>
  <c r="R33" i="4"/>
  <c r="BV33" i="4" s="1"/>
  <c r="R34" i="4"/>
  <c r="BV34" i="4" s="1"/>
  <c r="R35" i="4"/>
  <c r="R36" i="4"/>
  <c r="BV36" i="4" s="1"/>
  <c r="R37" i="4"/>
  <c r="BV37" i="4" s="1"/>
  <c r="R38" i="4"/>
  <c r="BV38" i="4" s="1"/>
  <c r="R39" i="4"/>
  <c r="BV39" i="4" s="1"/>
  <c r="R40" i="4"/>
  <c r="BV40" i="4" s="1"/>
  <c r="M8" i="4"/>
  <c r="M9" i="4"/>
  <c r="BQ9" i="4" s="1"/>
  <c r="M10" i="4"/>
  <c r="L10" i="4" s="1"/>
  <c r="M11" i="4"/>
  <c r="M12" i="4"/>
  <c r="BQ12" i="4" s="1"/>
  <c r="M13" i="4"/>
  <c r="BQ13" i="4" s="1"/>
  <c r="M14" i="4"/>
  <c r="M15" i="4"/>
  <c r="BQ15" i="4" s="1"/>
  <c r="M16" i="4"/>
  <c r="L16" i="4" s="1"/>
  <c r="M17" i="4"/>
  <c r="M18" i="4"/>
  <c r="BQ18" i="4" s="1"/>
  <c r="M19" i="4"/>
  <c r="BQ19" i="4" s="1"/>
  <c r="M20" i="4"/>
  <c r="M21" i="4"/>
  <c r="BQ21" i="4" s="1"/>
  <c r="M22" i="4"/>
  <c r="L22" i="4" s="1"/>
  <c r="M23" i="4"/>
  <c r="BQ23" i="4" s="1"/>
  <c r="M24" i="4"/>
  <c r="BQ24" i="4" s="1"/>
  <c r="M25" i="4"/>
  <c r="BQ25" i="4" s="1"/>
  <c r="M26" i="4"/>
  <c r="M27" i="4"/>
  <c r="BQ27" i="4" s="1"/>
  <c r="M28" i="4"/>
  <c r="L28" i="4" s="1"/>
  <c r="M29" i="4"/>
  <c r="M30" i="4"/>
  <c r="BQ30" i="4" s="1"/>
  <c r="M31" i="4"/>
  <c r="BQ31" i="4" s="1"/>
  <c r="M32" i="4"/>
  <c r="M33" i="4"/>
  <c r="BQ33" i="4" s="1"/>
  <c r="M34" i="4"/>
  <c r="L34" i="4" s="1"/>
  <c r="M35" i="4"/>
  <c r="M36" i="4"/>
  <c r="BQ36" i="4" s="1"/>
  <c r="M37" i="4"/>
  <c r="BQ37" i="4" s="1"/>
  <c r="M38" i="4"/>
  <c r="M39" i="4"/>
  <c r="BQ39" i="4" s="1"/>
  <c r="M40" i="4"/>
  <c r="L40" i="4" s="1"/>
  <c r="L9" i="4"/>
  <c r="L13" i="4"/>
  <c r="BP13" i="4" s="1"/>
  <c r="L15" i="4"/>
  <c r="L19" i="4"/>
  <c r="L21" i="4"/>
  <c r="L25" i="4"/>
  <c r="BP25" i="4" s="1"/>
  <c r="L27" i="4"/>
  <c r="L31" i="4"/>
  <c r="BP31" i="4" s="1"/>
  <c r="L33" i="4"/>
  <c r="L37" i="4"/>
  <c r="L39" i="4"/>
  <c r="E8" i="4"/>
  <c r="E9" i="4"/>
  <c r="BI9" i="4" s="1"/>
  <c r="E10" i="4"/>
  <c r="D10" i="4" s="1"/>
  <c r="E11" i="4"/>
  <c r="BI11" i="4" s="1"/>
  <c r="E12" i="4"/>
  <c r="BI12" i="4" s="1"/>
  <c r="E13" i="4"/>
  <c r="E14" i="4"/>
  <c r="E15" i="4"/>
  <c r="BI15" i="4" s="1"/>
  <c r="E16" i="4"/>
  <c r="D16" i="4" s="1"/>
  <c r="E17" i="4"/>
  <c r="E18" i="4"/>
  <c r="BI18" i="4" s="1"/>
  <c r="E19" i="4"/>
  <c r="E20" i="4"/>
  <c r="E21" i="4"/>
  <c r="BI21" i="4" s="1"/>
  <c r="E22" i="4"/>
  <c r="D22" i="4" s="1"/>
  <c r="E23" i="4"/>
  <c r="D23" i="4" s="1"/>
  <c r="E24" i="4"/>
  <c r="BI24" i="4" s="1"/>
  <c r="E25" i="4"/>
  <c r="E26" i="4"/>
  <c r="E27" i="4"/>
  <c r="BI27" i="4" s="1"/>
  <c r="E28" i="4"/>
  <c r="D28" i="4" s="1"/>
  <c r="E29" i="4"/>
  <c r="BI29" i="4" s="1"/>
  <c r="E30" i="4"/>
  <c r="BI30" i="4" s="1"/>
  <c r="E31" i="4"/>
  <c r="E32" i="4"/>
  <c r="E33" i="4"/>
  <c r="BI33" i="4" s="1"/>
  <c r="E34" i="4"/>
  <c r="D34" i="4" s="1"/>
  <c r="E35" i="4"/>
  <c r="E36" i="4"/>
  <c r="BI36" i="4" s="1"/>
  <c r="E37" i="4"/>
  <c r="E38" i="4"/>
  <c r="E39" i="4"/>
  <c r="BI39" i="4" s="1"/>
  <c r="E40" i="4"/>
  <c r="D40" i="4" s="1"/>
  <c r="D9" i="4"/>
  <c r="BH9" i="4" s="1"/>
  <c r="D11" i="4"/>
  <c r="D13" i="4"/>
  <c r="D15" i="4"/>
  <c r="D17" i="4"/>
  <c r="D19" i="4"/>
  <c r="D20" i="4"/>
  <c r="D21" i="4"/>
  <c r="BH21" i="4" s="1"/>
  <c r="D25" i="4"/>
  <c r="D27" i="4"/>
  <c r="BH27" i="4" s="1"/>
  <c r="D29" i="4"/>
  <c r="D31" i="4"/>
  <c r="BH31" i="4" s="1"/>
  <c r="D33" i="4"/>
  <c r="D35" i="4"/>
  <c r="D37" i="4"/>
  <c r="D38" i="4"/>
  <c r="D39" i="4"/>
  <c r="BH39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W8" i="3"/>
  <c r="W9" i="3"/>
  <c r="W14" i="3"/>
  <c r="W15" i="3"/>
  <c r="W21" i="3"/>
  <c r="W23" i="3"/>
  <c r="W25" i="3"/>
  <c r="W30" i="3"/>
  <c r="W40" i="3"/>
  <c r="V15" i="3"/>
  <c r="V20" i="3"/>
  <c r="V25" i="3"/>
  <c r="V33" i="3"/>
  <c r="V38" i="3"/>
  <c r="N8" i="3"/>
  <c r="N9" i="3"/>
  <c r="N10" i="3"/>
  <c r="M10" i="3" s="1"/>
  <c r="N11" i="3"/>
  <c r="M11" i="3" s="1"/>
  <c r="N12" i="3"/>
  <c r="M12" i="3" s="1"/>
  <c r="N13" i="3"/>
  <c r="N14" i="3"/>
  <c r="N15" i="3"/>
  <c r="N16" i="3"/>
  <c r="M16" i="3" s="1"/>
  <c r="N17" i="3"/>
  <c r="M17" i="3" s="1"/>
  <c r="N18" i="3"/>
  <c r="M18" i="3" s="1"/>
  <c r="N19" i="3"/>
  <c r="N20" i="3"/>
  <c r="N21" i="3"/>
  <c r="N22" i="3"/>
  <c r="M22" i="3" s="1"/>
  <c r="N23" i="3"/>
  <c r="M23" i="3" s="1"/>
  <c r="N24" i="3"/>
  <c r="M24" i="3" s="1"/>
  <c r="N25" i="3"/>
  <c r="N26" i="3"/>
  <c r="N27" i="3"/>
  <c r="N28" i="3"/>
  <c r="M28" i="3" s="1"/>
  <c r="N29" i="3"/>
  <c r="M29" i="3" s="1"/>
  <c r="N30" i="3"/>
  <c r="M30" i="3" s="1"/>
  <c r="N31" i="3"/>
  <c r="N32" i="3"/>
  <c r="N33" i="3"/>
  <c r="N34" i="3"/>
  <c r="W34" i="3" s="1"/>
  <c r="N35" i="3"/>
  <c r="M35" i="3" s="1"/>
  <c r="N36" i="3"/>
  <c r="M36" i="3" s="1"/>
  <c r="N37" i="3"/>
  <c r="N38" i="3"/>
  <c r="N39" i="3"/>
  <c r="N40" i="3"/>
  <c r="M40" i="3" s="1"/>
  <c r="M8" i="3"/>
  <c r="M9" i="3"/>
  <c r="M13" i="3"/>
  <c r="M14" i="3"/>
  <c r="M15" i="3"/>
  <c r="M19" i="3"/>
  <c r="M20" i="3"/>
  <c r="M21" i="3"/>
  <c r="M25" i="3"/>
  <c r="M26" i="3"/>
  <c r="M27" i="3"/>
  <c r="M31" i="3"/>
  <c r="M32" i="3"/>
  <c r="M33" i="3"/>
  <c r="M37" i="3"/>
  <c r="M38" i="3"/>
  <c r="M39" i="3"/>
  <c r="E8" i="3"/>
  <c r="E9" i="3"/>
  <c r="E10" i="3"/>
  <c r="W10" i="3" s="1"/>
  <c r="E11" i="3"/>
  <c r="E12" i="3"/>
  <c r="E13" i="3"/>
  <c r="W13" i="3" s="1"/>
  <c r="E14" i="3"/>
  <c r="E15" i="3"/>
  <c r="E16" i="3"/>
  <c r="W16" i="3" s="1"/>
  <c r="E17" i="3"/>
  <c r="D17" i="3" s="1"/>
  <c r="E18" i="3"/>
  <c r="E19" i="3"/>
  <c r="W19" i="3" s="1"/>
  <c r="E20" i="3"/>
  <c r="W20" i="3" s="1"/>
  <c r="E21" i="3"/>
  <c r="E22" i="3"/>
  <c r="D22" i="3" s="1"/>
  <c r="V22" i="3" s="1"/>
  <c r="E23" i="3"/>
  <c r="D23" i="3" s="1"/>
  <c r="E24" i="3"/>
  <c r="E25" i="3"/>
  <c r="E26" i="3"/>
  <c r="W26" i="3" s="1"/>
  <c r="E27" i="3"/>
  <c r="W27" i="3" s="1"/>
  <c r="E28" i="3"/>
  <c r="W28" i="3" s="1"/>
  <c r="E29" i="3"/>
  <c r="D29" i="3" s="1"/>
  <c r="E30" i="3"/>
  <c r="D30" i="3" s="1"/>
  <c r="V30" i="3" s="1"/>
  <c r="E31" i="3"/>
  <c r="W31" i="3" s="1"/>
  <c r="E32" i="3"/>
  <c r="W32" i="3" s="1"/>
  <c r="E33" i="3"/>
  <c r="W33" i="3" s="1"/>
  <c r="E34" i="3"/>
  <c r="D34" i="3" s="1"/>
  <c r="E35" i="3"/>
  <c r="D35" i="3" s="1"/>
  <c r="E36" i="3"/>
  <c r="E37" i="3"/>
  <c r="W37" i="3" s="1"/>
  <c r="E38" i="3"/>
  <c r="W38" i="3" s="1"/>
  <c r="E39" i="3"/>
  <c r="W39" i="3" s="1"/>
  <c r="E40" i="3"/>
  <c r="D40" i="3" s="1"/>
  <c r="V40" i="3" s="1"/>
  <c r="D8" i="3"/>
  <c r="V8" i="3" s="1"/>
  <c r="D9" i="3"/>
  <c r="V9" i="3" s="1"/>
  <c r="D13" i="3"/>
  <c r="V13" i="3" s="1"/>
  <c r="D14" i="3"/>
  <c r="V14" i="3" s="1"/>
  <c r="D15" i="3"/>
  <c r="D19" i="3"/>
  <c r="V19" i="3" s="1"/>
  <c r="D20" i="3"/>
  <c r="D21" i="3"/>
  <c r="D25" i="3"/>
  <c r="D26" i="3"/>
  <c r="V26" i="3" s="1"/>
  <c r="D27" i="3"/>
  <c r="V27" i="3" s="1"/>
  <c r="D31" i="3"/>
  <c r="V31" i="3" s="1"/>
  <c r="D32" i="3"/>
  <c r="V32" i="3" s="1"/>
  <c r="D33" i="3"/>
  <c r="D37" i="3"/>
  <c r="V37" i="3" s="1"/>
  <c r="D38" i="3"/>
  <c r="D39" i="3"/>
  <c r="DI8" i="2"/>
  <c r="DI9" i="2"/>
  <c r="DI10" i="2"/>
  <c r="DI11" i="2"/>
  <c r="DI12" i="2"/>
  <c r="DI13" i="2"/>
  <c r="DI14" i="2"/>
  <c r="DH8" i="2"/>
  <c r="DH9" i="2"/>
  <c r="DH10" i="2"/>
  <c r="DH11" i="2"/>
  <c r="DH12" i="2"/>
  <c r="DH13" i="2"/>
  <c r="DH14" i="2"/>
  <c r="DF8" i="2"/>
  <c r="DF9" i="2"/>
  <c r="DF10" i="2"/>
  <c r="DF11" i="2"/>
  <c r="DF12" i="2"/>
  <c r="DF13" i="2"/>
  <c r="DF14" i="2"/>
  <c r="DE8" i="2"/>
  <c r="DE9" i="2"/>
  <c r="DE10" i="2"/>
  <c r="DE11" i="2"/>
  <c r="DE12" i="2"/>
  <c r="DE13" i="2"/>
  <c r="DE14" i="2"/>
  <c r="DD8" i="2"/>
  <c r="DD9" i="2"/>
  <c r="DD10" i="2"/>
  <c r="DD11" i="2"/>
  <c r="DD12" i="2"/>
  <c r="DD13" i="2"/>
  <c r="DD14" i="2"/>
  <c r="DC8" i="2"/>
  <c r="DC9" i="2"/>
  <c r="DC10" i="2"/>
  <c r="DC11" i="2"/>
  <c r="DC12" i="2"/>
  <c r="DC13" i="2"/>
  <c r="DC14" i="2"/>
  <c r="DB10" i="2"/>
  <c r="DB11" i="2"/>
  <c r="DA8" i="2"/>
  <c r="DA9" i="2"/>
  <c r="DA10" i="2"/>
  <c r="DA11" i="2"/>
  <c r="DA12" i="2"/>
  <c r="DA13" i="2"/>
  <c r="DA14" i="2"/>
  <c r="CZ8" i="2"/>
  <c r="CZ9" i="2"/>
  <c r="CZ10" i="2"/>
  <c r="CZ11" i="2"/>
  <c r="CZ12" i="2"/>
  <c r="CZ13" i="2"/>
  <c r="CZ14" i="2"/>
  <c r="CY8" i="2"/>
  <c r="CY9" i="2"/>
  <c r="CY10" i="2"/>
  <c r="CY11" i="2"/>
  <c r="CY12" i="2"/>
  <c r="CY13" i="2"/>
  <c r="CY14" i="2"/>
  <c r="CX8" i="2"/>
  <c r="CX9" i="2"/>
  <c r="CX10" i="2"/>
  <c r="CX11" i="2"/>
  <c r="CX12" i="2"/>
  <c r="CX13" i="2"/>
  <c r="CX14" i="2"/>
  <c r="CW10" i="2"/>
  <c r="CW12" i="2"/>
  <c r="CV8" i="2"/>
  <c r="CV9" i="2"/>
  <c r="CV10" i="2"/>
  <c r="CV11" i="2"/>
  <c r="CV12" i="2"/>
  <c r="CV13" i="2"/>
  <c r="CV14" i="2"/>
  <c r="CU8" i="2"/>
  <c r="CU9" i="2"/>
  <c r="CU10" i="2"/>
  <c r="CU11" i="2"/>
  <c r="CU12" i="2"/>
  <c r="CU13" i="2"/>
  <c r="CU14" i="2"/>
  <c r="CT8" i="2"/>
  <c r="CT9" i="2"/>
  <c r="CT10" i="2"/>
  <c r="CT11" i="2"/>
  <c r="CT12" i="2"/>
  <c r="CT13" i="2"/>
  <c r="CT14" i="2"/>
  <c r="CS8" i="2"/>
  <c r="CS9" i="2"/>
  <c r="CS10" i="2"/>
  <c r="CS11" i="2"/>
  <c r="CS12" i="2"/>
  <c r="CS13" i="2"/>
  <c r="CS14" i="2"/>
  <c r="CR8" i="2"/>
  <c r="CR14" i="2"/>
  <c r="CO8" i="2"/>
  <c r="CO9" i="2"/>
  <c r="CO10" i="2"/>
  <c r="CO11" i="2"/>
  <c r="CO12" i="2"/>
  <c r="CO13" i="2"/>
  <c r="CO14" i="2"/>
  <c r="CN8" i="2"/>
  <c r="CN9" i="2"/>
  <c r="CN10" i="2"/>
  <c r="CN11" i="2"/>
  <c r="CN12" i="2"/>
  <c r="CN13" i="2"/>
  <c r="CN14" i="2"/>
  <c r="CM8" i="2"/>
  <c r="CM9" i="2"/>
  <c r="CM10" i="2"/>
  <c r="CM11" i="2"/>
  <c r="CM12" i="2"/>
  <c r="CM13" i="2"/>
  <c r="CM14" i="2"/>
  <c r="CL8" i="2"/>
  <c r="CL9" i="2"/>
  <c r="CL10" i="2"/>
  <c r="CL11" i="2"/>
  <c r="CL12" i="2"/>
  <c r="CL13" i="2"/>
  <c r="CL14" i="2"/>
  <c r="CK8" i="2"/>
  <c r="CK9" i="2"/>
  <c r="CK10" i="2"/>
  <c r="CK11" i="2"/>
  <c r="CK12" i="2"/>
  <c r="CK13" i="2"/>
  <c r="CK14" i="2"/>
  <c r="CJ13" i="2"/>
  <c r="BZ8" i="2"/>
  <c r="BZ9" i="2"/>
  <c r="DB9" i="2" s="1"/>
  <c r="BZ10" i="2"/>
  <c r="BZ11" i="2"/>
  <c r="BZ12" i="2"/>
  <c r="BZ13" i="2"/>
  <c r="DB13" i="2" s="1"/>
  <c r="BZ14" i="2"/>
  <c r="BU8" i="2"/>
  <c r="CW8" i="2" s="1"/>
  <c r="BU9" i="2"/>
  <c r="BU10" i="2"/>
  <c r="BU11" i="2"/>
  <c r="BU12" i="2"/>
  <c r="BU13" i="2"/>
  <c r="CW13" i="2" s="1"/>
  <c r="BU14" i="2"/>
  <c r="CW14" i="2" s="1"/>
  <c r="BP8" i="2"/>
  <c r="BP9" i="2"/>
  <c r="CR9" i="2" s="1"/>
  <c r="BP10" i="2"/>
  <c r="BP11" i="2"/>
  <c r="CR11" i="2" s="1"/>
  <c r="BP12" i="2"/>
  <c r="BP13" i="2"/>
  <c r="CR13" i="2" s="1"/>
  <c r="BP14" i="2"/>
  <c r="BO10" i="2"/>
  <c r="CQ10" i="2" s="1"/>
  <c r="BO12" i="2"/>
  <c r="BH8" i="2"/>
  <c r="CJ8" i="2" s="1"/>
  <c r="BH9" i="2"/>
  <c r="BH10" i="2"/>
  <c r="BH11" i="2"/>
  <c r="BH12" i="2"/>
  <c r="BG12" i="2" s="1"/>
  <c r="CI12" i="2" s="1"/>
  <c r="BH13" i="2"/>
  <c r="BH14" i="2"/>
  <c r="CJ14" i="2" s="1"/>
  <c r="BG8" i="2"/>
  <c r="BG9" i="2"/>
  <c r="CI9" i="2" s="1"/>
  <c r="BG11" i="2"/>
  <c r="CI11" i="2" s="1"/>
  <c r="BG13" i="2"/>
  <c r="BG14" i="2"/>
  <c r="CI14" i="2" s="1"/>
  <c r="AX8" i="2"/>
  <c r="AX9" i="2"/>
  <c r="AX10" i="2"/>
  <c r="AX11" i="2"/>
  <c r="AX12" i="2"/>
  <c r="AM12" i="2" s="1"/>
  <c r="BF12" i="2" s="1"/>
  <c r="AX13" i="2"/>
  <c r="AX14" i="2"/>
  <c r="AS8" i="2"/>
  <c r="AS9" i="2"/>
  <c r="AS10" i="2"/>
  <c r="AS11" i="2"/>
  <c r="AM11" i="2" s="1"/>
  <c r="BF11" i="2" s="1"/>
  <c r="AS12" i="2"/>
  <c r="AS13" i="2"/>
  <c r="AS14" i="2"/>
  <c r="AN8" i="2"/>
  <c r="AN9" i="2"/>
  <c r="AN10" i="2"/>
  <c r="AN11" i="2"/>
  <c r="AN12" i="2"/>
  <c r="CR12" i="2" s="1"/>
  <c r="AN13" i="2"/>
  <c r="AN14" i="2"/>
  <c r="AM9" i="2"/>
  <c r="AM10" i="2"/>
  <c r="BF10" i="2" s="1"/>
  <c r="AF8" i="2"/>
  <c r="AF9" i="2"/>
  <c r="AE9" i="2" s="1"/>
  <c r="BF9" i="2" s="1"/>
  <c r="AF10" i="2"/>
  <c r="AF11" i="2"/>
  <c r="AE11" i="2" s="1"/>
  <c r="AF12" i="2"/>
  <c r="AF13" i="2"/>
  <c r="AF14" i="2"/>
  <c r="AE8" i="2"/>
  <c r="AE10" i="2"/>
  <c r="AE12" i="2"/>
  <c r="AE13" i="2"/>
  <c r="AE14" i="2"/>
  <c r="AD8" i="2"/>
  <c r="AD9" i="2"/>
  <c r="AD10" i="2"/>
  <c r="AD11" i="2"/>
  <c r="AD12" i="2"/>
  <c r="AD13" i="2"/>
  <c r="AD14" i="2"/>
  <c r="AC8" i="2"/>
  <c r="AC9" i="2"/>
  <c r="AC10" i="2"/>
  <c r="AC11" i="2"/>
  <c r="AC12" i="2"/>
  <c r="AC13" i="2"/>
  <c r="AC14" i="2"/>
  <c r="AB8" i="2"/>
  <c r="AB9" i="2"/>
  <c r="AB10" i="2"/>
  <c r="AB11" i="2"/>
  <c r="AB12" i="2"/>
  <c r="AB13" i="2"/>
  <c r="AB14" i="2"/>
  <c r="AA8" i="2"/>
  <c r="AA9" i="2"/>
  <c r="AA10" i="2"/>
  <c r="AA11" i="2"/>
  <c r="AA12" i="2"/>
  <c r="AA13" i="2"/>
  <c r="AA14" i="2"/>
  <c r="Z8" i="2"/>
  <c r="Z9" i="2"/>
  <c r="Z10" i="2"/>
  <c r="Z11" i="2"/>
  <c r="Z12" i="2"/>
  <c r="Z13" i="2"/>
  <c r="Z14" i="2"/>
  <c r="Y8" i="2"/>
  <c r="Y9" i="2"/>
  <c r="Y10" i="2"/>
  <c r="Y11" i="2"/>
  <c r="Y12" i="2"/>
  <c r="Y13" i="2"/>
  <c r="Y14" i="2"/>
  <c r="X8" i="2"/>
  <c r="X9" i="2"/>
  <c r="X10" i="2"/>
  <c r="X11" i="2"/>
  <c r="X12" i="2"/>
  <c r="X13" i="2"/>
  <c r="X14" i="2"/>
  <c r="W8" i="2"/>
  <c r="W11" i="2"/>
  <c r="N8" i="2"/>
  <c r="N9" i="2"/>
  <c r="N10" i="2"/>
  <c r="M10" i="2" s="1"/>
  <c r="N11" i="2"/>
  <c r="N12" i="2"/>
  <c r="M12" i="2" s="1"/>
  <c r="V12" i="2" s="1"/>
  <c r="N13" i="2"/>
  <c r="N14" i="2"/>
  <c r="M8" i="2"/>
  <c r="M9" i="2"/>
  <c r="M11" i="2"/>
  <c r="V11" i="2" s="1"/>
  <c r="M13" i="2"/>
  <c r="M14" i="2"/>
  <c r="E8" i="2"/>
  <c r="E9" i="2"/>
  <c r="E10" i="2"/>
  <c r="E11" i="2"/>
  <c r="E12" i="2"/>
  <c r="E13" i="2"/>
  <c r="W13" i="2" s="1"/>
  <c r="E14" i="2"/>
  <c r="W14" i="2" s="1"/>
  <c r="D8" i="2"/>
  <c r="V8" i="2" s="1"/>
  <c r="D11" i="2"/>
  <c r="D12" i="2"/>
  <c r="D13" i="2"/>
  <c r="V13" i="2" s="1"/>
  <c r="D14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B12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W8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R10" i="1"/>
  <c r="CR16" i="1"/>
  <c r="CR22" i="1"/>
  <c r="CR28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J12" i="1"/>
  <c r="CJ18" i="1"/>
  <c r="CJ24" i="1"/>
  <c r="CJ30" i="1"/>
  <c r="BZ8" i="1"/>
  <c r="DB8" i="1" s="1"/>
  <c r="BZ9" i="1"/>
  <c r="DB9" i="1" s="1"/>
  <c r="BZ10" i="1"/>
  <c r="BZ11" i="1"/>
  <c r="DB11" i="1" s="1"/>
  <c r="BZ12" i="1"/>
  <c r="BO12" i="1" s="1"/>
  <c r="BZ13" i="1"/>
  <c r="DB13" i="1" s="1"/>
  <c r="BZ14" i="1"/>
  <c r="DB14" i="1" s="1"/>
  <c r="BZ15" i="1"/>
  <c r="DB15" i="1" s="1"/>
  <c r="BZ16" i="1"/>
  <c r="BZ17" i="1"/>
  <c r="DB17" i="1" s="1"/>
  <c r="BZ18" i="1"/>
  <c r="BO18" i="1" s="1"/>
  <c r="BZ19" i="1"/>
  <c r="DB19" i="1" s="1"/>
  <c r="BZ20" i="1"/>
  <c r="DB20" i="1" s="1"/>
  <c r="BZ21" i="1"/>
  <c r="DB21" i="1" s="1"/>
  <c r="BZ22" i="1"/>
  <c r="BZ23" i="1"/>
  <c r="DB23" i="1" s="1"/>
  <c r="BZ24" i="1"/>
  <c r="DB24" i="1" s="1"/>
  <c r="BZ25" i="1"/>
  <c r="DB25" i="1" s="1"/>
  <c r="BZ26" i="1"/>
  <c r="DB26" i="1" s="1"/>
  <c r="BZ27" i="1"/>
  <c r="DB27" i="1" s="1"/>
  <c r="BZ28" i="1"/>
  <c r="BZ29" i="1"/>
  <c r="DB29" i="1" s="1"/>
  <c r="BZ30" i="1"/>
  <c r="DB30" i="1" s="1"/>
  <c r="BZ31" i="1"/>
  <c r="DB31" i="1" s="1"/>
  <c r="BZ32" i="1"/>
  <c r="DB32" i="1" s="1"/>
  <c r="BZ33" i="1"/>
  <c r="DB33" i="1" s="1"/>
  <c r="BU8" i="1"/>
  <c r="BU9" i="1"/>
  <c r="CW9" i="1" s="1"/>
  <c r="BU10" i="1"/>
  <c r="BU11" i="1"/>
  <c r="CW11" i="1" s="1"/>
  <c r="BU12" i="1"/>
  <c r="CW12" i="1" s="1"/>
  <c r="BU13" i="1"/>
  <c r="CW13" i="1" s="1"/>
  <c r="BU14" i="1"/>
  <c r="BU15" i="1"/>
  <c r="CW15" i="1" s="1"/>
  <c r="BU16" i="1"/>
  <c r="BU17" i="1"/>
  <c r="CW17" i="1" s="1"/>
  <c r="BU18" i="1"/>
  <c r="CW18" i="1" s="1"/>
  <c r="BU19" i="1"/>
  <c r="CW19" i="1" s="1"/>
  <c r="BU20" i="1"/>
  <c r="BU21" i="1"/>
  <c r="CW21" i="1" s="1"/>
  <c r="BU22" i="1"/>
  <c r="BU23" i="1"/>
  <c r="CW23" i="1" s="1"/>
  <c r="BU24" i="1"/>
  <c r="CW24" i="1" s="1"/>
  <c r="BU25" i="1"/>
  <c r="CW25" i="1" s="1"/>
  <c r="BU26" i="1"/>
  <c r="BU27" i="1"/>
  <c r="CW27" i="1" s="1"/>
  <c r="BU28" i="1"/>
  <c r="BU29" i="1"/>
  <c r="CW29" i="1" s="1"/>
  <c r="BU30" i="1"/>
  <c r="CW30" i="1" s="1"/>
  <c r="BU31" i="1"/>
  <c r="CW31" i="1" s="1"/>
  <c r="BU32" i="1"/>
  <c r="BU33" i="1"/>
  <c r="CW33" i="1" s="1"/>
  <c r="BP8" i="1"/>
  <c r="BP9" i="1"/>
  <c r="CR9" i="1" s="1"/>
  <c r="BP10" i="1"/>
  <c r="BP11" i="1"/>
  <c r="CR11" i="1" s="1"/>
  <c r="BP12" i="1"/>
  <c r="BP13" i="1"/>
  <c r="CR13" i="1" s="1"/>
  <c r="BP14" i="1"/>
  <c r="BP15" i="1"/>
  <c r="CR15" i="1" s="1"/>
  <c r="BP16" i="1"/>
  <c r="BP17" i="1"/>
  <c r="CR17" i="1" s="1"/>
  <c r="BP18" i="1"/>
  <c r="BP19" i="1"/>
  <c r="CR19" i="1" s="1"/>
  <c r="BP20" i="1"/>
  <c r="BP21" i="1"/>
  <c r="CR21" i="1" s="1"/>
  <c r="BP22" i="1"/>
  <c r="BP23" i="1"/>
  <c r="CR23" i="1" s="1"/>
  <c r="BP24" i="1"/>
  <c r="BP25" i="1"/>
  <c r="CR25" i="1" s="1"/>
  <c r="BP26" i="1"/>
  <c r="BP27" i="1"/>
  <c r="CR27" i="1" s="1"/>
  <c r="BP28" i="1"/>
  <c r="BP29" i="1"/>
  <c r="CR29" i="1" s="1"/>
  <c r="BP30" i="1"/>
  <c r="BP31" i="1"/>
  <c r="CR31" i="1" s="1"/>
  <c r="BP32" i="1"/>
  <c r="BP33" i="1"/>
  <c r="CR33" i="1" s="1"/>
  <c r="BO9" i="1"/>
  <c r="CQ9" i="1" s="1"/>
  <c r="BO11" i="1"/>
  <c r="CQ11" i="1" s="1"/>
  <c r="BO13" i="1"/>
  <c r="CQ13" i="1" s="1"/>
  <c r="BO15" i="1"/>
  <c r="CQ15" i="1" s="1"/>
  <c r="BO17" i="1"/>
  <c r="CQ17" i="1" s="1"/>
  <c r="BO19" i="1"/>
  <c r="CQ19" i="1" s="1"/>
  <c r="BO21" i="1"/>
  <c r="CQ21" i="1" s="1"/>
  <c r="BO23" i="1"/>
  <c r="CQ23" i="1" s="1"/>
  <c r="BO24" i="1"/>
  <c r="BO25" i="1"/>
  <c r="CQ25" i="1" s="1"/>
  <c r="BO27" i="1"/>
  <c r="CQ27" i="1" s="1"/>
  <c r="BO29" i="1"/>
  <c r="CQ29" i="1" s="1"/>
  <c r="BO31" i="1"/>
  <c r="CQ31" i="1" s="1"/>
  <c r="BO33" i="1"/>
  <c r="CQ33" i="1" s="1"/>
  <c r="BH8" i="1"/>
  <c r="CJ8" i="1" s="1"/>
  <c r="BH9" i="1"/>
  <c r="CJ9" i="1" s="1"/>
  <c r="BH10" i="1"/>
  <c r="BH11" i="1"/>
  <c r="CJ11" i="1" s="1"/>
  <c r="BH12" i="1"/>
  <c r="BH13" i="1"/>
  <c r="CJ13" i="1" s="1"/>
  <c r="BH14" i="1"/>
  <c r="CJ14" i="1" s="1"/>
  <c r="BH15" i="1"/>
  <c r="CJ15" i="1" s="1"/>
  <c r="BH16" i="1"/>
  <c r="BH17" i="1"/>
  <c r="CJ17" i="1" s="1"/>
  <c r="BH18" i="1"/>
  <c r="BH19" i="1"/>
  <c r="CJ19" i="1" s="1"/>
  <c r="BH20" i="1"/>
  <c r="CJ20" i="1" s="1"/>
  <c r="BH21" i="1"/>
  <c r="CJ21" i="1" s="1"/>
  <c r="BH22" i="1"/>
  <c r="BH23" i="1"/>
  <c r="CJ23" i="1" s="1"/>
  <c r="BH24" i="1"/>
  <c r="BH25" i="1"/>
  <c r="CJ25" i="1" s="1"/>
  <c r="BH26" i="1"/>
  <c r="CJ26" i="1" s="1"/>
  <c r="BH27" i="1"/>
  <c r="CJ27" i="1" s="1"/>
  <c r="BH28" i="1"/>
  <c r="BH29" i="1"/>
  <c r="CJ29" i="1" s="1"/>
  <c r="BH30" i="1"/>
  <c r="BH31" i="1"/>
  <c r="CJ31" i="1" s="1"/>
  <c r="BH32" i="1"/>
  <c r="CJ32" i="1" s="1"/>
  <c r="BH33" i="1"/>
  <c r="CJ33" i="1" s="1"/>
  <c r="BG8" i="1"/>
  <c r="CI8" i="1" s="1"/>
  <c r="BG9" i="1"/>
  <c r="CI9" i="1" s="1"/>
  <c r="BG11" i="1"/>
  <c r="CI11" i="1" s="1"/>
  <c r="BG12" i="1"/>
  <c r="BG13" i="1"/>
  <c r="CI13" i="1" s="1"/>
  <c r="BG14" i="1"/>
  <c r="BG15" i="1"/>
  <c r="CI15" i="1" s="1"/>
  <c r="BG17" i="1"/>
  <c r="CI17" i="1" s="1"/>
  <c r="BG18" i="1"/>
  <c r="BG19" i="1"/>
  <c r="CI19" i="1" s="1"/>
  <c r="BG20" i="1"/>
  <c r="CI20" i="1" s="1"/>
  <c r="BG21" i="1"/>
  <c r="CI21" i="1" s="1"/>
  <c r="BG23" i="1"/>
  <c r="CI23" i="1" s="1"/>
  <c r="BG24" i="1"/>
  <c r="BG25" i="1"/>
  <c r="CI25" i="1" s="1"/>
  <c r="BG26" i="1"/>
  <c r="BG27" i="1"/>
  <c r="CI27" i="1" s="1"/>
  <c r="BG29" i="1"/>
  <c r="CI29" i="1" s="1"/>
  <c r="BG30" i="1"/>
  <c r="CI30" i="1" s="1"/>
  <c r="BG31" i="1"/>
  <c r="CI31" i="1" s="1"/>
  <c r="BG32" i="1"/>
  <c r="BG33" i="1"/>
  <c r="CI33" i="1" s="1"/>
  <c r="BF24" i="1"/>
  <c r="AX8" i="1"/>
  <c r="AX9" i="1"/>
  <c r="AX10" i="1"/>
  <c r="AM10" i="1" s="1"/>
  <c r="BF10" i="1" s="1"/>
  <c r="AX11" i="1"/>
  <c r="AX12" i="1"/>
  <c r="AX13" i="1"/>
  <c r="AX14" i="1"/>
  <c r="AX15" i="1"/>
  <c r="AX16" i="1"/>
  <c r="AM16" i="1" s="1"/>
  <c r="BF16" i="1" s="1"/>
  <c r="AX17" i="1"/>
  <c r="AX18" i="1"/>
  <c r="AX19" i="1"/>
  <c r="AX20" i="1"/>
  <c r="AX21" i="1"/>
  <c r="AX22" i="1"/>
  <c r="AM22" i="1" s="1"/>
  <c r="BF22" i="1" s="1"/>
  <c r="AX23" i="1"/>
  <c r="AX24" i="1"/>
  <c r="AX25" i="1"/>
  <c r="AX26" i="1"/>
  <c r="AX27" i="1"/>
  <c r="AX28" i="1"/>
  <c r="AM28" i="1" s="1"/>
  <c r="BF28" i="1" s="1"/>
  <c r="AX29" i="1"/>
  <c r="AX30" i="1"/>
  <c r="AX31" i="1"/>
  <c r="AX32" i="1"/>
  <c r="AX33" i="1"/>
  <c r="AS8" i="1"/>
  <c r="AM8" i="1" s="1"/>
  <c r="BF8" i="1" s="1"/>
  <c r="AS9" i="1"/>
  <c r="AS10" i="1"/>
  <c r="AS11" i="1"/>
  <c r="AS12" i="1"/>
  <c r="AS13" i="1"/>
  <c r="AS14" i="1"/>
  <c r="AM14" i="1" s="1"/>
  <c r="BF14" i="1" s="1"/>
  <c r="AS15" i="1"/>
  <c r="AS16" i="1"/>
  <c r="AS17" i="1"/>
  <c r="AS18" i="1"/>
  <c r="AS19" i="1"/>
  <c r="AS20" i="1"/>
  <c r="AM20" i="1" s="1"/>
  <c r="BF20" i="1" s="1"/>
  <c r="AS21" i="1"/>
  <c r="AS22" i="1"/>
  <c r="AS23" i="1"/>
  <c r="AS24" i="1"/>
  <c r="AS25" i="1"/>
  <c r="AS26" i="1"/>
  <c r="AM26" i="1" s="1"/>
  <c r="BF26" i="1" s="1"/>
  <c r="AS27" i="1"/>
  <c r="AS28" i="1"/>
  <c r="AS29" i="1"/>
  <c r="AS30" i="1"/>
  <c r="AS31" i="1"/>
  <c r="AS32" i="1"/>
  <c r="AM32" i="1" s="1"/>
  <c r="BF32" i="1" s="1"/>
  <c r="AS33" i="1"/>
  <c r="AN8" i="1"/>
  <c r="AN9" i="1"/>
  <c r="AN10" i="1"/>
  <c r="AN11" i="1"/>
  <c r="AN12" i="1"/>
  <c r="AM12" i="1" s="1"/>
  <c r="BF12" i="1" s="1"/>
  <c r="AN13" i="1"/>
  <c r="AN14" i="1"/>
  <c r="AN15" i="1"/>
  <c r="AN16" i="1"/>
  <c r="AN17" i="1"/>
  <c r="AN18" i="1"/>
  <c r="AM18" i="1" s="1"/>
  <c r="BF18" i="1" s="1"/>
  <c r="AN19" i="1"/>
  <c r="AN20" i="1"/>
  <c r="AN21" i="1"/>
  <c r="AN22" i="1"/>
  <c r="AN23" i="1"/>
  <c r="AN24" i="1"/>
  <c r="AM24" i="1" s="1"/>
  <c r="AN25" i="1"/>
  <c r="AN26" i="1"/>
  <c r="AN27" i="1"/>
  <c r="AN28" i="1"/>
  <c r="AN29" i="1"/>
  <c r="AN30" i="1"/>
  <c r="AM30" i="1" s="1"/>
  <c r="BF30" i="1" s="1"/>
  <c r="AN31" i="1"/>
  <c r="AN32" i="1"/>
  <c r="AN33" i="1"/>
  <c r="AM9" i="1"/>
  <c r="BF9" i="1" s="1"/>
  <c r="AM11" i="1"/>
  <c r="BF11" i="1" s="1"/>
  <c r="AM13" i="1"/>
  <c r="BF13" i="1" s="1"/>
  <c r="AM15" i="1"/>
  <c r="BF15" i="1" s="1"/>
  <c r="AM17" i="1"/>
  <c r="BF17" i="1" s="1"/>
  <c r="AM19" i="1"/>
  <c r="BF19" i="1" s="1"/>
  <c r="AM21" i="1"/>
  <c r="BF21" i="1" s="1"/>
  <c r="AM23" i="1"/>
  <c r="BF23" i="1" s="1"/>
  <c r="AM25" i="1"/>
  <c r="BF25" i="1" s="1"/>
  <c r="AM27" i="1"/>
  <c r="BF27" i="1" s="1"/>
  <c r="AM29" i="1"/>
  <c r="BF29" i="1" s="1"/>
  <c r="AM31" i="1"/>
  <c r="BF31" i="1" s="1"/>
  <c r="AM33" i="1"/>
  <c r="BF33" i="1" s="1"/>
  <c r="AF8" i="1"/>
  <c r="AE8" i="1" s="1"/>
  <c r="AF9" i="1"/>
  <c r="AF10" i="1"/>
  <c r="AF11" i="1"/>
  <c r="AF12" i="1"/>
  <c r="AF13" i="1"/>
  <c r="AF14" i="1"/>
  <c r="AE14" i="1" s="1"/>
  <c r="AF15" i="1"/>
  <c r="AF16" i="1"/>
  <c r="AF17" i="1"/>
  <c r="AF18" i="1"/>
  <c r="AF19" i="1"/>
  <c r="AF20" i="1"/>
  <c r="AE20" i="1" s="1"/>
  <c r="AF21" i="1"/>
  <c r="AF22" i="1"/>
  <c r="AF23" i="1"/>
  <c r="AF24" i="1"/>
  <c r="AF25" i="1"/>
  <c r="AF26" i="1"/>
  <c r="AE26" i="1" s="1"/>
  <c r="AF27" i="1"/>
  <c r="AF28" i="1"/>
  <c r="AF29" i="1"/>
  <c r="AF30" i="1"/>
  <c r="AF31" i="1"/>
  <c r="AF32" i="1"/>
  <c r="AE32" i="1" s="1"/>
  <c r="AF33" i="1"/>
  <c r="AE9" i="1"/>
  <c r="AE10" i="1"/>
  <c r="AE11" i="1"/>
  <c r="AE12" i="1"/>
  <c r="AE13" i="1"/>
  <c r="AE15" i="1"/>
  <c r="AE16" i="1"/>
  <c r="AE17" i="1"/>
  <c r="AE18" i="1"/>
  <c r="AE19" i="1"/>
  <c r="AE21" i="1"/>
  <c r="AE22" i="1"/>
  <c r="AE23" i="1"/>
  <c r="AE24" i="1"/>
  <c r="AE25" i="1"/>
  <c r="AE27" i="1"/>
  <c r="AE28" i="1"/>
  <c r="AE29" i="1"/>
  <c r="AE30" i="1"/>
  <c r="AE31" i="1"/>
  <c r="AE33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W14" i="1"/>
  <c r="W20" i="1"/>
  <c r="W32" i="1"/>
  <c r="V24" i="1"/>
  <c r="V30" i="1"/>
  <c r="N8" i="1"/>
  <c r="N9" i="1"/>
  <c r="N10" i="1"/>
  <c r="M10" i="1" s="1"/>
  <c r="N11" i="1"/>
  <c r="N12" i="1"/>
  <c r="N13" i="1"/>
  <c r="N14" i="1"/>
  <c r="M14" i="1" s="1"/>
  <c r="N15" i="1"/>
  <c r="N16" i="1"/>
  <c r="M16" i="1" s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M8" i="1"/>
  <c r="M9" i="1"/>
  <c r="M11" i="1"/>
  <c r="M12" i="1"/>
  <c r="V12" i="1" s="1"/>
  <c r="M13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E8" i="1"/>
  <c r="W8" i="1" s="1"/>
  <c r="E9" i="1"/>
  <c r="W9" i="1" s="1"/>
  <c r="E10" i="1"/>
  <c r="E11" i="1"/>
  <c r="W11" i="1" s="1"/>
  <c r="E12" i="1"/>
  <c r="W12" i="1" s="1"/>
  <c r="E13" i="1"/>
  <c r="W13" i="1" s="1"/>
  <c r="E14" i="1"/>
  <c r="D14" i="1" s="1"/>
  <c r="E15" i="1"/>
  <c r="W15" i="1" s="1"/>
  <c r="E16" i="1"/>
  <c r="E17" i="1"/>
  <c r="W17" i="1" s="1"/>
  <c r="E18" i="1"/>
  <c r="W18" i="1" s="1"/>
  <c r="E19" i="1"/>
  <c r="W19" i="1" s="1"/>
  <c r="E20" i="1"/>
  <c r="D20" i="1" s="1"/>
  <c r="V20" i="1" s="1"/>
  <c r="E21" i="1"/>
  <c r="W21" i="1" s="1"/>
  <c r="E22" i="1"/>
  <c r="E23" i="1"/>
  <c r="W23" i="1" s="1"/>
  <c r="E24" i="1"/>
  <c r="W24" i="1" s="1"/>
  <c r="E25" i="1"/>
  <c r="W25" i="1" s="1"/>
  <c r="E26" i="1"/>
  <c r="W26" i="1" s="1"/>
  <c r="E27" i="1"/>
  <c r="W27" i="1" s="1"/>
  <c r="E28" i="1"/>
  <c r="E29" i="1"/>
  <c r="W29" i="1" s="1"/>
  <c r="E30" i="1"/>
  <c r="W30" i="1" s="1"/>
  <c r="E31" i="1"/>
  <c r="W31" i="1" s="1"/>
  <c r="E32" i="1"/>
  <c r="D32" i="1" s="1"/>
  <c r="V32" i="1" s="1"/>
  <c r="E33" i="1"/>
  <c r="W33" i="1" s="1"/>
  <c r="D9" i="1"/>
  <c r="V9" i="1" s="1"/>
  <c r="D10" i="1"/>
  <c r="V10" i="1" s="1"/>
  <c r="D11" i="1"/>
  <c r="V11" i="1" s="1"/>
  <c r="D12" i="1"/>
  <c r="D13" i="1"/>
  <c r="V13" i="1" s="1"/>
  <c r="D15" i="1"/>
  <c r="V15" i="1" s="1"/>
  <c r="D16" i="1"/>
  <c r="V16" i="1" s="1"/>
  <c r="D17" i="1"/>
  <c r="V17" i="1" s="1"/>
  <c r="D18" i="1"/>
  <c r="V18" i="1" s="1"/>
  <c r="D19" i="1"/>
  <c r="V19" i="1" s="1"/>
  <c r="D21" i="1"/>
  <c r="V21" i="1" s="1"/>
  <c r="D22" i="1"/>
  <c r="V22" i="1" s="1"/>
  <c r="D23" i="1"/>
  <c r="V23" i="1" s="1"/>
  <c r="D24" i="1"/>
  <c r="D25" i="1"/>
  <c r="V25" i="1" s="1"/>
  <c r="D27" i="1"/>
  <c r="V27" i="1" s="1"/>
  <c r="D28" i="1"/>
  <c r="V28" i="1" s="1"/>
  <c r="D29" i="1"/>
  <c r="V29" i="1" s="1"/>
  <c r="D30" i="1"/>
  <c r="D31" i="1"/>
  <c r="V31" i="1" s="1"/>
  <c r="D33" i="1"/>
  <c r="V33" i="1" s="1"/>
  <c r="V14" i="1" l="1"/>
  <c r="CQ18" i="1"/>
  <c r="CH18" i="1"/>
  <c r="DJ18" i="1" s="1"/>
  <c r="CQ12" i="1"/>
  <c r="CH12" i="1"/>
  <c r="DJ12" i="1" s="1"/>
  <c r="BG10" i="1"/>
  <c r="CI10" i="1" s="1"/>
  <c r="CJ10" i="1"/>
  <c r="CI24" i="1"/>
  <c r="BO30" i="1"/>
  <c r="CR30" i="1"/>
  <c r="CR24" i="1"/>
  <c r="CR18" i="1"/>
  <c r="CR12" i="1"/>
  <c r="DB28" i="1"/>
  <c r="DB22" i="1"/>
  <c r="DB16" i="1"/>
  <c r="DB10" i="1"/>
  <c r="CW14" i="1"/>
  <c r="DB18" i="1"/>
  <c r="W9" i="2"/>
  <c r="D9" i="2"/>
  <c r="V9" i="2" s="1"/>
  <c r="CQ12" i="2"/>
  <c r="AE20" i="4"/>
  <c r="BQ38" i="4"/>
  <c r="L38" i="4"/>
  <c r="BP38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BV35" i="4"/>
  <c r="L35" i="4"/>
  <c r="BP35" i="4" s="1"/>
  <c r="BV23" i="4"/>
  <c r="L23" i="4"/>
  <c r="BP23" i="4" s="1"/>
  <c r="BV17" i="4"/>
  <c r="L17" i="4"/>
  <c r="BP17" i="4" s="1"/>
  <c r="BV11" i="4"/>
  <c r="L11" i="4"/>
  <c r="BP11" i="4" s="1"/>
  <c r="BG16" i="1"/>
  <c r="CI16" i="1" s="1"/>
  <c r="CJ16" i="1"/>
  <c r="D26" i="1"/>
  <c r="V26" i="1" s="1"/>
  <c r="D8" i="1"/>
  <c r="V8" i="1" s="1"/>
  <c r="W28" i="1"/>
  <c r="W22" i="1"/>
  <c r="W16" i="1"/>
  <c r="W10" i="1"/>
  <c r="CI14" i="1"/>
  <c r="V21" i="3"/>
  <c r="D36" i="3"/>
  <c r="V36" i="3" s="1"/>
  <c r="W36" i="3"/>
  <c r="W24" i="3"/>
  <c r="D24" i="3"/>
  <c r="V24" i="3" s="1"/>
  <c r="W18" i="3"/>
  <c r="D18" i="3"/>
  <c r="V18" i="3" s="1"/>
  <c r="W12" i="3"/>
  <c r="D12" i="3"/>
  <c r="V12" i="3" s="1"/>
  <c r="L29" i="4"/>
  <c r="BP29" i="4" s="1"/>
  <c r="BG22" i="1"/>
  <c r="CI22" i="1" s="1"/>
  <c r="CJ22" i="1"/>
  <c r="CW32" i="1"/>
  <c r="CJ10" i="2"/>
  <c r="BG10" i="2"/>
  <c r="CI10" i="2" s="1"/>
  <c r="BH38" i="4"/>
  <c r="AE38" i="4"/>
  <c r="CI38" i="4" s="1"/>
  <c r="BO32" i="1"/>
  <c r="CR32" i="1"/>
  <c r="BO20" i="1"/>
  <c r="CR20" i="1"/>
  <c r="BO14" i="1"/>
  <c r="CR14" i="1"/>
  <c r="BO8" i="1"/>
  <c r="CR8" i="1"/>
  <c r="CW28" i="1"/>
  <c r="BO28" i="1"/>
  <c r="CW22" i="1"/>
  <c r="BO22" i="1"/>
  <c r="CW16" i="1"/>
  <c r="BO16" i="1"/>
  <c r="CW26" i="1"/>
  <c r="BG28" i="1"/>
  <c r="CI28" i="1" s="1"/>
  <c r="CJ28" i="1"/>
  <c r="CI26" i="1"/>
  <c r="CI12" i="1"/>
  <c r="CQ24" i="1"/>
  <c r="CH24" i="1"/>
  <c r="DJ24" i="1" s="1"/>
  <c r="BO26" i="1"/>
  <c r="CR26" i="1"/>
  <c r="CW10" i="1"/>
  <c r="BO10" i="1"/>
  <c r="CI32" i="1"/>
  <c r="CI18" i="1"/>
  <c r="CW20" i="1"/>
  <c r="CH10" i="2"/>
  <c r="DJ10" i="2" s="1"/>
  <c r="V39" i="3"/>
  <c r="CH33" i="1"/>
  <c r="DJ33" i="1" s="1"/>
  <c r="CH27" i="1"/>
  <c r="DJ27" i="1" s="1"/>
  <c r="CH21" i="1"/>
  <c r="DJ21" i="1" s="1"/>
  <c r="CH15" i="1"/>
  <c r="DJ15" i="1" s="1"/>
  <c r="CH9" i="1"/>
  <c r="DJ9" i="1" s="1"/>
  <c r="D10" i="2"/>
  <c r="V10" i="2" s="1"/>
  <c r="W10" i="2"/>
  <c r="BO11" i="2"/>
  <c r="CR10" i="2"/>
  <c r="D28" i="3"/>
  <c r="V28" i="3" s="1"/>
  <c r="D10" i="3"/>
  <c r="V10" i="3" s="1"/>
  <c r="W22" i="3"/>
  <c r="BH29" i="4"/>
  <c r="BG40" i="4"/>
  <c r="BG38" i="4"/>
  <c r="BG32" i="4"/>
  <c r="BG26" i="4"/>
  <c r="BG20" i="4"/>
  <c r="BG14" i="4"/>
  <c r="BG8" i="4"/>
  <c r="BH20" i="4"/>
  <c r="CH31" i="1"/>
  <c r="DJ31" i="1" s="1"/>
  <c r="CH25" i="1"/>
  <c r="DJ25" i="1" s="1"/>
  <c r="CH19" i="1"/>
  <c r="DJ19" i="1" s="1"/>
  <c r="CH13" i="1"/>
  <c r="DJ13" i="1" s="1"/>
  <c r="V14" i="2"/>
  <c r="AM13" i="2"/>
  <c r="BF13" i="2" s="1"/>
  <c r="AM14" i="2"/>
  <c r="BF14" i="2" s="1"/>
  <c r="AM8" i="2"/>
  <c r="BF8" i="2" s="1"/>
  <c r="CI8" i="2"/>
  <c r="CJ9" i="2"/>
  <c r="BO14" i="2"/>
  <c r="BO8" i="2"/>
  <c r="CW9" i="2"/>
  <c r="BO9" i="2"/>
  <c r="CW11" i="2"/>
  <c r="DB12" i="2"/>
  <c r="D16" i="3"/>
  <c r="V16" i="3" s="1"/>
  <c r="V35" i="3"/>
  <c r="V29" i="3"/>
  <c r="V23" i="3"/>
  <c r="V17" i="3"/>
  <c r="W11" i="3"/>
  <c r="D11" i="3"/>
  <c r="V11" i="3" s="1"/>
  <c r="W29" i="3"/>
  <c r="W17" i="3"/>
  <c r="BH37" i="4"/>
  <c r="AE37" i="4"/>
  <c r="BH13" i="4"/>
  <c r="BI37" i="4"/>
  <c r="BI31" i="4"/>
  <c r="BI25" i="4"/>
  <c r="BI19" i="4"/>
  <c r="BI13" i="4"/>
  <c r="BP39" i="4"/>
  <c r="BG16" i="4"/>
  <c r="CJ12" i="2"/>
  <c r="BH11" i="4"/>
  <c r="AE11" i="4"/>
  <c r="CI11" i="4" s="1"/>
  <c r="CH29" i="1"/>
  <c r="DJ29" i="1" s="1"/>
  <c r="CH23" i="1"/>
  <c r="DJ23" i="1" s="1"/>
  <c r="CH17" i="1"/>
  <c r="DJ17" i="1" s="1"/>
  <c r="CH11" i="1"/>
  <c r="DJ11" i="1" s="1"/>
  <c r="W12" i="2"/>
  <c r="CI13" i="2"/>
  <c r="BO13" i="2"/>
  <c r="DB14" i="2"/>
  <c r="DB8" i="2"/>
  <c r="CJ11" i="2"/>
  <c r="M34" i="3"/>
  <c r="V34" i="3" s="1"/>
  <c r="W35" i="3"/>
  <c r="BH23" i="4"/>
  <c r="BP21" i="4"/>
  <c r="CH12" i="2"/>
  <c r="DJ12" i="2" s="1"/>
  <c r="BH19" i="4"/>
  <c r="AE19" i="4"/>
  <c r="CI19" i="4" s="1"/>
  <c r="BI38" i="4"/>
  <c r="BI32" i="4"/>
  <c r="BI26" i="4"/>
  <c r="BI20" i="4"/>
  <c r="BI14" i="4"/>
  <c r="BI8" i="4"/>
  <c r="BI23" i="4"/>
  <c r="BH35" i="4"/>
  <c r="AE35" i="4"/>
  <c r="CI35" i="4" s="1"/>
  <c r="D26" i="4"/>
  <c r="BH17" i="4"/>
  <c r="AE17" i="4"/>
  <c r="CI17" i="4" s="1"/>
  <c r="D8" i="4"/>
  <c r="BP27" i="4"/>
  <c r="BP9" i="4"/>
  <c r="BG37" i="4"/>
  <c r="BG31" i="4"/>
  <c r="BG25" i="4"/>
  <c r="CI25" i="4" s="1"/>
  <c r="BG19" i="4"/>
  <c r="BG13" i="4"/>
  <c r="BH33" i="4"/>
  <c r="BH15" i="4"/>
  <c r="BH40" i="4"/>
  <c r="AE40" i="4"/>
  <c r="CI40" i="4" s="1"/>
  <c r="BH34" i="4"/>
  <c r="AE34" i="4"/>
  <c r="CI34" i="4" s="1"/>
  <c r="BH28" i="4"/>
  <c r="AE28" i="4"/>
  <c r="CI28" i="4" s="1"/>
  <c r="BH22" i="4"/>
  <c r="AE22" i="4"/>
  <c r="CI22" i="4" s="1"/>
  <c r="BH16" i="4"/>
  <c r="AE16" i="4"/>
  <c r="CI16" i="4" s="1"/>
  <c r="BH10" i="4"/>
  <c r="AE10" i="4"/>
  <c r="CI10" i="4" s="1"/>
  <c r="F33" i="5"/>
  <c r="F27" i="5"/>
  <c r="F21" i="5"/>
  <c r="F15" i="5"/>
  <c r="F9" i="5"/>
  <c r="I33" i="5"/>
  <c r="I27" i="5"/>
  <c r="I21" i="5"/>
  <c r="I15" i="5"/>
  <c r="I9" i="5"/>
  <c r="D32" i="4"/>
  <c r="D14" i="4"/>
  <c r="BP33" i="4"/>
  <c r="BP15" i="4"/>
  <c r="BP40" i="4"/>
  <c r="BP34" i="4"/>
  <c r="BP28" i="4"/>
  <c r="BP22" i="4"/>
  <c r="BP16" i="4"/>
  <c r="BP10" i="4"/>
  <c r="AE31" i="4"/>
  <c r="CI31" i="4" s="1"/>
  <c r="AE13" i="4"/>
  <c r="CI13" i="4" s="1"/>
  <c r="BI28" i="4"/>
  <c r="BI10" i="4"/>
  <c r="BQ40" i="4"/>
  <c r="BQ22" i="4"/>
  <c r="F32" i="5"/>
  <c r="F26" i="5"/>
  <c r="F20" i="5"/>
  <c r="F14" i="5"/>
  <c r="F8" i="5"/>
  <c r="I32" i="5"/>
  <c r="I26" i="5"/>
  <c r="I20" i="5"/>
  <c r="I14" i="5"/>
  <c r="I8" i="5"/>
  <c r="D36" i="4"/>
  <c r="D30" i="4"/>
  <c r="D24" i="4"/>
  <c r="D18" i="4"/>
  <c r="D12" i="4"/>
  <c r="L36" i="4"/>
  <c r="BP36" i="4" s="1"/>
  <c r="L30" i="4"/>
  <c r="BP30" i="4" s="1"/>
  <c r="L24" i="4"/>
  <c r="BP24" i="4" s="1"/>
  <c r="L18" i="4"/>
  <c r="BP18" i="4" s="1"/>
  <c r="L12" i="4"/>
  <c r="BP12" i="4" s="1"/>
  <c r="AE39" i="4"/>
  <c r="CI39" i="4" s="1"/>
  <c r="AE33" i="4"/>
  <c r="CI33" i="4" s="1"/>
  <c r="AE27" i="4"/>
  <c r="CI27" i="4" s="1"/>
  <c r="AE21" i="4"/>
  <c r="CI21" i="4" s="1"/>
  <c r="AE15" i="4"/>
  <c r="CI15" i="4" s="1"/>
  <c r="AE9" i="4"/>
  <c r="CI9" i="4" s="1"/>
  <c r="C1" i="8"/>
  <c r="B1" i="8"/>
  <c r="BH30" i="4" l="1"/>
  <c r="AE30" i="4"/>
  <c r="CI30" i="4" s="1"/>
  <c r="BH26" i="4"/>
  <c r="AE26" i="4"/>
  <c r="CI26" i="4" s="1"/>
  <c r="BH18" i="4"/>
  <c r="AE18" i="4"/>
  <c r="CI18" i="4" s="1"/>
  <c r="BH24" i="4"/>
  <c r="AE24" i="4"/>
  <c r="CI24" i="4" s="1"/>
  <c r="BH8" i="4"/>
  <c r="AE8" i="4"/>
  <c r="CI8" i="4" s="1"/>
  <c r="CH13" i="2"/>
  <c r="DJ13" i="2" s="1"/>
  <c r="CQ13" i="2"/>
  <c r="AE29" i="4"/>
  <c r="CI29" i="4" s="1"/>
  <c r="CH11" i="2"/>
  <c r="DJ11" i="2" s="1"/>
  <c r="CQ11" i="2"/>
  <c r="CH20" i="1"/>
  <c r="DJ20" i="1" s="1"/>
  <c r="CQ20" i="1"/>
  <c r="CI37" i="4"/>
  <c r="CQ10" i="1"/>
  <c r="CH10" i="1"/>
  <c r="DJ10" i="1" s="1"/>
  <c r="CQ16" i="1"/>
  <c r="CH16" i="1"/>
  <c r="DJ16" i="1" s="1"/>
  <c r="CI20" i="4"/>
  <c r="BH36" i="4"/>
  <c r="AE36" i="4"/>
  <c r="CI36" i="4" s="1"/>
  <c r="CQ9" i="2"/>
  <c r="CH9" i="2"/>
  <c r="DJ9" i="2" s="1"/>
  <c r="CH8" i="1"/>
  <c r="DJ8" i="1" s="1"/>
  <c r="CQ8" i="1"/>
  <c r="CQ32" i="1"/>
  <c r="CH32" i="1"/>
  <c r="DJ32" i="1" s="1"/>
  <c r="CQ22" i="1"/>
  <c r="CH22" i="1"/>
  <c r="DJ22" i="1" s="1"/>
  <c r="CQ30" i="1"/>
  <c r="CH30" i="1"/>
  <c r="DJ30" i="1" s="1"/>
  <c r="BH12" i="4"/>
  <c r="AE12" i="4"/>
  <c r="CI12" i="4" s="1"/>
  <c r="BH32" i="4"/>
  <c r="AE32" i="4"/>
  <c r="CI32" i="4" s="1"/>
  <c r="CQ8" i="2"/>
  <c r="CH8" i="2"/>
  <c r="DJ8" i="2" s="1"/>
  <c r="CQ26" i="1"/>
  <c r="CH26" i="1"/>
  <c r="DJ26" i="1" s="1"/>
  <c r="CQ14" i="1"/>
  <c r="CH14" i="1"/>
  <c r="DJ14" i="1" s="1"/>
  <c r="BH14" i="4"/>
  <c r="AE14" i="4"/>
  <c r="CI14" i="4" s="1"/>
  <c r="AE23" i="4"/>
  <c r="CI23" i="4" s="1"/>
  <c r="CQ14" i="2"/>
  <c r="CH14" i="2"/>
  <c r="DJ14" i="2" s="1"/>
  <c r="CQ28" i="1"/>
  <c r="CH28" i="1"/>
  <c r="DJ28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H7" i="1"/>
  <c r="G7" i="1"/>
  <c r="F7" i="1"/>
  <c r="X7" i="1" s="1"/>
  <c r="CG7" i="2"/>
  <c r="CF7" i="2"/>
  <c r="CD7" i="2"/>
  <c r="CC7" i="2"/>
  <c r="DE7" i="2" s="1"/>
  <c r="CB7" i="2"/>
  <c r="CA7" i="2"/>
  <c r="BY7" i="2"/>
  <c r="BX7" i="2"/>
  <c r="BW7" i="2"/>
  <c r="BV7" i="2"/>
  <c r="BU7" i="2" s="1"/>
  <c r="CW7" i="2" s="1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CO7" i="2" s="1"/>
  <c r="AJ7" i="2"/>
  <c r="AI7" i="2"/>
  <c r="AH7" i="2"/>
  <c r="CL7" i="2" s="1"/>
  <c r="AG7" i="2"/>
  <c r="U7" i="2"/>
  <c r="T7" i="2"/>
  <c r="AC7" i="2" s="1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CD7" i="4" s="1"/>
  <c r="Y7" i="4"/>
  <c r="X7" i="4"/>
  <c r="V7" i="4"/>
  <c r="U7" i="4"/>
  <c r="T7" i="4"/>
  <c r="S7" i="4"/>
  <c r="BW7" i="4" s="1"/>
  <c r="Q7" i="4"/>
  <c r="P7" i="4"/>
  <c r="O7" i="4"/>
  <c r="N7" i="4"/>
  <c r="K7" i="4"/>
  <c r="J7" i="4"/>
  <c r="BN7" i="4" s="1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T7" i="5"/>
  <c r="V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C7" i="3"/>
  <c r="DD7" i="2"/>
  <c r="AS7" i="2"/>
  <c r="CO7" i="1"/>
  <c r="DH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X7" i="1"/>
  <c r="BP7" i="2"/>
  <c r="DF7" i="1"/>
  <c r="Y7" i="2"/>
  <c r="AB7" i="1"/>
  <c r="Y7" i="3" l="1"/>
  <c r="CT7" i="2"/>
  <c r="AA7" i="2"/>
  <c r="CU7" i="2"/>
  <c r="DC7" i="2"/>
  <c r="AF7" i="2"/>
  <c r="AE7" i="2" s="1"/>
  <c r="BH7" i="2"/>
  <c r="BM7" i="4"/>
  <c r="N7" i="2"/>
  <c r="M7" i="2" s="1"/>
  <c r="CS7" i="2"/>
  <c r="CY7" i="2"/>
  <c r="DA7" i="2"/>
  <c r="DI7" i="2"/>
  <c r="E7" i="6"/>
  <c r="D7" i="6"/>
  <c r="CX7" i="2"/>
  <c r="CM7" i="2"/>
  <c r="BZ7" i="2"/>
  <c r="BO7" i="2" s="1"/>
  <c r="AD7" i="2"/>
  <c r="DF7" i="2"/>
  <c r="Z7" i="2"/>
  <c r="Z7" i="1"/>
  <c r="BJ7" i="4"/>
  <c r="BY7" i="4"/>
  <c r="CF7" i="4"/>
  <c r="AA7" i="3"/>
  <c r="DD7" i="1"/>
  <c r="CK7" i="1"/>
  <c r="CZ7" i="1"/>
  <c r="DG7" i="1"/>
  <c r="AN7" i="1"/>
  <c r="BO7" i="4"/>
  <c r="BX7" i="4"/>
  <c r="CY7" i="1"/>
  <c r="AA7" i="1"/>
  <c r="E7" i="1"/>
  <c r="BL7" i="4"/>
  <c r="CB7" i="4"/>
  <c r="CM7" i="1"/>
  <c r="CU7" i="1"/>
  <c r="DI7" i="1"/>
  <c r="BK7" i="4"/>
  <c r="W7" i="4"/>
  <c r="AL7" i="5"/>
  <c r="AB7" i="3"/>
  <c r="CL7" i="1"/>
  <c r="Q7" i="5"/>
  <c r="BB7" i="5"/>
  <c r="N7" i="5"/>
  <c r="E7" i="4"/>
  <c r="D7" i="4" s="1"/>
  <c r="BR7" i="4"/>
  <c r="AG7" i="4"/>
  <c r="AF7" i="4" s="1"/>
  <c r="AF7" i="1"/>
  <c r="AE7" i="1" s="1"/>
  <c r="BH7" i="1"/>
  <c r="BG7" i="1" s="1"/>
  <c r="AO7" i="4"/>
  <c r="BT7" i="4"/>
  <c r="CH7" i="4"/>
  <c r="N7" i="1"/>
  <c r="H7" i="5"/>
  <c r="AT7" i="5"/>
  <c r="AT7" i="4"/>
  <c r="Z7" i="3"/>
  <c r="AX7" i="1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BG7" i="2"/>
  <c r="CV7" i="2"/>
  <c r="D7" i="1"/>
  <c r="M7" i="4"/>
  <c r="X7" i="3"/>
  <c r="AY7" i="4"/>
  <c r="AD7" i="3"/>
  <c r="AN7" i="2"/>
  <c r="CR7" i="2" s="1"/>
  <c r="X7" i="2"/>
  <c r="CK7" i="2"/>
  <c r="AX7" i="2"/>
  <c r="CP7" i="1"/>
  <c r="DA7" i="1"/>
  <c r="G7" i="5"/>
  <c r="I7" i="5" s="1"/>
  <c r="D7" i="5"/>
  <c r="BP7" i="1"/>
  <c r="DC7" i="1"/>
  <c r="E7" i="5"/>
  <c r="Y7" i="5"/>
  <c r="AG7" i="5"/>
  <c r="AO7" i="5"/>
  <c r="AW7" i="5"/>
  <c r="AS7" i="1"/>
  <c r="BZ7" i="1"/>
  <c r="AF2" i="8"/>
  <c r="CJ7" i="2" l="1"/>
  <c r="DB7" i="2"/>
  <c r="CI7" i="2"/>
  <c r="W7" i="2"/>
  <c r="CH7" i="2"/>
  <c r="V7" i="2"/>
  <c r="AM7" i="2"/>
  <c r="CQ7" i="2" s="1"/>
  <c r="CR7" i="1"/>
  <c r="AM7" i="1"/>
  <c r="BF7" i="1" s="1"/>
  <c r="W7" i="1"/>
  <c r="CA7" i="4"/>
  <c r="BI7" i="4"/>
  <c r="M7" i="1"/>
  <c r="V7" i="1" s="1"/>
  <c r="BV7" i="4"/>
  <c r="CJ7" i="1"/>
  <c r="DB7" i="1"/>
  <c r="AN7" i="4"/>
  <c r="BG7" i="4" s="1"/>
  <c r="V7" i="3"/>
  <c r="CW7" i="1"/>
  <c r="CI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BF7" i="2" l="1"/>
  <c r="DJ7" i="2" s="1"/>
  <c r="CQ7" i="1"/>
  <c r="CI7" i="4"/>
  <c r="BP7" i="4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<sst xmlns="http://schemas.openxmlformats.org/spreadsheetml/2006/main" count="2092" uniqueCount="395">
  <si>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</si>
  <si>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</si>
  <si>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</si>
  <si>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</si>
  <si>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</si>
  <si>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</si>
  <si>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</si>
  <si>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</si>
  <si>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</si>
  <si>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</si>
  <si>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</si>
  <si>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</si>
  <si>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</si>
  <si>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</si>
  <si>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</si>
  <si>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</si>
  <si>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</si>
  <si>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</si>
  <si>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</si>
  <si>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</si>
  <si>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</si>
  <si>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</si>
  <si>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</si>
  <si>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</si>
  <si>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</si>
  <si>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</si>
  <si>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</si>
  <si>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</si>
  <si>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</si>
  <si>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</si>
  <si>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</si>
  <si>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</si>
  <si>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</si>
  <si>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</si>
  <si>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</si>
  <si>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</si>
  <si>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</si>
  <si>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</si>
  <si>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</si>
  <si>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</si>
  <si>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</si>
  <si>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</si>
  <si>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</si>
  <si>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</si>
  <si>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</si>
  <si>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</si>
  <si>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</si>
  <si>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</si>
  <si>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</si>
  <si>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</si>
  <si>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</si>
  <si>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</si>
  <si>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</si>
  <si>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</si>
  <si>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</si>
  <si>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</si>
  <si>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</si>
  <si>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</si>
  <si>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</si>
  <si>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</si>
  <si>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</si>
  <si>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</si>
  <si>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</si>
  <si>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</si>
  <si>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</si>
  <si>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</si>
  <si>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</si>
  <si>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</si>
  <si>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</si>
  <si>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</si>
  <si>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</si>
  <si>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</si>
  <si>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</si>
  <si>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</si>
  <si>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</si>
  <si>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</si>
  <si>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</si>
  <si>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</si>
  <si>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</si>
  <si>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</si>
  <si>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</si>
  <si>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</si>
  <si>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</si>
  <si>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</si>
  <si>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</si>
  <si>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</si>
  <si>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</si>
  <si>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</si>
  <si>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</si>
  <si>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</si>
  <si>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</si>
  <si>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</si>
  <si>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</si>
  <si>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</si>
  <si>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</si>
  <si>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</si>
  <si>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</si>
  <si>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</si>
  <si>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</si>
  <si>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</si>
  <si>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</si>
  <si>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</si>
  <si>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</si>
  <si>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</si>
  <si>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</si>
  <si>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</si>
  <si>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</si>
  <si>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</si>
  <si>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</si>
  <si>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</si>
  <si>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</si>
  <si>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</si>
  <si>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</si>
  <si>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</si>
  <si>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</si>
  <si>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</si>
  <si>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</si>
  <si>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</si>
  <si>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</si>
  <si>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</si>
  <si>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</si>
  <si>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</si>
  <si>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</si>
  <si>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</si>
  <si>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</si>
  <si>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</si>
  <si>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</si>
  <si>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</si>
  <si>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</si>
  <si>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</si>
  <si>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</si>
  <si>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</si>
  <si>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</si>
  <si>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</si>
  <si>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</si>
  <si>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</si>
  <si>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</si>
  <si>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</si>
  <si>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</si>
  <si>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</si>
  <si>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</si>
  <si>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</si>
  <si>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</si>
  <si>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</si>
  <si>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</si>
  <si>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</si>
  <si>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</si>
  <si>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</si>
  <si>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</si>
  <si>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</si>
  <si>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</si>
  <si>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</si>
  <si>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</si>
  <si>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</si>
  <si>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</si>
  <si>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</si>
  <si>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</si>
  <si>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</si>
  <si>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</si>
  <si>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</si>
  <si>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</si>
  <si>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</si>
  <si>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</si>
  <si>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</si>
  <si>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</si>
  <si>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</si>
  <si>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</si>
  <si>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</si>
  <si>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</si>
  <si>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</si>
  <si>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</si>
  <si>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</si>
  <si>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</si>
  <si>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</si>
  <si>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</si>
  <si>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</si>
  <si>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</si>
  <si>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</si>
  <si>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</si>
  <si>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</si>
  <si>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</si>
  <si>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</si>
  <si>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</si>
  <si>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</si>
  <si>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</si>
  <si>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</si>
  <si>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</si>
  <si>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</si>
  <si>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</si>
  <si>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</si>
  <si>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</si>
  <si>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</si>
  <si>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</si>
  <si>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</si>
  <si>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</si>
  <si>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</si>
  <si>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</si>
  <si>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</si>
  <si>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</si>
  <si>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</si>
  <si>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</si>
  <si>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</si>
  <si>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</si>
  <si>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</si>
  <si>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</si>
  <si>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</si>
  <si>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</si>
  <si>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</si>
  <si>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</si>
  <si>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</si>
  <si>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</si>
  <si>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</si>
  <si>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</si>
  <si>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</si>
  <si>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</si>
  <si>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</si>
  <si>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</si>
  <si>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</si>
  <si>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</si>
  <si>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</si>
  <si>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</si>
  <si>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</si>
  <si>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</si>
  <si>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</si>
  <si>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</si>
  <si>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</si>
  <si>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</si>
  <si>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</si>
  <si>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</si>
  <si>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</si>
  <si>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</si>
  <si>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</si>
  <si>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</si>
  <si>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</si>
  <si>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</si>
  <si>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</si>
  <si>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</si>
  <si>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</si>
  <si>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</si>
  <si>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</si>
  <si>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</si>
  <si>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</si>
  <si>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</si>
  <si>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</si>
  <si>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</si>
  <si>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</si>
  <si>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</si>
  <si>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</si>
  <si>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</si>
  <si>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</si>
  <si>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</si>
  <si>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</si>
  <si>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</si>
  <si>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</si>
  <si>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</si>
  <si>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</si>
  <si>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</si>
  <si>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</si>
  <si>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</si>
  <si>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</si>
  <si>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</si>
  <si>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</si>
  <si>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</si>
  <si>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</si>
  <si>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</si>
  <si>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</si>
  <si>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</si>
  <si>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</si>
  <si>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</si>
  <si>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</si>
  <si>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</si>
  <si>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</si>
  <si>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</si>
  <si>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</si>
  <si>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</si>
  <si>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</si>
  <si>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</si>
  <si>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</si>
  <si>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</si>
  <si>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</si>
  <si>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</si>
  <si>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</si>
  <si>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</si>
  <si>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</si>
  <si>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</si>
  <si>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</si>
  <si>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</si>
  <si>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</si>
  <si>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</si>
  <si>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</si>
  <si>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</si>
  <si>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</si>
  <si>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</si>
  <si>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</si>
  <si>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</si>
  <si>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</si>
  <si>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</si>
  <si>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</si>
  <si>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</si>
  <si>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</si>
  <si>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</si>
  <si>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</si>
  <si>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</si>
  <si>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</si>
  <si>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</si>
  <si>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</si>
  <si>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</si>
  <si>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</si>
  <si>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</si>
  <si>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</si>
  <si>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</si>
  <si>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</si>
  <si>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</si>
  <si>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</si>
  <si>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</si>
  <si>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</si>
  <si>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26000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</si>
  <si>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</si>
  <si>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</si>
  <si>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</si>
  <si>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</si>
  <si>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</si>
  <si>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</si>
  <si>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26100</t>
  </si>
  <si>
    <t>京都市</t>
  </si>
  <si>
    <t/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</si>
  <si>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</si>
  <si>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</si>
  <si>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</si>
  <si>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</si>
  <si>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</si>
  <si>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</si>
  <si>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</si>
  <si>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</si>
  <si>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26820</t>
  </si>
  <si>
    <t>城南衛生管理組合</t>
  </si>
  <si>
    <t>26205</t>
  </si>
  <si>
    <t>宮津市</t>
  </si>
  <si>
    <t>26861</t>
  </si>
  <si>
    <t>宮津与謝環境組合</t>
  </si>
  <si>
    <t>26206</t>
  </si>
  <si>
    <t>亀岡市</t>
  </si>
  <si>
    <t>26207</t>
  </si>
  <si>
    <t>城陽市</t>
  </si>
  <si>
    <t>26208</t>
  </si>
  <si>
    <t>向日市</t>
  </si>
  <si>
    <t>26828</t>
  </si>
  <si>
    <t>乙訓環境衛生組合</t>
  </si>
  <si>
    <t>26209</t>
  </si>
  <si>
    <t>長岡京市</t>
  </si>
  <si>
    <t>26210</t>
  </si>
  <si>
    <t>八幡市</t>
  </si>
  <si>
    <t>26211</t>
  </si>
  <si>
    <t>京田辺市</t>
  </si>
  <si>
    <t>27873</t>
  </si>
  <si>
    <t>枚方京田辺環境施設組合</t>
  </si>
  <si>
    <t>26212</t>
  </si>
  <si>
    <t>京丹後市</t>
  </si>
  <si>
    <t>26213</t>
  </si>
  <si>
    <t>南丹市</t>
  </si>
  <si>
    <t>26817</t>
  </si>
  <si>
    <t>船井郡衛生管理組合</t>
  </si>
  <si>
    <t>26214</t>
  </si>
  <si>
    <t>木津川市</t>
  </si>
  <si>
    <t>26821</t>
  </si>
  <si>
    <t>木津川市精華町環境施設組合</t>
  </si>
  <si>
    <t>26849</t>
  </si>
  <si>
    <t>相楽広域行政組合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</si>
  <si>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</si>
  <si>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</si>
  <si>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</si>
  <si>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</si>
  <si>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</si>
  <si>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</si>
  <si>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</si>
  <si>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</si>
  <si>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</si>
  <si>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</si>
  <si>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26843</t>
  </si>
  <si>
    <t>相楽東部広域連合</t>
  </si>
  <si>
    <t>相楽郡広域事務組合</t>
  </si>
  <si>
    <t>26365</t>
  </si>
  <si>
    <t>和束町</t>
  </si>
  <si>
    <t>相楽郡広域行政組合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</si>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</sst>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28</v>
      </c>
      <c r="B7" s="148" t="s">
        <v>316</v>
      </c>
      <c r="C7" s="131" t="s">
        <v>33</v>
      </c>
      <c r="D7" s="133">
        <f>SUM(E7,+L7)</f>
        <v>35791032</v>
      </c>
      <c r="E7" s="133">
        <f>SUM(F7:I7,K7)</f>
        <v>10462207</v>
      </c>
      <c r="F7" s="133">
        <f>SUM(F$8:F$207)</f>
        <v>153992</v>
      </c>
      <c r="G7" s="133">
        <f>SUM(G$8:G$207)</f>
        <v>164426</v>
      </c>
      <c r="H7" s="133">
        <f>SUM(H$8:H$207)</f>
        <v>1890000</v>
      </c>
      <c r="I7" s="133">
        <f>SUM(I$8:I$207)</f>
        <v>5365876</v>
      </c>
      <c r="J7" s="136" t="s">
        <v>311</v>
      </c>
      <c r="K7" s="133">
        <f>SUM(K$8:K$207)</f>
        <v>2887913</v>
      </c>
      <c r="L7" s="133">
        <f>SUM(L$8:L$207)</f>
        <v>25328825</v>
      </c>
      <c r="M7" s="133">
        <f>SUM(N7,+U7)</f>
        <v>3734108</v>
      </c>
      <c r="N7" s="133">
        <f>SUM(O7:R7,T7)</f>
        <v>894786</v>
      </c>
      <c r="O7" s="133">
        <f>SUM(O$8:O$207)</f>
        <v>45026</v>
      </c>
      <c r="P7" s="133">
        <f>SUM(P$8:P$207)</f>
        <v>14194</v>
      </c>
      <c r="Q7" s="133">
        <f>SUM(Q$8:Q$207)</f>
        <v>124900</v>
      </c>
      <c r="R7" s="133">
        <f>SUM(R$8:R$207)</f>
        <v>668711</v>
      </c>
      <c r="S7" s="136" t="s">
        <v>311</v>
      </c>
      <c r="T7" s="133">
        <f>SUM(T$8:T$207)</f>
        <v>41955</v>
      </c>
      <c r="U7" s="133">
        <f>SUM(U$8:U$207)</f>
        <v>2839322</v>
      </c>
      <c r="V7" s="133">
        <f t="shared" ref="V7:AA7" si="0">+SUM(D7,M7)</f>
        <v>39525140</v>
      </c>
      <c r="W7" s="133">
        <f t="shared" si="0"/>
        <v>11356993</v>
      </c>
      <c r="X7" s="133">
        <f t="shared" si="0"/>
        <v>199018</v>
      </c>
      <c r="Y7" s="133">
        <f t="shared" si="0"/>
        <v>178620</v>
      </c>
      <c r="Z7" s="133">
        <f t="shared" si="0"/>
        <v>2014900</v>
      </c>
      <c r="AA7" s="133">
        <f t="shared" si="0"/>
        <v>6034587</v>
      </c>
      <c r="AB7" s="135" t="str">
        <f>IF(+SUM(J7,S7)=0,"-",+SUM(J7,S7))</f>
        <v>-</v>
      </c>
      <c r="AC7" s="133">
        <f>+SUM(K7,T7)</f>
        <v>2929868</v>
      </c>
      <c r="AD7" s="133">
        <f>+SUM(L7,U7)</f>
        <v>28168147</v>
      </c>
      <c r="AE7" s="133">
        <f>SUM(AF7,+AK7)</f>
        <v>1276934</v>
      </c>
      <c r="AF7" s="133">
        <f>SUM(AG7:AJ7)</f>
        <v>1273692</v>
      </c>
      <c r="AG7" s="133">
        <f t="shared" ref="AG7:AL7" si="1">SUM(AG$8:AG$207)</f>
        <v>0</v>
      </c>
      <c r="AH7" s="133">
        <f t="shared" si="1"/>
        <v>570917</v>
      </c>
      <c r="AI7" s="133">
        <f t="shared" si="1"/>
        <v>697044</v>
      </c>
      <c r="AJ7" s="133">
        <f t="shared" si="1"/>
        <v>5731</v>
      </c>
      <c r="AK7" s="133">
        <f t="shared" si="1"/>
        <v>3242</v>
      </c>
      <c r="AL7" s="133">
        <f t="shared" si="1"/>
        <v>1478446</v>
      </c>
      <c r="AM7" s="133">
        <f>SUM(AN7,AS7,AW7,AX7,BD7)</f>
        <v>27935873</v>
      </c>
      <c r="AN7" s="133">
        <f>SUM(AO7:AR7)</f>
        <v>7375699</v>
      </c>
      <c r="AO7" s="133">
        <f>SUM(AO$8:AO$207)</f>
        <v>2241607</v>
      </c>
      <c r="AP7" s="133">
        <f>SUM(AP$8:AP$207)</f>
        <v>4161347</v>
      </c>
      <c r="AQ7" s="133">
        <f>SUM(AQ$8:AQ$207)</f>
        <v>884061</v>
      </c>
      <c r="AR7" s="133">
        <f>SUM(AR$8:AR$207)</f>
        <v>88684</v>
      </c>
      <c r="AS7" s="133">
        <f>SUM(AT7:AV7)</f>
        <v>5357688</v>
      </c>
      <c r="AT7" s="133">
        <f>SUM(AT$8:AT$207)</f>
        <v>998278</v>
      </c>
      <c r="AU7" s="133">
        <f>SUM(AU$8:AU$207)</f>
        <v>3586456</v>
      </c>
      <c r="AV7" s="133">
        <f>SUM(AV$8:AV$207)</f>
        <v>772954</v>
      </c>
      <c r="AW7" s="133">
        <f>SUM(AW$8:AW$207)</f>
        <v>115324</v>
      </c>
      <c r="AX7" s="133">
        <f>SUM(AY7:BB7)</f>
        <v>15086996</v>
      </c>
      <c r="AY7" s="133">
        <f t="shared" ref="AY7:BE7" si="2">SUM(AY$8:AY$207)</f>
        <v>8850775</v>
      </c>
      <c r="AZ7" s="133">
        <f t="shared" si="2"/>
        <v>5155831</v>
      </c>
      <c r="BA7" s="133">
        <f t="shared" si="2"/>
        <v>911416</v>
      </c>
      <c r="BB7" s="133">
        <f t="shared" si="2"/>
        <v>168974</v>
      </c>
      <c r="BC7" s="133">
        <f t="shared" si="2"/>
        <v>4203445</v>
      </c>
      <c r="BD7" s="133">
        <f t="shared" si="2"/>
        <v>166</v>
      </c>
      <c r="BE7" s="133">
        <f t="shared" si="2"/>
        <v>896334</v>
      </c>
      <c r="BF7" s="133">
        <f>SUM(AE7,+AM7,+BE7)</f>
        <v>30109141</v>
      </c>
      <c r="BG7" s="133">
        <f>SUM(BH7,+BM7)</f>
        <v>75826</v>
      </c>
      <c r="BH7" s="133">
        <f>SUM(BI7:BL7)</f>
        <v>75826</v>
      </c>
      <c r="BI7" s="133">
        <f t="shared" ref="BI7:BN7" si="3">SUM(BI$8:BI$207)</f>
        <v>0</v>
      </c>
      <c r="BJ7" s="133">
        <f t="shared" si="3"/>
        <v>67807</v>
      </c>
      <c r="BK7" s="133">
        <f t="shared" si="3"/>
        <v>0</v>
      </c>
      <c r="BL7" s="133">
        <f t="shared" si="3"/>
        <v>8019</v>
      </c>
      <c r="BM7" s="133">
        <f t="shared" si="3"/>
        <v>0</v>
      </c>
      <c r="BN7" s="133">
        <f t="shared" si="3"/>
        <v>37383</v>
      </c>
      <c r="BO7" s="133">
        <f>SUM(BP7,BU7,BY7,BZ7,CF7)</f>
        <v>2312331</v>
      </c>
      <c r="BP7" s="133">
        <f>SUM(BQ7:BT7)</f>
        <v>432784</v>
      </c>
      <c r="BQ7" s="133">
        <f>SUM(BQ$8:BQ$207)</f>
        <v>260825</v>
      </c>
      <c r="BR7" s="133">
        <f>SUM(BR$8:BR$207)</f>
        <v>132435</v>
      </c>
      <c r="BS7" s="133">
        <f>SUM(BS$8:BS$207)</f>
        <v>39524</v>
      </c>
      <c r="BT7" s="133">
        <f>SUM(BT$8:BT$207)</f>
        <v>0</v>
      </c>
      <c r="BU7" s="133">
        <f>SUM(BV7:BX7)</f>
        <v>428899</v>
      </c>
      <c r="BV7" s="133">
        <f>SUM(BV$8:BV$207)</f>
        <v>18238</v>
      </c>
      <c r="BW7" s="133">
        <f>SUM(BW$8:BW$207)</f>
        <v>410661</v>
      </c>
      <c r="BX7" s="133">
        <f>SUM(BX$8:BX$207)</f>
        <v>0</v>
      </c>
      <c r="BY7" s="133">
        <f>SUM(BY$8:BY$207)</f>
        <v>12325</v>
      </c>
      <c r="BZ7" s="133">
        <f>SUM(CA7:CD7)</f>
        <v>1429930</v>
      </c>
      <c r="CA7" s="133">
        <f t="shared" ref="CA7:CG7" si="4">SUM(CA$8:CA$207)</f>
        <v>977874</v>
      </c>
      <c r="CB7" s="133">
        <f t="shared" si="4"/>
        <v>423230</v>
      </c>
      <c r="CC7" s="133">
        <f t="shared" si="4"/>
        <v>9874</v>
      </c>
      <c r="CD7" s="133">
        <f t="shared" si="4"/>
        <v>18952</v>
      </c>
      <c r="CE7" s="133">
        <f t="shared" si="4"/>
        <v>1197102</v>
      </c>
      <c r="CF7" s="133">
        <f t="shared" si="4"/>
        <v>8393</v>
      </c>
      <c r="CG7" s="133">
        <f t="shared" si="4"/>
        <v>111466</v>
      </c>
      <c r="CH7" s="133">
        <f>SUM(BG7,+BO7,+CG7)</f>
        <v>2499623</v>
      </c>
      <c r="CI7" s="133">
        <f>SUM(AE7,+BG7)</f>
        <v>1352760</v>
      </c>
      <c r="CJ7" s="133">
        <f>SUM(AF7,+BH7)</f>
        <v>1349518</v>
      </c>
      <c r="CK7" s="133">
        <f t="shared" ref="CK7:DJ7" si="5">SUM(AG7,+BI7)</f>
        <v>0</v>
      </c>
      <c r="CL7" s="133">
        <f t="shared" si="5"/>
        <v>638724</v>
      </c>
      <c r="CM7" s="133">
        <f t="shared" si="5"/>
        <v>697044</v>
      </c>
      <c r="CN7" s="133">
        <f t="shared" si="5"/>
        <v>13750</v>
      </c>
      <c r="CO7" s="133">
        <f t="shared" si="5"/>
        <v>3242</v>
      </c>
      <c r="CP7" s="133">
        <f t="shared" si="5"/>
        <v>1515829</v>
      </c>
      <c r="CQ7" s="133">
        <f t="shared" si="5"/>
        <v>30248204</v>
      </c>
      <c r="CR7" s="133">
        <f t="shared" si="5"/>
        <v>7808483</v>
      </c>
      <c r="CS7" s="133">
        <f t="shared" si="5"/>
        <v>2502432</v>
      </c>
      <c r="CT7" s="133">
        <f t="shared" si="5"/>
        <v>4293782</v>
      </c>
      <c r="CU7" s="133">
        <f t="shared" si="5"/>
        <v>923585</v>
      </c>
      <c r="CV7" s="133">
        <f t="shared" si="5"/>
        <v>88684</v>
      </c>
      <c r="CW7" s="133">
        <f t="shared" si="5"/>
        <v>5786587</v>
      </c>
      <c r="CX7" s="133">
        <f t="shared" si="5"/>
        <v>1016516</v>
      </c>
      <c r="CY7" s="133">
        <f t="shared" si="5"/>
        <v>3997117</v>
      </c>
      <c r="CZ7" s="133">
        <f t="shared" si="5"/>
        <v>772954</v>
      </c>
      <c r="DA7" s="133">
        <f t="shared" si="5"/>
        <v>127649</v>
      </c>
      <c r="DB7" s="133">
        <f t="shared" si="5"/>
        <v>16516926</v>
      </c>
      <c r="DC7" s="133">
        <f t="shared" si="5"/>
        <v>9828649</v>
      </c>
      <c r="DD7" s="133">
        <f t="shared" si="5"/>
        <v>5579061</v>
      </c>
      <c r="DE7" s="133">
        <f t="shared" si="5"/>
        <v>921290</v>
      </c>
      <c r="DF7" s="133">
        <f t="shared" si="5"/>
        <v>187926</v>
      </c>
      <c r="DG7" s="133">
        <f t="shared" si="5"/>
        <v>5400547</v>
      </c>
      <c r="DH7" s="133">
        <f t="shared" si="5"/>
        <v>8559</v>
      </c>
      <c r="DI7" s="133">
        <f t="shared" si="5"/>
        <v>1007800</v>
      </c>
      <c r="DJ7" s="133">
        <f t="shared" si="5"/>
        <v>32608764</v>
      </c>
    </row>
    <row r="8" spans="1:114" ht="13.5" customHeight="1" x14ac:dyDescent="0.15">
      <c r="A8" s="114" t="s">
        <v>28</v>
      </c>
      <c r="B8" s="115" t="s">
        <v>323</v>
      </c>
      <c r="C8" s="114" t="s">
        <v>324</v>
      </c>
      <c r="D8" s="116">
        <f>SUM(E8,+L8)</f>
        <v>16971375</v>
      </c>
      <c r="E8" s="116">
        <f>SUM(F8:I8,K8)</f>
        <v>6909755</v>
      </c>
      <c r="F8" s="116">
        <v>0</v>
      </c>
      <c r="G8" s="116">
        <v>4665</v>
      </c>
      <c r="H8" s="116">
        <v>657000</v>
      </c>
      <c r="I8" s="116">
        <v>3879258</v>
      </c>
      <c r="J8" s="117" t="s">
        <v>394</v>
      </c>
      <c r="K8" s="116">
        <v>2368832</v>
      </c>
      <c r="L8" s="116">
        <v>10061620</v>
      </c>
      <c r="M8" s="116">
        <f>SUM(N8,+U8)</f>
        <v>486936</v>
      </c>
      <c r="N8" s="116">
        <f>SUM(O8:R8,T8)</f>
        <v>66289</v>
      </c>
      <c r="O8" s="116">
        <v>0</v>
      </c>
      <c r="P8" s="116">
        <v>0</v>
      </c>
      <c r="Q8" s="116">
        <v>0</v>
      </c>
      <c r="R8" s="116">
        <v>66017</v>
      </c>
      <c r="S8" s="117" t="s">
        <v>394</v>
      </c>
      <c r="T8" s="116">
        <v>272</v>
      </c>
      <c r="U8" s="116">
        <v>420647</v>
      </c>
      <c r="V8" s="116">
        <f>+SUM(D8,M8)</f>
        <v>17458311</v>
      </c>
      <c r="W8" s="116">
        <f>+SUM(E8,N8)</f>
        <v>6976044</v>
      </c>
      <c r="X8" s="116">
        <f>+SUM(F8,O8)</f>
        <v>0</v>
      </c>
      <c r="Y8" s="116">
        <f>+SUM(G8,P8)</f>
        <v>4665</v>
      </c>
      <c r="Z8" s="116">
        <f>+SUM(H8,Q8)</f>
        <v>657000</v>
      </c>
      <c r="AA8" s="116">
        <f>+SUM(I8,R8)</f>
        <v>3945275</v>
      </c>
      <c r="AB8" s="117" t="str">
        <f>IF(+SUM(J8,S8)=0,"-",+SUM(J8,S8))</f>
        <v>-</v>
      </c>
      <c r="AC8" s="116">
        <f>+SUM(K8,T8)</f>
        <v>2369104</v>
      </c>
      <c r="AD8" s="116">
        <f>+SUM(L8,U8)</f>
        <v>10482267</v>
      </c>
      <c r="AE8" s="116">
        <f>SUM(AF8,+AK8)</f>
        <v>1700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1700</v>
      </c>
      <c r="AL8" s="116">
        <v>0</v>
      </c>
      <c r="AM8" s="116">
        <f>SUM(AN8,AS8,AW8,AX8,BD8)</f>
        <v>16447734</v>
      </c>
      <c r="AN8" s="116">
        <f>SUM(AO8:AR8)</f>
        <v>4892397</v>
      </c>
      <c r="AO8" s="116">
        <v>1405499</v>
      </c>
      <c r="AP8" s="116">
        <v>2649183</v>
      </c>
      <c r="AQ8" s="116">
        <v>773275</v>
      </c>
      <c r="AR8" s="116">
        <v>64440</v>
      </c>
      <c r="AS8" s="116">
        <f>SUM(AT8:AV8)</f>
        <v>3560731</v>
      </c>
      <c r="AT8" s="116">
        <v>888999</v>
      </c>
      <c r="AU8" s="116">
        <v>2150432</v>
      </c>
      <c r="AV8" s="116">
        <v>521300</v>
      </c>
      <c r="AW8" s="116">
        <v>62669</v>
      </c>
      <c r="AX8" s="116">
        <f>SUM(AY8:BB8)</f>
        <v>7931937</v>
      </c>
      <c r="AY8" s="116">
        <v>3994819</v>
      </c>
      <c r="AZ8" s="116">
        <v>3510584</v>
      </c>
      <c r="BA8" s="116">
        <v>426534</v>
      </c>
      <c r="BB8" s="116">
        <v>0</v>
      </c>
      <c r="BC8" s="116">
        <v>0</v>
      </c>
      <c r="BD8" s="116">
        <v>0</v>
      </c>
      <c r="BE8" s="116">
        <v>521941</v>
      </c>
      <c r="BF8" s="116">
        <f>SUM(AE8,+AM8,+BE8)</f>
        <v>16971375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482066</v>
      </c>
      <c r="BP8" s="116">
        <f>SUM(BQ8:BT8)</f>
        <v>153939</v>
      </c>
      <c r="BQ8" s="116">
        <v>46540</v>
      </c>
      <c r="BR8" s="116">
        <v>107399</v>
      </c>
      <c r="BS8" s="116">
        <v>0</v>
      </c>
      <c r="BT8" s="116">
        <v>0</v>
      </c>
      <c r="BU8" s="116">
        <f>SUM(BV8:BX8)</f>
        <v>14272</v>
      </c>
      <c r="BV8" s="116">
        <v>3656</v>
      </c>
      <c r="BW8" s="116">
        <v>10616</v>
      </c>
      <c r="BX8" s="116">
        <v>0</v>
      </c>
      <c r="BY8" s="116">
        <v>0</v>
      </c>
      <c r="BZ8" s="116">
        <f>SUM(CA8:CD8)</f>
        <v>313855</v>
      </c>
      <c r="CA8" s="116">
        <v>287167</v>
      </c>
      <c r="CB8" s="116">
        <v>26688</v>
      </c>
      <c r="CC8" s="116">
        <v>0</v>
      </c>
      <c r="CD8" s="116">
        <v>0</v>
      </c>
      <c r="CE8" s="116">
        <v>0</v>
      </c>
      <c r="CF8" s="116">
        <v>0</v>
      </c>
      <c r="CG8" s="116">
        <v>4870</v>
      </c>
      <c r="CH8" s="116">
        <f>SUM(BG8,+BO8,+CG8)</f>
        <v>486936</v>
      </c>
      <c r="CI8" s="116">
        <f>SUM(AE8,+BG8)</f>
        <v>1700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1700</v>
      </c>
      <c r="CP8" s="116">
        <f>SUM(AL8,+BN8)</f>
        <v>0</v>
      </c>
      <c r="CQ8" s="116">
        <f>SUM(AM8,+BO8)</f>
        <v>16929800</v>
      </c>
      <c r="CR8" s="116">
        <f>SUM(AN8,+BP8)</f>
        <v>5046336</v>
      </c>
      <c r="CS8" s="116">
        <f>SUM(AO8,+BQ8)</f>
        <v>1452039</v>
      </c>
      <c r="CT8" s="116">
        <f>SUM(AP8,+BR8)</f>
        <v>2756582</v>
      </c>
      <c r="CU8" s="116">
        <f>SUM(AQ8,+BS8)</f>
        <v>773275</v>
      </c>
      <c r="CV8" s="116">
        <f>SUM(AR8,+BT8)</f>
        <v>64440</v>
      </c>
      <c r="CW8" s="116">
        <f>SUM(AS8,+BU8)</f>
        <v>3575003</v>
      </c>
      <c r="CX8" s="116">
        <f>SUM(AT8,+BV8)</f>
        <v>892655</v>
      </c>
      <c r="CY8" s="116">
        <f>SUM(AU8,+BW8)</f>
        <v>2161048</v>
      </c>
      <c r="CZ8" s="116">
        <f>SUM(AV8,+BX8)</f>
        <v>521300</v>
      </c>
      <c r="DA8" s="116">
        <f>SUM(AW8,+BY8)</f>
        <v>62669</v>
      </c>
      <c r="DB8" s="116">
        <f>SUM(AX8,+BZ8)</f>
        <v>8245792</v>
      </c>
      <c r="DC8" s="116">
        <f>SUM(AY8,+CA8)</f>
        <v>4281986</v>
      </c>
      <c r="DD8" s="116">
        <f>SUM(AZ8,+CB8)</f>
        <v>3537272</v>
      </c>
      <c r="DE8" s="116">
        <f>SUM(BA8,+CC8)</f>
        <v>426534</v>
      </c>
      <c r="DF8" s="116">
        <f>SUM(BB8,+CD8)</f>
        <v>0</v>
      </c>
      <c r="DG8" s="116">
        <f>SUM(BC8,+CE8)</f>
        <v>0</v>
      </c>
      <c r="DH8" s="116">
        <f>SUM(BD8,+CF8)</f>
        <v>0</v>
      </c>
      <c r="DI8" s="116">
        <f>SUM(BE8,+CG8)</f>
        <v>526811</v>
      </c>
      <c r="DJ8" s="116">
        <f>SUM(BF8,+CH8)</f>
        <v>17458311</v>
      </c>
    </row>
    <row r="9" spans="1:114" ht="13.5" customHeight="1" x14ac:dyDescent="0.15">
      <c r="A9" s="114" t="s">
        <v>28</v>
      </c>
      <c r="B9" s="115" t="s">
        <v>326</v>
      </c>
      <c r="C9" s="114" t="s">
        <v>327</v>
      </c>
      <c r="D9" s="116">
        <f>SUM(E9,+L9)</f>
        <v>2397911</v>
      </c>
      <c r="E9" s="116">
        <f>SUM(F9:I9,K9)</f>
        <v>1521638</v>
      </c>
      <c r="F9" s="116">
        <v>138666</v>
      </c>
      <c r="G9" s="116">
        <v>15259</v>
      </c>
      <c r="H9" s="116">
        <v>854100</v>
      </c>
      <c r="I9" s="116">
        <v>434625</v>
      </c>
      <c r="J9" s="117" t="s">
        <v>394</v>
      </c>
      <c r="K9" s="116">
        <v>78988</v>
      </c>
      <c r="L9" s="116">
        <v>876273</v>
      </c>
      <c r="M9" s="116">
        <f>SUM(N9,+U9)</f>
        <v>111551</v>
      </c>
      <c r="N9" s="116">
        <f>SUM(O9:R9,T9)</f>
        <v>23284</v>
      </c>
      <c r="O9" s="116">
        <v>0</v>
      </c>
      <c r="P9" s="116">
        <v>0</v>
      </c>
      <c r="Q9" s="116">
        <v>0</v>
      </c>
      <c r="R9" s="116">
        <v>23284</v>
      </c>
      <c r="S9" s="117" t="s">
        <v>394</v>
      </c>
      <c r="T9" s="116">
        <v>0</v>
      </c>
      <c r="U9" s="116">
        <v>88267</v>
      </c>
      <c r="V9" s="116">
        <f>+SUM(D9,M9)</f>
        <v>2509462</v>
      </c>
      <c r="W9" s="116">
        <f>+SUM(E9,N9)</f>
        <v>1544922</v>
      </c>
      <c r="X9" s="116">
        <f>+SUM(F9,O9)</f>
        <v>138666</v>
      </c>
      <c r="Y9" s="116">
        <f>+SUM(G9,P9)</f>
        <v>15259</v>
      </c>
      <c r="Z9" s="116">
        <f>+SUM(H9,Q9)</f>
        <v>854100</v>
      </c>
      <c r="AA9" s="116">
        <f>+SUM(I9,R9)</f>
        <v>457909</v>
      </c>
      <c r="AB9" s="117" t="str">
        <f>IF(+SUM(J9,S9)=0,"-",+SUM(J9,S9))</f>
        <v>-</v>
      </c>
      <c r="AC9" s="116">
        <f>+SUM(K9,T9)</f>
        <v>78988</v>
      </c>
      <c r="AD9" s="116">
        <f>+SUM(L9,U9)</f>
        <v>964540</v>
      </c>
      <c r="AE9" s="116">
        <f>SUM(AF9,+AK9)</f>
        <v>1125309</v>
      </c>
      <c r="AF9" s="116">
        <f>SUM(AG9:AJ9)</f>
        <v>1125309</v>
      </c>
      <c r="AG9" s="116">
        <v>0</v>
      </c>
      <c r="AH9" s="116">
        <v>494486</v>
      </c>
      <c r="AI9" s="116">
        <v>630823</v>
      </c>
      <c r="AJ9" s="116">
        <v>0</v>
      </c>
      <c r="AK9" s="116">
        <v>0</v>
      </c>
      <c r="AL9" s="116">
        <v>0</v>
      </c>
      <c r="AM9" s="116">
        <f>SUM(AN9,AS9,AW9,AX9,BD9)</f>
        <v>1240672</v>
      </c>
      <c r="AN9" s="116">
        <f>SUM(AO9:AR9)</f>
        <v>126219</v>
      </c>
      <c r="AO9" s="116">
        <v>126219</v>
      </c>
      <c r="AP9" s="116">
        <v>0</v>
      </c>
      <c r="AQ9" s="116">
        <v>0</v>
      </c>
      <c r="AR9" s="116">
        <v>0</v>
      </c>
      <c r="AS9" s="116">
        <f>SUM(AT9:AV9)</f>
        <v>225147</v>
      </c>
      <c r="AT9" s="116">
        <v>0</v>
      </c>
      <c r="AU9" s="116">
        <v>209258</v>
      </c>
      <c r="AV9" s="116">
        <v>15889</v>
      </c>
      <c r="AW9" s="116">
        <v>0</v>
      </c>
      <c r="AX9" s="116">
        <f>SUM(AY9:BB9)</f>
        <v>889306</v>
      </c>
      <c r="AY9" s="116">
        <v>503992</v>
      </c>
      <c r="AZ9" s="116">
        <v>319531</v>
      </c>
      <c r="BA9" s="116">
        <v>61701</v>
      </c>
      <c r="BB9" s="116">
        <v>4082</v>
      </c>
      <c r="BC9" s="116">
        <v>0</v>
      </c>
      <c r="BD9" s="116">
        <v>0</v>
      </c>
      <c r="BE9" s="116">
        <v>31930</v>
      </c>
      <c r="BF9" s="116">
        <f>SUM(AE9,+AM9,+BE9)</f>
        <v>2397911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111551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6496</v>
      </c>
      <c r="BV9" s="116">
        <v>6496</v>
      </c>
      <c r="BW9" s="116">
        <v>0</v>
      </c>
      <c r="BX9" s="116">
        <v>0</v>
      </c>
      <c r="BY9" s="116">
        <v>0</v>
      </c>
      <c r="BZ9" s="116">
        <f>SUM(CA9:CD9)</f>
        <v>105055</v>
      </c>
      <c r="CA9" s="116">
        <v>103875</v>
      </c>
      <c r="CB9" s="116">
        <v>0</v>
      </c>
      <c r="CC9" s="116">
        <v>0</v>
      </c>
      <c r="CD9" s="116">
        <v>1180</v>
      </c>
      <c r="CE9" s="116">
        <v>0</v>
      </c>
      <c r="CF9" s="116">
        <v>0</v>
      </c>
      <c r="CG9" s="116">
        <v>0</v>
      </c>
      <c r="CH9" s="116">
        <f>SUM(BG9,+BO9,+CG9)</f>
        <v>111551</v>
      </c>
      <c r="CI9" s="116">
        <f>SUM(AE9,+BG9)</f>
        <v>1125309</v>
      </c>
      <c r="CJ9" s="116">
        <f>SUM(AF9,+BH9)</f>
        <v>1125309</v>
      </c>
      <c r="CK9" s="116">
        <f>SUM(AG9,+BI9)</f>
        <v>0</v>
      </c>
      <c r="CL9" s="116">
        <f>SUM(AH9,+BJ9)</f>
        <v>494486</v>
      </c>
      <c r="CM9" s="116">
        <f>SUM(AI9,+BK9)</f>
        <v>630823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1352223</v>
      </c>
      <c r="CR9" s="116">
        <f>SUM(AN9,+BP9)</f>
        <v>126219</v>
      </c>
      <c r="CS9" s="116">
        <f>SUM(AO9,+BQ9)</f>
        <v>126219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231643</v>
      </c>
      <c r="CX9" s="116">
        <f>SUM(AT9,+BV9)</f>
        <v>6496</v>
      </c>
      <c r="CY9" s="116">
        <f>SUM(AU9,+BW9)</f>
        <v>209258</v>
      </c>
      <c r="CZ9" s="116">
        <f>SUM(AV9,+BX9)</f>
        <v>15889</v>
      </c>
      <c r="DA9" s="116">
        <f>SUM(AW9,+BY9)</f>
        <v>0</v>
      </c>
      <c r="DB9" s="116">
        <f>SUM(AX9,+BZ9)</f>
        <v>994361</v>
      </c>
      <c r="DC9" s="116">
        <f>SUM(AY9,+CA9)</f>
        <v>607867</v>
      </c>
      <c r="DD9" s="116">
        <f>SUM(AZ9,+CB9)</f>
        <v>319531</v>
      </c>
      <c r="DE9" s="116">
        <f>SUM(BA9,+CC9)</f>
        <v>61701</v>
      </c>
      <c r="DF9" s="116">
        <f>SUM(BB9,+CD9)</f>
        <v>5262</v>
      </c>
      <c r="DG9" s="116">
        <f>SUM(BC9,+CE9)</f>
        <v>0</v>
      </c>
      <c r="DH9" s="116">
        <f>SUM(BD9,+CF9)</f>
        <v>0</v>
      </c>
      <c r="DI9" s="116">
        <f>SUM(BE9,+CG9)</f>
        <v>31930</v>
      </c>
      <c r="DJ9" s="116">
        <f>SUM(BF9,+CH9)</f>
        <v>2509462</v>
      </c>
    </row>
    <row r="10" spans="1:114" ht="13.5" customHeight="1" x14ac:dyDescent="0.15">
      <c r="A10" s="114" t="s">
        <v>28</v>
      </c>
      <c r="B10" s="115" t="s">
        <v>328</v>
      </c>
      <c r="C10" s="114" t="s">
        <v>329</v>
      </c>
      <c r="D10" s="116">
        <f>SUM(E10,+L10)</f>
        <v>1320030</v>
      </c>
      <c r="E10" s="116">
        <f>SUM(F10:I10,K10)</f>
        <v>387382</v>
      </c>
      <c r="F10" s="116">
        <v>0</v>
      </c>
      <c r="G10" s="116">
        <v>122930</v>
      </c>
      <c r="H10" s="116">
        <v>11600</v>
      </c>
      <c r="I10" s="116">
        <v>216363</v>
      </c>
      <c r="J10" s="117" t="s">
        <v>394</v>
      </c>
      <c r="K10" s="116">
        <v>36489</v>
      </c>
      <c r="L10" s="116">
        <v>932648</v>
      </c>
      <c r="M10" s="116">
        <f>SUM(N10,+U10)</f>
        <v>172049</v>
      </c>
      <c r="N10" s="116">
        <f>SUM(O10:R10,T10)</f>
        <v>9300</v>
      </c>
      <c r="O10" s="116">
        <v>0</v>
      </c>
      <c r="P10" s="116">
        <v>9300</v>
      </c>
      <c r="Q10" s="116">
        <v>0</v>
      </c>
      <c r="R10" s="116">
        <v>0</v>
      </c>
      <c r="S10" s="117" t="s">
        <v>394</v>
      </c>
      <c r="T10" s="116">
        <v>0</v>
      </c>
      <c r="U10" s="116">
        <v>162749</v>
      </c>
      <c r="V10" s="116">
        <f>+SUM(D10,M10)</f>
        <v>1492079</v>
      </c>
      <c r="W10" s="116">
        <f>+SUM(E10,N10)</f>
        <v>396682</v>
      </c>
      <c r="X10" s="116">
        <f>+SUM(F10,O10)</f>
        <v>0</v>
      </c>
      <c r="Y10" s="116">
        <f>+SUM(G10,P10)</f>
        <v>132230</v>
      </c>
      <c r="Z10" s="116">
        <f>+SUM(H10,Q10)</f>
        <v>11600</v>
      </c>
      <c r="AA10" s="116">
        <f>+SUM(I10,R10)</f>
        <v>216363</v>
      </c>
      <c r="AB10" s="117" t="str">
        <f>IF(+SUM(J10,S10)=0,"-",+SUM(J10,S10))</f>
        <v>-</v>
      </c>
      <c r="AC10" s="116">
        <f>+SUM(K10,T10)</f>
        <v>36489</v>
      </c>
      <c r="AD10" s="116">
        <f>+SUM(L10,U10)</f>
        <v>1095397</v>
      </c>
      <c r="AE10" s="116">
        <f>SUM(AF10,+AK10)</f>
        <v>10519</v>
      </c>
      <c r="AF10" s="116">
        <f>SUM(AG10:AJ10)</f>
        <v>10519</v>
      </c>
      <c r="AG10" s="116">
        <v>0</v>
      </c>
      <c r="AH10" s="116">
        <v>4788</v>
      </c>
      <c r="AI10" s="116">
        <v>0</v>
      </c>
      <c r="AJ10" s="116">
        <v>5731</v>
      </c>
      <c r="AK10" s="116">
        <v>0</v>
      </c>
      <c r="AL10" s="116">
        <v>0</v>
      </c>
      <c r="AM10" s="116">
        <f>SUM(AN10,AS10,AW10,AX10,BD10)</f>
        <v>1292416</v>
      </c>
      <c r="AN10" s="116">
        <f>SUM(AO10:AR10)</f>
        <v>158998</v>
      </c>
      <c r="AO10" s="116">
        <v>108596</v>
      </c>
      <c r="AP10" s="116">
        <v>0</v>
      </c>
      <c r="AQ10" s="116">
        <v>44621</v>
      </c>
      <c r="AR10" s="116">
        <v>5781</v>
      </c>
      <c r="AS10" s="116">
        <f>SUM(AT10:AV10)</f>
        <v>321487</v>
      </c>
      <c r="AT10" s="116">
        <v>6818</v>
      </c>
      <c r="AU10" s="116">
        <v>301430</v>
      </c>
      <c r="AV10" s="116">
        <v>13239</v>
      </c>
      <c r="AW10" s="116">
        <v>0</v>
      </c>
      <c r="AX10" s="116">
        <f>SUM(AY10:BB10)</f>
        <v>811765</v>
      </c>
      <c r="AY10" s="116">
        <v>406304</v>
      </c>
      <c r="AZ10" s="116">
        <v>288432</v>
      </c>
      <c r="BA10" s="116">
        <v>33866</v>
      </c>
      <c r="BB10" s="116">
        <v>83163</v>
      </c>
      <c r="BC10" s="116">
        <v>0</v>
      </c>
      <c r="BD10" s="116">
        <v>166</v>
      </c>
      <c r="BE10" s="116">
        <v>17095</v>
      </c>
      <c r="BF10" s="116">
        <f>SUM(AE10,+AM10,+BE10)</f>
        <v>1320030</v>
      </c>
      <c r="BG10" s="116">
        <f>SUM(BH10,+BM10)</f>
        <v>12463</v>
      </c>
      <c r="BH10" s="116">
        <f>SUM(BI10:BL10)</f>
        <v>12463</v>
      </c>
      <c r="BI10" s="116">
        <v>0</v>
      </c>
      <c r="BJ10" s="116">
        <v>12463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159436</v>
      </c>
      <c r="BP10" s="116">
        <f>SUM(BQ10:BT10)</f>
        <v>55547</v>
      </c>
      <c r="BQ10" s="116">
        <v>55547</v>
      </c>
      <c r="BR10" s="116">
        <v>0</v>
      </c>
      <c r="BS10" s="116">
        <v>0</v>
      </c>
      <c r="BT10" s="116">
        <v>0</v>
      </c>
      <c r="BU10" s="116">
        <f>SUM(BV10:BX10)</f>
        <v>29176</v>
      </c>
      <c r="BV10" s="116">
        <v>0</v>
      </c>
      <c r="BW10" s="116">
        <v>29176</v>
      </c>
      <c r="BX10" s="116">
        <v>0</v>
      </c>
      <c r="BY10" s="116">
        <v>0</v>
      </c>
      <c r="BZ10" s="116">
        <f>SUM(CA10:CD10)</f>
        <v>74713</v>
      </c>
      <c r="CA10" s="116">
        <v>11707</v>
      </c>
      <c r="CB10" s="116">
        <v>63006</v>
      </c>
      <c r="CC10" s="116">
        <v>0</v>
      </c>
      <c r="CD10" s="116">
        <v>0</v>
      </c>
      <c r="CE10" s="116">
        <v>0</v>
      </c>
      <c r="CF10" s="116">
        <v>0</v>
      </c>
      <c r="CG10" s="116">
        <v>150</v>
      </c>
      <c r="CH10" s="116">
        <f>SUM(BG10,+BO10,+CG10)</f>
        <v>172049</v>
      </c>
      <c r="CI10" s="116">
        <f>SUM(AE10,+BG10)</f>
        <v>22982</v>
      </c>
      <c r="CJ10" s="116">
        <f>SUM(AF10,+BH10)</f>
        <v>22982</v>
      </c>
      <c r="CK10" s="116">
        <f>SUM(AG10,+BI10)</f>
        <v>0</v>
      </c>
      <c r="CL10" s="116">
        <f>SUM(AH10,+BJ10)</f>
        <v>17251</v>
      </c>
      <c r="CM10" s="116">
        <f>SUM(AI10,+BK10)</f>
        <v>0</v>
      </c>
      <c r="CN10" s="116">
        <f>SUM(AJ10,+BL10)</f>
        <v>5731</v>
      </c>
      <c r="CO10" s="116">
        <f>SUM(AK10,+BM10)</f>
        <v>0</v>
      </c>
      <c r="CP10" s="116">
        <f>SUM(AL10,+BN10)</f>
        <v>0</v>
      </c>
      <c r="CQ10" s="116">
        <f>SUM(AM10,+BO10)</f>
        <v>1451852</v>
      </c>
      <c r="CR10" s="116">
        <f>SUM(AN10,+BP10)</f>
        <v>214545</v>
      </c>
      <c r="CS10" s="116">
        <f>SUM(AO10,+BQ10)</f>
        <v>164143</v>
      </c>
      <c r="CT10" s="116">
        <f>SUM(AP10,+BR10)</f>
        <v>0</v>
      </c>
      <c r="CU10" s="116">
        <f>SUM(AQ10,+BS10)</f>
        <v>44621</v>
      </c>
      <c r="CV10" s="116">
        <f>SUM(AR10,+BT10)</f>
        <v>5781</v>
      </c>
      <c r="CW10" s="116">
        <f>SUM(AS10,+BU10)</f>
        <v>350663</v>
      </c>
      <c r="CX10" s="116">
        <f>SUM(AT10,+BV10)</f>
        <v>6818</v>
      </c>
      <c r="CY10" s="116">
        <f>SUM(AU10,+BW10)</f>
        <v>330606</v>
      </c>
      <c r="CZ10" s="116">
        <f>SUM(AV10,+BX10)</f>
        <v>13239</v>
      </c>
      <c r="DA10" s="116">
        <f>SUM(AW10,+BY10)</f>
        <v>0</v>
      </c>
      <c r="DB10" s="116">
        <f>SUM(AX10,+BZ10)</f>
        <v>886478</v>
      </c>
      <c r="DC10" s="116">
        <f>SUM(AY10,+CA10)</f>
        <v>418011</v>
      </c>
      <c r="DD10" s="116">
        <f>SUM(AZ10,+CB10)</f>
        <v>351438</v>
      </c>
      <c r="DE10" s="116">
        <f>SUM(BA10,+CC10)</f>
        <v>33866</v>
      </c>
      <c r="DF10" s="116">
        <f>SUM(BB10,+CD10)</f>
        <v>83163</v>
      </c>
      <c r="DG10" s="116">
        <f>SUM(BC10,+CE10)</f>
        <v>0</v>
      </c>
      <c r="DH10" s="116">
        <f>SUM(BD10,+CF10)</f>
        <v>166</v>
      </c>
      <c r="DI10" s="116">
        <f>SUM(BE10,+CG10)</f>
        <v>17245</v>
      </c>
      <c r="DJ10" s="116">
        <f>SUM(BF10,+CH10)</f>
        <v>1492079</v>
      </c>
    </row>
    <row r="11" spans="1:114" ht="13.5" customHeight="1" x14ac:dyDescent="0.15">
      <c r="A11" s="114" t="s">
        <v>28</v>
      </c>
      <c r="B11" s="115" t="s">
        <v>330</v>
      </c>
      <c r="C11" s="114" t="s">
        <v>331</v>
      </c>
      <c r="D11" s="116">
        <f>SUM(E11,+L11)</f>
        <v>824351</v>
      </c>
      <c r="E11" s="116">
        <f>SUM(F11:I11,K11)</f>
        <v>344618</v>
      </c>
      <c r="F11" s="116">
        <v>0</v>
      </c>
      <c r="G11" s="116">
        <v>116</v>
      </c>
      <c r="H11" s="116">
        <v>69000</v>
      </c>
      <c r="I11" s="116">
        <v>114397</v>
      </c>
      <c r="J11" s="117" t="s">
        <v>394</v>
      </c>
      <c r="K11" s="116">
        <v>161105</v>
      </c>
      <c r="L11" s="116">
        <v>479733</v>
      </c>
      <c r="M11" s="116">
        <f>SUM(N11,+U11)</f>
        <v>260667</v>
      </c>
      <c r="N11" s="116">
        <f>SUM(O11:R11,T11)</f>
        <v>154246</v>
      </c>
      <c r="O11" s="116">
        <v>4500</v>
      </c>
      <c r="P11" s="116">
        <v>0</v>
      </c>
      <c r="Q11" s="116">
        <v>75400</v>
      </c>
      <c r="R11" s="116">
        <v>74288</v>
      </c>
      <c r="S11" s="117" t="s">
        <v>394</v>
      </c>
      <c r="T11" s="116">
        <v>58</v>
      </c>
      <c r="U11" s="116">
        <v>106421</v>
      </c>
      <c r="V11" s="116">
        <f>+SUM(D11,M11)</f>
        <v>1085018</v>
      </c>
      <c r="W11" s="116">
        <f>+SUM(E11,N11)</f>
        <v>498864</v>
      </c>
      <c r="X11" s="116">
        <f>+SUM(F11,O11)</f>
        <v>4500</v>
      </c>
      <c r="Y11" s="116">
        <f>+SUM(G11,P11)</f>
        <v>116</v>
      </c>
      <c r="Z11" s="116">
        <f>+SUM(H11,Q11)</f>
        <v>144400</v>
      </c>
      <c r="AA11" s="116">
        <f>+SUM(I11,R11)</f>
        <v>188685</v>
      </c>
      <c r="AB11" s="117" t="str">
        <f>IF(+SUM(J11,S11)=0,"-",+SUM(J11,S11))</f>
        <v>-</v>
      </c>
      <c r="AC11" s="116">
        <f>+SUM(K11,T11)</f>
        <v>161163</v>
      </c>
      <c r="AD11" s="116">
        <f>+SUM(L11,U11)</f>
        <v>586154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824351</v>
      </c>
      <c r="AN11" s="116">
        <f>SUM(AO11:AR11)</f>
        <v>61500</v>
      </c>
      <c r="AO11" s="116">
        <v>61500</v>
      </c>
      <c r="AP11" s="116">
        <v>0</v>
      </c>
      <c r="AQ11" s="116">
        <v>0</v>
      </c>
      <c r="AR11" s="116">
        <v>0</v>
      </c>
      <c r="AS11" s="116">
        <f>SUM(AT11:AV11)</f>
        <v>189383</v>
      </c>
      <c r="AT11" s="116">
        <v>0</v>
      </c>
      <c r="AU11" s="116">
        <v>177133</v>
      </c>
      <c r="AV11" s="116">
        <v>12250</v>
      </c>
      <c r="AW11" s="116">
        <v>0</v>
      </c>
      <c r="AX11" s="116">
        <f>SUM(AY11:BB11)</f>
        <v>573468</v>
      </c>
      <c r="AY11" s="116">
        <v>220061</v>
      </c>
      <c r="AZ11" s="116">
        <v>283046</v>
      </c>
      <c r="BA11" s="116">
        <v>11215</v>
      </c>
      <c r="BB11" s="116">
        <v>59146</v>
      </c>
      <c r="BC11" s="116">
        <v>0</v>
      </c>
      <c r="BD11" s="116">
        <v>0</v>
      </c>
      <c r="BE11" s="116">
        <v>0</v>
      </c>
      <c r="BF11" s="116">
        <f>SUM(AE11,+AM11,+BE11)</f>
        <v>824351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260667</v>
      </c>
      <c r="BP11" s="116">
        <f>SUM(BQ11:BT11)</f>
        <v>19075</v>
      </c>
      <c r="BQ11" s="116">
        <v>19075</v>
      </c>
      <c r="BR11" s="116">
        <v>0</v>
      </c>
      <c r="BS11" s="116">
        <v>0</v>
      </c>
      <c r="BT11" s="116">
        <v>0</v>
      </c>
      <c r="BU11" s="116">
        <f>SUM(BV11:BX11)</f>
        <v>111415</v>
      </c>
      <c r="BV11" s="116">
        <v>0</v>
      </c>
      <c r="BW11" s="116">
        <v>111415</v>
      </c>
      <c r="BX11" s="116">
        <v>0</v>
      </c>
      <c r="BY11" s="116">
        <v>0</v>
      </c>
      <c r="BZ11" s="116">
        <f>SUM(CA11:CD11)</f>
        <v>130177</v>
      </c>
      <c r="CA11" s="116">
        <v>92978</v>
      </c>
      <c r="CB11" s="116">
        <v>37199</v>
      </c>
      <c r="CC11" s="116">
        <v>0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260667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1085018</v>
      </c>
      <c r="CR11" s="116">
        <f>SUM(AN11,+BP11)</f>
        <v>80575</v>
      </c>
      <c r="CS11" s="116">
        <f>SUM(AO11,+BQ11)</f>
        <v>80575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300798</v>
      </c>
      <c r="CX11" s="116">
        <f>SUM(AT11,+BV11)</f>
        <v>0</v>
      </c>
      <c r="CY11" s="116">
        <f>SUM(AU11,+BW11)</f>
        <v>288548</v>
      </c>
      <c r="CZ11" s="116">
        <f>SUM(AV11,+BX11)</f>
        <v>12250</v>
      </c>
      <c r="DA11" s="116">
        <f>SUM(AW11,+BY11)</f>
        <v>0</v>
      </c>
      <c r="DB11" s="116">
        <f>SUM(AX11,+BZ11)</f>
        <v>703645</v>
      </c>
      <c r="DC11" s="116">
        <f>SUM(AY11,+CA11)</f>
        <v>313039</v>
      </c>
      <c r="DD11" s="116">
        <f>SUM(AZ11,+CB11)</f>
        <v>320245</v>
      </c>
      <c r="DE11" s="116">
        <f>SUM(BA11,+CC11)</f>
        <v>11215</v>
      </c>
      <c r="DF11" s="116">
        <f>SUM(BB11,+CD11)</f>
        <v>59146</v>
      </c>
      <c r="DG11" s="116">
        <f>SUM(BC11,+CE11)</f>
        <v>0</v>
      </c>
      <c r="DH11" s="116">
        <f>SUM(BD11,+CF11)</f>
        <v>0</v>
      </c>
      <c r="DI11" s="116">
        <f>SUM(BE11,+CG11)</f>
        <v>0</v>
      </c>
      <c r="DJ11" s="116">
        <f>SUM(BF11,+CH11)</f>
        <v>1085018</v>
      </c>
    </row>
    <row r="12" spans="1:114" ht="13.5" customHeight="1" x14ac:dyDescent="0.15">
      <c r="A12" s="114" t="s">
        <v>28</v>
      </c>
      <c r="B12" s="115" t="s">
        <v>332</v>
      </c>
      <c r="C12" s="114" t="s">
        <v>333</v>
      </c>
      <c r="D12" s="116">
        <f>SUM(E12,+L12)</f>
        <v>2333088</v>
      </c>
      <c r="E12" s="116">
        <f>SUM(F12:I12,K12)</f>
        <v>12268</v>
      </c>
      <c r="F12" s="116">
        <v>0</v>
      </c>
      <c r="G12" s="116">
        <v>0</v>
      </c>
      <c r="H12" s="116">
        <v>0</v>
      </c>
      <c r="I12" s="116">
        <v>7532</v>
      </c>
      <c r="J12" s="117" t="s">
        <v>394</v>
      </c>
      <c r="K12" s="116">
        <v>4736</v>
      </c>
      <c r="L12" s="116">
        <v>2320820</v>
      </c>
      <c r="M12" s="116">
        <f>SUM(N12,+U12)</f>
        <v>243729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394</v>
      </c>
      <c r="T12" s="116">
        <v>0</v>
      </c>
      <c r="U12" s="116">
        <v>243729</v>
      </c>
      <c r="V12" s="116">
        <f>+SUM(D12,M12)</f>
        <v>2576817</v>
      </c>
      <c r="W12" s="116">
        <f>+SUM(E12,N12)</f>
        <v>12268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7532</v>
      </c>
      <c r="AB12" s="117" t="str">
        <f>IF(+SUM(J12,S12)=0,"-",+SUM(J12,S12))</f>
        <v>-</v>
      </c>
      <c r="AC12" s="116">
        <f>+SUM(K12,T12)</f>
        <v>4736</v>
      </c>
      <c r="AD12" s="116">
        <f>+SUM(L12,U12)</f>
        <v>2564549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397156</v>
      </c>
      <c r="AM12" s="116">
        <f>SUM(AN12,AS12,AW12,AX12,BD12)</f>
        <v>1183464</v>
      </c>
      <c r="AN12" s="116">
        <f>SUM(AO12:AR12)</f>
        <v>753407</v>
      </c>
      <c r="AO12" s="116">
        <v>108357</v>
      </c>
      <c r="AP12" s="116">
        <v>645050</v>
      </c>
      <c r="AQ12" s="116">
        <v>0</v>
      </c>
      <c r="AR12" s="116">
        <v>0</v>
      </c>
      <c r="AS12" s="116">
        <f>SUM(AT12:AV12)</f>
        <v>46492</v>
      </c>
      <c r="AT12" s="116">
        <v>32286</v>
      </c>
      <c r="AU12" s="116">
        <v>0</v>
      </c>
      <c r="AV12" s="116">
        <v>14206</v>
      </c>
      <c r="AW12" s="116">
        <v>26134</v>
      </c>
      <c r="AX12" s="116">
        <f>SUM(AY12:BB12)</f>
        <v>357431</v>
      </c>
      <c r="AY12" s="116">
        <v>353512</v>
      </c>
      <c r="AZ12" s="116">
        <v>133</v>
      </c>
      <c r="BA12" s="116">
        <v>1836</v>
      </c>
      <c r="BB12" s="116">
        <v>1950</v>
      </c>
      <c r="BC12" s="116">
        <v>721493</v>
      </c>
      <c r="BD12" s="116">
        <v>0</v>
      </c>
      <c r="BE12" s="116">
        <v>30975</v>
      </c>
      <c r="BF12" s="116">
        <f>SUM(AE12,+AM12,+BE12)</f>
        <v>1214439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18280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225449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415436</v>
      </c>
      <c r="CQ12" s="116">
        <f>SUM(AM12,+BO12)</f>
        <v>1183464</v>
      </c>
      <c r="CR12" s="116">
        <f>SUM(AN12,+BP12)</f>
        <v>753407</v>
      </c>
      <c r="CS12" s="116">
        <f>SUM(AO12,+BQ12)</f>
        <v>108357</v>
      </c>
      <c r="CT12" s="116">
        <f>SUM(AP12,+BR12)</f>
        <v>645050</v>
      </c>
      <c r="CU12" s="116">
        <f>SUM(AQ12,+BS12)</f>
        <v>0</v>
      </c>
      <c r="CV12" s="116">
        <f>SUM(AR12,+BT12)</f>
        <v>0</v>
      </c>
      <c r="CW12" s="116">
        <f>SUM(AS12,+BU12)</f>
        <v>46492</v>
      </c>
      <c r="CX12" s="116">
        <f>SUM(AT12,+BV12)</f>
        <v>32286</v>
      </c>
      <c r="CY12" s="116">
        <f>SUM(AU12,+BW12)</f>
        <v>0</v>
      </c>
      <c r="CZ12" s="116">
        <f>SUM(AV12,+BX12)</f>
        <v>14206</v>
      </c>
      <c r="DA12" s="116">
        <f>SUM(AW12,+BY12)</f>
        <v>26134</v>
      </c>
      <c r="DB12" s="116">
        <f>SUM(AX12,+BZ12)</f>
        <v>357431</v>
      </c>
      <c r="DC12" s="116">
        <f>SUM(AY12,+CA12)</f>
        <v>353512</v>
      </c>
      <c r="DD12" s="116">
        <f>SUM(AZ12,+CB12)</f>
        <v>133</v>
      </c>
      <c r="DE12" s="116">
        <f>SUM(BA12,+CC12)</f>
        <v>1836</v>
      </c>
      <c r="DF12" s="116">
        <f>SUM(BB12,+CD12)</f>
        <v>1950</v>
      </c>
      <c r="DG12" s="116">
        <f>SUM(BC12,+CE12)</f>
        <v>946942</v>
      </c>
      <c r="DH12" s="116">
        <f>SUM(BD12,+CF12)</f>
        <v>0</v>
      </c>
      <c r="DI12" s="116">
        <f>SUM(BE12,+CG12)</f>
        <v>30975</v>
      </c>
      <c r="DJ12" s="116">
        <f>SUM(BF12,+CH12)</f>
        <v>1214439</v>
      </c>
    </row>
    <row r="13" spans="1:114" ht="13.5" customHeight="1" x14ac:dyDescent="0.15">
      <c r="A13" s="114" t="s">
        <v>28</v>
      </c>
      <c r="B13" s="115" t="s">
        <v>336</v>
      </c>
      <c r="C13" s="114" t="s">
        <v>337</v>
      </c>
      <c r="D13" s="116">
        <f>SUM(E13,+L13)</f>
        <v>467976</v>
      </c>
      <c r="E13" s="116">
        <f>SUM(F13:I13,K13)</f>
        <v>54709</v>
      </c>
      <c r="F13" s="116">
        <v>0</v>
      </c>
      <c r="G13" s="116">
        <v>2216</v>
      </c>
      <c r="H13" s="116">
        <v>8600</v>
      </c>
      <c r="I13" s="116">
        <v>41556</v>
      </c>
      <c r="J13" s="117" t="s">
        <v>394</v>
      </c>
      <c r="K13" s="116">
        <v>2337</v>
      </c>
      <c r="L13" s="116">
        <v>413267</v>
      </c>
      <c r="M13" s="116">
        <f>SUM(N13,+U13)</f>
        <v>226533</v>
      </c>
      <c r="N13" s="116">
        <f>SUM(O13:R13,T13)</f>
        <v>170288</v>
      </c>
      <c r="O13" s="116">
        <v>36825</v>
      </c>
      <c r="P13" s="116">
        <v>3951</v>
      </c>
      <c r="Q13" s="116">
        <v>41400</v>
      </c>
      <c r="R13" s="116">
        <v>83004</v>
      </c>
      <c r="S13" s="117" t="s">
        <v>394</v>
      </c>
      <c r="T13" s="116">
        <v>5108</v>
      </c>
      <c r="U13" s="116">
        <v>56245</v>
      </c>
      <c r="V13" s="116">
        <f>+SUM(D13,M13)</f>
        <v>694509</v>
      </c>
      <c r="W13" s="116">
        <f>+SUM(E13,N13)</f>
        <v>224997</v>
      </c>
      <c r="X13" s="116">
        <f>+SUM(F13,O13)</f>
        <v>36825</v>
      </c>
      <c r="Y13" s="116">
        <f>+SUM(G13,P13)</f>
        <v>6167</v>
      </c>
      <c r="Z13" s="116">
        <f>+SUM(H13,Q13)</f>
        <v>50000</v>
      </c>
      <c r="AA13" s="116">
        <f>+SUM(I13,R13)</f>
        <v>124560</v>
      </c>
      <c r="AB13" s="117" t="str">
        <f>IF(+SUM(J13,S13)=0,"-",+SUM(J13,S13))</f>
        <v>-</v>
      </c>
      <c r="AC13" s="116">
        <f>+SUM(K13,T13)</f>
        <v>7445</v>
      </c>
      <c r="AD13" s="116">
        <f>+SUM(L13,U13)</f>
        <v>469512</v>
      </c>
      <c r="AE13" s="116">
        <f>SUM(AF13,+AK13)</f>
        <v>11597</v>
      </c>
      <c r="AF13" s="116">
        <f>SUM(AG13:AJ13)</f>
        <v>11597</v>
      </c>
      <c r="AG13" s="116">
        <v>0</v>
      </c>
      <c r="AH13" s="116">
        <v>0</v>
      </c>
      <c r="AI13" s="116">
        <v>11597</v>
      </c>
      <c r="AJ13" s="116">
        <v>0</v>
      </c>
      <c r="AK13" s="116">
        <v>0</v>
      </c>
      <c r="AL13" s="116">
        <v>0</v>
      </c>
      <c r="AM13" s="116">
        <f>SUM(AN13,AS13,AW13,AX13,BD13)</f>
        <v>225998</v>
      </c>
      <c r="AN13" s="116">
        <f>SUM(AO13:AR13)</f>
        <v>5060</v>
      </c>
      <c r="AO13" s="116">
        <v>4138</v>
      </c>
      <c r="AP13" s="116">
        <v>0</v>
      </c>
      <c r="AQ13" s="116">
        <v>0</v>
      </c>
      <c r="AR13" s="116">
        <v>922</v>
      </c>
      <c r="AS13" s="116">
        <f>SUM(AT13:AV13)</f>
        <v>19884</v>
      </c>
      <c r="AT13" s="116">
        <v>981</v>
      </c>
      <c r="AU13" s="116">
        <v>0</v>
      </c>
      <c r="AV13" s="116">
        <v>18903</v>
      </c>
      <c r="AW13" s="116">
        <v>0</v>
      </c>
      <c r="AX13" s="116">
        <f>SUM(AY13:BB13)</f>
        <v>201054</v>
      </c>
      <c r="AY13" s="116">
        <v>173735</v>
      </c>
      <c r="AZ13" s="116">
        <v>0</v>
      </c>
      <c r="BA13" s="116">
        <v>27319</v>
      </c>
      <c r="BB13" s="116">
        <v>0</v>
      </c>
      <c r="BC13" s="116">
        <v>224741</v>
      </c>
      <c r="BD13" s="116">
        <v>0</v>
      </c>
      <c r="BE13" s="116">
        <v>5640</v>
      </c>
      <c r="BF13" s="116">
        <f>SUM(AE13,+AM13,+BE13)</f>
        <v>243235</v>
      </c>
      <c r="BG13" s="116">
        <f>SUM(BH13,+BM13)</f>
        <v>55344</v>
      </c>
      <c r="BH13" s="116">
        <f>SUM(BI13:BL13)</f>
        <v>55344</v>
      </c>
      <c r="BI13" s="116">
        <v>0</v>
      </c>
      <c r="BJ13" s="116">
        <v>55344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165094</v>
      </c>
      <c r="BP13" s="116">
        <f>SUM(BQ13:BT13)</f>
        <v>16324</v>
      </c>
      <c r="BQ13" s="116">
        <v>8030</v>
      </c>
      <c r="BR13" s="116">
        <v>0</v>
      </c>
      <c r="BS13" s="116">
        <v>8294</v>
      </c>
      <c r="BT13" s="116">
        <v>0</v>
      </c>
      <c r="BU13" s="116">
        <f>SUM(BV13:BX13)</f>
        <v>30559</v>
      </c>
      <c r="BV13" s="116">
        <v>2923</v>
      </c>
      <c r="BW13" s="116">
        <v>27636</v>
      </c>
      <c r="BX13" s="116">
        <v>0</v>
      </c>
      <c r="BY13" s="116">
        <v>0</v>
      </c>
      <c r="BZ13" s="116">
        <f>SUM(CA13:CD13)</f>
        <v>118211</v>
      </c>
      <c r="CA13" s="116">
        <v>80410</v>
      </c>
      <c r="CB13" s="116">
        <v>37801</v>
      </c>
      <c r="CC13" s="116">
        <v>0</v>
      </c>
      <c r="CD13" s="116">
        <v>0</v>
      </c>
      <c r="CE13" s="116">
        <v>0</v>
      </c>
      <c r="CF13" s="116">
        <v>0</v>
      </c>
      <c r="CG13" s="116">
        <v>6095</v>
      </c>
      <c r="CH13" s="116">
        <f>SUM(BG13,+BO13,+CG13)</f>
        <v>226533</v>
      </c>
      <c r="CI13" s="116">
        <f>SUM(AE13,+BG13)</f>
        <v>66941</v>
      </c>
      <c r="CJ13" s="116">
        <f>SUM(AF13,+BH13)</f>
        <v>66941</v>
      </c>
      <c r="CK13" s="116">
        <f>SUM(AG13,+BI13)</f>
        <v>0</v>
      </c>
      <c r="CL13" s="116">
        <f>SUM(AH13,+BJ13)</f>
        <v>55344</v>
      </c>
      <c r="CM13" s="116">
        <f>SUM(AI13,+BK13)</f>
        <v>11597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391092</v>
      </c>
      <c r="CR13" s="116">
        <f>SUM(AN13,+BP13)</f>
        <v>21384</v>
      </c>
      <c r="CS13" s="116">
        <f>SUM(AO13,+BQ13)</f>
        <v>12168</v>
      </c>
      <c r="CT13" s="116">
        <f>SUM(AP13,+BR13)</f>
        <v>0</v>
      </c>
      <c r="CU13" s="116">
        <f>SUM(AQ13,+BS13)</f>
        <v>8294</v>
      </c>
      <c r="CV13" s="116">
        <f>SUM(AR13,+BT13)</f>
        <v>922</v>
      </c>
      <c r="CW13" s="116">
        <f>SUM(AS13,+BU13)</f>
        <v>50443</v>
      </c>
      <c r="CX13" s="116">
        <f>SUM(AT13,+BV13)</f>
        <v>3904</v>
      </c>
      <c r="CY13" s="116">
        <f>SUM(AU13,+BW13)</f>
        <v>27636</v>
      </c>
      <c r="CZ13" s="116">
        <f>SUM(AV13,+BX13)</f>
        <v>18903</v>
      </c>
      <c r="DA13" s="116">
        <f>SUM(AW13,+BY13)</f>
        <v>0</v>
      </c>
      <c r="DB13" s="116">
        <f>SUM(AX13,+BZ13)</f>
        <v>319265</v>
      </c>
      <c r="DC13" s="116">
        <f>SUM(AY13,+CA13)</f>
        <v>254145</v>
      </c>
      <c r="DD13" s="116">
        <f>SUM(AZ13,+CB13)</f>
        <v>37801</v>
      </c>
      <c r="DE13" s="116">
        <f>SUM(BA13,+CC13)</f>
        <v>27319</v>
      </c>
      <c r="DF13" s="116">
        <f>SUM(BB13,+CD13)</f>
        <v>0</v>
      </c>
      <c r="DG13" s="116">
        <f>SUM(BC13,+CE13)</f>
        <v>224741</v>
      </c>
      <c r="DH13" s="116">
        <f>SUM(BD13,+CF13)</f>
        <v>0</v>
      </c>
      <c r="DI13" s="116">
        <f>SUM(BE13,+CG13)</f>
        <v>11735</v>
      </c>
      <c r="DJ13" s="116">
        <f>SUM(BF13,+CH13)</f>
        <v>469768</v>
      </c>
    </row>
    <row r="14" spans="1:114" ht="13.5" customHeight="1" x14ac:dyDescent="0.15">
      <c r="A14" s="114" t="s">
        <v>28</v>
      </c>
      <c r="B14" s="115" t="s">
        <v>340</v>
      </c>
      <c r="C14" s="114" t="s">
        <v>341</v>
      </c>
      <c r="D14" s="116">
        <f>SUM(E14,+L14)</f>
        <v>1241961</v>
      </c>
      <c r="E14" s="116">
        <f>SUM(F14:I14,K14)</f>
        <v>590108</v>
      </c>
      <c r="F14" s="116">
        <v>0</v>
      </c>
      <c r="G14" s="116">
        <v>17513</v>
      </c>
      <c r="H14" s="116">
        <v>134800</v>
      </c>
      <c r="I14" s="116">
        <v>304385</v>
      </c>
      <c r="J14" s="117" t="s">
        <v>394</v>
      </c>
      <c r="K14" s="116">
        <v>133410</v>
      </c>
      <c r="L14" s="116">
        <v>651853</v>
      </c>
      <c r="M14" s="116">
        <f>SUM(N14,+U14)</f>
        <v>277566</v>
      </c>
      <c r="N14" s="116">
        <f>SUM(O14:R14,T14)</f>
        <v>63522</v>
      </c>
      <c r="O14" s="116">
        <v>0</v>
      </c>
      <c r="P14" s="116">
        <v>0</v>
      </c>
      <c r="Q14" s="116">
        <v>0</v>
      </c>
      <c r="R14" s="116">
        <v>63522</v>
      </c>
      <c r="S14" s="117" t="s">
        <v>394</v>
      </c>
      <c r="T14" s="116">
        <v>0</v>
      </c>
      <c r="U14" s="116">
        <v>214044</v>
      </c>
      <c r="V14" s="116">
        <f>+SUM(D14,M14)</f>
        <v>1519527</v>
      </c>
      <c r="W14" s="116">
        <f>+SUM(E14,N14)</f>
        <v>653630</v>
      </c>
      <c r="X14" s="116">
        <f>+SUM(F14,O14)</f>
        <v>0</v>
      </c>
      <c r="Y14" s="116">
        <f>+SUM(G14,P14)</f>
        <v>17513</v>
      </c>
      <c r="Z14" s="116">
        <f>+SUM(H14,Q14)</f>
        <v>134800</v>
      </c>
      <c r="AA14" s="116">
        <f>+SUM(I14,R14)</f>
        <v>367907</v>
      </c>
      <c r="AB14" s="117" t="str">
        <f>IF(+SUM(J14,S14)=0,"-",+SUM(J14,S14))</f>
        <v>-</v>
      </c>
      <c r="AC14" s="116">
        <f>+SUM(K14,T14)</f>
        <v>133410</v>
      </c>
      <c r="AD14" s="116">
        <f>+SUM(L14,U14)</f>
        <v>865897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1241961</v>
      </c>
      <c r="AN14" s="116">
        <f>SUM(AO14:AR14)</f>
        <v>102204</v>
      </c>
      <c r="AO14" s="116">
        <v>83473</v>
      </c>
      <c r="AP14" s="116">
        <v>4067</v>
      </c>
      <c r="AQ14" s="116">
        <v>8004</v>
      </c>
      <c r="AR14" s="116">
        <v>6660</v>
      </c>
      <c r="AS14" s="116">
        <f>SUM(AT14:AV14)</f>
        <v>410967</v>
      </c>
      <c r="AT14" s="116">
        <v>0</v>
      </c>
      <c r="AU14" s="116">
        <v>387929</v>
      </c>
      <c r="AV14" s="116">
        <v>23038</v>
      </c>
      <c r="AW14" s="116">
        <v>9900</v>
      </c>
      <c r="AX14" s="116">
        <f>SUM(AY14:BB14)</f>
        <v>718890</v>
      </c>
      <c r="AY14" s="116">
        <v>379016</v>
      </c>
      <c r="AZ14" s="116">
        <v>168560</v>
      </c>
      <c r="BA14" s="116">
        <v>171314</v>
      </c>
      <c r="BB14" s="116">
        <v>0</v>
      </c>
      <c r="BC14" s="116">
        <v>0</v>
      </c>
      <c r="BD14" s="116">
        <v>0</v>
      </c>
      <c r="BE14" s="116">
        <v>0</v>
      </c>
      <c r="BF14" s="116">
        <f>SUM(AE14,+AM14,+BE14)</f>
        <v>1241961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277566</v>
      </c>
      <c r="BP14" s="116">
        <f>SUM(BQ14:BT14)</f>
        <v>11902</v>
      </c>
      <c r="BQ14" s="116">
        <v>11902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265664</v>
      </c>
      <c r="CA14" s="116">
        <v>113749</v>
      </c>
      <c r="CB14" s="116">
        <v>151915</v>
      </c>
      <c r="CC14" s="116">
        <v>0</v>
      </c>
      <c r="CD14" s="116">
        <v>0</v>
      </c>
      <c r="CE14" s="116">
        <v>0</v>
      </c>
      <c r="CF14" s="116">
        <v>0</v>
      </c>
      <c r="CG14" s="116">
        <v>0</v>
      </c>
      <c r="CH14" s="116">
        <f>SUM(BG14,+BO14,+CG14)</f>
        <v>277566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1519527</v>
      </c>
      <c r="CR14" s="116">
        <f>SUM(AN14,+BP14)</f>
        <v>114106</v>
      </c>
      <c r="CS14" s="116">
        <f>SUM(AO14,+BQ14)</f>
        <v>95375</v>
      </c>
      <c r="CT14" s="116">
        <f>SUM(AP14,+BR14)</f>
        <v>4067</v>
      </c>
      <c r="CU14" s="116">
        <f>SUM(AQ14,+BS14)</f>
        <v>8004</v>
      </c>
      <c r="CV14" s="116">
        <f>SUM(AR14,+BT14)</f>
        <v>6660</v>
      </c>
      <c r="CW14" s="116">
        <f>SUM(AS14,+BU14)</f>
        <v>410967</v>
      </c>
      <c r="CX14" s="116">
        <f>SUM(AT14,+BV14)</f>
        <v>0</v>
      </c>
      <c r="CY14" s="116">
        <f>SUM(AU14,+BW14)</f>
        <v>387929</v>
      </c>
      <c r="CZ14" s="116">
        <f>SUM(AV14,+BX14)</f>
        <v>23038</v>
      </c>
      <c r="DA14" s="116">
        <f>SUM(AW14,+BY14)</f>
        <v>9900</v>
      </c>
      <c r="DB14" s="116">
        <f>SUM(AX14,+BZ14)</f>
        <v>984554</v>
      </c>
      <c r="DC14" s="116">
        <f>SUM(AY14,+CA14)</f>
        <v>492765</v>
      </c>
      <c r="DD14" s="116">
        <f>SUM(AZ14,+CB14)</f>
        <v>320475</v>
      </c>
      <c r="DE14" s="116">
        <f>SUM(BA14,+CC14)</f>
        <v>171314</v>
      </c>
      <c r="DF14" s="116">
        <f>SUM(BB14,+CD14)</f>
        <v>0</v>
      </c>
      <c r="DG14" s="116">
        <f>SUM(BC14,+CE14)</f>
        <v>0</v>
      </c>
      <c r="DH14" s="116">
        <f>SUM(BD14,+CF14)</f>
        <v>0</v>
      </c>
      <c r="DI14" s="116">
        <f>SUM(BE14,+CG14)</f>
        <v>0</v>
      </c>
      <c r="DJ14" s="116">
        <f>SUM(BF14,+CH14)</f>
        <v>1519527</v>
      </c>
    </row>
    <row r="15" spans="1:114" ht="13.5" customHeight="1" x14ac:dyDescent="0.15">
      <c r="A15" s="114" t="s">
        <v>28</v>
      </c>
      <c r="B15" s="115" t="s">
        <v>342</v>
      </c>
      <c r="C15" s="114" t="s">
        <v>343</v>
      </c>
      <c r="D15" s="116">
        <f>SUM(E15,+L15)</f>
        <v>791634</v>
      </c>
      <c r="E15" s="116">
        <f>SUM(F15:I15,K15)</f>
        <v>3592</v>
      </c>
      <c r="F15" s="116">
        <v>0</v>
      </c>
      <c r="G15" s="116">
        <v>0</v>
      </c>
      <c r="H15" s="116">
        <v>0</v>
      </c>
      <c r="I15" s="116">
        <v>3592</v>
      </c>
      <c r="J15" s="117" t="s">
        <v>394</v>
      </c>
      <c r="K15" s="116">
        <v>0</v>
      </c>
      <c r="L15" s="116">
        <v>788042</v>
      </c>
      <c r="M15" s="116">
        <f>SUM(N15,+U15)</f>
        <v>107710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394</v>
      </c>
      <c r="T15" s="116">
        <v>0</v>
      </c>
      <c r="U15" s="116">
        <v>107710</v>
      </c>
      <c r="V15" s="116">
        <f>+SUM(D15,M15)</f>
        <v>899344</v>
      </c>
      <c r="W15" s="116">
        <f>+SUM(E15,N15)</f>
        <v>3592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3592</v>
      </c>
      <c r="AB15" s="117" t="str">
        <f>IF(+SUM(J15,S15)=0,"-",+SUM(J15,S15))</f>
        <v>-</v>
      </c>
      <c r="AC15" s="116">
        <f>+SUM(K15,T15)</f>
        <v>0</v>
      </c>
      <c r="AD15" s="116">
        <f>+SUM(L15,U15)</f>
        <v>895752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179596</v>
      </c>
      <c r="AM15" s="116">
        <f>SUM(AN15,AS15,AW15,AX15,BD15)</f>
        <v>285774</v>
      </c>
      <c r="AN15" s="116">
        <f>SUM(AO15:AR15)</f>
        <v>39449</v>
      </c>
      <c r="AO15" s="116">
        <v>39449</v>
      </c>
      <c r="AP15" s="116">
        <v>0</v>
      </c>
      <c r="AQ15" s="116">
        <v>0</v>
      </c>
      <c r="AR15" s="116">
        <v>0</v>
      </c>
      <c r="AS15" s="116">
        <f>SUM(AT15:AV15)</f>
        <v>2504</v>
      </c>
      <c r="AT15" s="116">
        <v>2504</v>
      </c>
      <c r="AU15" s="116">
        <v>0</v>
      </c>
      <c r="AV15" s="116">
        <v>0</v>
      </c>
      <c r="AW15" s="116">
        <v>0</v>
      </c>
      <c r="AX15" s="116">
        <f>SUM(AY15:BB15)</f>
        <v>243821</v>
      </c>
      <c r="AY15" s="116">
        <v>243821</v>
      </c>
      <c r="AZ15" s="116">
        <v>0</v>
      </c>
      <c r="BA15" s="116">
        <v>0</v>
      </c>
      <c r="BB15" s="116">
        <v>0</v>
      </c>
      <c r="BC15" s="116">
        <v>326264</v>
      </c>
      <c r="BD15" s="116">
        <v>0</v>
      </c>
      <c r="BE15" s="116">
        <v>0</v>
      </c>
      <c r="BF15" s="116">
        <f>SUM(AE15,+AM15,+BE15)</f>
        <v>285774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8079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99631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187675</v>
      </c>
      <c r="CQ15" s="116">
        <f>SUM(AM15,+BO15)</f>
        <v>285774</v>
      </c>
      <c r="CR15" s="116">
        <f>SUM(AN15,+BP15)</f>
        <v>39449</v>
      </c>
      <c r="CS15" s="116">
        <f>SUM(AO15,+BQ15)</f>
        <v>39449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2504</v>
      </c>
      <c r="CX15" s="116">
        <f>SUM(AT15,+BV15)</f>
        <v>2504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243821</v>
      </c>
      <c r="DC15" s="116">
        <f>SUM(AY15,+CA15)</f>
        <v>243821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6">
        <f>SUM(BC15,+CE15)</f>
        <v>425895</v>
      </c>
      <c r="DH15" s="116">
        <f>SUM(BD15,+CF15)</f>
        <v>0</v>
      </c>
      <c r="DI15" s="116">
        <f>SUM(BE15,+CG15)</f>
        <v>0</v>
      </c>
      <c r="DJ15" s="116">
        <f>SUM(BF15,+CH15)</f>
        <v>285774</v>
      </c>
    </row>
    <row r="16" spans="1:114" ht="13.5" customHeight="1" x14ac:dyDescent="0.15">
      <c r="A16" s="114" t="s">
        <v>28</v>
      </c>
      <c r="B16" s="115" t="s">
        <v>344</v>
      </c>
      <c r="C16" s="114" t="s">
        <v>345</v>
      </c>
      <c r="D16" s="116">
        <f>SUM(E16,+L16)</f>
        <v>919671</v>
      </c>
      <c r="E16" s="116">
        <f>SUM(F16:I16,K16)</f>
        <v>8771</v>
      </c>
      <c r="F16" s="116">
        <v>0</v>
      </c>
      <c r="G16" s="116">
        <v>0</v>
      </c>
      <c r="H16" s="116">
        <v>0</v>
      </c>
      <c r="I16" s="116">
        <v>8771</v>
      </c>
      <c r="J16" s="117" t="s">
        <v>394</v>
      </c>
      <c r="K16" s="116">
        <v>0</v>
      </c>
      <c r="L16" s="116">
        <v>910900</v>
      </c>
      <c r="M16" s="116">
        <f>SUM(N16,+U16)</f>
        <v>30148</v>
      </c>
      <c r="N16" s="116">
        <f>SUM(O16:R16,T16)</f>
        <v>1280</v>
      </c>
      <c r="O16" s="116">
        <v>0</v>
      </c>
      <c r="P16" s="116">
        <v>0</v>
      </c>
      <c r="Q16" s="116">
        <v>0</v>
      </c>
      <c r="R16" s="116">
        <v>1280</v>
      </c>
      <c r="S16" s="117" t="s">
        <v>394</v>
      </c>
      <c r="T16" s="116">
        <v>0</v>
      </c>
      <c r="U16" s="116">
        <v>28868</v>
      </c>
      <c r="V16" s="116">
        <f>+SUM(D16,M16)</f>
        <v>949819</v>
      </c>
      <c r="W16" s="116">
        <f>+SUM(E16,N16)</f>
        <v>10051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10051</v>
      </c>
      <c r="AB16" s="117" t="str">
        <f>IF(+SUM(J16,S16)=0,"-",+SUM(J16,S16))</f>
        <v>-</v>
      </c>
      <c r="AC16" s="116">
        <f>+SUM(K16,T16)</f>
        <v>0</v>
      </c>
      <c r="AD16" s="116">
        <f>+SUM(L16,U16)</f>
        <v>939768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168293</v>
      </c>
      <c r="AM16" s="116">
        <f>SUM(AN16,AS16,AW16,AX16,BD16)</f>
        <v>474328</v>
      </c>
      <c r="AN16" s="116">
        <f>SUM(AO16:AR16)</f>
        <v>108770</v>
      </c>
      <c r="AO16" s="116">
        <v>21754</v>
      </c>
      <c r="AP16" s="116">
        <v>87016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365558</v>
      </c>
      <c r="AY16" s="116">
        <v>365558</v>
      </c>
      <c r="AZ16" s="116">
        <v>0</v>
      </c>
      <c r="BA16" s="116">
        <v>0</v>
      </c>
      <c r="BB16" s="116">
        <v>0</v>
      </c>
      <c r="BC16" s="116">
        <v>277050</v>
      </c>
      <c r="BD16" s="116">
        <v>0</v>
      </c>
      <c r="BE16" s="116">
        <v>0</v>
      </c>
      <c r="BF16" s="116">
        <f>SUM(AE16,+AM16,+BE16)</f>
        <v>474328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28893</v>
      </c>
      <c r="BP16" s="116">
        <f>SUM(BQ16:BT16)</f>
        <v>13053</v>
      </c>
      <c r="BQ16" s="116">
        <v>13053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15840</v>
      </c>
      <c r="CA16" s="116">
        <v>15840</v>
      </c>
      <c r="CB16" s="116">
        <v>0</v>
      </c>
      <c r="CC16" s="116">
        <v>0</v>
      </c>
      <c r="CD16" s="116">
        <v>0</v>
      </c>
      <c r="CE16" s="116">
        <v>1255</v>
      </c>
      <c r="CF16" s="116">
        <v>0</v>
      </c>
      <c r="CG16" s="116">
        <v>0</v>
      </c>
      <c r="CH16" s="116">
        <f>SUM(BG16,+BO16,+CG16)</f>
        <v>28893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168293</v>
      </c>
      <c r="CQ16" s="116">
        <f>SUM(AM16,+BO16)</f>
        <v>503221</v>
      </c>
      <c r="CR16" s="116">
        <f>SUM(AN16,+BP16)</f>
        <v>121823</v>
      </c>
      <c r="CS16" s="116">
        <f>SUM(AO16,+BQ16)</f>
        <v>34807</v>
      </c>
      <c r="CT16" s="116">
        <f>SUM(AP16,+BR16)</f>
        <v>87016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381398</v>
      </c>
      <c r="DC16" s="116">
        <f>SUM(AY16,+CA16)</f>
        <v>381398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6">
        <f>SUM(BC16,+CE16)</f>
        <v>278305</v>
      </c>
      <c r="DH16" s="116">
        <f>SUM(BD16,+CF16)</f>
        <v>0</v>
      </c>
      <c r="DI16" s="116">
        <f>SUM(BE16,+CG16)</f>
        <v>0</v>
      </c>
      <c r="DJ16" s="116">
        <f>SUM(BF16,+CH16)</f>
        <v>503221</v>
      </c>
    </row>
    <row r="17" spans="1:114" ht="13.5" customHeight="1" x14ac:dyDescent="0.15">
      <c r="A17" s="114" t="s">
        <v>28</v>
      </c>
      <c r="B17" s="115" t="s">
        <v>348</v>
      </c>
      <c r="C17" s="114" t="s">
        <v>349</v>
      </c>
      <c r="D17" s="116">
        <f>SUM(E17,+L17)</f>
        <v>1353051</v>
      </c>
      <c r="E17" s="116">
        <f>SUM(F17:I17,K17)</f>
        <v>10568</v>
      </c>
      <c r="F17" s="116">
        <v>0</v>
      </c>
      <c r="G17" s="116">
        <v>0</v>
      </c>
      <c r="H17" s="116">
        <v>0</v>
      </c>
      <c r="I17" s="116">
        <v>10537</v>
      </c>
      <c r="J17" s="117" t="s">
        <v>394</v>
      </c>
      <c r="K17" s="116">
        <v>31</v>
      </c>
      <c r="L17" s="116">
        <v>1342483</v>
      </c>
      <c r="M17" s="116">
        <f>SUM(N17,+U17)</f>
        <v>29950</v>
      </c>
      <c r="N17" s="116">
        <f>SUM(O17:R17,T17)</f>
        <v>2142</v>
      </c>
      <c r="O17" s="116">
        <v>0</v>
      </c>
      <c r="P17" s="116">
        <v>25</v>
      </c>
      <c r="Q17" s="116">
        <v>0</v>
      </c>
      <c r="R17" s="116">
        <v>2117</v>
      </c>
      <c r="S17" s="117" t="s">
        <v>394</v>
      </c>
      <c r="T17" s="116">
        <v>0</v>
      </c>
      <c r="U17" s="116">
        <v>27808</v>
      </c>
      <c r="V17" s="116">
        <f>+SUM(D17,M17)</f>
        <v>1383001</v>
      </c>
      <c r="W17" s="116">
        <f>+SUM(E17,N17)</f>
        <v>12710</v>
      </c>
      <c r="X17" s="116">
        <f>+SUM(F17,O17)</f>
        <v>0</v>
      </c>
      <c r="Y17" s="116">
        <f>+SUM(G17,P17)</f>
        <v>25</v>
      </c>
      <c r="Z17" s="116">
        <f>+SUM(H17,Q17)</f>
        <v>0</v>
      </c>
      <c r="AA17" s="116">
        <f>+SUM(I17,R17)</f>
        <v>12654</v>
      </c>
      <c r="AB17" s="117" t="str">
        <f>IF(+SUM(J17,S17)=0,"-",+SUM(J17,S17))</f>
        <v>-</v>
      </c>
      <c r="AC17" s="116">
        <f>+SUM(K17,T17)</f>
        <v>31</v>
      </c>
      <c r="AD17" s="116">
        <f>+SUM(L17,U17)</f>
        <v>1370291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244672</v>
      </c>
      <c r="AM17" s="116">
        <f>SUM(AN17,AS17,AW17,AX17,BD17)</f>
        <v>703810</v>
      </c>
      <c r="AN17" s="116">
        <f>SUM(AO17:AR17)</f>
        <v>235396</v>
      </c>
      <c r="AO17" s="116">
        <v>34126</v>
      </c>
      <c r="AP17" s="116">
        <v>201270</v>
      </c>
      <c r="AQ17" s="116">
        <v>0</v>
      </c>
      <c r="AR17" s="116">
        <v>0</v>
      </c>
      <c r="AS17" s="116">
        <f>SUM(AT17:AV17)</f>
        <v>9542</v>
      </c>
      <c r="AT17" s="116">
        <v>9542</v>
      </c>
      <c r="AU17" s="116">
        <v>0</v>
      </c>
      <c r="AV17" s="116">
        <v>0</v>
      </c>
      <c r="AW17" s="116">
        <v>16621</v>
      </c>
      <c r="AX17" s="116">
        <f>SUM(AY17:BB17)</f>
        <v>442251</v>
      </c>
      <c r="AY17" s="116">
        <v>441036</v>
      </c>
      <c r="AZ17" s="116">
        <v>0</v>
      </c>
      <c r="BA17" s="116">
        <v>0</v>
      </c>
      <c r="BB17" s="116">
        <v>1215</v>
      </c>
      <c r="BC17" s="116">
        <v>402789</v>
      </c>
      <c r="BD17" s="116">
        <v>0</v>
      </c>
      <c r="BE17" s="116">
        <v>1780</v>
      </c>
      <c r="BF17" s="116">
        <f>SUM(AE17,+AM17,+BE17)</f>
        <v>705590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27939</v>
      </c>
      <c r="BP17" s="116">
        <f>SUM(BQ17:BT17)</f>
        <v>15616</v>
      </c>
      <c r="BQ17" s="116">
        <v>15616</v>
      </c>
      <c r="BR17" s="116">
        <v>0</v>
      </c>
      <c r="BS17" s="116">
        <v>0</v>
      </c>
      <c r="BT17" s="116">
        <v>0</v>
      </c>
      <c r="BU17" s="116">
        <f>SUM(BV17:BX17)</f>
        <v>7</v>
      </c>
      <c r="BV17" s="116">
        <v>7</v>
      </c>
      <c r="BW17" s="116">
        <v>0</v>
      </c>
      <c r="BX17" s="116">
        <v>0</v>
      </c>
      <c r="BY17" s="116">
        <v>0</v>
      </c>
      <c r="BZ17" s="116">
        <f>SUM(CA17:CD17)</f>
        <v>12316</v>
      </c>
      <c r="CA17" s="116">
        <v>12316</v>
      </c>
      <c r="CB17" s="116">
        <v>0</v>
      </c>
      <c r="CC17" s="116">
        <v>0</v>
      </c>
      <c r="CD17" s="116">
        <v>0</v>
      </c>
      <c r="CE17" s="116">
        <v>1825</v>
      </c>
      <c r="CF17" s="116">
        <v>0</v>
      </c>
      <c r="CG17" s="116">
        <v>186</v>
      </c>
      <c r="CH17" s="116">
        <f>SUM(BG17,+BO17,+CG17)</f>
        <v>28125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244672</v>
      </c>
      <c r="CQ17" s="116">
        <f>SUM(AM17,+BO17)</f>
        <v>731749</v>
      </c>
      <c r="CR17" s="116">
        <f>SUM(AN17,+BP17)</f>
        <v>251012</v>
      </c>
      <c r="CS17" s="116">
        <f>SUM(AO17,+BQ17)</f>
        <v>49742</v>
      </c>
      <c r="CT17" s="116">
        <f>SUM(AP17,+BR17)</f>
        <v>201270</v>
      </c>
      <c r="CU17" s="116">
        <f>SUM(AQ17,+BS17)</f>
        <v>0</v>
      </c>
      <c r="CV17" s="116">
        <f>SUM(AR17,+BT17)</f>
        <v>0</v>
      </c>
      <c r="CW17" s="116">
        <f>SUM(AS17,+BU17)</f>
        <v>9549</v>
      </c>
      <c r="CX17" s="116">
        <f>SUM(AT17,+BV17)</f>
        <v>9549</v>
      </c>
      <c r="CY17" s="116">
        <f>SUM(AU17,+BW17)</f>
        <v>0</v>
      </c>
      <c r="CZ17" s="116">
        <f>SUM(AV17,+BX17)</f>
        <v>0</v>
      </c>
      <c r="DA17" s="116">
        <f>SUM(AW17,+BY17)</f>
        <v>16621</v>
      </c>
      <c r="DB17" s="116">
        <f>SUM(AX17,+BZ17)</f>
        <v>454567</v>
      </c>
      <c r="DC17" s="116">
        <f>SUM(AY17,+CA17)</f>
        <v>453352</v>
      </c>
      <c r="DD17" s="116">
        <f>SUM(AZ17,+CB17)</f>
        <v>0</v>
      </c>
      <c r="DE17" s="116">
        <f>SUM(BA17,+CC17)</f>
        <v>0</v>
      </c>
      <c r="DF17" s="116">
        <f>SUM(BB17,+CD17)</f>
        <v>1215</v>
      </c>
      <c r="DG17" s="116">
        <f>SUM(BC17,+CE17)</f>
        <v>404614</v>
      </c>
      <c r="DH17" s="116">
        <f>SUM(BD17,+CF17)</f>
        <v>0</v>
      </c>
      <c r="DI17" s="116">
        <f>SUM(BE17,+CG17)</f>
        <v>1966</v>
      </c>
      <c r="DJ17" s="116">
        <f>SUM(BF17,+CH17)</f>
        <v>733715</v>
      </c>
    </row>
    <row r="18" spans="1:114" ht="13.5" customHeight="1" x14ac:dyDescent="0.15">
      <c r="A18" s="114" t="s">
        <v>28</v>
      </c>
      <c r="B18" s="115" t="s">
        <v>350</v>
      </c>
      <c r="C18" s="114" t="s">
        <v>351</v>
      </c>
      <c r="D18" s="116">
        <f>SUM(E18,+L18)</f>
        <v>1165361</v>
      </c>
      <c r="E18" s="116">
        <f>SUM(F18:I18,K18)</f>
        <v>10508</v>
      </c>
      <c r="F18" s="116">
        <v>0</v>
      </c>
      <c r="G18" s="116">
        <v>0</v>
      </c>
      <c r="H18" s="116">
        <v>0</v>
      </c>
      <c r="I18" s="116">
        <v>8604</v>
      </c>
      <c r="J18" s="117" t="s">
        <v>394</v>
      </c>
      <c r="K18" s="116">
        <v>1904</v>
      </c>
      <c r="L18" s="116">
        <v>1154853</v>
      </c>
      <c r="M18" s="116">
        <f>SUM(N18,+U18)</f>
        <v>67337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394</v>
      </c>
      <c r="T18" s="116">
        <v>0</v>
      </c>
      <c r="U18" s="116">
        <v>67337</v>
      </c>
      <c r="V18" s="116">
        <f>+SUM(D18,M18)</f>
        <v>1232698</v>
      </c>
      <c r="W18" s="116">
        <f>+SUM(E18,N18)</f>
        <v>10508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8604</v>
      </c>
      <c r="AB18" s="117" t="str">
        <f>IF(+SUM(J18,S18)=0,"-",+SUM(J18,S18))</f>
        <v>-</v>
      </c>
      <c r="AC18" s="116">
        <f>+SUM(K18,T18)</f>
        <v>1904</v>
      </c>
      <c r="AD18" s="116">
        <f>+SUM(L18,U18)</f>
        <v>1222190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209191</v>
      </c>
      <c r="AM18" s="116">
        <f>SUM(AN18,AS18,AW18,AX18,BD18)</f>
        <v>576142</v>
      </c>
      <c r="AN18" s="116">
        <f>SUM(AO18:AR18)</f>
        <v>350515</v>
      </c>
      <c r="AO18" s="116">
        <v>87768</v>
      </c>
      <c r="AP18" s="116">
        <v>262747</v>
      </c>
      <c r="AQ18" s="116">
        <v>0</v>
      </c>
      <c r="AR18" s="116">
        <v>0</v>
      </c>
      <c r="AS18" s="116">
        <f>SUM(AT18:AV18)</f>
        <v>24014</v>
      </c>
      <c r="AT18" s="116">
        <v>24014</v>
      </c>
      <c r="AU18" s="116">
        <v>0</v>
      </c>
      <c r="AV18" s="116">
        <v>0</v>
      </c>
      <c r="AW18" s="116">
        <v>0</v>
      </c>
      <c r="AX18" s="116">
        <f>SUM(AY18:BB18)</f>
        <v>201613</v>
      </c>
      <c r="AY18" s="116">
        <v>201529</v>
      </c>
      <c r="AZ18" s="116">
        <v>0</v>
      </c>
      <c r="BA18" s="116">
        <v>0</v>
      </c>
      <c r="BB18" s="116">
        <v>84</v>
      </c>
      <c r="BC18" s="116">
        <v>380028</v>
      </c>
      <c r="BD18" s="116">
        <v>0</v>
      </c>
      <c r="BE18" s="116">
        <v>0</v>
      </c>
      <c r="BF18" s="116">
        <f>SUM(AE18,+AM18,+BE18)</f>
        <v>576142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5050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62287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214241</v>
      </c>
      <c r="CQ18" s="116">
        <f>SUM(AM18,+BO18)</f>
        <v>576142</v>
      </c>
      <c r="CR18" s="116">
        <f>SUM(AN18,+BP18)</f>
        <v>350515</v>
      </c>
      <c r="CS18" s="116">
        <f>SUM(AO18,+BQ18)</f>
        <v>87768</v>
      </c>
      <c r="CT18" s="116">
        <f>SUM(AP18,+BR18)</f>
        <v>262747</v>
      </c>
      <c r="CU18" s="116">
        <f>SUM(AQ18,+BS18)</f>
        <v>0</v>
      </c>
      <c r="CV18" s="116">
        <f>SUM(AR18,+BT18)</f>
        <v>0</v>
      </c>
      <c r="CW18" s="116">
        <f>SUM(AS18,+BU18)</f>
        <v>24014</v>
      </c>
      <c r="CX18" s="116">
        <f>SUM(AT18,+BV18)</f>
        <v>24014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201613</v>
      </c>
      <c r="DC18" s="116">
        <f>SUM(AY18,+CA18)</f>
        <v>201529</v>
      </c>
      <c r="DD18" s="116">
        <f>SUM(AZ18,+CB18)</f>
        <v>0</v>
      </c>
      <c r="DE18" s="116">
        <f>SUM(BA18,+CC18)</f>
        <v>0</v>
      </c>
      <c r="DF18" s="116">
        <f>SUM(BB18,+CD18)</f>
        <v>84</v>
      </c>
      <c r="DG18" s="116">
        <f>SUM(BC18,+CE18)</f>
        <v>442315</v>
      </c>
      <c r="DH18" s="116">
        <f>SUM(BD18,+CF18)</f>
        <v>0</v>
      </c>
      <c r="DI18" s="116">
        <f>SUM(BE18,+CG18)</f>
        <v>0</v>
      </c>
      <c r="DJ18" s="116">
        <f>SUM(BF18,+CH18)</f>
        <v>576142</v>
      </c>
    </row>
    <row r="19" spans="1:114" ht="13.5" customHeight="1" x14ac:dyDescent="0.15">
      <c r="A19" s="114" t="s">
        <v>28</v>
      </c>
      <c r="B19" s="115" t="s">
        <v>352</v>
      </c>
      <c r="C19" s="114" t="s">
        <v>353</v>
      </c>
      <c r="D19" s="116">
        <f>SUM(E19,+L19)</f>
        <v>1155287</v>
      </c>
      <c r="E19" s="116">
        <f>SUM(F19:I19,K19)</f>
        <v>90638</v>
      </c>
      <c r="F19" s="116">
        <v>0</v>
      </c>
      <c r="G19" s="116">
        <v>0</v>
      </c>
      <c r="H19" s="116">
        <v>0</v>
      </c>
      <c r="I19" s="116">
        <v>71382</v>
      </c>
      <c r="J19" s="117" t="s">
        <v>394</v>
      </c>
      <c r="K19" s="116">
        <v>19256</v>
      </c>
      <c r="L19" s="116">
        <v>1064649</v>
      </c>
      <c r="M19" s="116">
        <f>SUM(N19,+U19)</f>
        <v>117965</v>
      </c>
      <c r="N19" s="116">
        <f>SUM(O19:R19,T19)</f>
        <v>9306</v>
      </c>
      <c r="O19" s="116">
        <v>0</v>
      </c>
      <c r="P19" s="116">
        <v>0</v>
      </c>
      <c r="Q19" s="116">
        <v>0</v>
      </c>
      <c r="R19" s="116">
        <v>9306</v>
      </c>
      <c r="S19" s="117" t="s">
        <v>394</v>
      </c>
      <c r="T19" s="116">
        <v>0</v>
      </c>
      <c r="U19" s="116">
        <v>108659</v>
      </c>
      <c r="V19" s="116">
        <f>+SUM(D19,M19)</f>
        <v>1273252</v>
      </c>
      <c r="W19" s="116">
        <f>+SUM(E19,N19)</f>
        <v>99944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80688</v>
      </c>
      <c r="AB19" s="117" t="str">
        <f>IF(+SUM(J19,S19)=0,"-",+SUM(J19,S19))</f>
        <v>-</v>
      </c>
      <c r="AC19" s="116">
        <f>+SUM(K19,T19)</f>
        <v>19256</v>
      </c>
      <c r="AD19" s="116">
        <f>+SUM(L19,U19)</f>
        <v>1173308</v>
      </c>
      <c r="AE19" s="116">
        <f>SUM(AF19,+AK19)</f>
        <v>1542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1542</v>
      </c>
      <c r="AL19" s="116">
        <v>135254</v>
      </c>
      <c r="AM19" s="116">
        <f>SUM(AN19,AS19,AW19,AX19,BD19)</f>
        <v>927978</v>
      </c>
      <c r="AN19" s="116">
        <f>SUM(AO19:AR19)</f>
        <v>311078</v>
      </c>
      <c r="AO19" s="116">
        <v>85284</v>
      </c>
      <c r="AP19" s="116">
        <v>156987</v>
      </c>
      <c r="AQ19" s="116">
        <v>58161</v>
      </c>
      <c r="AR19" s="116">
        <v>10646</v>
      </c>
      <c r="AS19" s="116">
        <f>SUM(AT19:AV19)</f>
        <v>269316</v>
      </c>
      <c r="AT19" s="116">
        <v>14467</v>
      </c>
      <c r="AU19" s="116">
        <v>236234</v>
      </c>
      <c r="AV19" s="116">
        <v>18615</v>
      </c>
      <c r="AW19" s="116">
        <v>0</v>
      </c>
      <c r="AX19" s="116">
        <f>SUM(AY19:BB19)</f>
        <v>347584</v>
      </c>
      <c r="AY19" s="116">
        <v>222451</v>
      </c>
      <c r="AZ19" s="116">
        <v>88065</v>
      </c>
      <c r="BA19" s="116">
        <v>24289</v>
      </c>
      <c r="BB19" s="116">
        <v>12779</v>
      </c>
      <c r="BC19" s="116">
        <v>0</v>
      </c>
      <c r="BD19" s="116">
        <v>0</v>
      </c>
      <c r="BE19" s="116">
        <v>90513</v>
      </c>
      <c r="BF19" s="116">
        <f>SUM(AE19,+AM19,+BE19)</f>
        <v>1020033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104790</v>
      </c>
      <c r="BP19" s="116">
        <f>SUM(BQ19:BT19)</f>
        <v>35869</v>
      </c>
      <c r="BQ19" s="116">
        <v>4639</v>
      </c>
      <c r="BR19" s="116">
        <v>0</v>
      </c>
      <c r="BS19" s="116">
        <v>31230</v>
      </c>
      <c r="BT19" s="116">
        <v>0</v>
      </c>
      <c r="BU19" s="116">
        <f>SUM(BV19:BX19)</f>
        <v>22988</v>
      </c>
      <c r="BV19" s="116">
        <v>35</v>
      </c>
      <c r="BW19" s="116">
        <v>22953</v>
      </c>
      <c r="BX19" s="116">
        <v>0</v>
      </c>
      <c r="BY19" s="116">
        <v>0</v>
      </c>
      <c r="BZ19" s="116">
        <f>SUM(CA19:CD19)</f>
        <v>45933</v>
      </c>
      <c r="CA19" s="116">
        <v>22171</v>
      </c>
      <c r="CB19" s="116">
        <v>6151</v>
      </c>
      <c r="CC19" s="116">
        <v>0</v>
      </c>
      <c r="CD19" s="116">
        <v>17611</v>
      </c>
      <c r="CE19" s="116">
        <v>0</v>
      </c>
      <c r="CF19" s="116">
        <v>0</v>
      </c>
      <c r="CG19" s="116">
        <v>13175</v>
      </c>
      <c r="CH19" s="116">
        <f>SUM(BG19,+BO19,+CG19)</f>
        <v>117965</v>
      </c>
      <c r="CI19" s="116">
        <f>SUM(AE19,+BG19)</f>
        <v>1542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1542</v>
      </c>
      <c r="CP19" s="116">
        <f>SUM(AL19,+BN19)</f>
        <v>135254</v>
      </c>
      <c r="CQ19" s="116">
        <f>SUM(AM19,+BO19)</f>
        <v>1032768</v>
      </c>
      <c r="CR19" s="116">
        <f>SUM(AN19,+BP19)</f>
        <v>346947</v>
      </c>
      <c r="CS19" s="116">
        <f>SUM(AO19,+BQ19)</f>
        <v>89923</v>
      </c>
      <c r="CT19" s="116">
        <f>SUM(AP19,+BR19)</f>
        <v>156987</v>
      </c>
      <c r="CU19" s="116">
        <f>SUM(AQ19,+BS19)</f>
        <v>89391</v>
      </c>
      <c r="CV19" s="116">
        <f>SUM(AR19,+BT19)</f>
        <v>10646</v>
      </c>
      <c r="CW19" s="116">
        <f>SUM(AS19,+BU19)</f>
        <v>292304</v>
      </c>
      <c r="CX19" s="116">
        <f>SUM(AT19,+BV19)</f>
        <v>14502</v>
      </c>
      <c r="CY19" s="116">
        <f>SUM(AU19,+BW19)</f>
        <v>259187</v>
      </c>
      <c r="CZ19" s="116">
        <f>SUM(AV19,+BX19)</f>
        <v>18615</v>
      </c>
      <c r="DA19" s="116">
        <f>SUM(AW19,+BY19)</f>
        <v>0</v>
      </c>
      <c r="DB19" s="116">
        <f>SUM(AX19,+BZ19)</f>
        <v>393517</v>
      </c>
      <c r="DC19" s="116">
        <f>SUM(AY19,+CA19)</f>
        <v>244622</v>
      </c>
      <c r="DD19" s="116">
        <f>SUM(AZ19,+CB19)</f>
        <v>94216</v>
      </c>
      <c r="DE19" s="116">
        <f>SUM(BA19,+CC19)</f>
        <v>24289</v>
      </c>
      <c r="DF19" s="116">
        <f>SUM(BB19,+CD19)</f>
        <v>30390</v>
      </c>
      <c r="DG19" s="116">
        <f>SUM(BC19,+CE19)</f>
        <v>0</v>
      </c>
      <c r="DH19" s="116">
        <f>SUM(BD19,+CF19)</f>
        <v>0</v>
      </c>
      <c r="DI19" s="116">
        <f>SUM(BE19,+CG19)</f>
        <v>103688</v>
      </c>
      <c r="DJ19" s="116">
        <f>SUM(BF19,+CH19)</f>
        <v>1137998</v>
      </c>
    </row>
    <row r="20" spans="1:114" ht="13.5" customHeight="1" x14ac:dyDescent="0.15">
      <c r="A20" s="114" t="s">
        <v>28</v>
      </c>
      <c r="B20" s="115" t="s">
        <v>356</v>
      </c>
      <c r="C20" s="114" t="s">
        <v>357</v>
      </c>
      <c r="D20" s="116">
        <f>SUM(E20,+L20)</f>
        <v>1123702</v>
      </c>
      <c r="E20" s="116">
        <f>SUM(F20:I20,K20)</f>
        <v>233076</v>
      </c>
      <c r="F20" s="116">
        <v>15326</v>
      </c>
      <c r="G20" s="116">
        <v>0</v>
      </c>
      <c r="H20" s="116">
        <v>39200</v>
      </c>
      <c r="I20" s="116">
        <v>158546</v>
      </c>
      <c r="J20" s="117" t="s">
        <v>394</v>
      </c>
      <c r="K20" s="116">
        <v>20004</v>
      </c>
      <c r="L20" s="116">
        <v>890626</v>
      </c>
      <c r="M20" s="116">
        <f>SUM(N20,+U20)</f>
        <v>636582</v>
      </c>
      <c r="N20" s="116">
        <f>SUM(O20:R20,T20)</f>
        <v>272814</v>
      </c>
      <c r="O20" s="116">
        <v>2797</v>
      </c>
      <c r="P20" s="116">
        <v>0</v>
      </c>
      <c r="Q20" s="116">
        <v>8100</v>
      </c>
      <c r="R20" s="116">
        <v>234295</v>
      </c>
      <c r="S20" s="117" t="s">
        <v>394</v>
      </c>
      <c r="T20" s="116">
        <v>27622</v>
      </c>
      <c r="U20" s="116">
        <v>363768</v>
      </c>
      <c r="V20" s="116">
        <f>+SUM(D20,M20)</f>
        <v>1760284</v>
      </c>
      <c r="W20" s="116">
        <f>+SUM(E20,N20)</f>
        <v>505890</v>
      </c>
      <c r="X20" s="116">
        <f>+SUM(F20,O20)</f>
        <v>18123</v>
      </c>
      <c r="Y20" s="116">
        <f>+SUM(G20,P20)</f>
        <v>0</v>
      </c>
      <c r="Z20" s="116">
        <f>+SUM(H20,Q20)</f>
        <v>47300</v>
      </c>
      <c r="AA20" s="116">
        <f>+SUM(I20,R20)</f>
        <v>392841</v>
      </c>
      <c r="AB20" s="117" t="str">
        <f>IF(+SUM(J20,S20)=0,"-",+SUM(J20,S20))</f>
        <v>-</v>
      </c>
      <c r="AC20" s="116">
        <f>+SUM(K20,T20)</f>
        <v>47626</v>
      </c>
      <c r="AD20" s="116">
        <f>+SUM(L20,U20)</f>
        <v>1254394</v>
      </c>
      <c r="AE20" s="116">
        <f>SUM(AF20,+AK20)</f>
        <v>126267</v>
      </c>
      <c r="AF20" s="116">
        <f>SUM(AG20:AJ20)</f>
        <v>126267</v>
      </c>
      <c r="AG20" s="116">
        <v>0</v>
      </c>
      <c r="AH20" s="116">
        <v>71643</v>
      </c>
      <c r="AI20" s="116">
        <v>54624</v>
      </c>
      <c r="AJ20" s="116">
        <v>0</v>
      </c>
      <c r="AK20" s="116">
        <v>0</v>
      </c>
      <c r="AL20" s="116">
        <v>0</v>
      </c>
      <c r="AM20" s="116">
        <f>SUM(AN20,AS20,AW20,AX20,BD20)</f>
        <v>904929</v>
      </c>
      <c r="AN20" s="116">
        <f>SUM(AO20:AR20)</f>
        <v>29320</v>
      </c>
      <c r="AO20" s="116">
        <v>29320</v>
      </c>
      <c r="AP20" s="116">
        <v>0</v>
      </c>
      <c r="AQ20" s="116">
        <v>0</v>
      </c>
      <c r="AR20" s="116">
        <v>0</v>
      </c>
      <c r="AS20" s="116">
        <f>SUM(AT20:AV20)</f>
        <v>195012</v>
      </c>
      <c r="AT20" s="116">
        <v>0</v>
      </c>
      <c r="AU20" s="116">
        <v>123848</v>
      </c>
      <c r="AV20" s="116">
        <v>71164</v>
      </c>
      <c r="AW20" s="116">
        <v>0</v>
      </c>
      <c r="AX20" s="116">
        <f>SUM(AY20:BB20)</f>
        <v>680597</v>
      </c>
      <c r="AY20" s="116">
        <v>275829</v>
      </c>
      <c r="AZ20" s="116">
        <v>282309</v>
      </c>
      <c r="BA20" s="116">
        <v>122459</v>
      </c>
      <c r="BB20" s="116">
        <v>0</v>
      </c>
      <c r="BC20" s="116">
        <v>0</v>
      </c>
      <c r="BD20" s="116">
        <v>0</v>
      </c>
      <c r="BE20" s="116">
        <v>92506</v>
      </c>
      <c r="BF20" s="116">
        <f>SUM(AE20,+AM20,+BE20)</f>
        <v>1123702</v>
      </c>
      <c r="BG20" s="116">
        <f>SUM(BH20,+BM20)</f>
        <v>8019</v>
      </c>
      <c r="BH20" s="116">
        <f>SUM(BI20:BL20)</f>
        <v>8019</v>
      </c>
      <c r="BI20" s="116">
        <v>0</v>
      </c>
      <c r="BJ20" s="116">
        <v>0</v>
      </c>
      <c r="BK20" s="116">
        <v>0</v>
      </c>
      <c r="BL20" s="116">
        <v>8019</v>
      </c>
      <c r="BM20" s="116">
        <v>0</v>
      </c>
      <c r="BN20" s="116">
        <v>0</v>
      </c>
      <c r="BO20" s="116">
        <f>SUM(BP20,BU20,BY20,BZ20,CF20)</f>
        <v>541800</v>
      </c>
      <c r="BP20" s="116">
        <f>SUM(BQ20:BT20)</f>
        <v>40191</v>
      </c>
      <c r="BQ20" s="116">
        <v>40191</v>
      </c>
      <c r="BR20" s="116">
        <v>0</v>
      </c>
      <c r="BS20" s="116">
        <v>0</v>
      </c>
      <c r="BT20" s="116">
        <v>0</v>
      </c>
      <c r="BU20" s="116">
        <f>SUM(BV20:BX20)</f>
        <v>180776</v>
      </c>
      <c r="BV20" s="116">
        <v>0</v>
      </c>
      <c r="BW20" s="116">
        <v>180776</v>
      </c>
      <c r="BX20" s="116">
        <v>0</v>
      </c>
      <c r="BY20" s="116">
        <v>0</v>
      </c>
      <c r="BZ20" s="116">
        <f>SUM(CA20:CD20)</f>
        <v>312440</v>
      </c>
      <c r="CA20" s="116">
        <v>216748</v>
      </c>
      <c r="CB20" s="116">
        <v>95692</v>
      </c>
      <c r="CC20" s="116">
        <v>0</v>
      </c>
      <c r="CD20" s="116">
        <v>0</v>
      </c>
      <c r="CE20" s="116">
        <v>0</v>
      </c>
      <c r="CF20" s="116">
        <v>8393</v>
      </c>
      <c r="CG20" s="116">
        <v>86763</v>
      </c>
      <c r="CH20" s="116">
        <f>SUM(BG20,+BO20,+CG20)</f>
        <v>636582</v>
      </c>
      <c r="CI20" s="116">
        <f>SUM(AE20,+BG20)</f>
        <v>134286</v>
      </c>
      <c r="CJ20" s="116">
        <f>SUM(AF20,+BH20)</f>
        <v>134286</v>
      </c>
      <c r="CK20" s="116">
        <f>SUM(AG20,+BI20)</f>
        <v>0</v>
      </c>
      <c r="CL20" s="116">
        <f>SUM(AH20,+BJ20)</f>
        <v>71643</v>
      </c>
      <c r="CM20" s="116">
        <f>SUM(AI20,+BK20)</f>
        <v>54624</v>
      </c>
      <c r="CN20" s="116">
        <f>SUM(AJ20,+BL20)</f>
        <v>8019</v>
      </c>
      <c r="CO20" s="116">
        <f>SUM(AK20,+BM20)</f>
        <v>0</v>
      </c>
      <c r="CP20" s="116">
        <f>SUM(AL20,+BN20)</f>
        <v>0</v>
      </c>
      <c r="CQ20" s="116">
        <f>SUM(AM20,+BO20)</f>
        <v>1446729</v>
      </c>
      <c r="CR20" s="116">
        <f>SUM(AN20,+BP20)</f>
        <v>69511</v>
      </c>
      <c r="CS20" s="116">
        <f>SUM(AO20,+BQ20)</f>
        <v>69511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375788</v>
      </c>
      <c r="CX20" s="116">
        <f>SUM(AT20,+BV20)</f>
        <v>0</v>
      </c>
      <c r="CY20" s="116">
        <f>SUM(AU20,+BW20)</f>
        <v>304624</v>
      </c>
      <c r="CZ20" s="116">
        <f>SUM(AV20,+BX20)</f>
        <v>71164</v>
      </c>
      <c r="DA20" s="116">
        <f>SUM(AW20,+BY20)</f>
        <v>0</v>
      </c>
      <c r="DB20" s="116">
        <f>SUM(AX20,+BZ20)</f>
        <v>993037</v>
      </c>
      <c r="DC20" s="116">
        <f>SUM(AY20,+CA20)</f>
        <v>492577</v>
      </c>
      <c r="DD20" s="116">
        <f>SUM(AZ20,+CB20)</f>
        <v>378001</v>
      </c>
      <c r="DE20" s="116">
        <f>SUM(BA20,+CC20)</f>
        <v>122459</v>
      </c>
      <c r="DF20" s="116">
        <f>SUM(BB20,+CD20)</f>
        <v>0</v>
      </c>
      <c r="DG20" s="116">
        <f>SUM(BC20,+CE20)</f>
        <v>0</v>
      </c>
      <c r="DH20" s="116">
        <f>SUM(BD20,+CF20)</f>
        <v>8393</v>
      </c>
      <c r="DI20" s="116">
        <f>SUM(BE20,+CG20)</f>
        <v>179269</v>
      </c>
      <c r="DJ20" s="116">
        <f>SUM(BF20,+CH20)</f>
        <v>1760284</v>
      </c>
    </row>
    <row r="21" spans="1:114" ht="13.5" customHeight="1" x14ac:dyDescent="0.15">
      <c r="A21" s="114" t="s">
        <v>28</v>
      </c>
      <c r="B21" s="115" t="s">
        <v>358</v>
      </c>
      <c r="C21" s="114" t="s">
        <v>359</v>
      </c>
      <c r="D21" s="116">
        <f>SUM(E21,+L21)</f>
        <v>364994</v>
      </c>
      <c r="E21" s="116">
        <f>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7" t="s">
        <v>394</v>
      </c>
      <c r="K21" s="116">
        <v>0</v>
      </c>
      <c r="L21" s="116">
        <v>364994</v>
      </c>
      <c r="M21" s="116">
        <f>SUM(N21,+U21)</f>
        <v>321534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394</v>
      </c>
      <c r="T21" s="116">
        <v>0</v>
      </c>
      <c r="U21" s="116">
        <v>321534</v>
      </c>
      <c r="V21" s="116">
        <f>+SUM(D21,M21)</f>
        <v>686528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686528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0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6">
        <v>364994</v>
      </c>
      <c r="BD21" s="116">
        <v>0</v>
      </c>
      <c r="BE21" s="116">
        <v>0</v>
      </c>
      <c r="BF21" s="116">
        <f>SUM(AE21,+AM21,+BE21)</f>
        <v>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321534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0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0</v>
      </c>
      <c r="DC21" s="116">
        <f>SUM(AY21,+CA21)</f>
        <v>0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686528</v>
      </c>
      <c r="DH21" s="116">
        <f>SUM(BD21,+CF21)</f>
        <v>0</v>
      </c>
      <c r="DI21" s="116">
        <f>SUM(BE21,+CG21)</f>
        <v>0</v>
      </c>
      <c r="DJ21" s="116">
        <f>SUM(BF21,+CH21)</f>
        <v>0</v>
      </c>
    </row>
    <row r="22" spans="1:114" ht="13.5" customHeight="1" x14ac:dyDescent="0.15">
      <c r="A22" s="114" t="s">
        <v>28</v>
      </c>
      <c r="B22" s="115" t="s">
        <v>362</v>
      </c>
      <c r="C22" s="114" t="s">
        <v>363</v>
      </c>
      <c r="D22" s="116">
        <f>SUM(E22,+L22)</f>
        <v>1237665</v>
      </c>
      <c r="E22" s="116">
        <f>SUM(F22:I22,K22)</f>
        <v>145990</v>
      </c>
      <c r="F22" s="116">
        <v>0</v>
      </c>
      <c r="G22" s="116">
        <v>0</v>
      </c>
      <c r="H22" s="116">
        <v>0</v>
      </c>
      <c r="I22" s="116">
        <v>98688</v>
      </c>
      <c r="J22" s="117" t="s">
        <v>394</v>
      </c>
      <c r="K22" s="116">
        <v>47302</v>
      </c>
      <c r="L22" s="116">
        <v>1091675</v>
      </c>
      <c r="M22" s="116">
        <f>SUM(N22,+U22)</f>
        <v>113007</v>
      </c>
      <c r="N22" s="116">
        <f>SUM(O22:R22,T22)</f>
        <v>27627</v>
      </c>
      <c r="O22" s="116">
        <v>0</v>
      </c>
      <c r="P22" s="116">
        <v>0</v>
      </c>
      <c r="Q22" s="116">
        <v>0</v>
      </c>
      <c r="R22" s="116">
        <v>27598</v>
      </c>
      <c r="S22" s="117" t="s">
        <v>394</v>
      </c>
      <c r="T22" s="116">
        <v>29</v>
      </c>
      <c r="U22" s="116">
        <v>85380</v>
      </c>
      <c r="V22" s="116">
        <f>+SUM(D22,M22)</f>
        <v>1350672</v>
      </c>
      <c r="W22" s="116">
        <f>+SUM(E22,N22)</f>
        <v>173617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126286</v>
      </c>
      <c r="AB22" s="117" t="str">
        <f>IF(+SUM(J22,S22)=0,"-",+SUM(J22,S22))</f>
        <v>-</v>
      </c>
      <c r="AC22" s="116">
        <f>+SUM(K22,T22)</f>
        <v>47331</v>
      </c>
      <c r="AD22" s="116">
        <f>+SUM(L22,U22)</f>
        <v>1177055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43</v>
      </c>
      <c r="AM22" s="116">
        <f>SUM(AN22,AS22,AW22,AX22,BD22)</f>
        <v>784537</v>
      </c>
      <c r="AN22" s="116">
        <f>SUM(AO22:AR22)</f>
        <v>27809</v>
      </c>
      <c r="AO22" s="116">
        <v>27809</v>
      </c>
      <c r="AP22" s="116">
        <v>0</v>
      </c>
      <c r="AQ22" s="116">
        <v>0</v>
      </c>
      <c r="AR22" s="116">
        <v>0</v>
      </c>
      <c r="AS22" s="116">
        <f>SUM(AT22:AV22)</f>
        <v>2791</v>
      </c>
      <c r="AT22" s="116">
        <v>0</v>
      </c>
      <c r="AU22" s="116">
        <v>0</v>
      </c>
      <c r="AV22" s="116">
        <v>2791</v>
      </c>
      <c r="AW22" s="116">
        <v>0</v>
      </c>
      <c r="AX22" s="116">
        <f>SUM(AY22:BB22)</f>
        <v>753937</v>
      </c>
      <c r="AY22" s="116">
        <v>593222</v>
      </c>
      <c r="AZ22" s="116">
        <v>157149</v>
      </c>
      <c r="BA22" s="116">
        <v>3566</v>
      </c>
      <c r="BB22" s="116">
        <v>0</v>
      </c>
      <c r="BC22" s="116">
        <v>376635</v>
      </c>
      <c r="BD22" s="116">
        <v>0</v>
      </c>
      <c r="BE22" s="116">
        <v>76450</v>
      </c>
      <c r="BF22" s="116">
        <f>SUM(AE22,+AM22,+BE22)</f>
        <v>860987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4134</v>
      </c>
      <c r="BP22" s="116">
        <f>SUM(BQ22:BT22)</f>
        <v>3973</v>
      </c>
      <c r="BQ22" s="116">
        <v>3973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161</v>
      </c>
      <c r="CA22" s="116">
        <v>0</v>
      </c>
      <c r="CB22" s="116">
        <v>0</v>
      </c>
      <c r="CC22" s="116">
        <v>0</v>
      </c>
      <c r="CD22" s="116">
        <v>161</v>
      </c>
      <c r="CE22" s="116">
        <v>108776</v>
      </c>
      <c r="CF22" s="116">
        <v>0</v>
      </c>
      <c r="CG22" s="116">
        <v>97</v>
      </c>
      <c r="CH22" s="116">
        <f>SUM(BG22,+BO22,+CG22)</f>
        <v>4231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43</v>
      </c>
      <c r="CQ22" s="116">
        <f>SUM(AM22,+BO22)</f>
        <v>788671</v>
      </c>
      <c r="CR22" s="116">
        <f>SUM(AN22,+BP22)</f>
        <v>31782</v>
      </c>
      <c r="CS22" s="116">
        <f>SUM(AO22,+BQ22)</f>
        <v>31782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2791</v>
      </c>
      <c r="CX22" s="116">
        <f>SUM(AT22,+BV22)</f>
        <v>0</v>
      </c>
      <c r="CY22" s="116">
        <f>SUM(AU22,+BW22)</f>
        <v>0</v>
      </c>
      <c r="CZ22" s="116">
        <f>SUM(AV22,+BX22)</f>
        <v>2791</v>
      </c>
      <c r="DA22" s="116">
        <f>SUM(AW22,+BY22)</f>
        <v>0</v>
      </c>
      <c r="DB22" s="116">
        <f>SUM(AX22,+BZ22)</f>
        <v>754098</v>
      </c>
      <c r="DC22" s="116">
        <f>SUM(AY22,+CA22)</f>
        <v>593222</v>
      </c>
      <c r="DD22" s="116">
        <f>SUM(AZ22,+CB22)</f>
        <v>157149</v>
      </c>
      <c r="DE22" s="116">
        <f>SUM(BA22,+CC22)</f>
        <v>3566</v>
      </c>
      <c r="DF22" s="116">
        <f>SUM(BB22,+CD22)</f>
        <v>161</v>
      </c>
      <c r="DG22" s="116">
        <f>SUM(BC22,+CE22)</f>
        <v>485411</v>
      </c>
      <c r="DH22" s="116">
        <f>SUM(BD22,+CF22)</f>
        <v>0</v>
      </c>
      <c r="DI22" s="116">
        <f>SUM(BE22,+CG22)</f>
        <v>76547</v>
      </c>
      <c r="DJ22" s="116">
        <f>SUM(BF22,+CH22)</f>
        <v>865218</v>
      </c>
    </row>
    <row r="23" spans="1:114" ht="13.5" customHeight="1" x14ac:dyDescent="0.15">
      <c r="A23" s="114" t="s">
        <v>28</v>
      </c>
      <c r="B23" s="115" t="s">
        <v>368</v>
      </c>
      <c r="C23" s="114" t="s">
        <v>369</v>
      </c>
      <c r="D23" s="116">
        <f>SUM(E23,+L23)</f>
        <v>212649</v>
      </c>
      <c r="E23" s="116">
        <f>SUM(F23:I23,K23)</f>
        <v>2674</v>
      </c>
      <c r="F23" s="116">
        <v>0</v>
      </c>
      <c r="G23" s="116">
        <v>0</v>
      </c>
      <c r="H23" s="116">
        <v>0</v>
      </c>
      <c r="I23" s="116">
        <v>2669</v>
      </c>
      <c r="J23" s="117" t="s">
        <v>394</v>
      </c>
      <c r="K23" s="116">
        <v>5</v>
      </c>
      <c r="L23" s="116">
        <v>209975</v>
      </c>
      <c r="M23" s="116">
        <f>SUM(N23,+U23)</f>
        <v>2378</v>
      </c>
      <c r="N23" s="116">
        <f>SUM(O23:R23,T23)</f>
        <v>853</v>
      </c>
      <c r="O23" s="116">
        <v>0</v>
      </c>
      <c r="P23" s="116">
        <v>0</v>
      </c>
      <c r="Q23" s="116">
        <v>0</v>
      </c>
      <c r="R23" s="116">
        <v>853</v>
      </c>
      <c r="S23" s="117" t="s">
        <v>394</v>
      </c>
      <c r="T23" s="116">
        <v>0</v>
      </c>
      <c r="U23" s="116">
        <v>1525</v>
      </c>
      <c r="V23" s="116">
        <f>+SUM(D23,M23)</f>
        <v>215027</v>
      </c>
      <c r="W23" s="116">
        <f>+SUM(E23,N23)</f>
        <v>3527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3522</v>
      </c>
      <c r="AB23" s="117" t="str">
        <f>IF(+SUM(J23,S23)=0,"-",+SUM(J23,S23))</f>
        <v>-</v>
      </c>
      <c r="AC23" s="116">
        <f>+SUM(K23,T23)</f>
        <v>5</v>
      </c>
      <c r="AD23" s="116">
        <f>+SUM(L23,U23)</f>
        <v>211500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49378</v>
      </c>
      <c r="AM23" s="116">
        <f>SUM(AN23,AS23,AW23,AX23,BD23)</f>
        <v>81983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4157</v>
      </c>
      <c r="AT23" s="116">
        <v>4157</v>
      </c>
      <c r="AU23" s="116">
        <v>0</v>
      </c>
      <c r="AV23" s="116">
        <v>0</v>
      </c>
      <c r="AW23" s="116">
        <v>0</v>
      </c>
      <c r="AX23" s="116">
        <f>SUM(AY23:BB23)</f>
        <v>77826</v>
      </c>
      <c r="AY23" s="116">
        <v>77826</v>
      </c>
      <c r="AZ23" s="116">
        <v>0</v>
      </c>
      <c r="BA23" s="116">
        <v>0</v>
      </c>
      <c r="BB23" s="116">
        <v>0</v>
      </c>
      <c r="BC23" s="116">
        <v>81288</v>
      </c>
      <c r="BD23" s="116">
        <v>0</v>
      </c>
      <c r="BE23" s="116">
        <v>0</v>
      </c>
      <c r="BF23" s="116">
        <f>SUM(AE23,+AM23,+BE23)</f>
        <v>81983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2010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2010</v>
      </c>
      <c r="CA23" s="116">
        <v>2010</v>
      </c>
      <c r="CB23" s="116">
        <v>0</v>
      </c>
      <c r="CC23" s="116">
        <v>0</v>
      </c>
      <c r="CD23" s="116">
        <v>0</v>
      </c>
      <c r="CE23" s="116">
        <v>368</v>
      </c>
      <c r="CF23" s="116">
        <v>0</v>
      </c>
      <c r="CG23" s="116">
        <v>0</v>
      </c>
      <c r="CH23" s="116">
        <f>SUM(BG23,+BO23,+CG23)</f>
        <v>2010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49378</v>
      </c>
      <c r="CQ23" s="116">
        <f>SUM(AM23,+BO23)</f>
        <v>83993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4157</v>
      </c>
      <c r="CX23" s="116">
        <f>SUM(AT23,+BV23)</f>
        <v>4157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79836</v>
      </c>
      <c r="DC23" s="116">
        <f>SUM(AY23,+CA23)</f>
        <v>79836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81656</v>
      </c>
      <c r="DH23" s="116">
        <f>SUM(BD23,+CF23)</f>
        <v>0</v>
      </c>
      <c r="DI23" s="116">
        <f>SUM(BE23,+CG23)</f>
        <v>0</v>
      </c>
      <c r="DJ23" s="116">
        <f>SUM(BF23,+CH23)</f>
        <v>83993</v>
      </c>
    </row>
    <row r="24" spans="1:114" ht="13.5" customHeight="1" x14ac:dyDescent="0.15">
      <c r="A24" s="114" t="s">
        <v>28</v>
      </c>
      <c r="B24" s="115" t="s">
        <v>370</v>
      </c>
      <c r="C24" s="114" t="s">
        <v>371</v>
      </c>
      <c r="D24" s="116">
        <f>SUM(E24,+L24)</f>
        <v>239512</v>
      </c>
      <c r="E24" s="116">
        <f>SUM(F24:I24,K24)</f>
        <v>1336</v>
      </c>
      <c r="F24" s="116">
        <v>0</v>
      </c>
      <c r="G24" s="116">
        <v>0</v>
      </c>
      <c r="H24" s="116">
        <v>0</v>
      </c>
      <c r="I24" s="116">
        <v>1334</v>
      </c>
      <c r="J24" s="117" t="s">
        <v>394</v>
      </c>
      <c r="K24" s="116">
        <v>2</v>
      </c>
      <c r="L24" s="116">
        <v>238176</v>
      </c>
      <c r="M24" s="116">
        <f>SUM(N24,+U24)</f>
        <v>26118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394</v>
      </c>
      <c r="T24" s="116">
        <v>0</v>
      </c>
      <c r="U24" s="116">
        <v>26118</v>
      </c>
      <c r="V24" s="116">
        <f>+SUM(D24,M24)</f>
        <v>265630</v>
      </c>
      <c r="W24" s="116">
        <f>+SUM(E24,N24)</f>
        <v>1336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1334</v>
      </c>
      <c r="AB24" s="117" t="str">
        <f>IF(+SUM(J24,S24)=0,"-",+SUM(J24,S24))</f>
        <v>-</v>
      </c>
      <c r="AC24" s="116">
        <f>+SUM(K24,T24)</f>
        <v>2</v>
      </c>
      <c r="AD24" s="116">
        <f>+SUM(L24,U24)</f>
        <v>264294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45802</v>
      </c>
      <c r="AM24" s="116">
        <f>SUM(AN24,AS24,AW24,AX24,BD24)</f>
        <v>110483</v>
      </c>
      <c r="AN24" s="116">
        <f>SUM(AO24:AR24)</f>
        <v>60740</v>
      </c>
      <c r="AO24" s="116">
        <v>0</v>
      </c>
      <c r="AP24" s="116">
        <v>60740</v>
      </c>
      <c r="AQ24" s="116">
        <v>0</v>
      </c>
      <c r="AR24" s="116">
        <v>0</v>
      </c>
      <c r="AS24" s="116">
        <f>SUM(AT24:AV24)</f>
        <v>6068</v>
      </c>
      <c r="AT24" s="116">
        <v>6068</v>
      </c>
      <c r="AU24" s="116">
        <v>0</v>
      </c>
      <c r="AV24" s="116">
        <v>0</v>
      </c>
      <c r="AW24" s="116">
        <v>0</v>
      </c>
      <c r="AX24" s="116">
        <f>SUM(AY24:BB24)</f>
        <v>43675</v>
      </c>
      <c r="AY24" s="116">
        <v>43675</v>
      </c>
      <c r="AZ24" s="116">
        <v>0</v>
      </c>
      <c r="BA24" s="116">
        <v>0</v>
      </c>
      <c r="BB24" s="116">
        <v>0</v>
      </c>
      <c r="BC24" s="116">
        <v>83206</v>
      </c>
      <c r="BD24" s="116">
        <v>0</v>
      </c>
      <c r="BE24" s="116">
        <v>21</v>
      </c>
      <c r="BF24" s="116">
        <f>SUM(AE24,+AM24,+BE24)</f>
        <v>110504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1959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24159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47761</v>
      </c>
      <c r="CQ24" s="116">
        <f>SUM(AM24,+BO24)</f>
        <v>110483</v>
      </c>
      <c r="CR24" s="116">
        <f>SUM(AN24,+BP24)</f>
        <v>60740</v>
      </c>
      <c r="CS24" s="116">
        <f>SUM(AO24,+BQ24)</f>
        <v>0</v>
      </c>
      <c r="CT24" s="116">
        <f>SUM(AP24,+BR24)</f>
        <v>60740</v>
      </c>
      <c r="CU24" s="116">
        <f>SUM(AQ24,+BS24)</f>
        <v>0</v>
      </c>
      <c r="CV24" s="116">
        <f>SUM(AR24,+BT24)</f>
        <v>0</v>
      </c>
      <c r="CW24" s="116">
        <f>SUM(AS24,+BU24)</f>
        <v>6068</v>
      </c>
      <c r="CX24" s="116">
        <f>SUM(AT24,+BV24)</f>
        <v>6068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43675</v>
      </c>
      <c r="DC24" s="116">
        <f>SUM(AY24,+CA24)</f>
        <v>43675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107365</v>
      </c>
      <c r="DH24" s="116">
        <f>SUM(BD24,+CF24)</f>
        <v>0</v>
      </c>
      <c r="DI24" s="116">
        <f>SUM(BE24,+CG24)</f>
        <v>21</v>
      </c>
      <c r="DJ24" s="116">
        <f>SUM(BF24,+CH24)</f>
        <v>110504</v>
      </c>
    </row>
    <row r="25" spans="1:114" ht="13.5" customHeight="1" x14ac:dyDescent="0.15">
      <c r="A25" s="114" t="s">
        <v>28</v>
      </c>
      <c r="B25" s="115" t="s">
        <v>372</v>
      </c>
      <c r="C25" s="114" t="s">
        <v>373</v>
      </c>
      <c r="D25" s="116">
        <f>SUM(E25,+L25)</f>
        <v>127410</v>
      </c>
      <c r="E25" s="116">
        <f>SUM(F25:I25,K25)</f>
        <v>404</v>
      </c>
      <c r="F25" s="116">
        <v>0</v>
      </c>
      <c r="G25" s="116">
        <v>0</v>
      </c>
      <c r="H25" s="116">
        <v>0</v>
      </c>
      <c r="I25" s="116">
        <v>211</v>
      </c>
      <c r="J25" s="117" t="s">
        <v>394</v>
      </c>
      <c r="K25" s="116">
        <v>193</v>
      </c>
      <c r="L25" s="116">
        <v>127006</v>
      </c>
      <c r="M25" s="116">
        <f>SUM(N25,+U25)</f>
        <v>15252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394</v>
      </c>
      <c r="T25" s="116">
        <v>0</v>
      </c>
      <c r="U25" s="116">
        <v>15252</v>
      </c>
      <c r="V25" s="116">
        <f>+SUM(D25,M25)</f>
        <v>142662</v>
      </c>
      <c r="W25" s="116">
        <f>+SUM(E25,N25)</f>
        <v>404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211</v>
      </c>
      <c r="AB25" s="117" t="str">
        <f>IF(+SUM(J25,S25)=0,"-",+SUM(J25,S25))</f>
        <v>-</v>
      </c>
      <c r="AC25" s="116">
        <f>+SUM(K25,T25)</f>
        <v>193</v>
      </c>
      <c r="AD25" s="116">
        <f>+SUM(L25,U25)</f>
        <v>142258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21580</v>
      </c>
      <c r="AM25" s="116">
        <f>SUM(AN25,AS25,AW25,AX25,BD25)</f>
        <v>64876</v>
      </c>
      <c r="AN25" s="116">
        <f>SUM(AO25:AR25)</f>
        <v>18271</v>
      </c>
      <c r="AO25" s="116">
        <v>0</v>
      </c>
      <c r="AP25" s="116">
        <v>18271</v>
      </c>
      <c r="AQ25" s="116">
        <v>0</v>
      </c>
      <c r="AR25" s="116">
        <v>0</v>
      </c>
      <c r="AS25" s="116">
        <f>SUM(AT25:AV25)</f>
        <v>1747</v>
      </c>
      <c r="AT25" s="116">
        <v>1747</v>
      </c>
      <c r="AU25" s="116">
        <v>0</v>
      </c>
      <c r="AV25" s="116">
        <v>0</v>
      </c>
      <c r="AW25" s="116">
        <v>0</v>
      </c>
      <c r="AX25" s="116">
        <f>SUM(AY25:BB25)</f>
        <v>44858</v>
      </c>
      <c r="AY25" s="116">
        <v>44858</v>
      </c>
      <c r="AZ25" s="116">
        <v>0</v>
      </c>
      <c r="BA25" s="116">
        <v>0</v>
      </c>
      <c r="BB25" s="116">
        <v>0</v>
      </c>
      <c r="BC25" s="116">
        <v>39203</v>
      </c>
      <c r="BD25" s="116">
        <v>0</v>
      </c>
      <c r="BE25" s="116">
        <v>1751</v>
      </c>
      <c r="BF25" s="116">
        <f>SUM(AE25,+AM25,+BE25)</f>
        <v>66627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1144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14108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22724</v>
      </c>
      <c r="CQ25" s="116">
        <f>SUM(AM25,+BO25)</f>
        <v>64876</v>
      </c>
      <c r="CR25" s="116">
        <f>SUM(AN25,+BP25)</f>
        <v>18271</v>
      </c>
      <c r="CS25" s="116">
        <f>SUM(AO25,+BQ25)</f>
        <v>0</v>
      </c>
      <c r="CT25" s="116">
        <f>SUM(AP25,+BR25)</f>
        <v>18271</v>
      </c>
      <c r="CU25" s="116">
        <f>SUM(AQ25,+BS25)</f>
        <v>0</v>
      </c>
      <c r="CV25" s="116">
        <f>SUM(AR25,+BT25)</f>
        <v>0</v>
      </c>
      <c r="CW25" s="116">
        <f>SUM(AS25,+BU25)</f>
        <v>1747</v>
      </c>
      <c r="CX25" s="116">
        <f>SUM(AT25,+BV25)</f>
        <v>1747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44858</v>
      </c>
      <c r="DC25" s="116">
        <f>SUM(AY25,+CA25)</f>
        <v>44858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53311</v>
      </c>
      <c r="DH25" s="116">
        <f>SUM(BD25,+CF25)</f>
        <v>0</v>
      </c>
      <c r="DI25" s="116">
        <f>SUM(BE25,+CG25)</f>
        <v>1751</v>
      </c>
      <c r="DJ25" s="116">
        <f>SUM(BF25,+CH25)</f>
        <v>66627</v>
      </c>
    </row>
    <row r="26" spans="1:114" ht="13.5" customHeight="1" x14ac:dyDescent="0.15">
      <c r="A26" s="114" t="s">
        <v>28</v>
      </c>
      <c r="B26" s="115" t="s">
        <v>374</v>
      </c>
      <c r="C26" s="114" t="s">
        <v>375</v>
      </c>
      <c r="D26" s="116">
        <f>SUM(E26,+L26)</f>
        <v>148370</v>
      </c>
      <c r="E26" s="116">
        <f>SUM(F26:I26,K26)</f>
        <v>66</v>
      </c>
      <c r="F26" s="116">
        <v>0</v>
      </c>
      <c r="G26" s="116">
        <v>0</v>
      </c>
      <c r="H26" s="116">
        <v>0</v>
      </c>
      <c r="I26" s="116">
        <v>66</v>
      </c>
      <c r="J26" s="117" t="s">
        <v>394</v>
      </c>
      <c r="K26" s="116">
        <v>0</v>
      </c>
      <c r="L26" s="116">
        <v>148304</v>
      </c>
      <c r="M26" s="116">
        <f>SUM(N26,+U26)</f>
        <v>38279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394</v>
      </c>
      <c r="T26" s="116">
        <v>0</v>
      </c>
      <c r="U26" s="116">
        <v>38279</v>
      </c>
      <c r="V26" s="116">
        <f>+SUM(D26,M26)</f>
        <v>186649</v>
      </c>
      <c r="W26" s="116">
        <f>+SUM(E26,N26)</f>
        <v>66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66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186583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27481</v>
      </c>
      <c r="AM26" s="116">
        <f>SUM(AN26,AS26,AW26,AX26,BD26)</f>
        <v>70966</v>
      </c>
      <c r="AN26" s="116">
        <f>SUM(AO26:AR26)</f>
        <v>27497</v>
      </c>
      <c r="AO26" s="116">
        <v>6434</v>
      </c>
      <c r="AP26" s="116">
        <v>21063</v>
      </c>
      <c r="AQ26" s="116">
        <v>0</v>
      </c>
      <c r="AR26" s="116">
        <v>0</v>
      </c>
      <c r="AS26" s="116">
        <f>SUM(AT26:AV26)</f>
        <v>2333</v>
      </c>
      <c r="AT26" s="116">
        <v>2333</v>
      </c>
      <c r="AU26" s="116">
        <v>0</v>
      </c>
      <c r="AV26" s="116">
        <v>0</v>
      </c>
      <c r="AW26" s="116">
        <v>0</v>
      </c>
      <c r="AX26" s="116">
        <f>SUM(AY26:BB26)</f>
        <v>41136</v>
      </c>
      <c r="AY26" s="116">
        <v>41049</v>
      </c>
      <c r="AZ26" s="116">
        <v>0</v>
      </c>
      <c r="BA26" s="116">
        <v>0</v>
      </c>
      <c r="BB26" s="116">
        <v>87</v>
      </c>
      <c r="BC26" s="116">
        <v>49923</v>
      </c>
      <c r="BD26" s="116">
        <v>0</v>
      </c>
      <c r="BE26" s="116">
        <v>0</v>
      </c>
      <c r="BF26" s="116">
        <f>SUM(AE26,+AM26,+BE26)</f>
        <v>70966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2871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35408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30352</v>
      </c>
      <c r="CQ26" s="116">
        <f>SUM(AM26,+BO26)</f>
        <v>70966</v>
      </c>
      <c r="CR26" s="116">
        <f>SUM(AN26,+BP26)</f>
        <v>27497</v>
      </c>
      <c r="CS26" s="116">
        <f>SUM(AO26,+BQ26)</f>
        <v>6434</v>
      </c>
      <c r="CT26" s="116">
        <f>SUM(AP26,+BR26)</f>
        <v>21063</v>
      </c>
      <c r="CU26" s="116">
        <f>SUM(AQ26,+BS26)</f>
        <v>0</v>
      </c>
      <c r="CV26" s="116">
        <f>SUM(AR26,+BT26)</f>
        <v>0</v>
      </c>
      <c r="CW26" s="116">
        <f>SUM(AS26,+BU26)</f>
        <v>2333</v>
      </c>
      <c r="CX26" s="116">
        <f>SUM(AT26,+BV26)</f>
        <v>2333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41136</v>
      </c>
      <c r="DC26" s="116">
        <f>SUM(AY26,+CA26)</f>
        <v>41049</v>
      </c>
      <c r="DD26" s="116">
        <f>SUM(AZ26,+CB26)</f>
        <v>0</v>
      </c>
      <c r="DE26" s="116">
        <f>SUM(BA26,+CC26)</f>
        <v>0</v>
      </c>
      <c r="DF26" s="116">
        <f>SUM(BB26,+CD26)</f>
        <v>87</v>
      </c>
      <c r="DG26" s="116">
        <f>SUM(BC26,+CE26)</f>
        <v>85331</v>
      </c>
      <c r="DH26" s="116">
        <f>SUM(BD26,+CF26)</f>
        <v>0</v>
      </c>
      <c r="DI26" s="116">
        <f>SUM(BE26,+CG26)</f>
        <v>0</v>
      </c>
      <c r="DJ26" s="116">
        <f>SUM(BF26,+CH26)</f>
        <v>70966</v>
      </c>
    </row>
    <row r="27" spans="1:114" ht="13.5" customHeight="1" x14ac:dyDescent="0.15">
      <c r="A27" s="114" t="s">
        <v>28</v>
      </c>
      <c r="B27" s="115" t="s">
        <v>376</v>
      </c>
      <c r="C27" s="114" t="s">
        <v>377</v>
      </c>
      <c r="D27" s="116">
        <f>SUM(E27,+L27)</f>
        <v>49781</v>
      </c>
      <c r="E27" s="116">
        <f>SUM(F27:I27,K27)</f>
        <v>1184</v>
      </c>
      <c r="F27" s="116">
        <v>0</v>
      </c>
      <c r="G27" s="116">
        <v>0</v>
      </c>
      <c r="H27" s="116">
        <v>0</v>
      </c>
      <c r="I27" s="116">
        <v>1175</v>
      </c>
      <c r="J27" s="117" t="s">
        <v>394</v>
      </c>
      <c r="K27" s="116">
        <v>9</v>
      </c>
      <c r="L27" s="116">
        <v>48597</v>
      </c>
      <c r="M27" s="116">
        <f>SUM(N27,+U27)</f>
        <v>22567</v>
      </c>
      <c r="N27" s="116">
        <f>SUM(O27:R27,T27)</f>
        <v>8644</v>
      </c>
      <c r="O27" s="116">
        <v>518</v>
      </c>
      <c r="P27" s="116">
        <v>518</v>
      </c>
      <c r="Q27" s="116">
        <v>0</v>
      </c>
      <c r="R27" s="116">
        <v>7608</v>
      </c>
      <c r="S27" s="117" t="s">
        <v>394</v>
      </c>
      <c r="T27" s="116">
        <v>0</v>
      </c>
      <c r="U27" s="116">
        <v>13923</v>
      </c>
      <c r="V27" s="116">
        <f>+SUM(D27,M27)</f>
        <v>72348</v>
      </c>
      <c r="W27" s="116">
        <f>+SUM(E27,N27)</f>
        <v>9828</v>
      </c>
      <c r="X27" s="116">
        <f>+SUM(F27,O27)</f>
        <v>518</v>
      </c>
      <c r="Y27" s="116">
        <f>+SUM(G27,P27)</f>
        <v>518</v>
      </c>
      <c r="Z27" s="116">
        <f>+SUM(H27,Q27)</f>
        <v>0</v>
      </c>
      <c r="AA27" s="116">
        <f>+SUM(I27,R27)</f>
        <v>8783</v>
      </c>
      <c r="AB27" s="117" t="str">
        <f>IF(+SUM(J27,S27)=0,"-",+SUM(J27,S27))</f>
        <v>-</v>
      </c>
      <c r="AC27" s="116">
        <f>+SUM(K27,T27)</f>
        <v>9</v>
      </c>
      <c r="AD27" s="116">
        <f>+SUM(L27,U27)</f>
        <v>62520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49394</v>
      </c>
      <c r="BD27" s="116">
        <v>0</v>
      </c>
      <c r="BE27" s="116">
        <v>387</v>
      </c>
      <c r="BF27" s="116">
        <f>SUM(AE27,+AM27,+BE27)</f>
        <v>387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22567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71961</v>
      </c>
      <c r="DH27" s="116">
        <f>SUM(BD27,+CF27)</f>
        <v>0</v>
      </c>
      <c r="DI27" s="116">
        <f>SUM(BE27,+CG27)</f>
        <v>387</v>
      </c>
      <c r="DJ27" s="116">
        <f>SUM(BF27,+CH27)</f>
        <v>387</v>
      </c>
    </row>
    <row r="28" spans="1:114" ht="13.5" customHeight="1" x14ac:dyDescent="0.15">
      <c r="A28" s="114" t="s">
        <v>28</v>
      </c>
      <c r="B28" s="115" t="s">
        <v>381</v>
      </c>
      <c r="C28" s="114" t="s">
        <v>382</v>
      </c>
      <c r="D28" s="116">
        <f>SUM(E28,+L28)</f>
        <v>147812</v>
      </c>
      <c r="E28" s="116">
        <f>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7" t="s">
        <v>394</v>
      </c>
      <c r="K28" s="116">
        <v>0</v>
      </c>
      <c r="L28" s="116">
        <v>147812</v>
      </c>
      <c r="M28" s="116">
        <f>SUM(N28,+U28)</f>
        <v>27679</v>
      </c>
      <c r="N28" s="116">
        <f>SUM(O28:R28,T28)</f>
        <v>7791</v>
      </c>
      <c r="O28" s="116">
        <v>0</v>
      </c>
      <c r="P28" s="116">
        <v>0</v>
      </c>
      <c r="Q28" s="116">
        <v>0</v>
      </c>
      <c r="R28" s="116">
        <v>7791</v>
      </c>
      <c r="S28" s="117" t="s">
        <v>394</v>
      </c>
      <c r="T28" s="116">
        <v>0</v>
      </c>
      <c r="U28" s="116">
        <v>19888</v>
      </c>
      <c r="V28" s="116">
        <f>+SUM(D28,M28)</f>
        <v>175491</v>
      </c>
      <c r="W28" s="116">
        <f>+SUM(E28,N28)</f>
        <v>7791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7791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167700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0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0</v>
      </c>
      <c r="AY28" s="116">
        <v>0</v>
      </c>
      <c r="AZ28" s="116">
        <v>0</v>
      </c>
      <c r="BA28" s="116">
        <v>0</v>
      </c>
      <c r="BB28" s="116">
        <v>0</v>
      </c>
      <c r="BC28" s="116">
        <v>147812</v>
      </c>
      <c r="BD28" s="116">
        <v>0</v>
      </c>
      <c r="BE28" s="116">
        <v>0</v>
      </c>
      <c r="BF28" s="116">
        <f>SUM(AE28,+AM28,+BE28)</f>
        <v>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27679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0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0</v>
      </c>
      <c r="DC28" s="116">
        <f>SUM(AY28,+CA28)</f>
        <v>0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175491</v>
      </c>
      <c r="DH28" s="116">
        <f>SUM(BD28,+CF28)</f>
        <v>0</v>
      </c>
      <c r="DI28" s="116">
        <f>SUM(BE28,+CG28)</f>
        <v>0</v>
      </c>
      <c r="DJ28" s="116">
        <f>SUM(BF28,+CH28)</f>
        <v>0</v>
      </c>
    </row>
    <row r="29" spans="1:114" ht="13.5" customHeight="1" x14ac:dyDescent="0.15">
      <c r="A29" s="114" t="s">
        <v>28</v>
      </c>
      <c r="B29" s="115" t="s">
        <v>384</v>
      </c>
      <c r="C29" s="114" t="s">
        <v>385</v>
      </c>
      <c r="D29" s="116">
        <f>SUM(E29,+L29)</f>
        <v>421381</v>
      </c>
      <c r="E29" s="116">
        <f>SUM(F29:I29,K29)</f>
        <v>7174</v>
      </c>
      <c r="F29" s="116">
        <v>0</v>
      </c>
      <c r="G29" s="116">
        <v>1087</v>
      </c>
      <c r="H29" s="116">
        <v>0</v>
      </c>
      <c r="I29" s="116">
        <v>82</v>
      </c>
      <c r="J29" s="117" t="s">
        <v>394</v>
      </c>
      <c r="K29" s="116">
        <v>6005</v>
      </c>
      <c r="L29" s="116">
        <v>414207</v>
      </c>
      <c r="M29" s="116">
        <f>SUM(N29,+U29)</f>
        <v>29252</v>
      </c>
      <c r="N29" s="116">
        <f>SUM(O29:R29,T29)</f>
        <v>6104</v>
      </c>
      <c r="O29" s="116">
        <v>0</v>
      </c>
      <c r="P29" s="116">
        <v>14</v>
      </c>
      <c r="Q29" s="116">
        <v>0</v>
      </c>
      <c r="R29" s="116">
        <v>0</v>
      </c>
      <c r="S29" s="117" t="s">
        <v>394</v>
      </c>
      <c r="T29" s="116">
        <v>6090</v>
      </c>
      <c r="U29" s="116">
        <v>23148</v>
      </c>
      <c r="V29" s="116">
        <f>+SUM(D29,M29)</f>
        <v>450633</v>
      </c>
      <c r="W29" s="116">
        <f>+SUM(E29,N29)</f>
        <v>13278</v>
      </c>
      <c r="X29" s="116">
        <f>+SUM(F29,O29)</f>
        <v>0</v>
      </c>
      <c r="Y29" s="116">
        <f>+SUM(G29,P29)</f>
        <v>1101</v>
      </c>
      <c r="Z29" s="116">
        <f>+SUM(H29,Q29)</f>
        <v>0</v>
      </c>
      <c r="AA29" s="116">
        <f>+SUM(I29,R29)</f>
        <v>82</v>
      </c>
      <c r="AB29" s="117" t="str">
        <f>IF(+SUM(J29,S29)=0,"-",+SUM(J29,S29))</f>
        <v>-</v>
      </c>
      <c r="AC29" s="116">
        <f>+SUM(K29,T29)</f>
        <v>12095</v>
      </c>
      <c r="AD29" s="116">
        <f>+SUM(L29,U29)</f>
        <v>437355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221814</v>
      </c>
      <c r="AN29" s="116">
        <f>SUM(AO29:AR29)</f>
        <v>62291</v>
      </c>
      <c r="AO29" s="116">
        <v>7338</v>
      </c>
      <c r="AP29" s="116">
        <v>54953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159523</v>
      </c>
      <c r="AY29" s="116">
        <v>97984</v>
      </c>
      <c r="AZ29" s="116">
        <v>51467</v>
      </c>
      <c r="BA29" s="116">
        <v>10072</v>
      </c>
      <c r="BB29" s="116">
        <v>0</v>
      </c>
      <c r="BC29" s="116">
        <v>174691</v>
      </c>
      <c r="BD29" s="116">
        <v>0</v>
      </c>
      <c r="BE29" s="116">
        <v>24876</v>
      </c>
      <c r="BF29" s="116">
        <f>SUM(AE29,+AM29,+BE29)</f>
        <v>246690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11368</v>
      </c>
      <c r="BP29" s="116">
        <f>SUM(BQ29:BT29)</f>
        <v>5253</v>
      </c>
      <c r="BQ29" s="116">
        <v>5253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6115</v>
      </c>
      <c r="CA29" s="116">
        <v>6115</v>
      </c>
      <c r="CB29" s="116">
        <v>0</v>
      </c>
      <c r="CC29" s="116">
        <v>0</v>
      </c>
      <c r="CD29" s="116">
        <v>0</v>
      </c>
      <c r="CE29" s="116">
        <v>17754</v>
      </c>
      <c r="CF29" s="116">
        <v>0</v>
      </c>
      <c r="CG29" s="116">
        <v>130</v>
      </c>
      <c r="CH29" s="116">
        <f>SUM(BG29,+BO29,+CG29)</f>
        <v>11498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233182</v>
      </c>
      <c r="CR29" s="116">
        <f>SUM(AN29,+BP29)</f>
        <v>67544</v>
      </c>
      <c r="CS29" s="116">
        <f>SUM(AO29,+BQ29)</f>
        <v>12591</v>
      </c>
      <c r="CT29" s="116">
        <f>SUM(AP29,+BR29)</f>
        <v>54953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165638</v>
      </c>
      <c r="DC29" s="116">
        <f>SUM(AY29,+CA29)</f>
        <v>104099</v>
      </c>
      <c r="DD29" s="116">
        <f>SUM(AZ29,+CB29)</f>
        <v>51467</v>
      </c>
      <c r="DE29" s="116">
        <f>SUM(BA29,+CC29)</f>
        <v>10072</v>
      </c>
      <c r="DF29" s="116">
        <f>SUM(BB29,+CD29)</f>
        <v>0</v>
      </c>
      <c r="DG29" s="116">
        <f>SUM(BC29,+CE29)</f>
        <v>192445</v>
      </c>
      <c r="DH29" s="116">
        <f>SUM(BD29,+CF29)</f>
        <v>0</v>
      </c>
      <c r="DI29" s="116">
        <f>SUM(BE29,+CG29)</f>
        <v>25006</v>
      </c>
      <c r="DJ29" s="116">
        <f>SUM(BF29,+CH29)</f>
        <v>258188</v>
      </c>
    </row>
    <row r="30" spans="1:114" ht="13.5" customHeight="1" x14ac:dyDescent="0.15">
      <c r="A30" s="114" t="s">
        <v>28</v>
      </c>
      <c r="B30" s="115" t="s">
        <v>386</v>
      </c>
      <c r="C30" s="114" t="s">
        <v>387</v>
      </c>
      <c r="D30" s="116">
        <f>SUM(E30,+L30)</f>
        <v>94190</v>
      </c>
      <c r="E30" s="116">
        <f>SUM(F30:I30,K30)</f>
        <v>2103</v>
      </c>
      <c r="F30" s="116">
        <v>0</v>
      </c>
      <c r="G30" s="116">
        <v>0</v>
      </c>
      <c r="H30" s="116">
        <v>0</v>
      </c>
      <c r="I30" s="116">
        <v>2103</v>
      </c>
      <c r="J30" s="117" t="s">
        <v>394</v>
      </c>
      <c r="K30" s="116">
        <v>0</v>
      </c>
      <c r="L30" s="116">
        <v>92087</v>
      </c>
      <c r="M30" s="116">
        <f>SUM(N30,+U30)</f>
        <v>25844</v>
      </c>
      <c r="N30" s="116">
        <f>SUM(O30:R30,T30)</f>
        <v>6334</v>
      </c>
      <c r="O30" s="116">
        <v>386</v>
      </c>
      <c r="P30" s="116">
        <v>386</v>
      </c>
      <c r="Q30" s="116">
        <v>0</v>
      </c>
      <c r="R30" s="116">
        <v>5562</v>
      </c>
      <c r="S30" s="117" t="s">
        <v>394</v>
      </c>
      <c r="T30" s="116">
        <v>0</v>
      </c>
      <c r="U30" s="116">
        <v>19510</v>
      </c>
      <c r="V30" s="116">
        <f>+SUM(D30,M30)</f>
        <v>120034</v>
      </c>
      <c r="W30" s="116">
        <f>+SUM(E30,N30)</f>
        <v>8437</v>
      </c>
      <c r="X30" s="116">
        <f>+SUM(F30,O30)</f>
        <v>386</v>
      </c>
      <c r="Y30" s="116">
        <f>+SUM(G30,P30)</f>
        <v>386</v>
      </c>
      <c r="Z30" s="116">
        <f>+SUM(H30,Q30)</f>
        <v>0</v>
      </c>
      <c r="AA30" s="116">
        <f>+SUM(I30,R30)</f>
        <v>7665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111597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0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94190</v>
      </c>
      <c r="BD30" s="116">
        <v>0</v>
      </c>
      <c r="BE30" s="116">
        <v>0</v>
      </c>
      <c r="BF30" s="116">
        <f>SUM(AE30,+AM30,+BE30)</f>
        <v>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25844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120034</v>
      </c>
      <c r="DH30" s="116">
        <f>SUM(BD30,+CF30)</f>
        <v>0</v>
      </c>
      <c r="DI30" s="116">
        <f>SUM(BE30,+CG30)</f>
        <v>0</v>
      </c>
      <c r="DJ30" s="116">
        <f>SUM(BF30,+CH30)</f>
        <v>0</v>
      </c>
    </row>
    <row r="31" spans="1:114" ht="13.5" customHeight="1" x14ac:dyDescent="0.15">
      <c r="A31" s="114" t="s">
        <v>28</v>
      </c>
      <c r="B31" s="115" t="s">
        <v>388</v>
      </c>
      <c r="C31" s="114" t="s">
        <v>389</v>
      </c>
      <c r="D31" s="116">
        <f>SUM(E31,+L31)</f>
        <v>174251</v>
      </c>
      <c r="E31" s="116">
        <f>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7" t="s">
        <v>394</v>
      </c>
      <c r="K31" s="116">
        <v>0</v>
      </c>
      <c r="L31" s="116">
        <v>174251</v>
      </c>
      <c r="M31" s="116">
        <f>SUM(N31,+U31)</f>
        <v>208458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394</v>
      </c>
      <c r="T31" s="116">
        <v>0</v>
      </c>
      <c r="U31" s="116">
        <v>208458</v>
      </c>
      <c r="V31" s="116">
        <f>+SUM(D31,M31)</f>
        <v>382709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382709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0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0</v>
      </c>
      <c r="AY31" s="116">
        <v>0</v>
      </c>
      <c r="AZ31" s="116">
        <v>0</v>
      </c>
      <c r="BA31" s="116">
        <v>0</v>
      </c>
      <c r="BB31" s="116">
        <v>0</v>
      </c>
      <c r="BC31" s="116">
        <v>174251</v>
      </c>
      <c r="BD31" s="116">
        <v>0</v>
      </c>
      <c r="BE31" s="116">
        <v>0</v>
      </c>
      <c r="BF31" s="116">
        <f>SUM(AE31,+AM31,+BE31)</f>
        <v>0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208458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0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0</v>
      </c>
      <c r="DC31" s="116">
        <f>SUM(AY31,+CA31)</f>
        <v>0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382709</v>
      </c>
      <c r="DH31" s="116">
        <f>SUM(BD31,+CF31)</f>
        <v>0</v>
      </c>
      <c r="DI31" s="116">
        <f>SUM(BE31,+CG31)</f>
        <v>0</v>
      </c>
      <c r="DJ31" s="116">
        <f>SUM(BF31,+CH31)</f>
        <v>0</v>
      </c>
    </row>
    <row r="32" spans="1:114" ht="13.5" customHeight="1" x14ac:dyDescent="0.15">
      <c r="A32" s="114" t="s">
        <v>28</v>
      </c>
      <c r="B32" s="115" t="s">
        <v>390</v>
      </c>
      <c r="C32" s="114" t="s">
        <v>391</v>
      </c>
      <c r="D32" s="116">
        <f>SUM(E32,+L32)</f>
        <v>65542</v>
      </c>
      <c r="E32" s="116">
        <f>SUM(F32:I32,K32)</f>
        <v>7945</v>
      </c>
      <c r="F32" s="116">
        <v>0</v>
      </c>
      <c r="G32" s="116">
        <v>640</v>
      </c>
      <c r="H32" s="116">
        <v>0</v>
      </c>
      <c r="I32" s="116">
        <v>0</v>
      </c>
      <c r="J32" s="117" t="s">
        <v>394</v>
      </c>
      <c r="K32" s="116">
        <v>7305</v>
      </c>
      <c r="L32" s="116">
        <v>57597</v>
      </c>
      <c r="M32" s="116">
        <f>SUM(N32,+U32)</f>
        <v>36318</v>
      </c>
      <c r="N32" s="116">
        <f>SUM(O32:R32,T32)</f>
        <v>9217</v>
      </c>
      <c r="O32" s="116">
        <v>0</v>
      </c>
      <c r="P32" s="116">
        <v>0</v>
      </c>
      <c r="Q32" s="116">
        <v>0</v>
      </c>
      <c r="R32" s="116">
        <v>6481</v>
      </c>
      <c r="S32" s="117" t="s">
        <v>394</v>
      </c>
      <c r="T32" s="116">
        <v>2736</v>
      </c>
      <c r="U32" s="116">
        <v>27101</v>
      </c>
      <c r="V32" s="116">
        <f>+SUM(D32,M32)</f>
        <v>101860</v>
      </c>
      <c r="W32" s="116">
        <f>+SUM(E32,N32)</f>
        <v>17162</v>
      </c>
      <c r="X32" s="116">
        <f>+SUM(F32,O32)</f>
        <v>0</v>
      </c>
      <c r="Y32" s="116">
        <f>+SUM(G32,P32)</f>
        <v>640</v>
      </c>
      <c r="Z32" s="116">
        <f>+SUM(H32,Q32)</f>
        <v>0</v>
      </c>
      <c r="AA32" s="116">
        <f>+SUM(I32,R32)</f>
        <v>6481</v>
      </c>
      <c r="AB32" s="117" t="str">
        <f>IF(+SUM(J32,S32)=0,"-",+SUM(J32,S32))</f>
        <v>-</v>
      </c>
      <c r="AC32" s="116">
        <f>+SUM(K32,T32)</f>
        <v>10041</v>
      </c>
      <c r="AD32" s="116">
        <f>+SUM(L32,U32)</f>
        <v>84698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42572</v>
      </c>
      <c r="AN32" s="116">
        <f>SUM(AO32:AR32)</f>
        <v>4543</v>
      </c>
      <c r="AO32" s="116">
        <v>4543</v>
      </c>
      <c r="AP32" s="116">
        <v>0</v>
      </c>
      <c r="AQ32" s="116">
        <v>0</v>
      </c>
      <c r="AR32" s="116">
        <v>0</v>
      </c>
      <c r="AS32" s="116">
        <f>SUM(AT32:AV32)</f>
        <v>13814</v>
      </c>
      <c r="AT32" s="116">
        <v>4157</v>
      </c>
      <c r="AU32" s="116">
        <v>0</v>
      </c>
      <c r="AV32" s="116">
        <v>9657</v>
      </c>
      <c r="AW32" s="116">
        <v>0</v>
      </c>
      <c r="AX32" s="116">
        <f>SUM(AY32:BB32)</f>
        <v>24215</v>
      </c>
      <c r="AY32" s="116">
        <v>21151</v>
      </c>
      <c r="AZ32" s="116">
        <v>0</v>
      </c>
      <c r="BA32" s="116">
        <v>3064</v>
      </c>
      <c r="BB32" s="116">
        <v>0</v>
      </c>
      <c r="BC32" s="116">
        <v>22501</v>
      </c>
      <c r="BD32" s="116">
        <v>0</v>
      </c>
      <c r="BE32" s="116">
        <v>469</v>
      </c>
      <c r="BF32" s="116">
        <f>SUM(AE32,+AM32,+BE32)</f>
        <v>43041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36318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1727</v>
      </c>
      <c r="BV32" s="116">
        <v>1727</v>
      </c>
      <c r="BW32" s="116">
        <v>0</v>
      </c>
      <c r="BX32" s="116">
        <v>0</v>
      </c>
      <c r="BY32" s="116">
        <v>12325</v>
      </c>
      <c r="BZ32" s="116">
        <f>SUM(CA32:CD32)</f>
        <v>22266</v>
      </c>
      <c r="CA32" s="116">
        <v>12788</v>
      </c>
      <c r="CB32" s="116">
        <v>0</v>
      </c>
      <c r="CC32" s="116">
        <v>9478</v>
      </c>
      <c r="CD32" s="116">
        <v>0</v>
      </c>
      <c r="CE32" s="116">
        <v>0</v>
      </c>
      <c r="CF32" s="116">
        <v>0</v>
      </c>
      <c r="CG32" s="116">
        <v>0</v>
      </c>
      <c r="CH32" s="116">
        <f>SUM(BG32,+BO32,+CG32)</f>
        <v>36318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78890</v>
      </c>
      <c r="CR32" s="116">
        <f>SUM(AN32,+BP32)</f>
        <v>4543</v>
      </c>
      <c r="CS32" s="116">
        <f>SUM(AO32,+BQ32)</f>
        <v>4543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15541</v>
      </c>
      <c r="CX32" s="116">
        <f>SUM(AT32,+BV32)</f>
        <v>5884</v>
      </c>
      <c r="CY32" s="116">
        <f>SUM(AU32,+BW32)</f>
        <v>0</v>
      </c>
      <c r="CZ32" s="116">
        <f>SUM(AV32,+BX32)</f>
        <v>9657</v>
      </c>
      <c r="DA32" s="116">
        <f>SUM(AW32,+BY32)</f>
        <v>12325</v>
      </c>
      <c r="DB32" s="116">
        <f>SUM(AX32,+BZ32)</f>
        <v>46481</v>
      </c>
      <c r="DC32" s="116">
        <f>SUM(AY32,+CA32)</f>
        <v>33939</v>
      </c>
      <c r="DD32" s="116">
        <f>SUM(AZ32,+CB32)</f>
        <v>0</v>
      </c>
      <c r="DE32" s="116">
        <f>SUM(BA32,+CC32)</f>
        <v>12542</v>
      </c>
      <c r="DF32" s="116">
        <f>SUM(BB32,+CD32)</f>
        <v>0</v>
      </c>
      <c r="DG32" s="116">
        <f>SUM(BC32,+CE32)</f>
        <v>22501</v>
      </c>
      <c r="DH32" s="116">
        <f>SUM(BD32,+CF32)</f>
        <v>0</v>
      </c>
      <c r="DI32" s="116">
        <f>SUM(BE32,+CG32)</f>
        <v>469</v>
      </c>
      <c r="DJ32" s="116">
        <f>SUM(BF32,+CH32)</f>
        <v>79359</v>
      </c>
    </row>
    <row r="33" spans="1:114" ht="13.5" customHeight="1" x14ac:dyDescent="0.15">
      <c r="A33" s="114" t="s">
        <v>28</v>
      </c>
      <c r="B33" s="115" t="s">
        <v>392</v>
      </c>
      <c r="C33" s="114" t="s">
        <v>393</v>
      </c>
      <c r="D33" s="116">
        <f>SUM(E33,+L33)</f>
        <v>442077</v>
      </c>
      <c r="E33" s="116">
        <f>SUM(F33:I33,K33)</f>
        <v>115700</v>
      </c>
      <c r="F33" s="116">
        <v>0</v>
      </c>
      <c r="G33" s="116">
        <v>0</v>
      </c>
      <c r="H33" s="116">
        <v>115700</v>
      </c>
      <c r="I33" s="116">
        <v>0</v>
      </c>
      <c r="J33" s="117" t="s">
        <v>394</v>
      </c>
      <c r="K33" s="116">
        <v>0</v>
      </c>
      <c r="L33" s="116">
        <v>326377</v>
      </c>
      <c r="M33" s="116">
        <f>SUM(N33,+U33)</f>
        <v>98699</v>
      </c>
      <c r="N33" s="116">
        <f>SUM(O33:R33,T33)</f>
        <v>55745</v>
      </c>
      <c r="O33" s="116">
        <v>0</v>
      </c>
      <c r="P33" s="116">
        <v>0</v>
      </c>
      <c r="Q33" s="116">
        <v>0</v>
      </c>
      <c r="R33" s="116">
        <v>55705</v>
      </c>
      <c r="S33" s="117" t="s">
        <v>394</v>
      </c>
      <c r="T33" s="116">
        <v>40</v>
      </c>
      <c r="U33" s="116">
        <v>42954</v>
      </c>
      <c r="V33" s="116">
        <f>+SUM(D33,M33)</f>
        <v>540776</v>
      </c>
      <c r="W33" s="116">
        <f>+SUM(E33,N33)</f>
        <v>171445</v>
      </c>
      <c r="X33" s="116">
        <f>+SUM(F33,O33)</f>
        <v>0</v>
      </c>
      <c r="Y33" s="116">
        <f>+SUM(G33,P33)</f>
        <v>0</v>
      </c>
      <c r="Z33" s="116">
        <f>+SUM(H33,Q33)</f>
        <v>115700</v>
      </c>
      <c r="AA33" s="116">
        <f>+SUM(I33,R33)</f>
        <v>55705</v>
      </c>
      <c r="AB33" s="117" t="str">
        <f>IF(+SUM(J33,S33)=0,"-",+SUM(J33,S33))</f>
        <v>-</v>
      </c>
      <c r="AC33" s="116">
        <f>+SUM(K33,T33)</f>
        <v>40</v>
      </c>
      <c r="AD33" s="116">
        <f>+SUM(L33,U33)</f>
        <v>369331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229085</v>
      </c>
      <c r="AN33" s="116">
        <f>SUM(AO33:AR33)</f>
        <v>235</v>
      </c>
      <c r="AO33" s="116">
        <v>0</v>
      </c>
      <c r="AP33" s="116">
        <v>0</v>
      </c>
      <c r="AQ33" s="116">
        <v>0</v>
      </c>
      <c r="AR33" s="116">
        <v>235</v>
      </c>
      <c r="AS33" s="116">
        <f>SUM(AT33:AV33)</f>
        <v>52299</v>
      </c>
      <c r="AT33" s="116">
        <v>205</v>
      </c>
      <c r="AU33" s="116">
        <v>192</v>
      </c>
      <c r="AV33" s="116">
        <v>51902</v>
      </c>
      <c r="AW33" s="116">
        <v>0</v>
      </c>
      <c r="AX33" s="116">
        <f>SUM(AY33:BB33)</f>
        <v>176551</v>
      </c>
      <c r="AY33" s="116">
        <v>149347</v>
      </c>
      <c r="AZ33" s="116">
        <v>6555</v>
      </c>
      <c r="BA33" s="116">
        <v>14181</v>
      </c>
      <c r="BB33" s="116">
        <v>6468</v>
      </c>
      <c r="BC33" s="116">
        <v>212992</v>
      </c>
      <c r="BD33" s="116">
        <v>0</v>
      </c>
      <c r="BE33" s="116">
        <v>0</v>
      </c>
      <c r="BF33" s="116">
        <f>SUM(AE33,+AM33,+BE33)</f>
        <v>229085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98699</v>
      </c>
      <c r="BP33" s="116">
        <f>SUM(BQ33:BT33)</f>
        <v>62042</v>
      </c>
      <c r="BQ33" s="116">
        <v>37006</v>
      </c>
      <c r="BR33" s="116">
        <v>25036</v>
      </c>
      <c r="BS33" s="116">
        <v>0</v>
      </c>
      <c r="BT33" s="116">
        <v>0</v>
      </c>
      <c r="BU33" s="116">
        <f>SUM(BV33:BX33)</f>
        <v>31483</v>
      </c>
      <c r="BV33" s="116">
        <v>3394</v>
      </c>
      <c r="BW33" s="116">
        <v>28089</v>
      </c>
      <c r="BX33" s="116">
        <v>0</v>
      </c>
      <c r="BY33" s="116">
        <v>0</v>
      </c>
      <c r="BZ33" s="116">
        <f>SUM(CA33:CD33)</f>
        <v>5174</v>
      </c>
      <c r="CA33" s="116">
        <v>0</v>
      </c>
      <c r="CB33" s="116">
        <v>4778</v>
      </c>
      <c r="CC33" s="116">
        <v>396</v>
      </c>
      <c r="CD33" s="116">
        <v>0</v>
      </c>
      <c r="CE33" s="116">
        <v>0</v>
      </c>
      <c r="CF33" s="116">
        <v>0</v>
      </c>
      <c r="CG33" s="116">
        <v>0</v>
      </c>
      <c r="CH33" s="116">
        <f>SUM(BG33,+BO33,+CG33)</f>
        <v>98699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327784</v>
      </c>
      <c r="CR33" s="116">
        <f>SUM(AN33,+BP33)</f>
        <v>62277</v>
      </c>
      <c r="CS33" s="116">
        <f>SUM(AO33,+BQ33)</f>
        <v>37006</v>
      </c>
      <c r="CT33" s="116">
        <f>SUM(AP33,+BR33)</f>
        <v>25036</v>
      </c>
      <c r="CU33" s="116">
        <f>SUM(AQ33,+BS33)</f>
        <v>0</v>
      </c>
      <c r="CV33" s="116">
        <f>SUM(AR33,+BT33)</f>
        <v>235</v>
      </c>
      <c r="CW33" s="116">
        <f>SUM(AS33,+BU33)</f>
        <v>83782</v>
      </c>
      <c r="CX33" s="116">
        <f>SUM(AT33,+BV33)</f>
        <v>3599</v>
      </c>
      <c r="CY33" s="116">
        <f>SUM(AU33,+BW33)</f>
        <v>28281</v>
      </c>
      <c r="CZ33" s="116">
        <f>SUM(AV33,+BX33)</f>
        <v>51902</v>
      </c>
      <c r="DA33" s="116">
        <f>SUM(AW33,+BY33)</f>
        <v>0</v>
      </c>
      <c r="DB33" s="116">
        <f>SUM(AX33,+BZ33)</f>
        <v>181725</v>
      </c>
      <c r="DC33" s="116">
        <f>SUM(AY33,+CA33)</f>
        <v>149347</v>
      </c>
      <c r="DD33" s="116">
        <f>SUM(AZ33,+CB33)</f>
        <v>11333</v>
      </c>
      <c r="DE33" s="116">
        <f>SUM(BA33,+CC33)</f>
        <v>14577</v>
      </c>
      <c r="DF33" s="116">
        <f>SUM(BB33,+CD33)</f>
        <v>6468</v>
      </c>
      <c r="DG33" s="116">
        <f>SUM(BC33,+CE33)</f>
        <v>212992</v>
      </c>
      <c r="DH33" s="116">
        <f>SUM(BD33,+CF33)</f>
        <v>0</v>
      </c>
      <c r="DI33" s="116">
        <f>SUM(BE33,+CG33)</f>
        <v>0</v>
      </c>
      <c r="DJ33" s="116">
        <f>SUM(BF33,+CH33)</f>
        <v>327784</v>
      </c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3">
    <sortCondition ref="A8:A33"/>
    <sortCondition ref="B8:B33"/>
    <sortCondition ref="C8:C33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2" man="1"/>
    <brk id="30" min="1" max="32" man="1"/>
    <brk id="38" min="1" max="32" man="1"/>
    <brk id="66" min="1" max="32" man="1"/>
    <brk id="94" min="1" max="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京都府</v>
      </c>
      <c r="B7" s="132" t="str">
        <f>'廃棄物事業経費（市町村）'!B7</f>
        <v>26000</v>
      </c>
      <c r="C7" s="131" t="s">
        <v>33</v>
      </c>
      <c r="D7" s="133">
        <f>SUM(E7,+L7)</f>
        <v>2344599</v>
      </c>
      <c r="E7" s="133">
        <f>SUM(F7:I7)+K7</f>
        <v>1762531</v>
      </c>
      <c r="F7" s="133">
        <f t="shared" ref="F7:L7" si="0">SUM(F$8:F$57)</f>
        <v>403459</v>
      </c>
      <c r="G7" s="133">
        <f t="shared" si="0"/>
        <v>2270</v>
      </c>
      <c r="H7" s="133">
        <f t="shared" si="0"/>
        <v>373200</v>
      </c>
      <c r="I7" s="133">
        <f t="shared" si="0"/>
        <v>968636</v>
      </c>
      <c r="J7" s="133">
        <f t="shared" si="0"/>
        <v>5546637</v>
      </c>
      <c r="K7" s="133">
        <f t="shared" si="0"/>
        <v>14966</v>
      </c>
      <c r="L7" s="133">
        <f t="shared" si="0"/>
        <v>582068</v>
      </c>
      <c r="M7" s="133">
        <f>SUM(N7,+U7)</f>
        <v>443486</v>
      </c>
      <c r="N7" s="133">
        <f>SUM(O7:R7,T7)</f>
        <v>310765</v>
      </c>
      <c r="O7" s="133">
        <f t="shared" ref="O7:U7" si="1">SUM(O$8:O$57)</f>
        <v>1724</v>
      </c>
      <c r="P7" s="133">
        <f t="shared" si="1"/>
        <v>0</v>
      </c>
      <c r="Q7" s="133">
        <f t="shared" si="1"/>
        <v>0</v>
      </c>
      <c r="R7" s="133">
        <f t="shared" si="1"/>
        <v>309008</v>
      </c>
      <c r="S7" s="133">
        <f t="shared" si="1"/>
        <v>1234485</v>
      </c>
      <c r="T7" s="133">
        <f t="shared" si="1"/>
        <v>33</v>
      </c>
      <c r="U7" s="133">
        <f t="shared" si="1"/>
        <v>132721</v>
      </c>
      <c r="V7" s="133">
        <f t="shared" ref="V7:AD7" si="2">+SUM(D7,M7)</f>
        <v>2788085</v>
      </c>
      <c r="W7" s="133">
        <f t="shared" si="2"/>
        <v>2073296</v>
      </c>
      <c r="X7" s="133">
        <f t="shared" si="2"/>
        <v>405183</v>
      </c>
      <c r="Y7" s="133">
        <f t="shared" si="2"/>
        <v>2270</v>
      </c>
      <c r="Z7" s="133">
        <f t="shared" si="2"/>
        <v>373200</v>
      </c>
      <c r="AA7" s="133">
        <f t="shared" si="2"/>
        <v>1277644</v>
      </c>
      <c r="AB7" s="133">
        <f t="shared" si="2"/>
        <v>6781122</v>
      </c>
      <c r="AC7" s="133">
        <f t="shared" si="2"/>
        <v>14999</v>
      </c>
      <c r="AD7" s="133">
        <f t="shared" si="2"/>
        <v>714789</v>
      </c>
      <c r="AE7" s="133">
        <f>SUM(AF7,+AK7)</f>
        <v>2134807</v>
      </c>
      <c r="AF7" s="133">
        <f>SUM(AG7:AJ7)</f>
        <v>2129428</v>
      </c>
      <c r="AG7" s="133">
        <f>SUM(AG$8:AG$57)</f>
        <v>0</v>
      </c>
      <c r="AH7" s="133">
        <f>SUM(AH$8:AH$57)</f>
        <v>1989958</v>
      </c>
      <c r="AI7" s="133">
        <f>SUM(AI$8:AI$57)</f>
        <v>102061</v>
      </c>
      <c r="AJ7" s="133">
        <f>SUM(AJ$8:AJ$57)</f>
        <v>37409</v>
      </c>
      <c r="AK7" s="133">
        <f>SUM(AK$8:AK$57)</f>
        <v>5379</v>
      </c>
      <c r="AL7" s="136" t="s">
        <v>311</v>
      </c>
      <c r="AM7" s="133">
        <f>SUM(AN7,AS7,AW7,AX7,BD7)</f>
        <v>5450579</v>
      </c>
      <c r="AN7" s="133">
        <f>SUM(AO7:AR7)</f>
        <v>1113202</v>
      </c>
      <c r="AO7" s="133">
        <f>SUM(AO$8:AO$57)</f>
        <v>476700</v>
      </c>
      <c r="AP7" s="133">
        <f>SUM(AP$8:AP$57)</f>
        <v>36440</v>
      </c>
      <c r="AQ7" s="133">
        <f>SUM(AQ$8:AQ$57)</f>
        <v>523977</v>
      </c>
      <c r="AR7" s="133">
        <f>SUM(AR$8:AR$57)</f>
        <v>76085</v>
      </c>
      <c r="AS7" s="133">
        <f>SUM(AT7:AV7)</f>
        <v>1056412</v>
      </c>
      <c r="AT7" s="133">
        <f>SUM(AT$8:AT$57)</f>
        <v>47183</v>
      </c>
      <c r="AU7" s="133">
        <f>SUM(AU$8:AU$57)</f>
        <v>899434</v>
      </c>
      <c r="AV7" s="133">
        <f>SUM(AV$8:AV$57)</f>
        <v>109795</v>
      </c>
      <c r="AW7" s="133">
        <f>SUM(AW$8:AW$57)</f>
        <v>25984</v>
      </c>
      <c r="AX7" s="133">
        <f>SUM(AY7:BB7)</f>
        <v>3245023</v>
      </c>
      <c r="AY7" s="133">
        <f>SUM(AY$8:AY$57)</f>
        <v>337080</v>
      </c>
      <c r="AZ7" s="133">
        <f>SUM(AZ$8:AZ$57)</f>
        <v>2616733</v>
      </c>
      <c r="BA7" s="133">
        <f>SUM(BA$8:BA$57)</f>
        <v>236302</v>
      </c>
      <c r="BB7" s="133">
        <f>SUM(BB$8:BB$57)</f>
        <v>54908</v>
      </c>
      <c r="BC7" s="136" t="s">
        <v>312</v>
      </c>
      <c r="BD7" s="133">
        <f>SUM(BD$8:BD$57)</f>
        <v>9958</v>
      </c>
      <c r="BE7" s="133">
        <f>SUM(BE$8:BE$57)</f>
        <v>305850</v>
      </c>
      <c r="BF7" s="133">
        <f>SUM(AE7,+AM7,+BE7)</f>
        <v>7891236</v>
      </c>
      <c r="BG7" s="133">
        <f>SUM(BH7,+BM7)</f>
        <v>81713</v>
      </c>
      <c r="BH7" s="133">
        <f>SUM(BI7:BL7)</f>
        <v>81713</v>
      </c>
      <c r="BI7" s="133">
        <f>SUM(BI$8:BI$57)</f>
        <v>0</v>
      </c>
      <c r="BJ7" s="133">
        <f>SUM(BJ$8:BJ$57)</f>
        <v>44330</v>
      </c>
      <c r="BK7" s="133">
        <f>SUM(BK$8:BK$57)</f>
        <v>0</v>
      </c>
      <c r="BL7" s="133">
        <f>SUM(BL$8:BL$57)</f>
        <v>37383</v>
      </c>
      <c r="BM7" s="133">
        <f>SUM(BM$8:BM$57)</f>
        <v>0</v>
      </c>
      <c r="BN7" s="136" t="s">
        <v>311</v>
      </c>
      <c r="BO7" s="133">
        <f>SUM(BP7,BU7,BY7,BZ7,CF7)</f>
        <v>1514520</v>
      </c>
      <c r="BP7" s="133">
        <f>SUM(BQ7:BT7)</f>
        <v>315371</v>
      </c>
      <c r="BQ7" s="133">
        <f>SUM(BQ$8:BQ$57)</f>
        <v>251567</v>
      </c>
      <c r="BR7" s="133">
        <f>SUM(BR$8:BR$57)</f>
        <v>32421</v>
      </c>
      <c r="BS7" s="133">
        <f>SUM(BS$8:BS$57)</f>
        <v>31323</v>
      </c>
      <c r="BT7" s="133">
        <f>SUM(BT$8:BT$57)</f>
        <v>60</v>
      </c>
      <c r="BU7" s="133">
        <f>SUM(BV7:BX7)</f>
        <v>185036</v>
      </c>
      <c r="BV7" s="133">
        <f>SUM(BV$8:BV$57)</f>
        <v>2642</v>
      </c>
      <c r="BW7" s="133">
        <f>SUM(BW$8:BW$57)</f>
        <v>182394</v>
      </c>
      <c r="BX7" s="133">
        <f>SUM(BX$8:BX$57)</f>
        <v>0</v>
      </c>
      <c r="BY7" s="133">
        <f>SUM(BY$8:BY$57)</f>
        <v>246</v>
      </c>
      <c r="BZ7" s="133">
        <f>SUM(CA7:CD7)</f>
        <v>1013867</v>
      </c>
      <c r="CA7" s="133">
        <f>SUM(CA$8:CA$57)</f>
        <v>376946</v>
      </c>
      <c r="CB7" s="133">
        <f>SUM(CB$8:CB$57)</f>
        <v>270667</v>
      </c>
      <c r="CC7" s="133">
        <f>SUM(CC$8:CC$57)</f>
        <v>1245</v>
      </c>
      <c r="CD7" s="133">
        <f>SUM(CD$8:CD$57)</f>
        <v>365009</v>
      </c>
      <c r="CE7" s="136" t="s">
        <v>311</v>
      </c>
      <c r="CF7" s="133">
        <f>SUM(CF$8:CF$57)</f>
        <v>0</v>
      </c>
      <c r="CG7" s="133">
        <f>SUM(CG$8:CG$57)</f>
        <v>81738</v>
      </c>
      <c r="CH7" s="133">
        <f>SUM(BG7,+BO7,+CG7)</f>
        <v>1677971</v>
      </c>
      <c r="CI7" s="133">
        <f t="shared" ref="CI7:CO7" si="3">SUM(AE7,+BG7)</f>
        <v>2216520</v>
      </c>
      <c r="CJ7" s="133">
        <f>SUM(AF7,+BH7)</f>
        <v>2211141</v>
      </c>
      <c r="CK7" s="133">
        <f t="shared" si="3"/>
        <v>0</v>
      </c>
      <c r="CL7" s="133">
        <f t="shared" si="3"/>
        <v>2034288</v>
      </c>
      <c r="CM7" s="133">
        <f t="shared" si="3"/>
        <v>102061</v>
      </c>
      <c r="CN7" s="133">
        <f t="shared" si="3"/>
        <v>74792</v>
      </c>
      <c r="CO7" s="133">
        <f t="shared" si="3"/>
        <v>5379</v>
      </c>
      <c r="CP7" s="136" t="s">
        <v>311</v>
      </c>
      <c r="CQ7" s="133">
        <f t="shared" ref="CQ7:DF7" si="4">SUM(AM7,+BO7)</f>
        <v>6965099</v>
      </c>
      <c r="CR7" s="133">
        <f t="shared" si="4"/>
        <v>1428573</v>
      </c>
      <c r="CS7" s="133">
        <f t="shared" si="4"/>
        <v>728267</v>
      </c>
      <c r="CT7" s="133">
        <f t="shared" si="4"/>
        <v>68861</v>
      </c>
      <c r="CU7" s="133">
        <f t="shared" si="4"/>
        <v>555300</v>
      </c>
      <c r="CV7" s="133">
        <f t="shared" si="4"/>
        <v>76145</v>
      </c>
      <c r="CW7" s="133">
        <f t="shared" si="4"/>
        <v>1241448</v>
      </c>
      <c r="CX7" s="133">
        <f t="shared" si="4"/>
        <v>49825</v>
      </c>
      <c r="CY7" s="133">
        <f t="shared" si="4"/>
        <v>1081828</v>
      </c>
      <c r="CZ7" s="133">
        <f t="shared" si="4"/>
        <v>109795</v>
      </c>
      <c r="DA7" s="133">
        <f t="shared" si="4"/>
        <v>26230</v>
      </c>
      <c r="DB7" s="133">
        <f t="shared" si="4"/>
        <v>4258890</v>
      </c>
      <c r="DC7" s="133">
        <f t="shared" si="4"/>
        <v>714026</v>
      </c>
      <c r="DD7" s="133">
        <f t="shared" si="4"/>
        <v>2887400</v>
      </c>
      <c r="DE7" s="133">
        <f t="shared" si="4"/>
        <v>237547</v>
      </c>
      <c r="DF7" s="133">
        <f t="shared" si="4"/>
        <v>419917</v>
      </c>
      <c r="DG7" s="136" t="s">
        <v>311</v>
      </c>
      <c r="DH7" s="133">
        <f>SUM(BD7,+CF7)</f>
        <v>9958</v>
      </c>
      <c r="DI7" s="133">
        <f>SUM(BE7,+CG7)</f>
        <v>387588</v>
      </c>
      <c r="DJ7" s="133">
        <f>SUM(BF7,+CH7)</f>
        <v>9569207</v>
      </c>
    </row>
    <row r="8" spans="1:114" ht="13.5" customHeight="1" x14ac:dyDescent="0.15">
      <c r="A8" s="114" t="s">
        <v>28</v>
      </c>
      <c r="B8" s="115" t="s">
        <v>360</v>
      </c>
      <c r="C8" s="114" t="s">
        <v>361</v>
      </c>
      <c r="D8" s="116">
        <f>SUM(E8,+L8)</f>
        <v>248307</v>
      </c>
      <c r="E8" s="116">
        <f>SUM(F8:I8)+K8</f>
        <v>248307</v>
      </c>
      <c r="F8" s="116">
        <v>0</v>
      </c>
      <c r="G8" s="116">
        <v>0</v>
      </c>
      <c r="H8" s="116">
        <v>0</v>
      </c>
      <c r="I8" s="116">
        <v>248307</v>
      </c>
      <c r="J8" s="116">
        <v>539245</v>
      </c>
      <c r="K8" s="116">
        <v>0</v>
      </c>
      <c r="L8" s="116">
        <v>0</v>
      </c>
      <c r="M8" s="116">
        <f>SUM(N8,+U8)</f>
        <v>280468</v>
      </c>
      <c r="N8" s="116">
        <f>SUM(O8:R8,T8)</f>
        <v>213831</v>
      </c>
      <c r="O8" s="116">
        <v>0</v>
      </c>
      <c r="P8" s="116">
        <v>0</v>
      </c>
      <c r="Q8" s="116">
        <v>0</v>
      </c>
      <c r="R8" s="116">
        <v>213831</v>
      </c>
      <c r="S8" s="116">
        <v>529992</v>
      </c>
      <c r="T8" s="116">
        <v>0</v>
      </c>
      <c r="U8" s="116">
        <v>66637</v>
      </c>
      <c r="V8" s="116">
        <f>+SUM(D8,M8)</f>
        <v>528775</v>
      </c>
      <c r="W8" s="116">
        <f>+SUM(E8,N8)</f>
        <v>462138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462138</v>
      </c>
      <c r="AB8" s="116">
        <f>+SUM(J8,S8)</f>
        <v>1069237</v>
      </c>
      <c r="AC8" s="116">
        <f>+SUM(K8,T8)</f>
        <v>0</v>
      </c>
      <c r="AD8" s="116">
        <f>+SUM(L8,U8)</f>
        <v>66637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394</v>
      </c>
      <c r="AM8" s="116">
        <f>SUM(AN8,AS8,AW8,AX8,BD8)</f>
        <v>716738</v>
      </c>
      <c r="AN8" s="116">
        <f>SUM(AO8:AR8)</f>
        <v>163124</v>
      </c>
      <c r="AO8" s="116">
        <v>39801</v>
      </c>
      <c r="AP8" s="116">
        <v>28459</v>
      </c>
      <c r="AQ8" s="116">
        <v>89690</v>
      </c>
      <c r="AR8" s="116">
        <v>5174</v>
      </c>
      <c r="AS8" s="116">
        <f>SUM(AT8:AV8)</f>
        <v>52465</v>
      </c>
      <c r="AT8" s="116">
        <v>33422</v>
      </c>
      <c r="AU8" s="116">
        <v>19043</v>
      </c>
      <c r="AV8" s="116">
        <v>0</v>
      </c>
      <c r="AW8" s="116">
        <v>25984</v>
      </c>
      <c r="AX8" s="116">
        <f>SUM(AY8:BB8)</f>
        <v>475165</v>
      </c>
      <c r="AY8" s="116">
        <v>88538</v>
      </c>
      <c r="AZ8" s="116">
        <v>357874</v>
      </c>
      <c r="BA8" s="116">
        <v>22084</v>
      </c>
      <c r="BB8" s="116">
        <v>6669</v>
      </c>
      <c r="BC8" s="117" t="s">
        <v>394</v>
      </c>
      <c r="BD8" s="116">
        <v>0</v>
      </c>
      <c r="BE8" s="116">
        <v>70814</v>
      </c>
      <c r="BF8" s="116">
        <f>SUM(AE8,+AM8,+BE8)</f>
        <v>787552</v>
      </c>
      <c r="BG8" s="116">
        <f>SUM(BH8,+BM8)</f>
        <v>44330</v>
      </c>
      <c r="BH8" s="116">
        <f>SUM(BI8:BL8)</f>
        <v>44330</v>
      </c>
      <c r="BI8" s="116">
        <v>0</v>
      </c>
      <c r="BJ8" s="116">
        <v>44330</v>
      </c>
      <c r="BK8" s="116">
        <v>0</v>
      </c>
      <c r="BL8" s="116">
        <v>0</v>
      </c>
      <c r="BM8" s="116">
        <v>0</v>
      </c>
      <c r="BN8" s="117" t="s">
        <v>394</v>
      </c>
      <c r="BO8" s="116">
        <f>SUM(BP8,BU8,BY8,BZ8,CF8)</f>
        <v>766130</v>
      </c>
      <c r="BP8" s="116">
        <f>SUM(BQ8:BT8)</f>
        <v>75123</v>
      </c>
      <c r="BQ8" s="116">
        <v>45022</v>
      </c>
      <c r="BR8" s="116">
        <v>7706</v>
      </c>
      <c r="BS8" s="116">
        <v>22335</v>
      </c>
      <c r="BT8" s="116">
        <v>60</v>
      </c>
      <c r="BU8" s="116">
        <f>SUM(BV8:BX8)</f>
        <v>71679</v>
      </c>
      <c r="BV8" s="116">
        <v>1031</v>
      </c>
      <c r="BW8" s="116">
        <v>70648</v>
      </c>
      <c r="BX8" s="116">
        <v>0</v>
      </c>
      <c r="BY8" s="116">
        <v>246</v>
      </c>
      <c r="BZ8" s="116">
        <f>SUM(CA8:CD8)</f>
        <v>619082</v>
      </c>
      <c r="CA8" s="116">
        <v>175962</v>
      </c>
      <c r="CB8" s="116">
        <v>120080</v>
      </c>
      <c r="CC8" s="116">
        <v>1245</v>
      </c>
      <c r="CD8" s="116">
        <v>321795</v>
      </c>
      <c r="CE8" s="117" t="s">
        <v>394</v>
      </c>
      <c r="CF8" s="116">
        <v>0</v>
      </c>
      <c r="CG8" s="116">
        <v>0</v>
      </c>
      <c r="CH8" s="116">
        <f>SUM(BG8,+BO8,+CG8)</f>
        <v>810460</v>
      </c>
      <c r="CI8" s="116">
        <f>SUM(AE8,+BG8)</f>
        <v>44330</v>
      </c>
      <c r="CJ8" s="116">
        <f>SUM(AF8,+BH8)</f>
        <v>44330</v>
      </c>
      <c r="CK8" s="116">
        <f>SUM(AG8,+BI8)</f>
        <v>0</v>
      </c>
      <c r="CL8" s="116">
        <f>SUM(AH8,+BJ8)</f>
        <v>44330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394</v>
      </c>
      <c r="CQ8" s="116">
        <f>SUM(AM8,+BO8)</f>
        <v>1482868</v>
      </c>
      <c r="CR8" s="116">
        <f>SUM(AN8,+BP8)</f>
        <v>238247</v>
      </c>
      <c r="CS8" s="116">
        <f>SUM(AO8,+BQ8)</f>
        <v>84823</v>
      </c>
      <c r="CT8" s="116">
        <f>SUM(AP8,+BR8)</f>
        <v>36165</v>
      </c>
      <c r="CU8" s="116">
        <f>SUM(AQ8,+BS8)</f>
        <v>112025</v>
      </c>
      <c r="CV8" s="116">
        <f>SUM(AR8,+BT8)</f>
        <v>5234</v>
      </c>
      <c r="CW8" s="116">
        <f>SUM(AS8,+BU8)</f>
        <v>124144</v>
      </c>
      <c r="CX8" s="116">
        <f>SUM(AT8,+BV8)</f>
        <v>34453</v>
      </c>
      <c r="CY8" s="116">
        <f>SUM(AU8,+BW8)</f>
        <v>89691</v>
      </c>
      <c r="CZ8" s="116">
        <f>SUM(AV8,+BX8)</f>
        <v>0</v>
      </c>
      <c r="DA8" s="116">
        <f>SUM(AW8,+BY8)</f>
        <v>26230</v>
      </c>
      <c r="DB8" s="116">
        <f>SUM(AX8,+BZ8)</f>
        <v>1094247</v>
      </c>
      <c r="DC8" s="116">
        <f>SUM(AY8,+CA8)</f>
        <v>264500</v>
      </c>
      <c r="DD8" s="116">
        <f>SUM(AZ8,+CB8)</f>
        <v>477954</v>
      </c>
      <c r="DE8" s="116">
        <f>SUM(BA8,+CC8)</f>
        <v>23329</v>
      </c>
      <c r="DF8" s="116">
        <f>SUM(BB8,+CD8)</f>
        <v>328464</v>
      </c>
      <c r="DG8" s="117" t="s">
        <v>394</v>
      </c>
      <c r="DH8" s="116">
        <f>SUM(BD8,+CF8)</f>
        <v>0</v>
      </c>
      <c r="DI8" s="116">
        <f>SUM(BE8,+CG8)</f>
        <v>70814</v>
      </c>
      <c r="DJ8" s="116">
        <f>SUM(BF8,+CH8)</f>
        <v>1598012</v>
      </c>
    </row>
    <row r="9" spans="1:114" ht="13.5" customHeight="1" x14ac:dyDescent="0.15">
      <c r="A9" s="114" t="s">
        <v>28</v>
      </c>
      <c r="B9" s="115" t="s">
        <v>334</v>
      </c>
      <c r="C9" s="114" t="s">
        <v>335</v>
      </c>
      <c r="D9" s="116">
        <f>SUM(E9,+L9)</f>
        <v>1525353</v>
      </c>
      <c r="E9" s="116">
        <f>SUM(F9:I9)+K9</f>
        <v>1098243</v>
      </c>
      <c r="F9" s="116">
        <v>387485</v>
      </c>
      <c r="G9" s="116">
        <v>2270</v>
      </c>
      <c r="H9" s="116">
        <v>373200</v>
      </c>
      <c r="I9" s="116">
        <v>334361</v>
      </c>
      <c r="J9" s="116">
        <v>2480923</v>
      </c>
      <c r="K9" s="116">
        <v>927</v>
      </c>
      <c r="L9" s="116">
        <v>427110</v>
      </c>
      <c r="M9" s="116">
        <f>SUM(N9,+U9)</f>
        <v>145369</v>
      </c>
      <c r="N9" s="116">
        <f>SUM(O9:R9,T9)</f>
        <v>79285</v>
      </c>
      <c r="O9" s="116">
        <v>0</v>
      </c>
      <c r="P9" s="116">
        <v>0</v>
      </c>
      <c r="Q9" s="116">
        <v>0</v>
      </c>
      <c r="R9" s="116">
        <v>79252</v>
      </c>
      <c r="S9" s="116">
        <v>498425</v>
      </c>
      <c r="T9" s="116">
        <v>33</v>
      </c>
      <c r="U9" s="116">
        <v>66084</v>
      </c>
      <c r="V9" s="116">
        <f>+SUM(D9,M9)</f>
        <v>1670722</v>
      </c>
      <c r="W9" s="116">
        <f>+SUM(E9,N9)</f>
        <v>1177528</v>
      </c>
      <c r="X9" s="116">
        <f>+SUM(F9,O9)</f>
        <v>387485</v>
      </c>
      <c r="Y9" s="116">
        <f>+SUM(G9,P9)</f>
        <v>2270</v>
      </c>
      <c r="Z9" s="116">
        <f>+SUM(H9,Q9)</f>
        <v>373200</v>
      </c>
      <c r="AA9" s="116">
        <f>+SUM(I9,R9)</f>
        <v>413613</v>
      </c>
      <c r="AB9" s="116">
        <f>+SUM(J9,S9)</f>
        <v>2979348</v>
      </c>
      <c r="AC9" s="116">
        <f>+SUM(K9,T9)</f>
        <v>960</v>
      </c>
      <c r="AD9" s="116">
        <f>+SUM(L9,U9)</f>
        <v>493194</v>
      </c>
      <c r="AE9" s="116">
        <f>SUM(AF9,+AK9)</f>
        <v>1641861</v>
      </c>
      <c r="AF9" s="116">
        <f>SUM(AG9:AJ9)</f>
        <v>1641861</v>
      </c>
      <c r="AG9" s="116">
        <v>0</v>
      </c>
      <c r="AH9" s="116">
        <v>1586922</v>
      </c>
      <c r="AI9" s="116">
        <v>17556</v>
      </c>
      <c r="AJ9" s="116">
        <v>37383</v>
      </c>
      <c r="AK9" s="116">
        <v>0</v>
      </c>
      <c r="AL9" s="117" t="s">
        <v>394</v>
      </c>
      <c r="AM9" s="116">
        <f>SUM(AN9,AS9,AW9,AX9,BD9)</f>
        <v>2279399</v>
      </c>
      <c r="AN9" s="116">
        <f>SUM(AO9:AR9)</f>
        <v>627355</v>
      </c>
      <c r="AO9" s="116">
        <v>184159</v>
      </c>
      <c r="AP9" s="116">
        <v>7981</v>
      </c>
      <c r="AQ9" s="116">
        <v>364304</v>
      </c>
      <c r="AR9" s="116">
        <v>70911</v>
      </c>
      <c r="AS9" s="116">
        <f>SUM(AT9:AV9)</f>
        <v>597431</v>
      </c>
      <c r="AT9" s="116">
        <v>13761</v>
      </c>
      <c r="AU9" s="116">
        <v>499574</v>
      </c>
      <c r="AV9" s="116">
        <v>84096</v>
      </c>
      <c r="AW9" s="116">
        <v>0</v>
      </c>
      <c r="AX9" s="116">
        <f>SUM(AY9:BB9)</f>
        <v>1054613</v>
      </c>
      <c r="AY9" s="116">
        <v>144525</v>
      </c>
      <c r="AZ9" s="116">
        <v>769283</v>
      </c>
      <c r="BA9" s="116">
        <v>140805</v>
      </c>
      <c r="BB9" s="116">
        <v>0</v>
      </c>
      <c r="BC9" s="117" t="s">
        <v>394</v>
      </c>
      <c r="BD9" s="116">
        <v>0</v>
      </c>
      <c r="BE9" s="116">
        <v>85016</v>
      </c>
      <c r="BF9" s="116">
        <f>SUM(AE9,+AM9,+BE9)</f>
        <v>4006276</v>
      </c>
      <c r="BG9" s="116">
        <f>SUM(BH9,+BM9)</f>
        <v>37383</v>
      </c>
      <c r="BH9" s="116">
        <f>SUM(BI9:BL9)</f>
        <v>37383</v>
      </c>
      <c r="BI9" s="116">
        <v>0</v>
      </c>
      <c r="BJ9" s="116">
        <v>0</v>
      </c>
      <c r="BK9" s="116">
        <v>0</v>
      </c>
      <c r="BL9" s="116">
        <v>37383</v>
      </c>
      <c r="BM9" s="116">
        <v>0</v>
      </c>
      <c r="BN9" s="117" t="s">
        <v>394</v>
      </c>
      <c r="BO9" s="116">
        <f>SUM(BP9,BU9,BY9,BZ9,CF9)</f>
        <v>524673</v>
      </c>
      <c r="BP9" s="116">
        <f>SUM(BQ9:BT9)</f>
        <v>240248</v>
      </c>
      <c r="BQ9" s="116">
        <v>206545</v>
      </c>
      <c r="BR9" s="116">
        <v>24715</v>
      </c>
      <c r="BS9" s="116">
        <v>8988</v>
      </c>
      <c r="BT9" s="116">
        <v>0</v>
      </c>
      <c r="BU9" s="116">
        <f>SUM(BV9:BX9)</f>
        <v>113357</v>
      </c>
      <c r="BV9" s="116">
        <v>1611</v>
      </c>
      <c r="BW9" s="116">
        <v>111746</v>
      </c>
      <c r="BX9" s="116">
        <v>0</v>
      </c>
      <c r="BY9" s="116">
        <v>0</v>
      </c>
      <c r="BZ9" s="116">
        <f>SUM(CA9:CD9)</f>
        <v>171068</v>
      </c>
      <c r="CA9" s="116">
        <v>146481</v>
      </c>
      <c r="CB9" s="116">
        <v>24587</v>
      </c>
      <c r="CC9" s="116">
        <v>0</v>
      </c>
      <c r="CD9" s="116">
        <v>0</v>
      </c>
      <c r="CE9" s="117" t="s">
        <v>394</v>
      </c>
      <c r="CF9" s="116">
        <v>0</v>
      </c>
      <c r="CG9" s="116">
        <v>81738</v>
      </c>
      <c r="CH9" s="116">
        <f>SUM(BG9,+BO9,+CG9)</f>
        <v>643794</v>
      </c>
      <c r="CI9" s="116">
        <f>SUM(AE9,+BG9)</f>
        <v>1679244</v>
      </c>
      <c r="CJ9" s="116">
        <f>SUM(AF9,+BH9)</f>
        <v>1679244</v>
      </c>
      <c r="CK9" s="116">
        <f>SUM(AG9,+BI9)</f>
        <v>0</v>
      </c>
      <c r="CL9" s="116">
        <f>SUM(AH9,+BJ9)</f>
        <v>1586922</v>
      </c>
      <c r="CM9" s="116">
        <f>SUM(AI9,+BK9)</f>
        <v>17556</v>
      </c>
      <c r="CN9" s="116">
        <f>SUM(AJ9,+BL9)</f>
        <v>74766</v>
      </c>
      <c r="CO9" s="116">
        <f>SUM(AK9,+BM9)</f>
        <v>0</v>
      </c>
      <c r="CP9" s="117" t="s">
        <v>394</v>
      </c>
      <c r="CQ9" s="116">
        <f>SUM(AM9,+BO9)</f>
        <v>2804072</v>
      </c>
      <c r="CR9" s="116">
        <f>SUM(AN9,+BP9)</f>
        <v>867603</v>
      </c>
      <c r="CS9" s="116">
        <f>SUM(AO9,+BQ9)</f>
        <v>390704</v>
      </c>
      <c r="CT9" s="116">
        <f>SUM(AP9,+BR9)</f>
        <v>32696</v>
      </c>
      <c r="CU9" s="116">
        <f>SUM(AQ9,+BS9)</f>
        <v>373292</v>
      </c>
      <c r="CV9" s="116">
        <f>SUM(AR9,+BT9)</f>
        <v>70911</v>
      </c>
      <c r="CW9" s="116">
        <f>SUM(AS9,+BU9)</f>
        <v>710788</v>
      </c>
      <c r="CX9" s="116">
        <f>SUM(AT9,+BV9)</f>
        <v>15372</v>
      </c>
      <c r="CY9" s="116">
        <f>SUM(AU9,+BW9)</f>
        <v>611320</v>
      </c>
      <c r="CZ9" s="116">
        <f>SUM(AV9,+BX9)</f>
        <v>84096</v>
      </c>
      <c r="DA9" s="116">
        <f>SUM(AW9,+BY9)</f>
        <v>0</v>
      </c>
      <c r="DB9" s="116">
        <f>SUM(AX9,+BZ9)</f>
        <v>1225681</v>
      </c>
      <c r="DC9" s="116">
        <f>SUM(AY9,+CA9)</f>
        <v>291006</v>
      </c>
      <c r="DD9" s="116">
        <f>SUM(AZ9,+CB9)</f>
        <v>793870</v>
      </c>
      <c r="DE9" s="116">
        <f>SUM(BA9,+CC9)</f>
        <v>140805</v>
      </c>
      <c r="DF9" s="116">
        <f>SUM(BB9,+CD9)</f>
        <v>0</v>
      </c>
      <c r="DG9" s="117" t="s">
        <v>394</v>
      </c>
      <c r="DH9" s="116">
        <f>SUM(BD9,+CF9)</f>
        <v>0</v>
      </c>
      <c r="DI9" s="116">
        <f>SUM(BE9,+CG9)</f>
        <v>166754</v>
      </c>
      <c r="DJ9" s="116">
        <f>SUM(BF9,+CH9)</f>
        <v>4650070</v>
      </c>
    </row>
    <row r="10" spans="1:114" ht="13.5" customHeight="1" x14ac:dyDescent="0.15">
      <c r="A10" s="114" t="s">
        <v>28</v>
      </c>
      <c r="B10" s="115" t="s">
        <v>364</v>
      </c>
      <c r="C10" s="114" t="s">
        <v>365</v>
      </c>
      <c r="D10" s="116">
        <f>SUM(E10,+L10)</f>
        <v>230002</v>
      </c>
      <c r="E10" s="116">
        <f>SUM(F10:I10)+K10</f>
        <v>197567</v>
      </c>
      <c r="F10" s="116">
        <v>0</v>
      </c>
      <c r="G10" s="116">
        <v>0</v>
      </c>
      <c r="H10" s="116">
        <v>0</v>
      </c>
      <c r="I10" s="116">
        <v>197482</v>
      </c>
      <c r="J10" s="116">
        <v>551369</v>
      </c>
      <c r="K10" s="116">
        <v>85</v>
      </c>
      <c r="L10" s="116">
        <v>32435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230002</v>
      </c>
      <c r="W10" s="116">
        <f>+SUM(E10,N10)</f>
        <v>197567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197482</v>
      </c>
      <c r="AB10" s="116">
        <f>+SUM(J10,S10)</f>
        <v>551369</v>
      </c>
      <c r="AC10" s="116">
        <f>+SUM(K10,T10)</f>
        <v>85</v>
      </c>
      <c r="AD10" s="116">
        <f>+SUM(L10,U10)</f>
        <v>32435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394</v>
      </c>
      <c r="AM10" s="116">
        <f>SUM(AN10,AS10,AW10,AX10,BD10)</f>
        <v>723892</v>
      </c>
      <c r="AN10" s="116">
        <f>SUM(AO10:AR10)</f>
        <v>110742</v>
      </c>
      <c r="AO10" s="116">
        <v>40759</v>
      </c>
      <c r="AP10" s="116">
        <v>0</v>
      </c>
      <c r="AQ10" s="116">
        <v>69983</v>
      </c>
      <c r="AR10" s="116">
        <v>0</v>
      </c>
      <c r="AS10" s="116">
        <f>SUM(AT10:AV10)</f>
        <v>67079</v>
      </c>
      <c r="AT10" s="116">
        <v>0</v>
      </c>
      <c r="AU10" s="116">
        <v>67079</v>
      </c>
      <c r="AV10" s="116">
        <v>0</v>
      </c>
      <c r="AW10" s="116">
        <v>0</v>
      </c>
      <c r="AX10" s="116">
        <f>SUM(AY10:BB10)</f>
        <v>536113</v>
      </c>
      <c r="AY10" s="116">
        <v>0</v>
      </c>
      <c r="AZ10" s="116">
        <v>451130</v>
      </c>
      <c r="BA10" s="116">
        <v>53570</v>
      </c>
      <c r="BB10" s="116">
        <v>31413</v>
      </c>
      <c r="BC10" s="117" t="s">
        <v>394</v>
      </c>
      <c r="BD10" s="116">
        <v>9958</v>
      </c>
      <c r="BE10" s="116">
        <v>57479</v>
      </c>
      <c r="BF10" s="116">
        <f>SUM(AE10,+AM10,+BE10)</f>
        <v>781371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394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394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394</v>
      </c>
      <c r="CQ10" s="116">
        <f>SUM(AM10,+BO10)</f>
        <v>723892</v>
      </c>
      <c r="CR10" s="116">
        <f>SUM(AN10,+BP10)</f>
        <v>110742</v>
      </c>
      <c r="CS10" s="116">
        <f>SUM(AO10,+BQ10)</f>
        <v>40759</v>
      </c>
      <c r="CT10" s="116">
        <f>SUM(AP10,+BR10)</f>
        <v>0</v>
      </c>
      <c r="CU10" s="116">
        <f>SUM(AQ10,+BS10)</f>
        <v>69983</v>
      </c>
      <c r="CV10" s="116">
        <f>SUM(AR10,+BT10)</f>
        <v>0</v>
      </c>
      <c r="CW10" s="116">
        <f>SUM(AS10,+BU10)</f>
        <v>67079</v>
      </c>
      <c r="CX10" s="116">
        <f>SUM(AT10,+BV10)</f>
        <v>0</v>
      </c>
      <c r="CY10" s="116">
        <f>SUM(AU10,+BW10)</f>
        <v>67079</v>
      </c>
      <c r="CZ10" s="116">
        <f>SUM(AV10,+BX10)</f>
        <v>0</v>
      </c>
      <c r="DA10" s="116">
        <f>SUM(AW10,+BY10)</f>
        <v>0</v>
      </c>
      <c r="DB10" s="116">
        <f>SUM(AX10,+BZ10)</f>
        <v>536113</v>
      </c>
      <c r="DC10" s="116">
        <f>SUM(AY10,+CA10)</f>
        <v>0</v>
      </c>
      <c r="DD10" s="116">
        <f>SUM(AZ10,+CB10)</f>
        <v>451130</v>
      </c>
      <c r="DE10" s="116">
        <f>SUM(BA10,+CC10)</f>
        <v>53570</v>
      </c>
      <c r="DF10" s="116">
        <f>SUM(BB10,+CD10)</f>
        <v>31413</v>
      </c>
      <c r="DG10" s="117" t="s">
        <v>394</v>
      </c>
      <c r="DH10" s="116">
        <f>SUM(BD10,+CF10)</f>
        <v>9958</v>
      </c>
      <c r="DI10" s="116">
        <f>SUM(BE10,+CG10)</f>
        <v>57479</v>
      </c>
      <c r="DJ10" s="116">
        <f>SUM(BF10,+CH10)</f>
        <v>781371</v>
      </c>
    </row>
    <row r="11" spans="1:114" ht="13.5" customHeight="1" x14ac:dyDescent="0.15">
      <c r="A11" s="114" t="s">
        <v>28</v>
      </c>
      <c r="B11" s="115" t="s">
        <v>346</v>
      </c>
      <c r="C11" s="114" t="s">
        <v>347</v>
      </c>
      <c r="D11" s="116">
        <f>SUM(E11,+L11)</f>
        <v>178297</v>
      </c>
      <c r="E11" s="116">
        <f>SUM(F11:I11)+K11</f>
        <v>178297</v>
      </c>
      <c r="F11" s="116">
        <v>15974</v>
      </c>
      <c r="G11" s="116">
        <v>0</v>
      </c>
      <c r="H11" s="116">
        <v>0</v>
      </c>
      <c r="I11" s="116">
        <v>162323</v>
      </c>
      <c r="J11" s="116">
        <v>1223470</v>
      </c>
      <c r="K11" s="116">
        <v>0</v>
      </c>
      <c r="L11" s="116">
        <v>0</v>
      </c>
      <c r="M11" s="116">
        <f>SUM(N11,+U11)</f>
        <v>1724</v>
      </c>
      <c r="N11" s="116">
        <f>SUM(O11:R11,T11)</f>
        <v>1724</v>
      </c>
      <c r="O11" s="116">
        <v>1724</v>
      </c>
      <c r="P11" s="116">
        <v>0</v>
      </c>
      <c r="Q11" s="116">
        <v>0</v>
      </c>
      <c r="R11" s="116">
        <v>0</v>
      </c>
      <c r="S11" s="116">
        <v>3448</v>
      </c>
      <c r="T11" s="116">
        <v>0</v>
      </c>
      <c r="U11" s="116">
        <v>0</v>
      </c>
      <c r="V11" s="116">
        <f>+SUM(D11,M11)</f>
        <v>180021</v>
      </c>
      <c r="W11" s="116">
        <f>+SUM(E11,N11)</f>
        <v>180021</v>
      </c>
      <c r="X11" s="116">
        <f>+SUM(F11,O11)</f>
        <v>17698</v>
      </c>
      <c r="Y11" s="116">
        <f>+SUM(G11,P11)</f>
        <v>0</v>
      </c>
      <c r="Z11" s="116">
        <f>+SUM(H11,Q11)</f>
        <v>0</v>
      </c>
      <c r="AA11" s="116">
        <f>+SUM(I11,R11)</f>
        <v>162323</v>
      </c>
      <c r="AB11" s="116">
        <f>+SUM(J11,S11)</f>
        <v>1226918</v>
      </c>
      <c r="AC11" s="116">
        <f>+SUM(K11,T11)</f>
        <v>0</v>
      </c>
      <c r="AD11" s="116">
        <f>+SUM(L11,U11)</f>
        <v>0</v>
      </c>
      <c r="AE11" s="116">
        <f>SUM(AF11,+AK11)</f>
        <v>478317</v>
      </c>
      <c r="AF11" s="116">
        <f>SUM(AG11:AJ11)</f>
        <v>475562</v>
      </c>
      <c r="AG11" s="116">
        <v>0</v>
      </c>
      <c r="AH11" s="116">
        <v>391031</v>
      </c>
      <c r="AI11" s="116">
        <v>84505</v>
      </c>
      <c r="AJ11" s="116">
        <v>26</v>
      </c>
      <c r="AK11" s="116">
        <v>2755</v>
      </c>
      <c r="AL11" s="117" t="s">
        <v>394</v>
      </c>
      <c r="AM11" s="116">
        <f>SUM(AN11,AS11,AW11,AX11,BD11)</f>
        <v>923450</v>
      </c>
      <c r="AN11" s="116">
        <f>SUM(AO11:AR11)</f>
        <v>204345</v>
      </c>
      <c r="AO11" s="116">
        <v>204345</v>
      </c>
      <c r="AP11" s="116">
        <v>0</v>
      </c>
      <c r="AQ11" s="116">
        <v>0</v>
      </c>
      <c r="AR11" s="116">
        <v>0</v>
      </c>
      <c r="AS11" s="116">
        <f>SUM(AT11:AV11)</f>
        <v>337752</v>
      </c>
      <c r="AT11" s="116">
        <v>0</v>
      </c>
      <c r="AU11" s="116">
        <v>312053</v>
      </c>
      <c r="AV11" s="116">
        <v>25699</v>
      </c>
      <c r="AW11" s="116">
        <v>0</v>
      </c>
      <c r="AX11" s="116">
        <f>SUM(AY11:BB11)</f>
        <v>381353</v>
      </c>
      <c r="AY11" s="116">
        <v>0</v>
      </c>
      <c r="AZ11" s="116">
        <v>361919</v>
      </c>
      <c r="BA11" s="116">
        <v>5227</v>
      </c>
      <c r="BB11" s="116">
        <v>14207</v>
      </c>
      <c r="BC11" s="117" t="s">
        <v>394</v>
      </c>
      <c r="BD11" s="116">
        <v>0</v>
      </c>
      <c r="BE11" s="116">
        <v>0</v>
      </c>
      <c r="BF11" s="116">
        <f>SUM(AE11,+AM11,+BE11)</f>
        <v>1401767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394</v>
      </c>
      <c r="BO11" s="116">
        <f>SUM(BP11,BU11,BY11,BZ11,CF11)</f>
        <v>5172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5172</v>
      </c>
      <c r="CA11" s="116">
        <v>0</v>
      </c>
      <c r="CB11" s="116">
        <v>0</v>
      </c>
      <c r="CC11" s="116">
        <v>0</v>
      </c>
      <c r="CD11" s="116">
        <v>5172</v>
      </c>
      <c r="CE11" s="117" t="s">
        <v>394</v>
      </c>
      <c r="CF11" s="116">
        <v>0</v>
      </c>
      <c r="CG11" s="116">
        <v>0</v>
      </c>
      <c r="CH11" s="116">
        <f>SUM(BG11,+BO11,+CG11)</f>
        <v>5172</v>
      </c>
      <c r="CI11" s="116">
        <f>SUM(AE11,+BG11)</f>
        <v>478317</v>
      </c>
      <c r="CJ11" s="116">
        <f>SUM(AF11,+BH11)</f>
        <v>475562</v>
      </c>
      <c r="CK11" s="116">
        <f>SUM(AG11,+BI11)</f>
        <v>0</v>
      </c>
      <c r="CL11" s="116">
        <f>SUM(AH11,+BJ11)</f>
        <v>391031</v>
      </c>
      <c r="CM11" s="116">
        <f>SUM(AI11,+BK11)</f>
        <v>84505</v>
      </c>
      <c r="CN11" s="116">
        <f>SUM(AJ11,+BL11)</f>
        <v>26</v>
      </c>
      <c r="CO11" s="116">
        <f>SUM(AK11,+BM11)</f>
        <v>2755</v>
      </c>
      <c r="CP11" s="117" t="s">
        <v>394</v>
      </c>
      <c r="CQ11" s="116">
        <f>SUM(AM11,+BO11)</f>
        <v>928622</v>
      </c>
      <c r="CR11" s="116">
        <f>SUM(AN11,+BP11)</f>
        <v>204345</v>
      </c>
      <c r="CS11" s="116">
        <f>SUM(AO11,+BQ11)</f>
        <v>204345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337752</v>
      </c>
      <c r="CX11" s="116">
        <f>SUM(AT11,+BV11)</f>
        <v>0</v>
      </c>
      <c r="CY11" s="116">
        <f>SUM(AU11,+BW11)</f>
        <v>312053</v>
      </c>
      <c r="CZ11" s="116">
        <f>SUM(AV11,+BX11)</f>
        <v>25699</v>
      </c>
      <c r="DA11" s="116">
        <f>SUM(AW11,+BY11)</f>
        <v>0</v>
      </c>
      <c r="DB11" s="116">
        <f>SUM(AX11,+BZ11)</f>
        <v>386525</v>
      </c>
      <c r="DC11" s="116">
        <f>SUM(AY11,+CA11)</f>
        <v>0</v>
      </c>
      <c r="DD11" s="116">
        <f>SUM(AZ11,+CB11)</f>
        <v>361919</v>
      </c>
      <c r="DE11" s="116">
        <f>SUM(BA11,+CC11)</f>
        <v>5227</v>
      </c>
      <c r="DF11" s="116">
        <f>SUM(BB11,+CD11)</f>
        <v>19379</v>
      </c>
      <c r="DG11" s="117" t="s">
        <v>394</v>
      </c>
      <c r="DH11" s="116">
        <f>SUM(BD11,+CF11)</f>
        <v>0</v>
      </c>
      <c r="DI11" s="116">
        <f>SUM(BE11,+CG11)</f>
        <v>0</v>
      </c>
      <c r="DJ11" s="116">
        <f>SUM(BF11,+CH11)</f>
        <v>1406939</v>
      </c>
    </row>
    <row r="12" spans="1:114" ht="13.5" customHeight="1" x14ac:dyDescent="0.15">
      <c r="A12" s="114" t="s">
        <v>28</v>
      </c>
      <c r="B12" s="115" t="s">
        <v>378</v>
      </c>
      <c r="C12" s="114" t="s">
        <v>379</v>
      </c>
      <c r="D12" s="116">
        <f>SUM(E12,+L12)</f>
        <v>22868</v>
      </c>
      <c r="E12" s="116">
        <f>SUM(F12:I12)+K12</f>
        <v>21226</v>
      </c>
      <c r="F12" s="116">
        <v>0</v>
      </c>
      <c r="G12" s="116">
        <v>0</v>
      </c>
      <c r="H12" s="116">
        <v>0</v>
      </c>
      <c r="I12" s="116">
        <v>7272</v>
      </c>
      <c r="J12" s="116">
        <v>291396</v>
      </c>
      <c r="K12" s="116">
        <v>13954</v>
      </c>
      <c r="L12" s="116">
        <v>1642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22868</v>
      </c>
      <c r="W12" s="116">
        <f>+SUM(E12,N12)</f>
        <v>21226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7272</v>
      </c>
      <c r="AB12" s="116">
        <f>+SUM(J12,S12)</f>
        <v>291396</v>
      </c>
      <c r="AC12" s="116">
        <f>+SUM(K12,T12)</f>
        <v>13954</v>
      </c>
      <c r="AD12" s="116">
        <f>+SUM(L12,U12)</f>
        <v>1642</v>
      </c>
      <c r="AE12" s="116">
        <f>SUM(AF12,+AK12)</f>
        <v>14629</v>
      </c>
      <c r="AF12" s="116">
        <f>SUM(AG12:AJ12)</f>
        <v>12005</v>
      </c>
      <c r="AG12" s="116">
        <v>0</v>
      </c>
      <c r="AH12" s="116">
        <v>12005</v>
      </c>
      <c r="AI12" s="116">
        <v>0</v>
      </c>
      <c r="AJ12" s="116">
        <v>0</v>
      </c>
      <c r="AK12" s="116">
        <v>2624</v>
      </c>
      <c r="AL12" s="117" t="s">
        <v>394</v>
      </c>
      <c r="AM12" s="116">
        <f>SUM(AN12,AS12,AW12,AX12,BD12)</f>
        <v>271610</v>
      </c>
      <c r="AN12" s="116">
        <f>SUM(AO12:AR12)</f>
        <v>7216</v>
      </c>
      <c r="AO12" s="116">
        <v>7216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264394</v>
      </c>
      <c r="AY12" s="116">
        <v>104017</v>
      </c>
      <c r="AZ12" s="116">
        <v>145761</v>
      </c>
      <c r="BA12" s="116">
        <v>14616</v>
      </c>
      <c r="BB12" s="116">
        <v>0</v>
      </c>
      <c r="BC12" s="117" t="s">
        <v>394</v>
      </c>
      <c r="BD12" s="116">
        <v>0</v>
      </c>
      <c r="BE12" s="116">
        <v>28025</v>
      </c>
      <c r="BF12" s="116">
        <f>SUM(AE12,+AM12,+BE12)</f>
        <v>314264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394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394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14629</v>
      </c>
      <c r="CJ12" s="116">
        <f>SUM(AF12,+BH12)</f>
        <v>12005</v>
      </c>
      <c r="CK12" s="116">
        <f>SUM(AG12,+BI12)</f>
        <v>0</v>
      </c>
      <c r="CL12" s="116">
        <f>SUM(AH12,+BJ12)</f>
        <v>12005</v>
      </c>
      <c r="CM12" s="116">
        <f>SUM(AI12,+BK12)</f>
        <v>0</v>
      </c>
      <c r="CN12" s="116">
        <f>SUM(AJ12,+BL12)</f>
        <v>0</v>
      </c>
      <c r="CO12" s="116">
        <f>SUM(AK12,+BM12)</f>
        <v>2624</v>
      </c>
      <c r="CP12" s="117" t="s">
        <v>394</v>
      </c>
      <c r="CQ12" s="116">
        <f>SUM(AM12,+BO12)</f>
        <v>271610</v>
      </c>
      <c r="CR12" s="116">
        <f>SUM(AN12,+BP12)</f>
        <v>7216</v>
      </c>
      <c r="CS12" s="116">
        <f>SUM(AO12,+BQ12)</f>
        <v>7216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264394</v>
      </c>
      <c r="DC12" s="116">
        <f>SUM(AY12,+CA12)</f>
        <v>104017</v>
      </c>
      <c r="DD12" s="116">
        <f>SUM(AZ12,+CB12)</f>
        <v>145761</v>
      </c>
      <c r="DE12" s="116">
        <f>SUM(BA12,+CC12)</f>
        <v>14616</v>
      </c>
      <c r="DF12" s="116">
        <f>SUM(BB12,+CD12)</f>
        <v>0</v>
      </c>
      <c r="DG12" s="117" t="s">
        <v>394</v>
      </c>
      <c r="DH12" s="116">
        <f>SUM(BD12,+CF12)</f>
        <v>0</v>
      </c>
      <c r="DI12" s="116">
        <f>SUM(BE12,+CG12)</f>
        <v>28025</v>
      </c>
      <c r="DJ12" s="116">
        <f>SUM(BF12,+CH12)</f>
        <v>314264</v>
      </c>
    </row>
    <row r="13" spans="1:114" ht="13.5" customHeight="1" x14ac:dyDescent="0.15">
      <c r="A13" s="114" t="s">
        <v>28</v>
      </c>
      <c r="B13" s="115" t="s">
        <v>366</v>
      </c>
      <c r="C13" s="114" t="s">
        <v>367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15925</v>
      </c>
      <c r="N13" s="116">
        <f>SUM(O13:R13,T13)</f>
        <v>15925</v>
      </c>
      <c r="O13" s="116">
        <v>0</v>
      </c>
      <c r="P13" s="116">
        <v>0</v>
      </c>
      <c r="Q13" s="116">
        <v>0</v>
      </c>
      <c r="R13" s="116">
        <v>15925</v>
      </c>
      <c r="S13" s="116">
        <v>202620</v>
      </c>
      <c r="T13" s="116">
        <v>0</v>
      </c>
      <c r="U13" s="116">
        <v>0</v>
      </c>
      <c r="V13" s="116">
        <f>+SUM(D13,M13)</f>
        <v>15925</v>
      </c>
      <c r="W13" s="116">
        <f>+SUM(E13,N13)</f>
        <v>15925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15925</v>
      </c>
      <c r="AB13" s="116">
        <f>+SUM(J13,S13)</f>
        <v>202620</v>
      </c>
      <c r="AC13" s="116">
        <f>+SUM(K13,T13)</f>
        <v>0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394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394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394</v>
      </c>
      <c r="BO13" s="116">
        <f>SUM(BP13,BU13,BY13,BZ13,CF13)</f>
        <v>218545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218545</v>
      </c>
      <c r="CA13" s="116">
        <v>54503</v>
      </c>
      <c r="CB13" s="116">
        <v>126000</v>
      </c>
      <c r="CC13" s="116">
        <v>0</v>
      </c>
      <c r="CD13" s="116">
        <v>38042</v>
      </c>
      <c r="CE13" s="117" t="s">
        <v>394</v>
      </c>
      <c r="CF13" s="116">
        <v>0</v>
      </c>
      <c r="CG13" s="116">
        <v>0</v>
      </c>
      <c r="CH13" s="116">
        <f>SUM(BG13,+BO13,+CG13)</f>
        <v>218545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394</v>
      </c>
      <c r="CQ13" s="116">
        <f>SUM(AM13,+BO13)</f>
        <v>218545</v>
      </c>
      <c r="CR13" s="116">
        <f>SUM(AN13,+BP13)</f>
        <v>0</v>
      </c>
      <c r="CS13" s="116">
        <f>SUM(AO13,+BQ13)</f>
        <v>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218545</v>
      </c>
      <c r="DC13" s="116">
        <f>SUM(AY13,+CA13)</f>
        <v>54503</v>
      </c>
      <c r="DD13" s="116">
        <f>SUM(AZ13,+CB13)</f>
        <v>126000</v>
      </c>
      <c r="DE13" s="116">
        <f>SUM(BA13,+CC13)</f>
        <v>0</v>
      </c>
      <c r="DF13" s="116">
        <f>SUM(BB13,+CD13)</f>
        <v>38042</v>
      </c>
      <c r="DG13" s="117" t="s">
        <v>394</v>
      </c>
      <c r="DH13" s="116">
        <f>SUM(BD13,+CF13)</f>
        <v>0</v>
      </c>
      <c r="DI13" s="116">
        <f>SUM(BE13,+CG13)</f>
        <v>0</v>
      </c>
      <c r="DJ13" s="116">
        <f>SUM(BF13,+CH13)</f>
        <v>218545</v>
      </c>
    </row>
    <row r="14" spans="1:114" ht="13.5" customHeight="1" x14ac:dyDescent="0.15">
      <c r="A14" s="114" t="s">
        <v>28</v>
      </c>
      <c r="B14" s="115" t="s">
        <v>338</v>
      </c>
      <c r="C14" s="114" t="s">
        <v>339</v>
      </c>
      <c r="D14" s="116">
        <f>SUM(E14,+L14)</f>
        <v>139772</v>
      </c>
      <c r="E14" s="116">
        <f>SUM(F14:I14)+K14</f>
        <v>18891</v>
      </c>
      <c r="F14" s="116">
        <v>0</v>
      </c>
      <c r="G14" s="116">
        <v>0</v>
      </c>
      <c r="H14" s="116">
        <v>0</v>
      </c>
      <c r="I14" s="116">
        <v>18891</v>
      </c>
      <c r="J14" s="116">
        <v>460234</v>
      </c>
      <c r="K14" s="116">
        <v>0</v>
      </c>
      <c r="L14" s="116">
        <v>120881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139772</v>
      </c>
      <c r="W14" s="116">
        <f>+SUM(E14,N14)</f>
        <v>18891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18891</v>
      </c>
      <c r="AB14" s="116">
        <f>+SUM(J14,S14)</f>
        <v>460234</v>
      </c>
      <c r="AC14" s="116">
        <f>+SUM(K14,T14)</f>
        <v>0</v>
      </c>
      <c r="AD14" s="116">
        <f>+SUM(L14,U14)</f>
        <v>120881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394</v>
      </c>
      <c r="AM14" s="116">
        <f>SUM(AN14,AS14,AW14,AX14,BD14)</f>
        <v>535490</v>
      </c>
      <c r="AN14" s="116">
        <f>SUM(AO14:AR14)</f>
        <v>420</v>
      </c>
      <c r="AO14" s="116">
        <v>420</v>
      </c>
      <c r="AP14" s="116">
        <v>0</v>
      </c>
      <c r="AQ14" s="116">
        <v>0</v>
      </c>
      <c r="AR14" s="116">
        <v>0</v>
      </c>
      <c r="AS14" s="116">
        <f>SUM(AT14:AV14)</f>
        <v>1685</v>
      </c>
      <c r="AT14" s="116">
        <v>0</v>
      </c>
      <c r="AU14" s="116">
        <v>1685</v>
      </c>
      <c r="AV14" s="116">
        <v>0</v>
      </c>
      <c r="AW14" s="116">
        <v>0</v>
      </c>
      <c r="AX14" s="116">
        <f>SUM(AY14:BB14)</f>
        <v>533385</v>
      </c>
      <c r="AY14" s="116">
        <v>0</v>
      </c>
      <c r="AZ14" s="116">
        <v>530766</v>
      </c>
      <c r="BA14" s="116">
        <v>0</v>
      </c>
      <c r="BB14" s="116">
        <v>2619</v>
      </c>
      <c r="BC14" s="117" t="s">
        <v>394</v>
      </c>
      <c r="BD14" s="116">
        <v>0</v>
      </c>
      <c r="BE14" s="116">
        <v>64516</v>
      </c>
      <c r="BF14" s="116">
        <f>SUM(AE14,+AM14,+BE14)</f>
        <v>600006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394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394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394</v>
      </c>
      <c r="CQ14" s="116">
        <f>SUM(AM14,+BO14)</f>
        <v>535490</v>
      </c>
      <c r="CR14" s="116">
        <f>SUM(AN14,+BP14)</f>
        <v>420</v>
      </c>
      <c r="CS14" s="116">
        <f>SUM(AO14,+BQ14)</f>
        <v>420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1685</v>
      </c>
      <c r="CX14" s="116">
        <f>SUM(AT14,+BV14)</f>
        <v>0</v>
      </c>
      <c r="CY14" s="116">
        <f>SUM(AU14,+BW14)</f>
        <v>1685</v>
      </c>
      <c r="CZ14" s="116">
        <f>SUM(AV14,+BX14)</f>
        <v>0</v>
      </c>
      <c r="DA14" s="116">
        <f>SUM(AW14,+BY14)</f>
        <v>0</v>
      </c>
      <c r="DB14" s="116">
        <f>SUM(AX14,+BZ14)</f>
        <v>533385</v>
      </c>
      <c r="DC14" s="116">
        <f>SUM(AY14,+CA14)</f>
        <v>0</v>
      </c>
      <c r="DD14" s="116">
        <f>SUM(AZ14,+CB14)</f>
        <v>530766</v>
      </c>
      <c r="DE14" s="116">
        <f>SUM(BA14,+CC14)</f>
        <v>0</v>
      </c>
      <c r="DF14" s="116">
        <f>SUM(BB14,+CD14)</f>
        <v>2619</v>
      </c>
      <c r="DG14" s="117" t="s">
        <v>394</v>
      </c>
      <c r="DH14" s="116">
        <f>SUM(BD14,+CF14)</f>
        <v>0</v>
      </c>
      <c r="DI14" s="116">
        <f>SUM(BE14,+CG14)</f>
        <v>64516</v>
      </c>
      <c r="DJ14" s="116">
        <f>SUM(BF14,+CH14)</f>
        <v>600006</v>
      </c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4">
    <sortCondition ref="A8:A14"/>
    <sortCondition ref="B8:B14"/>
    <sortCondition ref="C8:C14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3" man="1"/>
    <brk id="30" min="1" max="13" man="1"/>
    <brk id="38" min="1" max="13" man="1"/>
    <brk id="66" min="1" max="13" man="1"/>
    <brk id="94" min="1" max="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京都府</v>
      </c>
      <c r="B7" s="132" t="str">
        <f>'廃棄物事業経費（市町村）'!B7</f>
        <v>26000</v>
      </c>
      <c r="C7" s="131" t="s">
        <v>33</v>
      </c>
      <c r="D7" s="133">
        <f>SUM(E7,+L7)</f>
        <v>38135631</v>
      </c>
      <c r="E7" s="133">
        <f>+SUM(F7:I7,K7)</f>
        <v>12224738</v>
      </c>
      <c r="F7" s="133">
        <f t="shared" ref="F7:L7" si="0">SUM(F$8:F$257)</f>
        <v>557451</v>
      </c>
      <c r="G7" s="133">
        <f t="shared" si="0"/>
        <v>166696</v>
      </c>
      <c r="H7" s="133">
        <f t="shared" si="0"/>
        <v>2263200</v>
      </c>
      <c r="I7" s="133">
        <f t="shared" si="0"/>
        <v>6334512</v>
      </c>
      <c r="J7" s="133">
        <f t="shared" si="0"/>
        <v>5546637</v>
      </c>
      <c r="K7" s="133">
        <f t="shared" si="0"/>
        <v>2902879</v>
      </c>
      <c r="L7" s="133">
        <f t="shared" si="0"/>
        <v>25910893</v>
      </c>
      <c r="M7" s="133">
        <f>SUM(N7,+U7)</f>
        <v>4177594</v>
      </c>
      <c r="N7" s="133">
        <f>+SUM(O7:R7,T7)</f>
        <v>1205551</v>
      </c>
      <c r="O7" s="133">
        <f t="shared" ref="O7:U7" si="1">SUM(O$8:O$257)</f>
        <v>46750</v>
      </c>
      <c r="P7" s="133">
        <f t="shared" si="1"/>
        <v>14194</v>
      </c>
      <c r="Q7" s="133">
        <f t="shared" si="1"/>
        <v>124900</v>
      </c>
      <c r="R7" s="133">
        <f t="shared" si="1"/>
        <v>977719</v>
      </c>
      <c r="S7" s="133">
        <f t="shared" si="1"/>
        <v>1234485</v>
      </c>
      <c r="T7" s="133">
        <f t="shared" si="1"/>
        <v>41988</v>
      </c>
      <c r="U7" s="133">
        <f t="shared" si="1"/>
        <v>2972043</v>
      </c>
      <c r="V7" s="133">
        <f t="shared" ref="V7:AB7" si="2">+SUM(D7,M7)</f>
        <v>42313225</v>
      </c>
      <c r="W7" s="133">
        <f t="shared" si="2"/>
        <v>13430289</v>
      </c>
      <c r="X7" s="133">
        <f t="shared" si="2"/>
        <v>604201</v>
      </c>
      <c r="Y7" s="133">
        <f t="shared" si="2"/>
        <v>180890</v>
      </c>
      <c r="Z7" s="133">
        <f t="shared" si="2"/>
        <v>2388100</v>
      </c>
      <c r="AA7" s="133">
        <f t="shared" si="2"/>
        <v>7312231</v>
      </c>
      <c r="AB7" s="133">
        <f t="shared" si="2"/>
        <v>6781122</v>
      </c>
      <c r="AC7" s="133">
        <f>+SUM(K7,T7)</f>
        <v>2944867</v>
      </c>
      <c r="AD7" s="133">
        <f>+SUM(L7,U7)</f>
        <v>28882936</v>
      </c>
    </row>
    <row r="8" spans="1:32" ht="13.5" customHeight="1" x14ac:dyDescent="0.15">
      <c r="A8" s="114" t="s">
        <v>28</v>
      </c>
      <c r="B8" s="115" t="s">
        <v>323</v>
      </c>
      <c r="C8" s="114" t="s">
        <v>324</v>
      </c>
      <c r="D8" s="116">
        <f>SUM(E8,+L8)</f>
        <v>16971375</v>
      </c>
      <c r="E8" s="116">
        <f>+SUM(F8:I8,K8)</f>
        <v>6909755</v>
      </c>
      <c r="F8" s="116">
        <v>0</v>
      </c>
      <c r="G8" s="116">
        <v>4665</v>
      </c>
      <c r="H8" s="116">
        <v>657000</v>
      </c>
      <c r="I8" s="116">
        <v>3879258</v>
      </c>
      <c r="J8" s="116"/>
      <c r="K8" s="116">
        <v>2368832</v>
      </c>
      <c r="L8" s="116">
        <v>10061620</v>
      </c>
      <c r="M8" s="116">
        <f>SUM(N8,+U8)</f>
        <v>486936</v>
      </c>
      <c r="N8" s="116">
        <f>+SUM(O8:R8,T8)</f>
        <v>66289</v>
      </c>
      <c r="O8" s="116">
        <v>0</v>
      </c>
      <c r="P8" s="116">
        <v>0</v>
      </c>
      <c r="Q8" s="116">
        <v>0</v>
      </c>
      <c r="R8" s="116">
        <v>66017</v>
      </c>
      <c r="S8" s="116"/>
      <c r="T8" s="116">
        <v>272</v>
      </c>
      <c r="U8" s="116">
        <v>420647</v>
      </c>
      <c r="V8" s="116">
        <f>+SUM(D8,M8)</f>
        <v>17458311</v>
      </c>
      <c r="W8" s="116">
        <f>+SUM(E8,N8)</f>
        <v>6976044</v>
      </c>
      <c r="X8" s="116">
        <f>+SUM(F8,O8)</f>
        <v>0</v>
      </c>
      <c r="Y8" s="116">
        <f>+SUM(G8,P8)</f>
        <v>4665</v>
      </c>
      <c r="Z8" s="116">
        <f>+SUM(H8,Q8)</f>
        <v>657000</v>
      </c>
      <c r="AA8" s="116">
        <f>+SUM(I8,R8)</f>
        <v>3945275</v>
      </c>
      <c r="AB8" s="116">
        <f>+SUM(J8,S8)</f>
        <v>0</v>
      </c>
      <c r="AC8" s="116">
        <f>+SUM(K8,T8)</f>
        <v>2369104</v>
      </c>
      <c r="AD8" s="116">
        <f>+SUM(L8,U8)</f>
        <v>10482267</v>
      </c>
      <c r="AE8" s="206" t="s">
        <v>325</v>
      </c>
    </row>
    <row r="9" spans="1:32" ht="13.5" customHeight="1" x14ac:dyDescent="0.15">
      <c r="A9" s="114" t="s">
        <v>28</v>
      </c>
      <c r="B9" s="115" t="s">
        <v>326</v>
      </c>
      <c r="C9" s="114" t="s">
        <v>327</v>
      </c>
      <c r="D9" s="116">
        <f>SUM(E9,+L9)</f>
        <v>2397911</v>
      </c>
      <c r="E9" s="116">
        <f>+SUM(F9:I9,K9)</f>
        <v>1521638</v>
      </c>
      <c r="F9" s="116">
        <v>138666</v>
      </c>
      <c r="G9" s="116">
        <v>15259</v>
      </c>
      <c r="H9" s="116">
        <v>854100</v>
      </c>
      <c r="I9" s="116">
        <v>434625</v>
      </c>
      <c r="J9" s="116"/>
      <c r="K9" s="116">
        <v>78988</v>
      </c>
      <c r="L9" s="116">
        <v>876273</v>
      </c>
      <c r="M9" s="116">
        <f>SUM(N9,+U9)</f>
        <v>111551</v>
      </c>
      <c r="N9" s="116">
        <f>+SUM(O9:R9,T9)</f>
        <v>23284</v>
      </c>
      <c r="O9" s="116">
        <v>0</v>
      </c>
      <c r="P9" s="116">
        <v>0</v>
      </c>
      <c r="Q9" s="116">
        <v>0</v>
      </c>
      <c r="R9" s="116">
        <v>23284</v>
      </c>
      <c r="S9" s="116"/>
      <c r="T9" s="116">
        <v>0</v>
      </c>
      <c r="U9" s="116">
        <v>88267</v>
      </c>
      <c r="V9" s="116">
        <f>+SUM(D9,M9)</f>
        <v>2509462</v>
      </c>
      <c r="W9" s="116">
        <f>+SUM(E9,N9)</f>
        <v>1544922</v>
      </c>
      <c r="X9" s="116">
        <f>+SUM(F9,O9)</f>
        <v>138666</v>
      </c>
      <c r="Y9" s="116">
        <f>+SUM(G9,P9)</f>
        <v>15259</v>
      </c>
      <c r="Z9" s="116">
        <f>+SUM(H9,Q9)</f>
        <v>854100</v>
      </c>
      <c r="AA9" s="116">
        <f>+SUM(I9,R9)</f>
        <v>457909</v>
      </c>
      <c r="AB9" s="116">
        <f>+SUM(J9,S9)</f>
        <v>0</v>
      </c>
      <c r="AC9" s="116">
        <f>+SUM(K9,T9)</f>
        <v>78988</v>
      </c>
      <c r="AD9" s="116">
        <f>+SUM(L9,U9)</f>
        <v>964540</v>
      </c>
      <c r="AE9" s="206" t="s">
        <v>325</v>
      </c>
    </row>
    <row r="10" spans="1:32" ht="13.5" customHeight="1" x14ac:dyDescent="0.15">
      <c r="A10" s="114" t="s">
        <v>28</v>
      </c>
      <c r="B10" s="115" t="s">
        <v>328</v>
      </c>
      <c r="C10" s="114" t="s">
        <v>329</v>
      </c>
      <c r="D10" s="116">
        <f>SUM(E10,+L10)</f>
        <v>1320030</v>
      </c>
      <c r="E10" s="116">
        <f>+SUM(F10:I10,K10)</f>
        <v>387382</v>
      </c>
      <c r="F10" s="116">
        <v>0</v>
      </c>
      <c r="G10" s="116">
        <v>122930</v>
      </c>
      <c r="H10" s="116">
        <v>11600</v>
      </c>
      <c r="I10" s="116">
        <v>216363</v>
      </c>
      <c r="J10" s="116"/>
      <c r="K10" s="116">
        <v>36489</v>
      </c>
      <c r="L10" s="116">
        <v>932648</v>
      </c>
      <c r="M10" s="116">
        <f>SUM(N10,+U10)</f>
        <v>172049</v>
      </c>
      <c r="N10" s="116">
        <f>+SUM(O10:R10,T10)</f>
        <v>9300</v>
      </c>
      <c r="O10" s="116">
        <v>0</v>
      </c>
      <c r="P10" s="116">
        <v>9300</v>
      </c>
      <c r="Q10" s="116">
        <v>0</v>
      </c>
      <c r="R10" s="116">
        <v>0</v>
      </c>
      <c r="S10" s="116"/>
      <c r="T10" s="116">
        <v>0</v>
      </c>
      <c r="U10" s="116">
        <v>162749</v>
      </c>
      <c r="V10" s="116">
        <f>+SUM(D10,M10)</f>
        <v>1492079</v>
      </c>
      <c r="W10" s="116">
        <f>+SUM(E10,N10)</f>
        <v>396682</v>
      </c>
      <c r="X10" s="116">
        <f>+SUM(F10,O10)</f>
        <v>0</v>
      </c>
      <c r="Y10" s="116">
        <f>+SUM(G10,P10)</f>
        <v>132230</v>
      </c>
      <c r="Z10" s="116">
        <f>+SUM(H10,Q10)</f>
        <v>11600</v>
      </c>
      <c r="AA10" s="116">
        <f>+SUM(I10,R10)</f>
        <v>216363</v>
      </c>
      <c r="AB10" s="116">
        <f>+SUM(J10,S10)</f>
        <v>0</v>
      </c>
      <c r="AC10" s="116">
        <f>+SUM(K10,T10)</f>
        <v>36489</v>
      </c>
      <c r="AD10" s="116">
        <f>+SUM(L10,U10)</f>
        <v>1095397</v>
      </c>
      <c r="AE10" s="206" t="s">
        <v>325</v>
      </c>
    </row>
    <row r="11" spans="1:32" ht="13.5" customHeight="1" x14ac:dyDescent="0.15">
      <c r="A11" s="114" t="s">
        <v>28</v>
      </c>
      <c r="B11" s="115" t="s">
        <v>330</v>
      </c>
      <c r="C11" s="114" t="s">
        <v>331</v>
      </c>
      <c r="D11" s="116">
        <f>SUM(E11,+L11)</f>
        <v>824351</v>
      </c>
      <c r="E11" s="116">
        <f>+SUM(F11:I11,K11)</f>
        <v>344618</v>
      </c>
      <c r="F11" s="116">
        <v>0</v>
      </c>
      <c r="G11" s="116">
        <v>116</v>
      </c>
      <c r="H11" s="116">
        <v>69000</v>
      </c>
      <c r="I11" s="116">
        <v>114397</v>
      </c>
      <c r="J11" s="116"/>
      <c r="K11" s="116">
        <v>161105</v>
      </c>
      <c r="L11" s="116">
        <v>479733</v>
      </c>
      <c r="M11" s="116">
        <f>SUM(N11,+U11)</f>
        <v>260667</v>
      </c>
      <c r="N11" s="116">
        <f>+SUM(O11:R11,T11)</f>
        <v>154246</v>
      </c>
      <c r="O11" s="116">
        <v>4500</v>
      </c>
      <c r="P11" s="116">
        <v>0</v>
      </c>
      <c r="Q11" s="116">
        <v>75400</v>
      </c>
      <c r="R11" s="116">
        <v>74288</v>
      </c>
      <c r="S11" s="116"/>
      <c r="T11" s="116">
        <v>58</v>
      </c>
      <c r="U11" s="116">
        <v>106421</v>
      </c>
      <c r="V11" s="116">
        <f>+SUM(D11,M11)</f>
        <v>1085018</v>
      </c>
      <c r="W11" s="116">
        <f>+SUM(E11,N11)</f>
        <v>498864</v>
      </c>
      <c r="X11" s="116">
        <f>+SUM(F11,O11)</f>
        <v>4500</v>
      </c>
      <c r="Y11" s="116">
        <f>+SUM(G11,P11)</f>
        <v>116</v>
      </c>
      <c r="Z11" s="116">
        <f>+SUM(H11,Q11)</f>
        <v>144400</v>
      </c>
      <c r="AA11" s="116">
        <f>+SUM(I11,R11)</f>
        <v>188685</v>
      </c>
      <c r="AB11" s="116">
        <f>+SUM(J11,S11)</f>
        <v>0</v>
      </c>
      <c r="AC11" s="116">
        <f>+SUM(K11,T11)</f>
        <v>161163</v>
      </c>
      <c r="AD11" s="116">
        <f>+SUM(L11,U11)</f>
        <v>586154</v>
      </c>
      <c r="AE11" s="206" t="s">
        <v>325</v>
      </c>
    </row>
    <row r="12" spans="1:32" ht="13.5" customHeight="1" x14ac:dyDescent="0.15">
      <c r="A12" s="114" t="s">
        <v>28</v>
      </c>
      <c r="B12" s="115" t="s">
        <v>332</v>
      </c>
      <c r="C12" s="114" t="s">
        <v>333</v>
      </c>
      <c r="D12" s="116">
        <f>SUM(E12,+L12)</f>
        <v>2333088</v>
      </c>
      <c r="E12" s="116">
        <f>+SUM(F12:I12,K12)</f>
        <v>12268</v>
      </c>
      <c r="F12" s="116">
        <v>0</v>
      </c>
      <c r="G12" s="116">
        <v>0</v>
      </c>
      <c r="H12" s="116">
        <v>0</v>
      </c>
      <c r="I12" s="116">
        <v>7532</v>
      </c>
      <c r="J12" s="116"/>
      <c r="K12" s="116">
        <v>4736</v>
      </c>
      <c r="L12" s="116">
        <v>2320820</v>
      </c>
      <c r="M12" s="116">
        <f>SUM(N12,+U12)</f>
        <v>243729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243729</v>
      </c>
      <c r="V12" s="116">
        <f>+SUM(D12,M12)</f>
        <v>2576817</v>
      </c>
      <c r="W12" s="116">
        <f>+SUM(E12,N12)</f>
        <v>12268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7532</v>
      </c>
      <c r="AB12" s="116">
        <f>+SUM(J12,S12)</f>
        <v>0</v>
      </c>
      <c r="AC12" s="116">
        <f>+SUM(K12,T12)</f>
        <v>4736</v>
      </c>
      <c r="AD12" s="116">
        <f>+SUM(L12,U12)</f>
        <v>2564549</v>
      </c>
      <c r="AE12" s="206" t="s">
        <v>325</v>
      </c>
    </row>
    <row r="13" spans="1:32" ht="13.5" customHeight="1" x14ac:dyDescent="0.15">
      <c r="A13" s="114" t="s">
        <v>28</v>
      </c>
      <c r="B13" s="115" t="s">
        <v>336</v>
      </c>
      <c r="C13" s="114" t="s">
        <v>337</v>
      </c>
      <c r="D13" s="116">
        <f>SUM(E13,+L13)</f>
        <v>467976</v>
      </c>
      <c r="E13" s="116">
        <f>+SUM(F13:I13,K13)</f>
        <v>54709</v>
      </c>
      <c r="F13" s="116">
        <v>0</v>
      </c>
      <c r="G13" s="116">
        <v>2216</v>
      </c>
      <c r="H13" s="116">
        <v>8600</v>
      </c>
      <c r="I13" s="116">
        <v>41556</v>
      </c>
      <c r="J13" s="116"/>
      <c r="K13" s="116">
        <v>2337</v>
      </c>
      <c r="L13" s="116">
        <v>413267</v>
      </c>
      <c r="M13" s="116">
        <f>SUM(N13,+U13)</f>
        <v>226533</v>
      </c>
      <c r="N13" s="116">
        <f>+SUM(O13:R13,T13)</f>
        <v>170288</v>
      </c>
      <c r="O13" s="116">
        <v>36825</v>
      </c>
      <c r="P13" s="116">
        <v>3951</v>
      </c>
      <c r="Q13" s="116">
        <v>41400</v>
      </c>
      <c r="R13" s="116">
        <v>83004</v>
      </c>
      <c r="S13" s="116"/>
      <c r="T13" s="116">
        <v>5108</v>
      </c>
      <c r="U13" s="116">
        <v>56245</v>
      </c>
      <c r="V13" s="116">
        <f>+SUM(D13,M13)</f>
        <v>694509</v>
      </c>
      <c r="W13" s="116">
        <f>+SUM(E13,N13)</f>
        <v>224997</v>
      </c>
      <c r="X13" s="116">
        <f>+SUM(F13,O13)</f>
        <v>36825</v>
      </c>
      <c r="Y13" s="116">
        <f>+SUM(G13,P13)</f>
        <v>6167</v>
      </c>
      <c r="Z13" s="116">
        <f>+SUM(H13,Q13)</f>
        <v>50000</v>
      </c>
      <c r="AA13" s="116">
        <f>+SUM(I13,R13)</f>
        <v>124560</v>
      </c>
      <c r="AB13" s="116">
        <f>+SUM(J13,S13)</f>
        <v>0</v>
      </c>
      <c r="AC13" s="116">
        <f>+SUM(K13,T13)</f>
        <v>7445</v>
      </c>
      <c r="AD13" s="116">
        <f>+SUM(L13,U13)</f>
        <v>469512</v>
      </c>
      <c r="AE13" s="206" t="s">
        <v>325</v>
      </c>
    </row>
    <row r="14" spans="1:32" ht="13.5" customHeight="1" x14ac:dyDescent="0.15">
      <c r="A14" s="114" t="s">
        <v>28</v>
      </c>
      <c r="B14" s="115" t="s">
        <v>340</v>
      </c>
      <c r="C14" s="114" t="s">
        <v>341</v>
      </c>
      <c r="D14" s="116">
        <f>SUM(E14,+L14)</f>
        <v>1241961</v>
      </c>
      <c r="E14" s="116">
        <f>+SUM(F14:I14,K14)</f>
        <v>590108</v>
      </c>
      <c r="F14" s="116">
        <v>0</v>
      </c>
      <c r="G14" s="116">
        <v>17513</v>
      </c>
      <c r="H14" s="116">
        <v>134800</v>
      </c>
      <c r="I14" s="116">
        <v>304385</v>
      </c>
      <c r="J14" s="116"/>
      <c r="K14" s="116">
        <v>133410</v>
      </c>
      <c r="L14" s="116">
        <v>651853</v>
      </c>
      <c r="M14" s="116">
        <f>SUM(N14,+U14)</f>
        <v>277566</v>
      </c>
      <c r="N14" s="116">
        <f>+SUM(O14:R14,T14)</f>
        <v>63522</v>
      </c>
      <c r="O14" s="116">
        <v>0</v>
      </c>
      <c r="P14" s="116">
        <v>0</v>
      </c>
      <c r="Q14" s="116">
        <v>0</v>
      </c>
      <c r="R14" s="116">
        <v>63522</v>
      </c>
      <c r="S14" s="116"/>
      <c r="T14" s="116">
        <v>0</v>
      </c>
      <c r="U14" s="116">
        <v>214044</v>
      </c>
      <c r="V14" s="116">
        <f>+SUM(D14,M14)</f>
        <v>1519527</v>
      </c>
      <c r="W14" s="116">
        <f>+SUM(E14,N14)</f>
        <v>653630</v>
      </c>
      <c r="X14" s="116">
        <f>+SUM(F14,O14)</f>
        <v>0</v>
      </c>
      <c r="Y14" s="116">
        <f>+SUM(G14,P14)</f>
        <v>17513</v>
      </c>
      <c r="Z14" s="116">
        <f>+SUM(H14,Q14)</f>
        <v>134800</v>
      </c>
      <c r="AA14" s="116">
        <f>+SUM(I14,R14)</f>
        <v>367907</v>
      </c>
      <c r="AB14" s="116">
        <f>+SUM(J14,S14)</f>
        <v>0</v>
      </c>
      <c r="AC14" s="116">
        <f>+SUM(K14,T14)</f>
        <v>133410</v>
      </c>
      <c r="AD14" s="116">
        <f>+SUM(L14,U14)</f>
        <v>865897</v>
      </c>
      <c r="AE14" s="206" t="s">
        <v>325</v>
      </c>
    </row>
    <row r="15" spans="1:32" ht="13.5" customHeight="1" x14ac:dyDescent="0.15">
      <c r="A15" s="114" t="s">
        <v>28</v>
      </c>
      <c r="B15" s="115" t="s">
        <v>342</v>
      </c>
      <c r="C15" s="114" t="s">
        <v>343</v>
      </c>
      <c r="D15" s="116">
        <f>SUM(E15,+L15)</f>
        <v>791634</v>
      </c>
      <c r="E15" s="116">
        <f>+SUM(F15:I15,K15)</f>
        <v>3592</v>
      </c>
      <c r="F15" s="116">
        <v>0</v>
      </c>
      <c r="G15" s="116">
        <v>0</v>
      </c>
      <c r="H15" s="116">
        <v>0</v>
      </c>
      <c r="I15" s="116">
        <v>3592</v>
      </c>
      <c r="J15" s="116"/>
      <c r="K15" s="116">
        <v>0</v>
      </c>
      <c r="L15" s="116">
        <v>788042</v>
      </c>
      <c r="M15" s="116">
        <f>SUM(N15,+U15)</f>
        <v>107710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107710</v>
      </c>
      <c r="V15" s="116">
        <f>+SUM(D15,M15)</f>
        <v>899344</v>
      </c>
      <c r="W15" s="116">
        <f>+SUM(E15,N15)</f>
        <v>3592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3592</v>
      </c>
      <c r="AB15" s="116">
        <f>+SUM(J15,S15)</f>
        <v>0</v>
      </c>
      <c r="AC15" s="116">
        <f>+SUM(K15,T15)</f>
        <v>0</v>
      </c>
      <c r="AD15" s="116">
        <f>+SUM(L15,U15)</f>
        <v>895752</v>
      </c>
      <c r="AE15" s="206" t="s">
        <v>325</v>
      </c>
    </row>
    <row r="16" spans="1:32" ht="13.5" customHeight="1" x14ac:dyDescent="0.15">
      <c r="A16" s="114" t="s">
        <v>28</v>
      </c>
      <c r="B16" s="115" t="s">
        <v>344</v>
      </c>
      <c r="C16" s="114" t="s">
        <v>345</v>
      </c>
      <c r="D16" s="116">
        <f>SUM(E16,+L16)</f>
        <v>919671</v>
      </c>
      <c r="E16" s="116">
        <f>+SUM(F16:I16,K16)</f>
        <v>8771</v>
      </c>
      <c r="F16" s="116">
        <v>0</v>
      </c>
      <c r="G16" s="116">
        <v>0</v>
      </c>
      <c r="H16" s="116">
        <v>0</v>
      </c>
      <c r="I16" s="116">
        <v>8771</v>
      </c>
      <c r="J16" s="116"/>
      <c r="K16" s="116">
        <v>0</v>
      </c>
      <c r="L16" s="116">
        <v>910900</v>
      </c>
      <c r="M16" s="116">
        <f>SUM(N16,+U16)</f>
        <v>30148</v>
      </c>
      <c r="N16" s="116">
        <f>+SUM(O16:R16,T16)</f>
        <v>1280</v>
      </c>
      <c r="O16" s="116">
        <v>0</v>
      </c>
      <c r="P16" s="116">
        <v>0</v>
      </c>
      <c r="Q16" s="116">
        <v>0</v>
      </c>
      <c r="R16" s="116">
        <v>1280</v>
      </c>
      <c r="S16" s="116"/>
      <c r="T16" s="116">
        <v>0</v>
      </c>
      <c r="U16" s="116">
        <v>28868</v>
      </c>
      <c r="V16" s="116">
        <f>+SUM(D16,M16)</f>
        <v>949819</v>
      </c>
      <c r="W16" s="116">
        <f>+SUM(E16,N16)</f>
        <v>10051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10051</v>
      </c>
      <c r="AB16" s="116">
        <f>+SUM(J16,S16)</f>
        <v>0</v>
      </c>
      <c r="AC16" s="116">
        <f>+SUM(K16,T16)</f>
        <v>0</v>
      </c>
      <c r="AD16" s="116">
        <f>+SUM(L16,U16)</f>
        <v>939768</v>
      </c>
      <c r="AE16" s="206" t="s">
        <v>325</v>
      </c>
    </row>
    <row r="17" spans="1:31" ht="13.5" customHeight="1" x14ac:dyDescent="0.15">
      <c r="A17" s="114" t="s">
        <v>28</v>
      </c>
      <c r="B17" s="115" t="s">
        <v>348</v>
      </c>
      <c r="C17" s="114" t="s">
        <v>349</v>
      </c>
      <c r="D17" s="116">
        <f>SUM(E17,+L17)</f>
        <v>1353051</v>
      </c>
      <c r="E17" s="116">
        <f>+SUM(F17:I17,K17)</f>
        <v>10568</v>
      </c>
      <c r="F17" s="116">
        <v>0</v>
      </c>
      <c r="G17" s="116">
        <v>0</v>
      </c>
      <c r="H17" s="116">
        <v>0</v>
      </c>
      <c r="I17" s="116">
        <v>10537</v>
      </c>
      <c r="J17" s="116"/>
      <c r="K17" s="116">
        <v>31</v>
      </c>
      <c r="L17" s="116">
        <v>1342483</v>
      </c>
      <c r="M17" s="116">
        <f>SUM(N17,+U17)</f>
        <v>29950</v>
      </c>
      <c r="N17" s="116">
        <f>+SUM(O17:R17,T17)</f>
        <v>2142</v>
      </c>
      <c r="O17" s="116">
        <v>0</v>
      </c>
      <c r="P17" s="116">
        <v>25</v>
      </c>
      <c r="Q17" s="116">
        <v>0</v>
      </c>
      <c r="R17" s="116">
        <v>2117</v>
      </c>
      <c r="S17" s="116"/>
      <c r="T17" s="116">
        <v>0</v>
      </c>
      <c r="U17" s="116">
        <v>27808</v>
      </c>
      <c r="V17" s="116">
        <f>+SUM(D17,M17)</f>
        <v>1383001</v>
      </c>
      <c r="W17" s="116">
        <f>+SUM(E17,N17)</f>
        <v>12710</v>
      </c>
      <c r="X17" s="116">
        <f>+SUM(F17,O17)</f>
        <v>0</v>
      </c>
      <c r="Y17" s="116">
        <f>+SUM(G17,P17)</f>
        <v>25</v>
      </c>
      <c r="Z17" s="116">
        <f>+SUM(H17,Q17)</f>
        <v>0</v>
      </c>
      <c r="AA17" s="116">
        <f>+SUM(I17,R17)</f>
        <v>12654</v>
      </c>
      <c r="AB17" s="116">
        <f>+SUM(J17,S17)</f>
        <v>0</v>
      </c>
      <c r="AC17" s="116">
        <f>+SUM(K17,T17)</f>
        <v>31</v>
      </c>
      <c r="AD17" s="116">
        <f>+SUM(L17,U17)</f>
        <v>1370291</v>
      </c>
      <c r="AE17" s="206" t="s">
        <v>325</v>
      </c>
    </row>
    <row r="18" spans="1:31" ht="13.5" customHeight="1" x14ac:dyDescent="0.15">
      <c r="A18" s="114" t="s">
        <v>28</v>
      </c>
      <c r="B18" s="115" t="s">
        <v>350</v>
      </c>
      <c r="C18" s="114" t="s">
        <v>351</v>
      </c>
      <c r="D18" s="116">
        <f>SUM(E18,+L18)</f>
        <v>1165361</v>
      </c>
      <c r="E18" s="116">
        <f>+SUM(F18:I18,K18)</f>
        <v>10508</v>
      </c>
      <c r="F18" s="116">
        <v>0</v>
      </c>
      <c r="G18" s="116">
        <v>0</v>
      </c>
      <c r="H18" s="116">
        <v>0</v>
      </c>
      <c r="I18" s="116">
        <v>8604</v>
      </c>
      <c r="J18" s="116"/>
      <c r="K18" s="116">
        <v>1904</v>
      </c>
      <c r="L18" s="116">
        <v>1154853</v>
      </c>
      <c r="M18" s="116">
        <f>SUM(N18,+U18)</f>
        <v>67337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67337</v>
      </c>
      <c r="V18" s="116">
        <f>+SUM(D18,M18)</f>
        <v>1232698</v>
      </c>
      <c r="W18" s="116">
        <f>+SUM(E18,N18)</f>
        <v>10508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8604</v>
      </c>
      <c r="AB18" s="116">
        <f>+SUM(J18,S18)</f>
        <v>0</v>
      </c>
      <c r="AC18" s="116">
        <f>+SUM(K18,T18)</f>
        <v>1904</v>
      </c>
      <c r="AD18" s="116">
        <f>+SUM(L18,U18)</f>
        <v>1222190</v>
      </c>
      <c r="AE18" s="206" t="s">
        <v>325</v>
      </c>
    </row>
    <row r="19" spans="1:31" ht="13.5" customHeight="1" x14ac:dyDescent="0.15">
      <c r="A19" s="114" t="s">
        <v>28</v>
      </c>
      <c r="B19" s="115" t="s">
        <v>352</v>
      </c>
      <c r="C19" s="114" t="s">
        <v>353</v>
      </c>
      <c r="D19" s="116">
        <f>SUM(E19,+L19)</f>
        <v>1155287</v>
      </c>
      <c r="E19" s="116">
        <f>+SUM(F19:I19,K19)</f>
        <v>90638</v>
      </c>
      <c r="F19" s="116">
        <v>0</v>
      </c>
      <c r="G19" s="116">
        <v>0</v>
      </c>
      <c r="H19" s="116">
        <v>0</v>
      </c>
      <c r="I19" s="116">
        <v>71382</v>
      </c>
      <c r="J19" s="116"/>
      <c r="K19" s="116">
        <v>19256</v>
      </c>
      <c r="L19" s="116">
        <v>1064649</v>
      </c>
      <c r="M19" s="116">
        <f>SUM(N19,+U19)</f>
        <v>117965</v>
      </c>
      <c r="N19" s="116">
        <f>+SUM(O19:R19,T19)</f>
        <v>9306</v>
      </c>
      <c r="O19" s="116">
        <v>0</v>
      </c>
      <c r="P19" s="116">
        <v>0</v>
      </c>
      <c r="Q19" s="116">
        <v>0</v>
      </c>
      <c r="R19" s="116">
        <v>9306</v>
      </c>
      <c r="S19" s="116"/>
      <c r="T19" s="116">
        <v>0</v>
      </c>
      <c r="U19" s="116">
        <v>108659</v>
      </c>
      <c r="V19" s="116">
        <f>+SUM(D19,M19)</f>
        <v>1273252</v>
      </c>
      <c r="W19" s="116">
        <f>+SUM(E19,N19)</f>
        <v>99944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80688</v>
      </c>
      <c r="AB19" s="116">
        <f>+SUM(J19,S19)</f>
        <v>0</v>
      </c>
      <c r="AC19" s="116">
        <f>+SUM(K19,T19)</f>
        <v>19256</v>
      </c>
      <c r="AD19" s="116">
        <f>+SUM(L19,U19)</f>
        <v>1173308</v>
      </c>
      <c r="AE19" s="206" t="s">
        <v>325</v>
      </c>
    </row>
    <row r="20" spans="1:31" ht="13.5" customHeight="1" x14ac:dyDescent="0.15">
      <c r="A20" s="114" t="s">
        <v>28</v>
      </c>
      <c r="B20" s="115" t="s">
        <v>356</v>
      </c>
      <c r="C20" s="114" t="s">
        <v>357</v>
      </c>
      <c r="D20" s="116">
        <f>SUM(E20,+L20)</f>
        <v>1123702</v>
      </c>
      <c r="E20" s="116">
        <f>+SUM(F20:I20,K20)</f>
        <v>233076</v>
      </c>
      <c r="F20" s="116">
        <v>15326</v>
      </c>
      <c r="G20" s="116">
        <v>0</v>
      </c>
      <c r="H20" s="116">
        <v>39200</v>
      </c>
      <c r="I20" s="116">
        <v>158546</v>
      </c>
      <c r="J20" s="116"/>
      <c r="K20" s="116">
        <v>20004</v>
      </c>
      <c r="L20" s="116">
        <v>890626</v>
      </c>
      <c r="M20" s="116">
        <f>SUM(N20,+U20)</f>
        <v>636582</v>
      </c>
      <c r="N20" s="116">
        <f>+SUM(O20:R20,T20)</f>
        <v>272814</v>
      </c>
      <c r="O20" s="116">
        <v>2797</v>
      </c>
      <c r="P20" s="116">
        <v>0</v>
      </c>
      <c r="Q20" s="116">
        <v>8100</v>
      </c>
      <c r="R20" s="116">
        <v>234295</v>
      </c>
      <c r="S20" s="116"/>
      <c r="T20" s="116">
        <v>27622</v>
      </c>
      <c r="U20" s="116">
        <v>363768</v>
      </c>
      <c r="V20" s="116">
        <f>+SUM(D20,M20)</f>
        <v>1760284</v>
      </c>
      <c r="W20" s="116">
        <f>+SUM(E20,N20)</f>
        <v>505890</v>
      </c>
      <c r="X20" s="116">
        <f>+SUM(F20,O20)</f>
        <v>18123</v>
      </c>
      <c r="Y20" s="116">
        <f>+SUM(G20,P20)</f>
        <v>0</v>
      </c>
      <c r="Z20" s="116">
        <f>+SUM(H20,Q20)</f>
        <v>47300</v>
      </c>
      <c r="AA20" s="116">
        <f>+SUM(I20,R20)</f>
        <v>392841</v>
      </c>
      <c r="AB20" s="116">
        <f>+SUM(J20,S20)</f>
        <v>0</v>
      </c>
      <c r="AC20" s="116">
        <f>+SUM(K20,T20)</f>
        <v>47626</v>
      </c>
      <c r="AD20" s="116">
        <f>+SUM(L20,U20)</f>
        <v>1254394</v>
      </c>
      <c r="AE20" s="206" t="s">
        <v>325</v>
      </c>
    </row>
    <row r="21" spans="1:31" ht="13.5" customHeight="1" x14ac:dyDescent="0.15">
      <c r="A21" s="114" t="s">
        <v>28</v>
      </c>
      <c r="B21" s="115" t="s">
        <v>358</v>
      </c>
      <c r="C21" s="114" t="s">
        <v>359</v>
      </c>
      <c r="D21" s="116">
        <f>SUM(E21,+L21)</f>
        <v>364994</v>
      </c>
      <c r="E21" s="116">
        <f>+SUM(F21:I21,K21)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0</v>
      </c>
      <c r="L21" s="116">
        <v>364994</v>
      </c>
      <c r="M21" s="116">
        <f>SUM(N21,+U21)</f>
        <v>321534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321534</v>
      </c>
      <c r="V21" s="116">
        <f>+SUM(D21,M21)</f>
        <v>686528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0</v>
      </c>
      <c r="AD21" s="116">
        <f>+SUM(L21,U21)</f>
        <v>686528</v>
      </c>
      <c r="AE21" s="206" t="s">
        <v>325</v>
      </c>
    </row>
    <row r="22" spans="1:31" ht="13.5" customHeight="1" x14ac:dyDescent="0.15">
      <c r="A22" s="114" t="s">
        <v>28</v>
      </c>
      <c r="B22" s="115" t="s">
        <v>362</v>
      </c>
      <c r="C22" s="114" t="s">
        <v>363</v>
      </c>
      <c r="D22" s="116">
        <f>SUM(E22,+L22)</f>
        <v>1237665</v>
      </c>
      <c r="E22" s="116">
        <f>+SUM(F22:I22,K22)</f>
        <v>145990</v>
      </c>
      <c r="F22" s="116">
        <v>0</v>
      </c>
      <c r="G22" s="116">
        <v>0</v>
      </c>
      <c r="H22" s="116">
        <v>0</v>
      </c>
      <c r="I22" s="116">
        <v>98688</v>
      </c>
      <c r="J22" s="116"/>
      <c r="K22" s="116">
        <v>47302</v>
      </c>
      <c r="L22" s="116">
        <v>1091675</v>
      </c>
      <c r="M22" s="116">
        <f>SUM(N22,+U22)</f>
        <v>113007</v>
      </c>
      <c r="N22" s="116">
        <f>+SUM(O22:R22,T22)</f>
        <v>27627</v>
      </c>
      <c r="O22" s="116">
        <v>0</v>
      </c>
      <c r="P22" s="116">
        <v>0</v>
      </c>
      <c r="Q22" s="116">
        <v>0</v>
      </c>
      <c r="R22" s="116">
        <v>27598</v>
      </c>
      <c r="S22" s="116"/>
      <c r="T22" s="116">
        <v>29</v>
      </c>
      <c r="U22" s="116">
        <v>85380</v>
      </c>
      <c r="V22" s="116">
        <f>+SUM(D22,M22)</f>
        <v>1350672</v>
      </c>
      <c r="W22" s="116">
        <f>+SUM(E22,N22)</f>
        <v>173617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126286</v>
      </c>
      <c r="AB22" s="116">
        <f>+SUM(J22,S22)</f>
        <v>0</v>
      </c>
      <c r="AC22" s="116">
        <f>+SUM(K22,T22)</f>
        <v>47331</v>
      </c>
      <c r="AD22" s="116">
        <f>+SUM(L22,U22)</f>
        <v>1177055</v>
      </c>
      <c r="AE22" s="206" t="s">
        <v>325</v>
      </c>
    </row>
    <row r="23" spans="1:31" ht="13.5" customHeight="1" x14ac:dyDescent="0.15">
      <c r="A23" s="114" t="s">
        <v>28</v>
      </c>
      <c r="B23" s="115" t="s">
        <v>368</v>
      </c>
      <c r="C23" s="114" t="s">
        <v>369</v>
      </c>
      <c r="D23" s="116">
        <f>SUM(E23,+L23)</f>
        <v>212649</v>
      </c>
      <c r="E23" s="116">
        <f>+SUM(F23:I23,K23)</f>
        <v>2674</v>
      </c>
      <c r="F23" s="116">
        <v>0</v>
      </c>
      <c r="G23" s="116">
        <v>0</v>
      </c>
      <c r="H23" s="116">
        <v>0</v>
      </c>
      <c r="I23" s="116">
        <v>2669</v>
      </c>
      <c r="J23" s="116"/>
      <c r="K23" s="116">
        <v>5</v>
      </c>
      <c r="L23" s="116">
        <v>209975</v>
      </c>
      <c r="M23" s="116">
        <f>SUM(N23,+U23)</f>
        <v>2378</v>
      </c>
      <c r="N23" s="116">
        <f>+SUM(O23:R23,T23)</f>
        <v>853</v>
      </c>
      <c r="O23" s="116">
        <v>0</v>
      </c>
      <c r="P23" s="116">
        <v>0</v>
      </c>
      <c r="Q23" s="116">
        <v>0</v>
      </c>
      <c r="R23" s="116">
        <v>853</v>
      </c>
      <c r="S23" s="116"/>
      <c r="T23" s="116">
        <v>0</v>
      </c>
      <c r="U23" s="116">
        <v>1525</v>
      </c>
      <c r="V23" s="116">
        <f>+SUM(D23,M23)</f>
        <v>215027</v>
      </c>
      <c r="W23" s="116">
        <f>+SUM(E23,N23)</f>
        <v>3527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3522</v>
      </c>
      <c r="AB23" s="116">
        <f>+SUM(J23,S23)</f>
        <v>0</v>
      </c>
      <c r="AC23" s="116">
        <f>+SUM(K23,T23)</f>
        <v>5</v>
      </c>
      <c r="AD23" s="116">
        <f>+SUM(L23,U23)</f>
        <v>211500</v>
      </c>
      <c r="AE23" s="206" t="s">
        <v>325</v>
      </c>
    </row>
    <row r="24" spans="1:31" ht="13.5" customHeight="1" x14ac:dyDescent="0.15">
      <c r="A24" s="114" t="s">
        <v>28</v>
      </c>
      <c r="B24" s="115" t="s">
        <v>370</v>
      </c>
      <c r="C24" s="114" t="s">
        <v>371</v>
      </c>
      <c r="D24" s="116">
        <f>SUM(E24,+L24)</f>
        <v>239512</v>
      </c>
      <c r="E24" s="116">
        <f>+SUM(F24:I24,K24)</f>
        <v>1336</v>
      </c>
      <c r="F24" s="116">
        <v>0</v>
      </c>
      <c r="G24" s="116">
        <v>0</v>
      </c>
      <c r="H24" s="116">
        <v>0</v>
      </c>
      <c r="I24" s="116">
        <v>1334</v>
      </c>
      <c r="J24" s="116"/>
      <c r="K24" s="116">
        <v>2</v>
      </c>
      <c r="L24" s="116">
        <v>238176</v>
      </c>
      <c r="M24" s="116">
        <f>SUM(N24,+U24)</f>
        <v>26118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26118</v>
      </c>
      <c r="V24" s="116">
        <f>+SUM(D24,M24)</f>
        <v>265630</v>
      </c>
      <c r="W24" s="116">
        <f>+SUM(E24,N24)</f>
        <v>1336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1334</v>
      </c>
      <c r="AB24" s="116">
        <f>+SUM(J24,S24)</f>
        <v>0</v>
      </c>
      <c r="AC24" s="116">
        <f>+SUM(K24,T24)</f>
        <v>2</v>
      </c>
      <c r="AD24" s="116">
        <f>+SUM(L24,U24)</f>
        <v>264294</v>
      </c>
      <c r="AE24" s="206" t="s">
        <v>325</v>
      </c>
    </row>
    <row r="25" spans="1:31" ht="13.5" customHeight="1" x14ac:dyDescent="0.15">
      <c r="A25" s="114" t="s">
        <v>28</v>
      </c>
      <c r="B25" s="115" t="s">
        <v>372</v>
      </c>
      <c r="C25" s="114" t="s">
        <v>373</v>
      </c>
      <c r="D25" s="116">
        <f>SUM(E25,+L25)</f>
        <v>127410</v>
      </c>
      <c r="E25" s="116">
        <f>+SUM(F25:I25,K25)</f>
        <v>404</v>
      </c>
      <c r="F25" s="116">
        <v>0</v>
      </c>
      <c r="G25" s="116">
        <v>0</v>
      </c>
      <c r="H25" s="116">
        <v>0</v>
      </c>
      <c r="I25" s="116">
        <v>211</v>
      </c>
      <c r="J25" s="116"/>
      <c r="K25" s="116">
        <v>193</v>
      </c>
      <c r="L25" s="116">
        <v>127006</v>
      </c>
      <c r="M25" s="116">
        <f>SUM(N25,+U25)</f>
        <v>15252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15252</v>
      </c>
      <c r="V25" s="116">
        <f>+SUM(D25,M25)</f>
        <v>142662</v>
      </c>
      <c r="W25" s="116">
        <f>+SUM(E25,N25)</f>
        <v>404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211</v>
      </c>
      <c r="AB25" s="116">
        <f>+SUM(J25,S25)</f>
        <v>0</v>
      </c>
      <c r="AC25" s="116">
        <f>+SUM(K25,T25)</f>
        <v>193</v>
      </c>
      <c r="AD25" s="116">
        <f>+SUM(L25,U25)</f>
        <v>142258</v>
      </c>
      <c r="AE25" s="206" t="s">
        <v>325</v>
      </c>
    </row>
    <row r="26" spans="1:31" ht="13.5" customHeight="1" x14ac:dyDescent="0.15">
      <c r="A26" s="114" t="s">
        <v>28</v>
      </c>
      <c r="B26" s="115" t="s">
        <v>374</v>
      </c>
      <c r="C26" s="114" t="s">
        <v>375</v>
      </c>
      <c r="D26" s="116">
        <f>SUM(E26,+L26)</f>
        <v>148370</v>
      </c>
      <c r="E26" s="116">
        <f>+SUM(F26:I26,K26)</f>
        <v>66</v>
      </c>
      <c r="F26" s="116">
        <v>0</v>
      </c>
      <c r="G26" s="116">
        <v>0</v>
      </c>
      <c r="H26" s="116">
        <v>0</v>
      </c>
      <c r="I26" s="116">
        <v>66</v>
      </c>
      <c r="J26" s="116"/>
      <c r="K26" s="116">
        <v>0</v>
      </c>
      <c r="L26" s="116">
        <v>148304</v>
      </c>
      <c r="M26" s="116">
        <f>SUM(N26,+U26)</f>
        <v>38279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38279</v>
      </c>
      <c r="V26" s="116">
        <f>+SUM(D26,M26)</f>
        <v>186649</v>
      </c>
      <c r="W26" s="116">
        <f>+SUM(E26,N26)</f>
        <v>66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66</v>
      </c>
      <c r="AB26" s="116">
        <f>+SUM(J26,S26)</f>
        <v>0</v>
      </c>
      <c r="AC26" s="116">
        <f>+SUM(K26,T26)</f>
        <v>0</v>
      </c>
      <c r="AD26" s="116">
        <f>+SUM(L26,U26)</f>
        <v>186583</v>
      </c>
      <c r="AE26" s="206" t="s">
        <v>325</v>
      </c>
    </row>
    <row r="27" spans="1:31" ht="13.5" customHeight="1" x14ac:dyDescent="0.15">
      <c r="A27" s="114" t="s">
        <v>28</v>
      </c>
      <c r="B27" s="115" t="s">
        <v>376</v>
      </c>
      <c r="C27" s="114" t="s">
        <v>377</v>
      </c>
      <c r="D27" s="116">
        <f>SUM(E27,+L27)</f>
        <v>49781</v>
      </c>
      <c r="E27" s="116">
        <f>+SUM(F27:I27,K27)</f>
        <v>1184</v>
      </c>
      <c r="F27" s="116">
        <v>0</v>
      </c>
      <c r="G27" s="116">
        <v>0</v>
      </c>
      <c r="H27" s="116">
        <v>0</v>
      </c>
      <c r="I27" s="116">
        <v>1175</v>
      </c>
      <c r="J27" s="116"/>
      <c r="K27" s="116">
        <v>9</v>
      </c>
      <c r="L27" s="116">
        <v>48597</v>
      </c>
      <c r="M27" s="116">
        <f>SUM(N27,+U27)</f>
        <v>22567</v>
      </c>
      <c r="N27" s="116">
        <f>+SUM(O27:R27,T27)</f>
        <v>8644</v>
      </c>
      <c r="O27" s="116">
        <v>518</v>
      </c>
      <c r="P27" s="116">
        <v>518</v>
      </c>
      <c r="Q27" s="116">
        <v>0</v>
      </c>
      <c r="R27" s="116">
        <v>7608</v>
      </c>
      <c r="S27" s="116"/>
      <c r="T27" s="116">
        <v>0</v>
      </c>
      <c r="U27" s="116">
        <v>13923</v>
      </c>
      <c r="V27" s="116">
        <f>+SUM(D27,M27)</f>
        <v>72348</v>
      </c>
      <c r="W27" s="116">
        <f>+SUM(E27,N27)</f>
        <v>9828</v>
      </c>
      <c r="X27" s="116">
        <f>+SUM(F27,O27)</f>
        <v>518</v>
      </c>
      <c r="Y27" s="116">
        <f>+SUM(G27,P27)</f>
        <v>518</v>
      </c>
      <c r="Z27" s="116">
        <f>+SUM(H27,Q27)</f>
        <v>0</v>
      </c>
      <c r="AA27" s="116">
        <f>+SUM(I27,R27)</f>
        <v>8783</v>
      </c>
      <c r="AB27" s="116">
        <f>+SUM(J27,S27)</f>
        <v>0</v>
      </c>
      <c r="AC27" s="116">
        <f>+SUM(K27,T27)</f>
        <v>9</v>
      </c>
      <c r="AD27" s="116">
        <f>+SUM(L27,U27)</f>
        <v>62520</v>
      </c>
      <c r="AE27" s="206" t="s">
        <v>325</v>
      </c>
    </row>
    <row r="28" spans="1:31" ht="13.5" customHeight="1" x14ac:dyDescent="0.15">
      <c r="A28" s="114" t="s">
        <v>28</v>
      </c>
      <c r="B28" s="115" t="s">
        <v>381</v>
      </c>
      <c r="C28" s="114" t="s">
        <v>382</v>
      </c>
      <c r="D28" s="116">
        <f>SUM(E28,+L28)</f>
        <v>147812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/>
      <c r="K28" s="116">
        <v>0</v>
      </c>
      <c r="L28" s="116">
        <v>147812</v>
      </c>
      <c r="M28" s="116">
        <f>SUM(N28,+U28)</f>
        <v>27679</v>
      </c>
      <c r="N28" s="116">
        <f>+SUM(O28:R28,T28)</f>
        <v>7791</v>
      </c>
      <c r="O28" s="116">
        <v>0</v>
      </c>
      <c r="P28" s="116">
        <v>0</v>
      </c>
      <c r="Q28" s="116">
        <v>0</v>
      </c>
      <c r="R28" s="116">
        <v>7791</v>
      </c>
      <c r="S28" s="116"/>
      <c r="T28" s="116">
        <v>0</v>
      </c>
      <c r="U28" s="116">
        <v>19888</v>
      </c>
      <c r="V28" s="116">
        <f>+SUM(D28,M28)</f>
        <v>175491</v>
      </c>
      <c r="W28" s="116">
        <f>+SUM(E28,N28)</f>
        <v>7791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7791</v>
      </c>
      <c r="AB28" s="116">
        <f>+SUM(J28,S28)</f>
        <v>0</v>
      </c>
      <c r="AC28" s="116">
        <f>+SUM(K28,T28)</f>
        <v>0</v>
      </c>
      <c r="AD28" s="116">
        <f>+SUM(L28,U28)</f>
        <v>167700</v>
      </c>
      <c r="AE28" s="206" t="s">
        <v>325</v>
      </c>
    </row>
    <row r="29" spans="1:31" ht="13.5" customHeight="1" x14ac:dyDescent="0.15">
      <c r="A29" s="114" t="s">
        <v>28</v>
      </c>
      <c r="B29" s="115" t="s">
        <v>384</v>
      </c>
      <c r="C29" s="114" t="s">
        <v>385</v>
      </c>
      <c r="D29" s="116">
        <f>SUM(E29,+L29)</f>
        <v>421381</v>
      </c>
      <c r="E29" s="116">
        <f>+SUM(F29:I29,K29)</f>
        <v>7174</v>
      </c>
      <c r="F29" s="116">
        <v>0</v>
      </c>
      <c r="G29" s="116">
        <v>1087</v>
      </c>
      <c r="H29" s="116">
        <v>0</v>
      </c>
      <c r="I29" s="116">
        <v>82</v>
      </c>
      <c r="J29" s="116"/>
      <c r="K29" s="116">
        <v>6005</v>
      </c>
      <c r="L29" s="116">
        <v>414207</v>
      </c>
      <c r="M29" s="116">
        <f>SUM(N29,+U29)</f>
        <v>29252</v>
      </c>
      <c r="N29" s="116">
        <f>+SUM(O29:R29,T29)</f>
        <v>6104</v>
      </c>
      <c r="O29" s="116">
        <v>0</v>
      </c>
      <c r="P29" s="116">
        <v>14</v>
      </c>
      <c r="Q29" s="116">
        <v>0</v>
      </c>
      <c r="R29" s="116">
        <v>0</v>
      </c>
      <c r="S29" s="116"/>
      <c r="T29" s="116">
        <v>6090</v>
      </c>
      <c r="U29" s="116">
        <v>23148</v>
      </c>
      <c r="V29" s="116">
        <f>+SUM(D29,M29)</f>
        <v>450633</v>
      </c>
      <c r="W29" s="116">
        <f>+SUM(E29,N29)</f>
        <v>13278</v>
      </c>
      <c r="X29" s="116">
        <f>+SUM(F29,O29)</f>
        <v>0</v>
      </c>
      <c r="Y29" s="116">
        <f>+SUM(G29,P29)</f>
        <v>1101</v>
      </c>
      <c r="Z29" s="116">
        <f>+SUM(H29,Q29)</f>
        <v>0</v>
      </c>
      <c r="AA29" s="116">
        <f>+SUM(I29,R29)</f>
        <v>82</v>
      </c>
      <c r="AB29" s="116">
        <f>+SUM(J29,S29)</f>
        <v>0</v>
      </c>
      <c r="AC29" s="116">
        <f>+SUM(K29,T29)</f>
        <v>12095</v>
      </c>
      <c r="AD29" s="116">
        <f>+SUM(L29,U29)</f>
        <v>437355</v>
      </c>
      <c r="AE29" s="206" t="s">
        <v>325</v>
      </c>
    </row>
    <row r="30" spans="1:31" ht="13.5" customHeight="1" x14ac:dyDescent="0.15">
      <c r="A30" s="114" t="s">
        <v>28</v>
      </c>
      <c r="B30" s="115" t="s">
        <v>386</v>
      </c>
      <c r="C30" s="114" t="s">
        <v>387</v>
      </c>
      <c r="D30" s="116">
        <f>SUM(E30,+L30)</f>
        <v>94190</v>
      </c>
      <c r="E30" s="116">
        <f>+SUM(F30:I30,K30)</f>
        <v>2103</v>
      </c>
      <c r="F30" s="116">
        <v>0</v>
      </c>
      <c r="G30" s="116">
        <v>0</v>
      </c>
      <c r="H30" s="116">
        <v>0</v>
      </c>
      <c r="I30" s="116">
        <v>2103</v>
      </c>
      <c r="J30" s="116"/>
      <c r="K30" s="116">
        <v>0</v>
      </c>
      <c r="L30" s="116">
        <v>92087</v>
      </c>
      <c r="M30" s="116">
        <f>SUM(N30,+U30)</f>
        <v>25844</v>
      </c>
      <c r="N30" s="116">
        <f>+SUM(O30:R30,T30)</f>
        <v>6334</v>
      </c>
      <c r="O30" s="116">
        <v>386</v>
      </c>
      <c r="P30" s="116">
        <v>386</v>
      </c>
      <c r="Q30" s="116">
        <v>0</v>
      </c>
      <c r="R30" s="116">
        <v>5562</v>
      </c>
      <c r="S30" s="116"/>
      <c r="T30" s="116">
        <v>0</v>
      </c>
      <c r="U30" s="116">
        <v>19510</v>
      </c>
      <c r="V30" s="116">
        <f>+SUM(D30,M30)</f>
        <v>120034</v>
      </c>
      <c r="W30" s="116">
        <f>+SUM(E30,N30)</f>
        <v>8437</v>
      </c>
      <c r="X30" s="116">
        <f>+SUM(F30,O30)</f>
        <v>386</v>
      </c>
      <c r="Y30" s="116">
        <f>+SUM(G30,P30)</f>
        <v>386</v>
      </c>
      <c r="Z30" s="116">
        <f>+SUM(H30,Q30)</f>
        <v>0</v>
      </c>
      <c r="AA30" s="116">
        <f>+SUM(I30,R30)</f>
        <v>7665</v>
      </c>
      <c r="AB30" s="116">
        <f>+SUM(J30,S30)</f>
        <v>0</v>
      </c>
      <c r="AC30" s="116">
        <f>+SUM(K30,T30)</f>
        <v>0</v>
      </c>
      <c r="AD30" s="116">
        <f>+SUM(L30,U30)</f>
        <v>111597</v>
      </c>
      <c r="AE30" s="206" t="s">
        <v>325</v>
      </c>
    </row>
    <row r="31" spans="1:31" ht="13.5" customHeight="1" x14ac:dyDescent="0.15">
      <c r="A31" s="114" t="s">
        <v>28</v>
      </c>
      <c r="B31" s="115" t="s">
        <v>388</v>
      </c>
      <c r="C31" s="114" t="s">
        <v>389</v>
      </c>
      <c r="D31" s="116">
        <f>SUM(E31,+L31)</f>
        <v>174251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/>
      <c r="K31" s="116">
        <v>0</v>
      </c>
      <c r="L31" s="116">
        <v>174251</v>
      </c>
      <c r="M31" s="116">
        <f>SUM(N31,+U31)</f>
        <v>208458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208458</v>
      </c>
      <c r="V31" s="116">
        <f>+SUM(D31,M31)</f>
        <v>382709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0</v>
      </c>
      <c r="AC31" s="116">
        <f>+SUM(K31,T31)</f>
        <v>0</v>
      </c>
      <c r="AD31" s="116">
        <f>+SUM(L31,U31)</f>
        <v>382709</v>
      </c>
      <c r="AE31" s="206" t="s">
        <v>325</v>
      </c>
    </row>
    <row r="32" spans="1:31" ht="13.5" customHeight="1" x14ac:dyDescent="0.15">
      <c r="A32" s="114" t="s">
        <v>28</v>
      </c>
      <c r="B32" s="115" t="s">
        <v>390</v>
      </c>
      <c r="C32" s="114" t="s">
        <v>391</v>
      </c>
      <c r="D32" s="116">
        <f>SUM(E32,+L32)</f>
        <v>65542</v>
      </c>
      <c r="E32" s="116">
        <f>+SUM(F32:I32,K32)</f>
        <v>7945</v>
      </c>
      <c r="F32" s="116">
        <v>0</v>
      </c>
      <c r="G32" s="116">
        <v>640</v>
      </c>
      <c r="H32" s="116">
        <v>0</v>
      </c>
      <c r="I32" s="116">
        <v>0</v>
      </c>
      <c r="J32" s="116"/>
      <c r="K32" s="116">
        <v>7305</v>
      </c>
      <c r="L32" s="116">
        <v>57597</v>
      </c>
      <c r="M32" s="116">
        <f>SUM(N32,+U32)</f>
        <v>36318</v>
      </c>
      <c r="N32" s="116">
        <f>+SUM(O32:R32,T32)</f>
        <v>9217</v>
      </c>
      <c r="O32" s="116">
        <v>0</v>
      </c>
      <c r="P32" s="116">
        <v>0</v>
      </c>
      <c r="Q32" s="116">
        <v>0</v>
      </c>
      <c r="R32" s="116">
        <v>6481</v>
      </c>
      <c r="S32" s="116"/>
      <c r="T32" s="116">
        <v>2736</v>
      </c>
      <c r="U32" s="116">
        <v>27101</v>
      </c>
      <c r="V32" s="116">
        <f>+SUM(D32,M32)</f>
        <v>101860</v>
      </c>
      <c r="W32" s="116">
        <f>+SUM(E32,N32)</f>
        <v>17162</v>
      </c>
      <c r="X32" s="116">
        <f>+SUM(F32,O32)</f>
        <v>0</v>
      </c>
      <c r="Y32" s="116">
        <f>+SUM(G32,P32)</f>
        <v>640</v>
      </c>
      <c r="Z32" s="116">
        <f>+SUM(H32,Q32)</f>
        <v>0</v>
      </c>
      <c r="AA32" s="116">
        <f>+SUM(I32,R32)</f>
        <v>6481</v>
      </c>
      <c r="AB32" s="116">
        <f>+SUM(J32,S32)</f>
        <v>0</v>
      </c>
      <c r="AC32" s="116">
        <f>+SUM(K32,T32)</f>
        <v>10041</v>
      </c>
      <c r="AD32" s="116">
        <f>+SUM(L32,U32)</f>
        <v>84698</v>
      </c>
      <c r="AE32" s="206" t="s">
        <v>325</v>
      </c>
    </row>
    <row r="33" spans="1:31" ht="13.5" customHeight="1" x14ac:dyDescent="0.15">
      <c r="A33" s="114" t="s">
        <v>28</v>
      </c>
      <c r="B33" s="115" t="s">
        <v>392</v>
      </c>
      <c r="C33" s="114" t="s">
        <v>393</v>
      </c>
      <c r="D33" s="116">
        <f>SUM(E33,+L33)</f>
        <v>442077</v>
      </c>
      <c r="E33" s="116">
        <f>+SUM(F33:I33,K33)</f>
        <v>115700</v>
      </c>
      <c r="F33" s="116">
        <v>0</v>
      </c>
      <c r="G33" s="116">
        <v>0</v>
      </c>
      <c r="H33" s="116">
        <v>115700</v>
      </c>
      <c r="I33" s="116">
        <v>0</v>
      </c>
      <c r="J33" s="116"/>
      <c r="K33" s="116">
        <v>0</v>
      </c>
      <c r="L33" s="116">
        <v>326377</v>
      </c>
      <c r="M33" s="116">
        <f>SUM(N33,+U33)</f>
        <v>98699</v>
      </c>
      <c r="N33" s="116">
        <f>+SUM(O33:R33,T33)</f>
        <v>55745</v>
      </c>
      <c r="O33" s="116">
        <v>0</v>
      </c>
      <c r="P33" s="116">
        <v>0</v>
      </c>
      <c r="Q33" s="116">
        <v>0</v>
      </c>
      <c r="R33" s="116">
        <v>55705</v>
      </c>
      <c r="S33" s="116"/>
      <c r="T33" s="116">
        <v>40</v>
      </c>
      <c r="U33" s="116">
        <v>42954</v>
      </c>
      <c r="V33" s="116">
        <f>+SUM(D33,M33)</f>
        <v>540776</v>
      </c>
      <c r="W33" s="116">
        <f>+SUM(E33,N33)</f>
        <v>171445</v>
      </c>
      <c r="X33" s="116">
        <f>+SUM(F33,O33)</f>
        <v>0</v>
      </c>
      <c r="Y33" s="116">
        <f>+SUM(G33,P33)</f>
        <v>0</v>
      </c>
      <c r="Z33" s="116">
        <f>+SUM(H33,Q33)</f>
        <v>115700</v>
      </c>
      <c r="AA33" s="116">
        <f>+SUM(I33,R33)</f>
        <v>55705</v>
      </c>
      <c r="AB33" s="116">
        <f>+SUM(J33,S33)</f>
        <v>0</v>
      </c>
      <c r="AC33" s="116">
        <f>+SUM(K33,T33)</f>
        <v>40</v>
      </c>
      <c r="AD33" s="116">
        <f>+SUM(L33,U33)</f>
        <v>369331</v>
      </c>
      <c r="AE33" s="206" t="s">
        <v>325</v>
      </c>
    </row>
    <row r="34" spans="1:31" ht="13.5" customHeight="1" x14ac:dyDescent="0.15">
      <c r="A34" s="114" t="s">
        <v>28</v>
      </c>
      <c r="B34" s="115" t="s">
        <v>360</v>
      </c>
      <c r="C34" s="114" t="s">
        <v>361</v>
      </c>
      <c r="D34" s="116">
        <f>SUM(E34,+L34)</f>
        <v>248307</v>
      </c>
      <c r="E34" s="116">
        <f>+SUM(F34:I34,K34)</f>
        <v>248307</v>
      </c>
      <c r="F34" s="116">
        <v>0</v>
      </c>
      <c r="G34" s="116">
        <v>0</v>
      </c>
      <c r="H34" s="116">
        <v>0</v>
      </c>
      <c r="I34" s="116">
        <v>248307</v>
      </c>
      <c r="J34" s="116">
        <v>539245</v>
      </c>
      <c r="K34" s="116">
        <v>0</v>
      </c>
      <c r="L34" s="116">
        <v>0</v>
      </c>
      <c r="M34" s="116">
        <f>SUM(N34,+U34)</f>
        <v>280468</v>
      </c>
      <c r="N34" s="116">
        <f>+SUM(O34:R34,T34)</f>
        <v>213831</v>
      </c>
      <c r="O34" s="116">
        <v>0</v>
      </c>
      <c r="P34" s="116">
        <v>0</v>
      </c>
      <c r="Q34" s="116">
        <v>0</v>
      </c>
      <c r="R34" s="116">
        <v>213831</v>
      </c>
      <c r="S34" s="116">
        <v>529992</v>
      </c>
      <c r="T34" s="116">
        <v>0</v>
      </c>
      <c r="U34" s="116">
        <v>66637</v>
      </c>
      <c r="V34" s="116">
        <f>+SUM(D34,M34)</f>
        <v>528775</v>
      </c>
      <c r="W34" s="116">
        <f>+SUM(E34,N34)</f>
        <v>462138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462138</v>
      </c>
      <c r="AB34" s="116">
        <f>+SUM(J34,S34)</f>
        <v>1069237</v>
      </c>
      <c r="AC34" s="116">
        <f>+SUM(K34,T34)</f>
        <v>0</v>
      </c>
      <c r="AD34" s="116">
        <f>+SUM(L34,U34)</f>
        <v>66637</v>
      </c>
      <c r="AE34" s="206" t="s">
        <v>325</v>
      </c>
    </row>
    <row r="35" spans="1:31" ht="13.5" customHeight="1" x14ac:dyDescent="0.15">
      <c r="A35" s="114" t="s">
        <v>28</v>
      </c>
      <c r="B35" s="115" t="s">
        <v>334</v>
      </c>
      <c r="C35" s="114" t="s">
        <v>335</v>
      </c>
      <c r="D35" s="116">
        <f>SUM(E35,+L35)</f>
        <v>1525353</v>
      </c>
      <c r="E35" s="116">
        <f>+SUM(F35:I35,K35)</f>
        <v>1098243</v>
      </c>
      <c r="F35" s="116">
        <v>387485</v>
      </c>
      <c r="G35" s="116">
        <v>2270</v>
      </c>
      <c r="H35" s="116">
        <v>373200</v>
      </c>
      <c r="I35" s="116">
        <v>334361</v>
      </c>
      <c r="J35" s="116">
        <v>2480923</v>
      </c>
      <c r="K35" s="116">
        <v>927</v>
      </c>
      <c r="L35" s="116">
        <v>427110</v>
      </c>
      <c r="M35" s="116">
        <f>SUM(N35,+U35)</f>
        <v>145369</v>
      </c>
      <c r="N35" s="116">
        <f>+SUM(O35:R35,T35)</f>
        <v>79285</v>
      </c>
      <c r="O35" s="116">
        <v>0</v>
      </c>
      <c r="P35" s="116">
        <v>0</v>
      </c>
      <c r="Q35" s="116">
        <v>0</v>
      </c>
      <c r="R35" s="116">
        <v>79252</v>
      </c>
      <c r="S35" s="116">
        <v>498425</v>
      </c>
      <c r="T35" s="116">
        <v>33</v>
      </c>
      <c r="U35" s="116">
        <v>66084</v>
      </c>
      <c r="V35" s="116">
        <f>+SUM(D35,M35)</f>
        <v>1670722</v>
      </c>
      <c r="W35" s="116">
        <f>+SUM(E35,N35)</f>
        <v>1177528</v>
      </c>
      <c r="X35" s="116">
        <f>+SUM(F35,O35)</f>
        <v>387485</v>
      </c>
      <c r="Y35" s="116">
        <f>+SUM(G35,P35)</f>
        <v>2270</v>
      </c>
      <c r="Z35" s="116">
        <f>+SUM(H35,Q35)</f>
        <v>373200</v>
      </c>
      <c r="AA35" s="116">
        <f>+SUM(I35,R35)</f>
        <v>413613</v>
      </c>
      <c r="AB35" s="116">
        <f>+SUM(J35,S35)</f>
        <v>2979348</v>
      </c>
      <c r="AC35" s="116">
        <f>+SUM(K35,T35)</f>
        <v>960</v>
      </c>
      <c r="AD35" s="116">
        <f>+SUM(L35,U35)</f>
        <v>493194</v>
      </c>
      <c r="AE35" s="206" t="s">
        <v>325</v>
      </c>
    </row>
    <row r="36" spans="1:31" ht="13.5" customHeight="1" x14ac:dyDescent="0.15">
      <c r="A36" s="114" t="s">
        <v>28</v>
      </c>
      <c r="B36" s="115" t="s">
        <v>364</v>
      </c>
      <c r="C36" s="114" t="s">
        <v>365</v>
      </c>
      <c r="D36" s="116">
        <f>SUM(E36,+L36)</f>
        <v>230002</v>
      </c>
      <c r="E36" s="116">
        <f>+SUM(F36:I36,K36)</f>
        <v>197567</v>
      </c>
      <c r="F36" s="116">
        <v>0</v>
      </c>
      <c r="G36" s="116">
        <v>0</v>
      </c>
      <c r="H36" s="116">
        <v>0</v>
      </c>
      <c r="I36" s="116">
        <v>197482</v>
      </c>
      <c r="J36" s="116">
        <v>551369</v>
      </c>
      <c r="K36" s="116">
        <v>85</v>
      </c>
      <c r="L36" s="116">
        <v>32435</v>
      </c>
      <c r="M36" s="116">
        <f>SUM(N36,+U36)</f>
        <v>0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>
        <v>0</v>
      </c>
      <c r="T36" s="116">
        <v>0</v>
      </c>
      <c r="U36" s="116">
        <v>0</v>
      </c>
      <c r="V36" s="116">
        <f>+SUM(D36,M36)</f>
        <v>230002</v>
      </c>
      <c r="W36" s="116">
        <f>+SUM(E36,N36)</f>
        <v>197567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197482</v>
      </c>
      <c r="AB36" s="116">
        <f>+SUM(J36,S36)</f>
        <v>551369</v>
      </c>
      <c r="AC36" s="116">
        <f>+SUM(K36,T36)</f>
        <v>85</v>
      </c>
      <c r="AD36" s="116">
        <f>+SUM(L36,U36)</f>
        <v>32435</v>
      </c>
      <c r="AE36" s="206" t="s">
        <v>325</v>
      </c>
    </row>
    <row r="37" spans="1:31" ht="13.5" customHeight="1" x14ac:dyDescent="0.15">
      <c r="A37" s="114" t="s">
        <v>28</v>
      </c>
      <c r="B37" s="115" t="s">
        <v>346</v>
      </c>
      <c r="C37" s="114" t="s">
        <v>347</v>
      </c>
      <c r="D37" s="116">
        <f>SUM(E37,+L37)</f>
        <v>178297</v>
      </c>
      <c r="E37" s="116">
        <f>+SUM(F37:I37,K37)</f>
        <v>178297</v>
      </c>
      <c r="F37" s="116">
        <v>15974</v>
      </c>
      <c r="G37" s="116">
        <v>0</v>
      </c>
      <c r="H37" s="116">
        <v>0</v>
      </c>
      <c r="I37" s="116">
        <v>162323</v>
      </c>
      <c r="J37" s="116">
        <v>1223470</v>
      </c>
      <c r="K37" s="116">
        <v>0</v>
      </c>
      <c r="L37" s="116">
        <v>0</v>
      </c>
      <c r="M37" s="116">
        <f>SUM(N37,+U37)</f>
        <v>1724</v>
      </c>
      <c r="N37" s="116">
        <f>+SUM(O37:R37,T37)</f>
        <v>1724</v>
      </c>
      <c r="O37" s="116">
        <v>1724</v>
      </c>
      <c r="P37" s="116">
        <v>0</v>
      </c>
      <c r="Q37" s="116">
        <v>0</v>
      </c>
      <c r="R37" s="116">
        <v>0</v>
      </c>
      <c r="S37" s="116">
        <v>3448</v>
      </c>
      <c r="T37" s="116">
        <v>0</v>
      </c>
      <c r="U37" s="116">
        <v>0</v>
      </c>
      <c r="V37" s="116">
        <f>+SUM(D37,M37)</f>
        <v>180021</v>
      </c>
      <c r="W37" s="116">
        <f>+SUM(E37,N37)</f>
        <v>180021</v>
      </c>
      <c r="X37" s="116">
        <f>+SUM(F37,O37)</f>
        <v>17698</v>
      </c>
      <c r="Y37" s="116">
        <f>+SUM(G37,P37)</f>
        <v>0</v>
      </c>
      <c r="Z37" s="116">
        <f>+SUM(H37,Q37)</f>
        <v>0</v>
      </c>
      <c r="AA37" s="116">
        <f>+SUM(I37,R37)</f>
        <v>162323</v>
      </c>
      <c r="AB37" s="116">
        <f>+SUM(J37,S37)</f>
        <v>1226918</v>
      </c>
      <c r="AC37" s="116">
        <f>+SUM(K37,T37)</f>
        <v>0</v>
      </c>
      <c r="AD37" s="116">
        <f>+SUM(L37,U37)</f>
        <v>0</v>
      </c>
      <c r="AE37" s="206" t="s">
        <v>325</v>
      </c>
    </row>
    <row r="38" spans="1:31" ht="13.5" customHeight="1" x14ac:dyDescent="0.15">
      <c r="A38" s="114" t="s">
        <v>28</v>
      </c>
      <c r="B38" s="115" t="s">
        <v>378</v>
      </c>
      <c r="C38" s="114" t="s">
        <v>379</v>
      </c>
      <c r="D38" s="116">
        <f>SUM(E38,+L38)</f>
        <v>22868</v>
      </c>
      <c r="E38" s="116">
        <f>+SUM(F38:I38,K38)</f>
        <v>21226</v>
      </c>
      <c r="F38" s="116">
        <v>0</v>
      </c>
      <c r="G38" s="116">
        <v>0</v>
      </c>
      <c r="H38" s="116">
        <v>0</v>
      </c>
      <c r="I38" s="116">
        <v>7272</v>
      </c>
      <c r="J38" s="116">
        <v>291396</v>
      </c>
      <c r="K38" s="116">
        <v>13954</v>
      </c>
      <c r="L38" s="116">
        <v>1642</v>
      </c>
      <c r="M38" s="116">
        <f>SUM(N38,+U38)</f>
        <v>0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f>+SUM(D38,M38)</f>
        <v>22868</v>
      </c>
      <c r="W38" s="116">
        <f>+SUM(E38,N38)</f>
        <v>21226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7272</v>
      </c>
      <c r="AB38" s="116">
        <f>+SUM(J38,S38)</f>
        <v>291396</v>
      </c>
      <c r="AC38" s="116">
        <f>+SUM(K38,T38)</f>
        <v>13954</v>
      </c>
      <c r="AD38" s="116">
        <f>+SUM(L38,U38)</f>
        <v>1642</v>
      </c>
      <c r="AE38" s="206" t="s">
        <v>325</v>
      </c>
    </row>
    <row r="39" spans="1:31" ht="13.5" customHeight="1" x14ac:dyDescent="0.15">
      <c r="A39" s="114" t="s">
        <v>28</v>
      </c>
      <c r="B39" s="115" t="s">
        <v>366</v>
      </c>
      <c r="C39" s="114" t="s">
        <v>367</v>
      </c>
      <c r="D39" s="116">
        <f>SUM(E39,+L39)</f>
        <v>0</v>
      </c>
      <c r="E39" s="116">
        <f>+SUM(F39:I39,K39)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f>SUM(N39,+U39)</f>
        <v>15925</v>
      </c>
      <c r="N39" s="116">
        <f>+SUM(O39:R39,T39)</f>
        <v>15925</v>
      </c>
      <c r="O39" s="116">
        <v>0</v>
      </c>
      <c r="P39" s="116">
        <v>0</v>
      </c>
      <c r="Q39" s="116">
        <v>0</v>
      </c>
      <c r="R39" s="116">
        <v>15925</v>
      </c>
      <c r="S39" s="116">
        <v>202620</v>
      </c>
      <c r="T39" s="116">
        <v>0</v>
      </c>
      <c r="U39" s="116">
        <v>0</v>
      </c>
      <c r="V39" s="116">
        <f>+SUM(D39,M39)</f>
        <v>15925</v>
      </c>
      <c r="W39" s="116">
        <f>+SUM(E39,N39)</f>
        <v>15925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15925</v>
      </c>
      <c r="AB39" s="116">
        <f>+SUM(J39,S39)</f>
        <v>202620</v>
      </c>
      <c r="AC39" s="116">
        <f>+SUM(K39,T39)</f>
        <v>0</v>
      </c>
      <c r="AD39" s="116">
        <f>+SUM(L39,U39)</f>
        <v>0</v>
      </c>
      <c r="AE39" s="206" t="s">
        <v>325</v>
      </c>
    </row>
    <row r="40" spans="1:31" ht="13.5" customHeight="1" x14ac:dyDescent="0.15">
      <c r="A40" s="114" t="s">
        <v>28</v>
      </c>
      <c r="B40" s="115" t="s">
        <v>338</v>
      </c>
      <c r="C40" s="114" t="s">
        <v>339</v>
      </c>
      <c r="D40" s="116">
        <f>SUM(E40,+L40)</f>
        <v>139772</v>
      </c>
      <c r="E40" s="116">
        <f>+SUM(F40:I40,K40)</f>
        <v>18891</v>
      </c>
      <c r="F40" s="116">
        <v>0</v>
      </c>
      <c r="G40" s="116">
        <v>0</v>
      </c>
      <c r="H40" s="116">
        <v>0</v>
      </c>
      <c r="I40" s="116">
        <v>18891</v>
      </c>
      <c r="J40" s="116">
        <v>460234</v>
      </c>
      <c r="K40" s="116">
        <v>0</v>
      </c>
      <c r="L40" s="116">
        <v>120881</v>
      </c>
      <c r="M40" s="116">
        <f>SUM(N40,+U40)</f>
        <v>0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>
        <v>0</v>
      </c>
      <c r="T40" s="116">
        <v>0</v>
      </c>
      <c r="U40" s="116">
        <v>0</v>
      </c>
      <c r="V40" s="116">
        <f>+SUM(D40,M40)</f>
        <v>139772</v>
      </c>
      <c r="W40" s="116">
        <f>+SUM(E40,N40)</f>
        <v>18891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18891</v>
      </c>
      <c r="AB40" s="116">
        <f>+SUM(J40,S40)</f>
        <v>460234</v>
      </c>
      <c r="AC40" s="116">
        <f>+SUM(K40,T40)</f>
        <v>0</v>
      </c>
      <c r="AD40" s="116">
        <f>+SUM(L40,U40)</f>
        <v>120881</v>
      </c>
      <c r="AE40" s="206" t="s">
        <v>325</v>
      </c>
    </row>
    <row r="41" spans="1:31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0">
    <sortCondition ref="A8:A40"/>
    <sortCondition ref="B8:B40"/>
    <sortCondition ref="C8:C40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9" man="1"/>
    <brk id="21" min="1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京都府</v>
      </c>
      <c r="B7" s="132" t="str">
        <f>'廃棄物事業経費（市町村）'!B7</f>
        <v>26000</v>
      </c>
      <c r="C7" s="131" t="s">
        <v>274</v>
      </c>
      <c r="D7" s="133">
        <f>+SUM(E7,J7)</f>
        <v>3411741</v>
      </c>
      <c r="E7" s="133">
        <f>+SUM(F7:I7)</f>
        <v>3403120</v>
      </c>
      <c r="F7" s="133">
        <f t="shared" ref="F7:K7" si="0">SUM(F$8:F$257)</f>
        <v>0</v>
      </c>
      <c r="G7" s="133">
        <f t="shared" si="0"/>
        <v>2560875</v>
      </c>
      <c r="H7" s="133">
        <f t="shared" si="0"/>
        <v>799105</v>
      </c>
      <c r="I7" s="133">
        <f t="shared" si="0"/>
        <v>43140</v>
      </c>
      <c r="J7" s="133">
        <f t="shared" si="0"/>
        <v>8621</v>
      </c>
      <c r="K7" s="133">
        <f t="shared" si="0"/>
        <v>1478446</v>
      </c>
      <c r="L7" s="133">
        <f>+SUM(M7,R7,V7,W7,AC7)</f>
        <v>33386452</v>
      </c>
      <c r="M7" s="133">
        <f>+SUM(N7:Q7)</f>
        <v>8488901</v>
      </c>
      <c r="N7" s="133">
        <f>SUM(N$8:N$257)</f>
        <v>2718307</v>
      </c>
      <c r="O7" s="133">
        <f>SUM(O$8:O$257)</f>
        <v>4197787</v>
      </c>
      <c r="P7" s="133">
        <f>SUM(P$8:P$257)</f>
        <v>1408038</v>
      </c>
      <c r="Q7" s="133">
        <f>SUM(Q$8:Q$257)</f>
        <v>164769</v>
      </c>
      <c r="R7" s="133">
        <f>+SUM(S7:U7)</f>
        <v>6414100</v>
      </c>
      <c r="S7" s="133">
        <f>SUM(S$8:S$257)</f>
        <v>1045461</v>
      </c>
      <c r="T7" s="133">
        <f>SUM(T$8:T$257)</f>
        <v>4485890</v>
      </c>
      <c r="U7" s="133">
        <f>SUM(U$8:U$257)</f>
        <v>882749</v>
      </c>
      <c r="V7" s="133">
        <f>SUM(V$8:V$257)</f>
        <v>141308</v>
      </c>
      <c r="W7" s="133">
        <f>+SUM(X7:AA7)</f>
        <v>18332019</v>
      </c>
      <c r="X7" s="133">
        <f t="shared" ref="X7:AD7" si="1">SUM(X$8:X$257)</f>
        <v>9187855</v>
      </c>
      <c r="Y7" s="133">
        <f t="shared" si="1"/>
        <v>7772564</v>
      </c>
      <c r="Z7" s="133">
        <f t="shared" si="1"/>
        <v>1147718</v>
      </c>
      <c r="AA7" s="133">
        <f t="shared" si="1"/>
        <v>223882</v>
      </c>
      <c r="AB7" s="133">
        <f t="shared" si="1"/>
        <v>4203445</v>
      </c>
      <c r="AC7" s="133">
        <f t="shared" si="1"/>
        <v>10124</v>
      </c>
      <c r="AD7" s="133">
        <f t="shared" si="1"/>
        <v>1202184</v>
      </c>
      <c r="AE7" s="133">
        <f>+SUM(D7,L7,AD7)</f>
        <v>38000377</v>
      </c>
      <c r="AF7" s="133">
        <f>+SUM(AG7,AL7)</f>
        <v>157539</v>
      </c>
      <c r="AG7" s="133">
        <f>+SUM(AH7:AK7)</f>
        <v>157539</v>
      </c>
      <c r="AH7" s="133">
        <f t="shared" ref="AH7:AM7" si="2">SUM(AH$8:AH$257)</f>
        <v>0</v>
      </c>
      <c r="AI7" s="133">
        <f t="shared" si="2"/>
        <v>112137</v>
      </c>
      <c r="AJ7" s="133">
        <f t="shared" si="2"/>
        <v>0</v>
      </c>
      <c r="AK7" s="133">
        <f t="shared" si="2"/>
        <v>45402</v>
      </c>
      <c r="AL7" s="133">
        <f t="shared" si="2"/>
        <v>0</v>
      </c>
      <c r="AM7" s="133">
        <f t="shared" si="2"/>
        <v>37383</v>
      </c>
      <c r="AN7" s="133">
        <f>+SUM(AO7,AT7,AX7,AY7,BE7)</f>
        <v>3826851</v>
      </c>
      <c r="AO7" s="133">
        <f>+SUM(AP7:AS7)</f>
        <v>748155</v>
      </c>
      <c r="AP7" s="133">
        <f>SUM(AP$8:AP$257)</f>
        <v>512392</v>
      </c>
      <c r="AQ7" s="133">
        <f>SUM(AQ$8:AQ$257)</f>
        <v>164856</v>
      </c>
      <c r="AR7" s="133">
        <f>SUM(AR$8:AR$257)</f>
        <v>70847</v>
      </c>
      <c r="AS7" s="133">
        <f>SUM(AS$8:AS$257)</f>
        <v>60</v>
      </c>
      <c r="AT7" s="133">
        <f>+SUM(AU7:AW7)</f>
        <v>613935</v>
      </c>
      <c r="AU7" s="133">
        <f>SUM(AU$8:AU$257)</f>
        <v>20880</v>
      </c>
      <c r="AV7" s="133">
        <f>SUM(AV$8:AV$257)</f>
        <v>593055</v>
      </c>
      <c r="AW7" s="133">
        <f>SUM(AW$8:AW$257)</f>
        <v>0</v>
      </c>
      <c r="AX7" s="133">
        <f>SUM(AX$8:AX$257)</f>
        <v>12571</v>
      </c>
      <c r="AY7" s="133">
        <f>+SUM(AZ7:BC7)</f>
        <v>2443797</v>
      </c>
      <c r="AZ7" s="133">
        <f t="shared" ref="AZ7:BF7" si="3">SUM(AZ$8:AZ$257)</f>
        <v>1354820</v>
      </c>
      <c r="BA7" s="133">
        <f t="shared" si="3"/>
        <v>693897</v>
      </c>
      <c r="BB7" s="133">
        <f t="shared" si="3"/>
        <v>11119</v>
      </c>
      <c r="BC7" s="133">
        <f t="shared" si="3"/>
        <v>383961</v>
      </c>
      <c r="BD7" s="133">
        <f t="shared" si="3"/>
        <v>1197102</v>
      </c>
      <c r="BE7" s="133">
        <f t="shared" si="3"/>
        <v>8393</v>
      </c>
      <c r="BF7" s="133">
        <f t="shared" si="3"/>
        <v>193204</v>
      </c>
      <c r="BG7" s="133">
        <f>+SUM(BF7,AN7,AF7)</f>
        <v>4177594</v>
      </c>
      <c r="BH7" s="133">
        <f t="shared" ref="BH7:CI7" si="4">SUM(D7,AF7)</f>
        <v>3569280</v>
      </c>
      <c r="BI7" s="133">
        <f>SUM(E7,AG7)</f>
        <v>3560659</v>
      </c>
      <c r="BJ7" s="133">
        <f t="shared" si="4"/>
        <v>0</v>
      </c>
      <c r="BK7" s="133">
        <f t="shared" si="4"/>
        <v>2673012</v>
      </c>
      <c r="BL7" s="133">
        <f t="shared" si="4"/>
        <v>799105</v>
      </c>
      <c r="BM7" s="133">
        <f t="shared" si="4"/>
        <v>88542</v>
      </c>
      <c r="BN7" s="133">
        <f t="shared" si="4"/>
        <v>8621</v>
      </c>
      <c r="BO7" s="133">
        <f t="shared" si="4"/>
        <v>1515829</v>
      </c>
      <c r="BP7" s="133">
        <f t="shared" si="4"/>
        <v>37213303</v>
      </c>
      <c r="BQ7" s="133">
        <f t="shared" si="4"/>
        <v>9237056</v>
      </c>
      <c r="BR7" s="133">
        <f t="shared" si="4"/>
        <v>3230699</v>
      </c>
      <c r="BS7" s="133">
        <f t="shared" si="4"/>
        <v>4362643</v>
      </c>
      <c r="BT7" s="133">
        <f t="shared" si="4"/>
        <v>1478885</v>
      </c>
      <c r="BU7" s="133">
        <f t="shared" si="4"/>
        <v>164829</v>
      </c>
      <c r="BV7" s="133">
        <f t="shared" si="4"/>
        <v>7028035</v>
      </c>
      <c r="BW7" s="133">
        <f t="shared" si="4"/>
        <v>1066341</v>
      </c>
      <c r="BX7" s="133">
        <f t="shared" si="4"/>
        <v>5078945</v>
      </c>
      <c r="BY7" s="133">
        <f t="shared" si="4"/>
        <v>882749</v>
      </c>
      <c r="BZ7" s="133">
        <f t="shared" si="4"/>
        <v>153879</v>
      </c>
      <c r="CA7" s="133">
        <f t="shared" si="4"/>
        <v>20775816</v>
      </c>
      <c r="CB7" s="133">
        <f t="shared" si="4"/>
        <v>10542675</v>
      </c>
      <c r="CC7" s="133">
        <f t="shared" si="4"/>
        <v>8466461</v>
      </c>
      <c r="CD7" s="133">
        <f t="shared" si="4"/>
        <v>1158837</v>
      </c>
      <c r="CE7" s="133">
        <f t="shared" si="4"/>
        <v>607843</v>
      </c>
      <c r="CF7" s="133">
        <f t="shared" si="4"/>
        <v>5400547</v>
      </c>
      <c r="CG7" s="133">
        <f t="shared" si="4"/>
        <v>18517</v>
      </c>
      <c r="CH7" s="133">
        <f t="shared" si="4"/>
        <v>1395388</v>
      </c>
      <c r="CI7" s="133">
        <f t="shared" si="4"/>
        <v>42177971</v>
      </c>
    </row>
    <row r="8" spans="1:87" ht="13.5" customHeight="1" x14ac:dyDescent="0.15">
      <c r="A8" s="114" t="s">
        <v>28</v>
      </c>
      <c r="B8" s="115" t="s">
        <v>323</v>
      </c>
      <c r="C8" s="114" t="s">
        <v>324</v>
      </c>
      <c r="D8" s="116">
        <f>+SUM(E8,J8)</f>
        <v>1700</v>
      </c>
      <c r="E8" s="116">
        <f>+SUM(F8:I8)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1700</v>
      </c>
      <c r="K8" s="116">
        <v>0</v>
      </c>
      <c r="L8" s="116">
        <f>+SUM(M8,R8,V8,W8,AC8)</f>
        <v>16447734</v>
      </c>
      <c r="M8" s="116">
        <f>+SUM(N8:Q8)</f>
        <v>4892397</v>
      </c>
      <c r="N8" s="116">
        <v>1405499</v>
      </c>
      <c r="O8" s="116">
        <v>2649183</v>
      </c>
      <c r="P8" s="116">
        <v>773275</v>
      </c>
      <c r="Q8" s="116">
        <v>64440</v>
      </c>
      <c r="R8" s="116">
        <f>+SUM(S8:U8)</f>
        <v>3560731</v>
      </c>
      <c r="S8" s="116">
        <v>888999</v>
      </c>
      <c r="T8" s="116">
        <v>2150432</v>
      </c>
      <c r="U8" s="116">
        <v>521300</v>
      </c>
      <c r="V8" s="116">
        <v>62669</v>
      </c>
      <c r="W8" s="116">
        <f>+SUM(X8:AA8)</f>
        <v>7931937</v>
      </c>
      <c r="X8" s="116">
        <v>3994819</v>
      </c>
      <c r="Y8" s="116">
        <v>3510584</v>
      </c>
      <c r="Z8" s="116">
        <v>426534</v>
      </c>
      <c r="AA8" s="116">
        <v>0</v>
      </c>
      <c r="AB8" s="116">
        <v>0</v>
      </c>
      <c r="AC8" s="116">
        <v>0</v>
      </c>
      <c r="AD8" s="116">
        <v>521941</v>
      </c>
      <c r="AE8" s="116">
        <f>+SUM(D8,L8,AD8)</f>
        <v>16971375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482066</v>
      </c>
      <c r="AO8" s="116">
        <f>+SUM(AP8:AS8)</f>
        <v>153939</v>
      </c>
      <c r="AP8" s="116">
        <v>46540</v>
      </c>
      <c r="AQ8" s="116">
        <v>107399</v>
      </c>
      <c r="AR8" s="116">
        <v>0</v>
      </c>
      <c r="AS8" s="116">
        <v>0</v>
      </c>
      <c r="AT8" s="116">
        <f>+SUM(AU8:AW8)</f>
        <v>14272</v>
      </c>
      <c r="AU8" s="116">
        <v>3656</v>
      </c>
      <c r="AV8" s="116">
        <v>10616</v>
      </c>
      <c r="AW8" s="116">
        <v>0</v>
      </c>
      <c r="AX8" s="116">
        <v>0</v>
      </c>
      <c r="AY8" s="116">
        <f>+SUM(AZ8:BC8)</f>
        <v>313855</v>
      </c>
      <c r="AZ8" s="116">
        <v>287167</v>
      </c>
      <c r="BA8" s="116">
        <v>26688</v>
      </c>
      <c r="BB8" s="116">
        <v>0</v>
      </c>
      <c r="BC8" s="116">
        <v>0</v>
      </c>
      <c r="BD8" s="116">
        <v>0</v>
      </c>
      <c r="BE8" s="116">
        <v>0</v>
      </c>
      <c r="BF8" s="116">
        <v>4870</v>
      </c>
      <c r="BG8" s="116">
        <f>+SUM(BF8,AN8,AF8)</f>
        <v>486936</v>
      </c>
      <c r="BH8" s="116">
        <f>SUM(D8,AF8)</f>
        <v>1700</v>
      </c>
      <c r="BI8" s="116">
        <f>SUM(E8,AG8)</f>
        <v>0</v>
      </c>
      <c r="BJ8" s="116">
        <f>SUM(F8,AH8)</f>
        <v>0</v>
      </c>
      <c r="BK8" s="116">
        <f>SUM(G8,AI8)</f>
        <v>0</v>
      </c>
      <c r="BL8" s="116">
        <f>SUM(H8,AJ8)</f>
        <v>0</v>
      </c>
      <c r="BM8" s="116">
        <f>SUM(I8,AK8)</f>
        <v>0</v>
      </c>
      <c r="BN8" s="116">
        <f>SUM(J8,AL8)</f>
        <v>1700</v>
      </c>
      <c r="BO8" s="116">
        <f>SUM(K8,AM8)</f>
        <v>0</v>
      </c>
      <c r="BP8" s="116">
        <f>SUM(L8,AN8)</f>
        <v>16929800</v>
      </c>
      <c r="BQ8" s="116">
        <f>SUM(M8,AO8)</f>
        <v>5046336</v>
      </c>
      <c r="BR8" s="116">
        <f>SUM(N8,AP8)</f>
        <v>1452039</v>
      </c>
      <c r="BS8" s="116">
        <f>SUM(O8,AQ8)</f>
        <v>2756582</v>
      </c>
      <c r="BT8" s="116">
        <f>SUM(P8,AR8)</f>
        <v>773275</v>
      </c>
      <c r="BU8" s="116">
        <f>SUM(Q8,AS8)</f>
        <v>64440</v>
      </c>
      <c r="BV8" s="116">
        <f>SUM(R8,AT8)</f>
        <v>3575003</v>
      </c>
      <c r="BW8" s="116">
        <f>SUM(S8,AU8)</f>
        <v>892655</v>
      </c>
      <c r="BX8" s="116">
        <f>SUM(T8,AV8)</f>
        <v>2161048</v>
      </c>
      <c r="BY8" s="116">
        <f>SUM(U8,AW8)</f>
        <v>521300</v>
      </c>
      <c r="BZ8" s="116">
        <f>SUM(V8,AX8)</f>
        <v>62669</v>
      </c>
      <c r="CA8" s="116">
        <f>SUM(W8,AY8)</f>
        <v>8245792</v>
      </c>
      <c r="CB8" s="116">
        <f>SUM(X8,AZ8)</f>
        <v>4281986</v>
      </c>
      <c r="CC8" s="116">
        <f>SUM(Y8,BA8)</f>
        <v>3537272</v>
      </c>
      <c r="CD8" s="116">
        <f>SUM(Z8,BB8)</f>
        <v>426534</v>
      </c>
      <c r="CE8" s="116">
        <f>SUM(AA8,BC8)</f>
        <v>0</v>
      </c>
      <c r="CF8" s="116">
        <f>SUM(AB8,BD8)</f>
        <v>0</v>
      </c>
      <c r="CG8" s="116">
        <f>SUM(AC8,BE8)</f>
        <v>0</v>
      </c>
      <c r="CH8" s="116">
        <f>SUM(AD8,BF8)</f>
        <v>526811</v>
      </c>
      <c r="CI8" s="116">
        <f>SUM(AE8,BG8)</f>
        <v>17458311</v>
      </c>
    </row>
    <row r="9" spans="1:87" ht="13.5" customHeight="1" x14ac:dyDescent="0.15">
      <c r="A9" s="114" t="s">
        <v>28</v>
      </c>
      <c r="B9" s="115" t="s">
        <v>326</v>
      </c>
      <c r="C9" s="114" t="s">
        <v>327</v>
      </c>
      <c r="D9" s="116">
        <f>+SUM(E9,J9)</f>
        <v>1125309</v>
      </c>
      <c r="E9" s="116">
        <f>+SUM(F9:I9)</f>
        <v>1125309</v>
      </c>
      <c r="F9" s="116">
        <v>0</v>
      </c>
      <c r="G9" s="116">
        <v>494486</v>
      </c>
      <c r="H9" s="116">
        <v>630823</v>
      </c>
      <c r="I9" s="116">
        <v>0</v>
      </c>
      <c r="J9" s="116">
        <v>0</v>
      </c>
      <c r="K9" s="116">
        <v>0</v>
      </c>
      <c r="L9" s="116">
        <f>+SUM(M9,R9,V9,W9,AC9)</f>
        <v>1240672</v>
      </c>
      <c r="M9" s="116">
        <f>+SUM(N9:Q9)</f>
        <v>126219</v>
      </c>
      <c r="N9" s="116">
        <v>126219</v>
      </c>
      <c r="O9" s="116">
        <v>0</v>
      </c>
      <c r="P9" s="116">
        <v>0</v>
      </c>
      <c r="Q9" s="116">
        <v>0</v>
      </c>
      <c r="R9" s="116">
        <f>+SUM(S9:U9)</f>
        <v>225147</v>
      </c>
      <c r="S9" s="116">
        <v>0</v>
      </c>
      <c r="T9" s="116">
        <v>209258</v>
      </c>
      <c r="U9" s="116">
        <v>15889</v>
      </c>
      <c r="V9" s="116">
        <v>0</v>
      </c>
      <c r="W9" s="116">
        <f>+SUM(X9:AA9)</f>
        <v>889306</v>
      </c>
      <c r="X9" s="116">
        <v>503992</v>
      </c>
      <c r="Y9" s="116">
        <v>319531</v>
      </c>
      <c r="Z9" s="116">
        <v>61701</v>
      </c>
      <c r="AA9" s="116">
        <v>4082</v>
      </c>
      <c r="AB9" s="116">
        <v>0</v>
      </c>
      <c r="AC9" s="116">
        <v>0</v>
      </c>
      <c r="AD9" s="116">
        <v>31930</v>
      </c>
      <c r="AE9" s="116">
        <f>+SUM(D9,L9,AD9)</f>
        <v>2397911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111551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6496</v>
      </c>
      <c r="AU9" s="116">
        <v>6496</v>
      </c>
      <c r="AV9" s="116">
        <v>0</v>
      </c>
      <c r="AW9" s="116">
        <v>0</v>
      </c>
      <c r="AX9" s="116">
        <v>0</v>
      </c>
      <c r="AY9" s="116">
        <f>+SUM(AZ9:BC9)</f>
        <v>105055</v>
      </c>
      <c r="AZ9" s="116">
        <v>103875</v>
      </c>
      <c r="BA9" s="116">
        <v>0</v>
      </c>
      <c r="BB9" s="116">
        <v>0</v>
      </c>
      <c r="BC9" s="116">
        <v>1180</v>
      </c>
      <c r="BD9" s="116">
        <v>0</v>
      </c>
      <c r="BE9" s="116">
        <v>0</v>
      </c>
      <c r="BF9" s="116">
        <v>0</v>
      </c>
      <c r="BG9" s="116">
        <f>+SUM(BF9,AN9,AF9)</f>
        <v>111551</v>
      </c>
      <c r="BH9" s="116">
        <f>SUM(D9,AF9)</f>
        <v>1125309</v>
      </c>
      <c r="BI9" s="116">
        <f>SUM(E9,AG9)</f>
        <v>1125309</v>
      </c>
      <c r="BJ9" s="116">
        <f>SUM(F9,AH9)</f>
        <v>0</v>
      </c>
      <c r="BK9" s="116">
        <f>SUM(G9,AI9)</f>
        <v>494486</v>
      </c>
      <c r="BL9" s="116">
        <f>SUM(H9,AJ9)</f>
        <v>630823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1352223</v>
      </c>
      <c r="BQ9" s="116">
        <f>SUM(M9,AO9)</f>
        <v>126219</v>
      </c>
      <c r="BR9" s="116">
        <f>SUM(N9,AP9)</f>
        <v>126219</v>
      </c>
      <c r="BS9" s="116">
        <f>SUM(O9,AQ9)</f>
        <v>0</v>
      </c>
      <c r="BT9" s="116">
        <f>SUM(P9,AR9)</f>
        <v>0</v>
      </c>
      <c r="BU9" s="116">
        <f>SUM(Q9,AS9)</f>
        <v>0</v>
      </c>
      <c r="BV9" s="116">
        <f>SUM(R9,AT9)</f>
        <v>231643</v>
      </c>
      <c r="BW9" s="116">
        <f>SUM(S9,AU9)</f>
        <v>6496</v>
      </c>
      <c r="BX9" s="116">
        <f>SUM(T9,AV9)</f>
        <v>209258</v>
      </c>
      <c r="BY9" s="116">
        <f>SUM(U9,AW9)</f>
        <v>15889</v>
      </c>
      <c r="BZ9" s="116">
        <f>SUM(V9,AX9)</f>
        <v>0</v>
      </c>
      <c r="CA9" s="116">
        <f>SUM(W9,AY9)</f>
        <v>994361</v>
      </c>
      <c r="CB9" s="116">
        <f>SUM(X9,AZ9)</f>
        <v>607867</v>
      </c>
      <c r="CC9" s="116">
        <f>SUM(Y9,BA9)</f>
        <v>319531</v>
      </c>
      <c r="CD9" s="116">
        <f>SUM(Z9,BB9)</f>
        <v>61701</v>
      </c>
      <c r="CE9" s="116">
        <f>SUM(AA9,BC9)</f>
        <v>5262</v>
      </c>
      <c r="CF9" s="116">
        <f>SUM(AB9,BD9)</f>
        <v>0</v>
      </c>
      <c r="CG9" s="116">
        <f>SUM(AC9,BE9)</f>
        <v>0</v>
      </c>
      <c r="CH9" s="116">
        <f>SUM(AD9,BF9)</f>
        <v>31930</v>
      </c>
      <c r="CI9" s="116">
        <f>SUM(AE9,BG9)</f>
        <v>2509462</v>
      </c>
    </row>
    <row r="10" spans="1:87" ht="13.5" customHeight="1" x14ac:dyDescent="0.15">
      <c r="A10" s="114" t="s">
        <v>28</v>
      </c>
      <c r="B10" s="115" t="s">
        <v>328</v>
      </c>
      <c r="C10" s="114" t="s">
        <v>329</v>
      </c>
      <c r="D10" s="116">
        <f>+SUM(E10,J10)</f>
        <v>10519</v>
      </c>
      <c r="E10" s="116">
        <f>+SUM(F10:I10)</f>
        <v>10519</v>
      </c>
      <c r="F10" s="116">
        <v>0</v>
      </c>
      <c r="G10" s="116">
        <v>4788</v>
      </c>
      <c r="H10" s="116">
        <v>0</v>
      </c>
      <c r="I10" s="116">
        <v>5731</v>
      </c>
      <c r="J10" s="116">
        <v>0</v>
      </c>
      <c r="K10" s="116">
        <v>0</v>
      </c>
      <c r="L10" s="116">
        <f>+SUM(M10,R10,V10,W10,AC10)</f>
        <v>1292416</v>
      </c>
      <c r="M10" s="116">
        <f>+SUM(N10:Q10)</f>
        <v>158998</v>
      </c>
      <c r="N10" s="116">
        <v>108596</v>
      </c>
      <c r="O10" s="116">
        <v>0</v>
      </c>
      <c r="P10" s="116">
        <v>44621</v>
      </c>
      <c r="Q10" s="116">
        <v>5781</v>
      </c>
      <c r="R10" s="116">
        <f>+SUM(S10:U10)</f>
        <v>321487</v>
      </c>
      <c r="S10" s="116">
        <v>6818</v>
      </c>
      <c r="T10" s="116">
        <v>301430</v>
      </c>
      <c r="U10" s="116">
        <v>13239</v>
      </c>
      <c r="V10" s="116">
        <v>0</v>
      </c>
      <c r="W10" s="116">
        <f>+SUM(X10:AA10)</f>
        <v>811765</v>
      </c>
      <c r="X10" s="116">
        <v>406304</v>
      </c>
      <c r="Y10" s="116">
        <v>288432</v>
      </c>
      <c r="Z10" s="116">
        <v>33866</v>
      </c>
      <c r="AA10" s="116">
        <v>83163</v>
      </c>
      <c r="AB10" s="116">
        <v>0</v>
      </c>
      <c r="AC10" s="116">
        <v>166</v>
      </c>
      <c r="AD10" s="116">
        <v>17095</v>
      </c>
      <c r="AE10" s="116">
        <f>+SUM(D10,L10,AD10)</f>
        <v>1320030</v>
      </c>
      <c r="AF10" s="116">
        <f>+SUM(AG10,AL10)</f>
        <v>12463</v>
      </c>
      <c r="AG10" s="116">
        <f>+SUM(AH10:AK10)</f>
        <v>12463</v>
      </c>
      <c r="AH10" s="116">
        <v>0</v>
      </c>
      <c r="AI10" s="116">
        <v>12463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159436</v>
      </c>
      <c r="AO10" s="116">
        <f>+SUM(AP10:AS10)</f>
        <v>55547</v>
      </c>
      <c r="AP10" s="116">
        <v>55547</v>
      </c>
      <c r="AQ10" s="116">
        <v>0</v>
      </c>
      <c r="AR10" s="116">
        <v>0</v>
      </c>
      <c r="AS10" s="116">
        <v>0</v>
      </c>
      <c r="AT10" s="116">
        <f>+SUM(AU10:AW10)</f>
        <v>29176</v>
      </c>
      <c r="AU10" s="116">
        <v>0</v>
      </c>
      <c r="AV10" s="116">
        <v>29176</v>
      </c>
      <c r="AW10" s="116">
        <v>0</v>
      </c>
      <c r="AX10" s="116">
        <v>0</v>
      </c>
      <c r="AY10" s="116">
        <f>+SUM(AZ10:BC10)</f>
        <v>74713</v>
      </c>
      <c r="AZ10" s="116">
        <v>11707</v>
      </c>
      <c r="BA10" s="116">
        <v>63006</v>
      </c>
      <c r="BB10" s="116">
        <v>0</v>
      </c>
      <c r="BC10" s="116">
        <v>0</v>
      </c>
      <c r="BD10" s="116">
        <v>0</v>
      </c>
      <c r="BE10" s="116">
        <v>0</v>
      </c>
      <c r="BF10" s="116">
        <v>150</v>
      </c>
      <c r="BG10" s="116">
        <f>+SUM(BF10,AN10,AF10)</f>
        <v>172049</v>
      </c>
      <c r="BH10" s="116">
        <f>SUM(D10,AF10)</f>
        <v>22982</v>
      </c>
      <c r="BI10" s="116">
        <f>SUM(E10,AG10)</f>
        <v>22982</v>
      </c>
      <c r="BJ10" s="116">
        <f>SUM(F10,AH10)</f>
        <v>0</v>
      </c>
      <c r="BK10" s="116">
        <f>SUM(G10,AI10)</f>
        <v>17251</v>
      </c>
      <c r="BL10" s="116">
        <f>SUM(H10,AJ10)</f>
        <v>0</v>
      </c>
      <c r="BM10" s="116">
        <f>SUM(I10,AK10)</f>
        <v>5731</v>
      </c>
      <c r="BN10" s="116">
        <f>SUM(J10,AL10)</f>
        <v>0</v>
      </c>
      <c r="BO10" s="116">
        <f>SUM(K10,AM10)</f>
        <v>0</v>
      </c>
      <c r="BP10" s="116">
        <f>SUM(L10,AN10)</f>
        <v>1451852</v>
      </c>
      <c r="BQ10" s="116">
        <f>SUM(M10,AO10)</f>
        <v>214545</v>
      </c>
      <c r="BR10" s="116">
        <f>SUM(N10,AP10)</f>
        <v>164143</v>
      </c>
      <c r="BS10" s="116">
        <f>SUM(O10,AQ10)</f>
        <v>0</v>
      </c>
      <c r="BT10" s="116">
        <f>SUM(P10,AR10)</f>
        <v>44621</v>
      </c>
      <c r="BU10" s="116">
        <f>SUM(Q10,AS10)</f>
        <v>5781</v>
      </c>
      <c r="BV10" s="116">
        <f>SUM(R10,AT10)</f>
        <v>350663</v>
      </c>
      <c r="BW10" s="116">
        <f>SUM(S10,AU10)</f>
        <v>6818</v>
      </c>
      <c r="BX10" s="116">
        <f>SUM(T10,AV10)</f>
        <v>330606</v>
      </c>
      <c r="BY10" s="116">
        <f>SUM(U10,AW10)</f>
        <v>13239</v>
      </c>
      <c r="BZ10" s="116">
        <f>SUM(V10,AX10)</f>
        <v>0</v>
      </c>
      <c r="CA10" s="116">
        <f>SUM(W10,AY10)</f>
        <v>886478</v>
      </c>
      <c r="CB10" s="116">
        <f>SUM(X10,AZ10)</f>
        <v>418011</v>
      </c>
      <c r="CC10" s="116">
        <f>SUM(Y10,BA10)</f>
        <v>351438</v>
      </c>
      <c r="CD10" s="116">
        <f>SUM(Z10,BB10)</f>
        <v>33866</v>
      </c>
      <c r="CE10" s="116">
        <f>SUM(AA10,BC10)</f>
        <v>83163</v>
      </c>
      <c r="CF10" s="116">
        <f>SUM(AB10,BD10)</f>
        <v>0</v>
      </c>
      <c r="CG10" s="116">
        <f>SUM(AC10,BE10)</f>
        <v>166</v>
      </c>
      <c r="CH10" s="116">
        <f>SUM(AD10,BF10)</f>
        <v>17245</v>
      </c>
      <c r="CI10" s="116">
        <f>SUM(AE10,BG10)</f>
        <v>1492079</v>
      </c>
    </row>
    <row r="11" spans="1:87" ht="13.5" customHeight="1" x14ac:dyDescent="0.15">
      <c r="A11" s="114" t="s">
        <v>28</v>
      </c>
      <c r="B11" s="115" t="s">
        <v>330</v>
      </c>
      <c r="C11" s="114" t="s">
        <v>331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824351</v>
      </c>
      <c r="M11" s="116">
        <f>+SUM(N11:Q11)</f>
        <v>61500</v>
      </c>
      <c r="N11" s="116">
        <v>61500</v>
      </c>
      <c r="O11" s="116">
        <v>0</v>
      </c>
      <c r="P11" s="116">
        <v>0</v>
      </c>
      <c r="Q11" s="116">
        <v>0</v>
      </c>
      <c r="R11" s="116">
        <f>+SUM(S11:U11)</f>
        <v>189383</v>
      </c>
      <c r="S11" s="116">
        <v>0</v>
      </c>
      <c r="T11" s="116">
        <v>177133</v>
      </c>
      <c r="U11" s="116">
        <v>12250</v>
      </c>
      <c r="V11" s="116">
        <v>0</v>
      </c>
      <c r="W11" s="116">
        <f>+SUM(X11:AA11)</f>
        <v>573468</v>
      </c>
      <c r="X11" s="116">
        <v>220061</v>
      </c>
      <c r="Y11" s="116">
        <v>283046</v>
      </c>
      <c r="Z11" s="116">
        <v>11215</v>
      </c>
      <c r="AA11" s="116">
        <v>59146</v>
      </c>
      <c r="AB11" s="116">
        <v>0</v>
      </c>
      <c r="AC11" s="116">
        <v>0</v>
      </c>
      <c r="AD11" s="116">
        <v>0</v>
      </c>
      <c r="AE11" s="116">
        <f>+SUM(D11,L11,AD11)</f>
        <v>824351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260667</v>
      </c>
      <c r="AO11" s="116">
        <f>+SUM(AP11:AS11)</f>
        <v>19075</v>
      </c>
      <c r="AP11" s="116">
        <v>19075</v>
      </c>
      <c r="AQ11" s="116">
        <v>0</v>
      </c>
      <c r="AR11" s="116">
        <v>0</v>
      </c>
      <c r="AS11" s="116">
        <v>0</v>
      </c>
      <c r="AT11" s="116">
        <f>+SUM(AU11:AW11)</f>
        <v>111415</v>
      </c>
      <c r="AU11" s="116">
        <v>0</v>
      </c>
      <c r="AV11" s="116">
        <v>111415</v>
      </c>
      <c r="AW11" s="116">
        <v>0</v>
      </c>
      <c r="AX11" s="116">
        <v>0</v>
      </c>
      <c r="AY11" s="116">
        <f>+SUM(AZ11:BC11)</f>
        <v>130177</v>
      </c>
      <c r="AZ11" s="116">
        <v>92978</v>
      </c>
      <c r="BA11" s="116">
        <v>37199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260667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1085018</v>
      </c>
      <c r="BQ11" s="116">
        <f>SUM(M11,AO11)</f>
        <v>80575</v>
      </c>
      <c r="BR11" s="116">
        <f>SUM(N11,AP11)</f>
        <v>80575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300798</v>
      </c>
      <c r="BW11" s="116">
        <f>SUM(S11,AU11)</f>
        <v>0</v>
      </c>
      <c r="BX11" s="116">
        <f>SUM(T11,AV11)</f>
        <v>288548</v>
      </c>
      <c r="BY11" s="116">
        <f>SUM(U11,AW11)</f>
        <v>12250</v>
      </c>
      <c r="BZ11" s="116">
        <f>SUM(V11,AX11)</f>
        <v>0</v>
      </c>
      <c r="CA11" s="116">
        <f>SUM(W11,AY11)</f>
        <v>703645</v>
      </c>
      <c r="CB11" s="116">
        <f>SUM(X11,AZ11)</f>
        <v>313039</v>
      </c>
      <c r="CC11" s="116">
        <f>SUM(Y11,BA11)</f>
        <v>320245</v>
      </c>
      <c r="CD11" s="116">
        <f>SUM(Z11,BB11)</f>
        <v>11215</v>
      </c>
      <c r="CE11" s="116">
        <f>SUM(AA11,BC11)</f>
        <v>59146</v>
      </c>
      <c r="CF11" s="116">
        <f>SUM(AB11,BD11)</f>
        <v>0</v>
      </c>
      <c r="CG11" s="116">
        <f>SUM(AC11,BE11)</f>
        <v>0</v>
      </c>
      <c r="CH11" s="116">
        <f>SUM(AD11,BF11)</f>
        <v>0</v>
      </c>
      <c r="CI11" s="116">
        <f>SUM(AE11,BG11)</f>
        <v>1085018</v>
      </c>
    </row>
    <row r="12" spans="1:87" ht="13.5" customHeight="1" x14ac:dyDescent="0.15">
      <c r="A12" s="114" t="s">
        <v>28</v>
      </c>
      <c r="B12" s="115" t="s">
        <v>332</v>
      </c>
      <c r="C12" s="114" t="s">
        <v>333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397156</v>
      </c>
      <c r="L12" s="116">
        <f>+SUM(M12,R12,V12,W12,AC12)</f>
        <v>1183464</v>
      </c>
      <c r="M12" s="116">
        <f>+SUM(N12:Q12)</f>
        <v>753407</v>
      </c>
      <c r="N12" s="116">
        <v>108357</v>
      </c>
      <c r="O12" s="116">
        <v>645050</v>
      </c>
      <c r="P12" s="116">
        <v>0</v>
      </c>
      <c r="Q12" s="116">
        <v>0</v>
      </c>
      <c r="R12" s="116">
        <f>+SUM(S12:U12)</f>
        <v>46492</v>
      </c>
      <c r="S12" s="116">
        <v>32286</v>
      </c>
      <c r="T12" s="116">
        <v>0</v>
      </c>
      <c r="U12" s="116">
        <v>14206</v>
      </c>
      <c r="V12" s="116">
        <v>26134</v>
      </c>
      <c r="W12" s="116">
        <f>+SUM(X12:AA12)</f>
        <v>357431</v>
      </c>
      <c r="X12" s="116">
        <v>353512</v>
      </c>
      <c r="Y12" s="116">
        <v>133</v>
      </c>
      <c r="Z12" s="116">
        <v>1836</v>
      </c>
      <c r="AA12" s="116">
        <v>1950</v>
      </c>
      <c r="AB12" s="116">
        <v>721493</v>
      </c>
      <c r="AC12" s="116">
        <v>0</v>
      </c>
      <c r="AD12" s="116">
        <v>30975</v>
      </c>
      <c r="AE12" s="116">
        <f>+SUM(D12,L12,AD12)</f>
        <v>1214439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18280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225449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415436</v>
      </c>
      <c r="BP12" s="116">
        <f>SUM(L12,AN12)</f>
        <v>1183464</v>
      </c>
      <c r="BQ12" s="116">
        <f>SUM(M12,AO12)</f>
        <v>753407</v>
      </c>
      <c r="BR12" s="116">
        <f>SUM(N12,AP12)</f>
        <v>108357</v>
      </c>
      <c r="BS12" s="116">
        <f>SUM(O12,AQ12)</f>
        <v>645050</v>
      </c>
      <c r="BT12" s="116">
        <f>SUM(P12,AR12)</f>
        <v>0</v>
      </c>
      <c r="BU12" s="116">
        <f>SUM(Q12,AS12)</f>
        <v>0</v>
      </c>
      <c r="BV12" s="116">
        <f>SUM(R12,AT12)</f>
        <v>46492</v>
      </c>
      <c r="BW12" s="116">
        <f>SUM(S12,AU12)</f>
        <v>32286</v>
      </c>
      <c r="BX12" s="116">
        <f>SUM(T12,AV12)</f>
        <v>0</v>
      </c>
      <c r="BY12" s="116">
        <f>SUM(U12,AW12)</f>
        <v>14206</v>
      </c>
      <c r="BZ12" s="116">
        <f>SUM(V12,AX12)</f>
        <v>26134</v>
      </c>
      <c r="CA12" s="116">
        <f>SUM(W12,AY12)</f>
        <v>357431</v>
      </c>
      <c r="CB12" s="116">
        <f>SUM(X12,AZ12)</f>
        <v>353512</v>
      </c>
      <c r="CC12" s="116">
        <f>SUM(Y12,BA12)</f>
        <v>133</v>
      </c>
      <c r="CD12" s="116">
        <f>SUM(Z12,BB12)</f>
        <v>1836</v>
      </c>
      <c r="CE12" s="116">
        <f>SUM(AA12,BC12)</f>
        <v>1950</v>
      </c>
      <c r="CF12" s="116">
        <f>SUM(AB12,BD12)</f>
        <v>946942</v>
      </c>
      <c r="CG12" s="116">
        <f>SUM(AC12,BE12)</f>
        <v>0</v>
      </c>
      <c r="CH12" s="116">
        <f>SUM(AD12,BF12)</f>
        <v>30975</v>
      </c>
      <c r="CI12" s="116">
        <f>SUM(AE12,BG12)</f>
        <v>1214439</v>
      </c>
    </row>
    <row r="13" spans="1:87" ht="13.5" customHeight="1" x14ac:dyDescent="0.15">
      <c r="A13" s="114" t="s">
        <v>28</v>
      </c>
      <c r="B13" s="115" t="s">
        <v>336</v>
      </c>
      <c r="C13" s="114" t="s">
        <v>337</v>
      </c>
      <c r="D13" s="116">
        <f>+SUM(E13,J13)</f>
        <v>11597</v>
      </c>
      <c r="E13" s="116">
        <f>+SUM(F13:I13)</f>
        <v>11597</v>
      </c>
      <c r="F13" s="116">
        <v>0</v>
      </c>
      <c r="G13" s="116">
        <v>0</v>
      </c>
      <c r="H13" s="116">
        <v>11597</v>
      </c>
      <c r="I13" s="116">
        <v>0</v>
      </c>
      <c r="J13" s="116">
        <v>0</v>
      </c>
      <c r="K13" s="116">
        <v>0</v>
      </c>
      <c r="L13" s="116">
        <f>+SUM(M13,R13,V13,W13,AC13)</f>
        <v>225998</v>
      </c>
      <c r="M13" s="116">
        <f>+SUM(N13:Q13)</f>
        <v>5060</v>
      </c>
      <c r="N13" s="116">
        <v>4138</v>
      </c>
      <c r="O13" s="116">
        <v>0</v>
      </c>
      <c r="P13" s="116">
        <v>0</v>
      </c>
      <c r="Q13" s="116">
        <v>922</v>
      </c>
      <c r="R13" s="116">
        <f>+SUM(S13:U13)</f>
        <v>19884</v>
      </c>
      <c r="S13" s="116">
        <v>981</v>
      </c>
      <c r="T13" s="116">
        <v>0</v>
      </c>
      <c r="U13" s="116">
        <v>18903</v>
      </c>
      <c r="V13" s="116">
        <v>0</v>
      </c>
      <c r="W13" s="116">
        <f>+SUM(X13:AA13)</f>
        <v>201054</v>
      </c>
      <c r="X13" s="116">
        <v>173735</v>
      </c>
      <c r="Y13" s="116">
        <v>0</v>
      </c>
      <c r="Z13" s="116">
        <v>27319</v>
      </c>
      <c r="AA13" s="116">
        <v>0</v>
      </c>
      <c r="AB13" s="116">
        <v>224741</v>
      </c>
      <c r="AC13" s="116">
        <v>0</v>
      </c>
      <c r="AD13" s="116">
        <v>5640</v>
      </c>
      <c r="AE13" s="116">
        <f>+SUM(D13,L13,AD13)</f>
        <v>243235</v>
      </c>
      <c r="AF13" s="116">
        <f>+SUM(AG13,AL13)</f>
        <v>55344</v>
      </c>
      <c r="AG13" s="116">
        <f>+SUM(AH13:AK13)</f>
        <v>55344</v>
      </c>
      <c r="AH13" s="116">
        <v>0</v>
      </c>
      <c r="AI13" s="116">
        <v>55344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165094</v>
      </c>
      <c r="AO13" s="116">
        <f>+SUM(AP13:AS13)</f>
        <v>16324</v>
      </c>
      <c r="AP13" s="116">
        <v>8030</v>
      </c>
      <c r="AQ13" s="116">
        <v>0</v>
      </c>
      <c r="AR13" s="116">
        <v>8294</v>
      </c>
      <c r="AS13" s="116">
        <v>0</v>
      </c>
      <c r="AT13" s="116">
        <f>+SUM(AU13:AW13)</f>
        <v>30559</v>
      </c>
      <c r="AU13" s="116">
        <v>2923</v>
      </c>
      <c r="AV13" s="116">
        <v>27636</v>
      </c>
      <c r="AW13" s="116">
        <v>0</v>
      </c>
      <c r="AX13" s="116">
        <v>0</v>
      </c>
      <c r="AY13" s="116">
        <f>+SUM(AZ13:BC13)</f>
        <v>118211</v>
      </c>
      <c r="AZ13" s="116">
        <v>80410</v>
      </c>
      <c r="BA13" s="116">
        <v>37801</v>
      </c>
      <c r="BB13" s="116">
        <v>0</v>
      </c>
      <c r="BC13" s="116">
        <v>0</v>
      </c>
      <c r="BD13" s="116">
        <v>0</v>
      </c>
      <c r="BE13" s="116">
        <v>0</v>
      </c>
      <c r="BF13" s="116">
        <v>6095</v>
      </c>
      <c r="BG13" s="116">
        <f>+SUM(BF13,AN13,AF13)</f>
        <v>226533</v>
      </c>
      <c r="BH13" s="116">
        <f>SUM(D13,AF13)</f>
        <v>66941</v>
      </c>
      <c r="BI13" s="116">
        <f>SUM(E13,AG13)</f>
        <v>66941</v>
      </c>
      <c r="BJ13" s="116">
        <f>SUM(F13,AH13)</f>
        <v>0</v>
      </c>
      <c r="BK13" s="116">
        <f>SUM(G13,AI13)</f>
        <v>55344</v>
      </c>
      <c r="BL13" s="116">
        <f>SUM(H13,AJ13)</f>
        <v>11597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391092</v>
      </c>
      <c r="BQ13" s="116">
        <f>SUM(M13,AO13)</f>
        <v>21384</v>
      </c>
      <c r="BR13" s="116">
        <f>SUM(N13,AP13)</f>
        <v>12168</v>
      </c>
      <c r="BS13" s="116">
        <f>SUM(O13,AQ13)</f>
        <v>0</v>
      </c>
      <c r="BT13" s="116">
        <f>SUM(P13,AR13)</f>
        <v>8294</v>
      </c>
      <c r="BU13" s="116">
        <f>SUM(Q13,AS13)</f>
        <v>922</v>
      </c>
      <c r="BV13" s="116">
        <f>SUM(R13,AT13)</f>
        <v>50443</v>
      </c>
      <c r="BW13" s="116">
        <f>SUM(S13,AU13)</f>
        <v>3904</v>
      </c>
      <c r="BX13" s="116">
        <f>SUM(T13,AV13)</f>
        <v>27636</v>
      </c>
      <c r="BY13" s="116">
        <f>SUM(U13,AW13)</f>
        <v>18903</v>
      </c>
      <c r="BZ13" s="116">
        <f>SUM(V13,AX13)</f>
        <v>0</v>
      </c>
      <c r="CA13" s="116">
        <f>SUM(W13,AY13)</f>
        <v>319265</v>
      </c>
      <c r="CB13" s="116">
        <f>SUM(X13,AZ13)</f>
        <v>254145</v>
      </c>
      <c r="CC13" s="116">
        <f>SUM(Y13,BA13)</f>
        <v>37801</v>
      </c>
      <c r="CD13" s="116">
        <f>SUM(Z13,BB13)</f>
        <v>27319</v>
      </c>
      <c r="CE13" s="116">
        <f>SUM(AA13,BC13)</f>
        <v>0</v>
      </c>
      <c r="CF13" s="116">
        <f>SUM(AB13,BD13)</f>
        <v>224741</v>
      </c>
      <c r="CG13" s="116">
        <f>SUM(AC13,BE13)</f>
        <v>0</v>
      </c>
      <c r="CH13" s="116">
        <f>SUM(AD13,BF13)</f>
        <v>11735</v>
      </c>
      <c r="CI13" s="116">
        <f>SUM(AE13,BG13)</f>
        <v>469768</v>
      </c>
    </row>
    <row r="14" spans="1:87" ht="13.5" customHeight="1" x14ac:dyDescent="0.15">
      <c r="A14" s="114" t="s">
        <v>28</v>
      </c>
      <c r="B14" s="115" t="s">
        <v>340</v>
      </c>
      <c r="C14" s="114" t="s">
        <v>341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1241961</v>
      </c>
      <c r="M14" s="116">
        <f>+SUM(N14:Q14)</f>
        <v>102204</v>
      </c>
      <c r="N14" s="116">
        <v>83473</v>
      </c>
      <c r="O14" s="116">
        <v>4067</v>
      </c>
      <c r="P14" s="116">
        <v>8004</v>
      </c>
      <c r="Q14" s="116">
        <v>6660</v>
      </c>
      <c r="R14" s="116">
        <f>+SUM(S14:U14)</f>
        <v>410967</v>
      </c>
      <c r="S14" s="116">
        <v>0</v>
      </c>
      <c r="T14" s="116">
        <v>387929</v>
      </c>
      <c r="U14" s="116">
        <v>23038</v>
      </c>
      <c r="V14" s="116">
        <v>9900</v>
      </c>
      <c r="W14" s="116">
        <f>+SUM(X14:AA14)</f>
        <v>718890</v>
      </c>
      <c r="X14" s="116">
        <v>379016</v>
      </c>
      <c r="Y14" s="116">
        <v>168560</v>
      </c>
      <c r="Z14" s="116">
        <v>171314</v>
      </c>
      <c r="AA14" s="116">
        <v>0</v>
      </c>
      <c r="AB14" s="116">
        <v>0</v>
      </c>
      <c r="AC14" s="116">
        <v>0</v>
      </c>
      <c r="AD14" s="116">
        <v>0</v>
      </c>
      <c r="AE14" s="116">
        <f>+SUM(D14,L14,AD14)</f>
        <v>1241961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277566</v>
      </c>
      <c r="AO14" s="116">
        <f>+SUM(AP14:AS14)</f>
        <v>11902</v>
      </c>
      <c r="AP14" s="116">
        <v>11902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265664</v>
      </c>
      <c r="AZ14" s="116">
        <v>113749</v>
      </c>
      <c r="BA14" s="116">
        <v>151915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f>+SUM(BF14,AN14,AF14)</f>
        <v>277566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1519527</v>
      </c>
      <c r="BQ14" s="116">
        <f>SUM(M14,AO14)</f>
        <v>114106</v>
      </c>
      <c r="BR14" s="116">
        <f>SUM(N14,AP14)</f>
        <v>95375</v>
      </c>
      <c r="BS14" s="116">
        <f>SUM(O14,AQ14)</f>
        <v>4067</v>
      </c>
      <c r="BT14" s="116">
        <f>SUM(P14,AR14)</f>
        <v>8004</v>
      </c>
      <c r="BU14" s="116">
        <f>SUM(Q14,AS14)</f>
        <v>6660</v>
      </c>
      <c r="BV14" s="116">
        <f>SUM(R14,AT14)</f>
        <v>410967</v>
      </c>
      <c r="BW14" s="116">
        <f>SUM(S14,AU14)</f>
        <v>0</v>
      </c>
      <c r="BX14" s="116">
        <f>SUM(T14,AV14)</f>
        <v>387929</v>
      </c>
      <c r="BY14" s="116">
        <f>SUM(U14,AW14)</f>
        <v>23038</v>
      </c>
      <c r="BZ14" s="116">
        <f>SUM(V14,AX14)</f>
        <v>9900</v>
      </c>
      <c r="CA14" s="116">
        <f>SUM(W14,AY14)</f>
        <v>984554</v>
      </c>
      <c r="CB14" s="116">
        <f>SUM(X14,AZ14)</f>
        <v>492765</v>
      </c>
      <c r="CC14" s="116">
        <f>SUM(Y14,BA14)</f>
        <v>320475</v>
      </c>
      <c r="CD14" s="116">
        <f>SUM(Z14,BB14)</f>
        <v>171314</v>
      </c>
      <c r="CE14" s="116">
        <f>SUM(AA14,BC14)</f>
        <v>0</v>
      </c>
      <c r="CF14" s="116">
        <f>SUM(AB14,BD14)</f>
        <v>0</v>
      </c>
      <c r="CG14" s="116">
        <f>SUM(AC14,BE14)</f>
        <v>0</v>
      </c>
      <c r="CH14" s="116">
        <f>SUM(AD14,BF14)</f>
        <v>0</v>
      </c>
      <c r="CI14" s="116">
        <f>SUM(AE14,BG14)</f>
        <v>1519527</v>
      </c>
    </row>
    <row r="15" spans="1:87" ht="13.5" customHeight="1" x14ac:dyDescent="0.15">
      <c r="A15" s="114" t="s">
        <v>28</v>
      </c>
      <c r="B15" s="115" t="s">
        <v>342</v>
      </c>
      <c r="C15" s="114" t="s">
        <v>343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179596</v>
      </c>
      <c r="L15" s="116">
        <f>+SUM(M15,R15,V15,W15,AC15)</f>
        <v>285774</v>
      </c>
      <c r="M15" s="116">
        <f>+SUM(N15:Q15)</f>
        <v>39449</v>
      </c>
      <c r="N15" s="116">
        <v>39449</v>
      </c>
      <c r="O15" s="116">
        <v>0</v>
      </c>
      <c r="P15" s="116">
        <v>0</v>
      </c>
      <c r="Q15" s="116">
        <v>0</v>
      </c>
      <c r="R15" s="116">
        <f>+SUM(S15:U15)</f>
        <v>2504</v>
      </c>
      <c r="S15" s="116">
        <v>2504</v>
      </c>
      <c r="T15" s="116">
        <v>0</v>
      </c>
      <c r="U15" s="116">
        <v>0</v>
      </c>
      <c r="V15" s="116">
        <v>0</v>
      </c>
      <c r="W15" s="116">
        <f>+SUM(X15:AA15)</f>
        <v>243821</v>
      </c>
      <c r="X15" s="116">
        <v>243821</v>
      </c>
      <c r="Y15" s="116">
        <v>0</v>
      </c>
      <c r="Z15" s="116">
        <v>0</v>
      </c>
      <c r="AA15" s="116">
        <v>0</v>
      </c>
      <c r="AB15" s="116">
        <v>326264</v>
      </c>
      <c r="AC15" s="116">
        <v>0</v>
      </c>
      <c r="AD15" s="116">
        <v>0</v>
      </c>
      <c r="AE15" s="116">
        <f>+SUM(D15,L15,AD15)</f>
        <v>285774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8079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99631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187675</v>
      </c>
      <c r="BP15" s="116">
        <f>SUM(L15,AN15)</f>
        <v>285774</v>
      </c>
      <c r="BQ15" s="116">
        <f>SUM(M15,AO15)</f>
        <v>39449</v>
      </c>
      <c r="BR15" s="116">
        <f>SUM(N15,AP15)</f>
        <v>39449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2504</v>
      </c>
      <c r="BW15" s="116">
        <f>SUM(S15,AU15)</f>
        <v>2504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243821</v>
      </c>
      <c r="CB15" s="116">
        <f>SUM(X15,AZ15)</f>
        <v>243821</v>
      </c>
      <c r="CC15" s="116">
        <f>SUM(Y15,BA15)</f>
        <v>0</v>
      </c>
      <c r="CD15" s="116">
        <f>SUM(Z15,BB15)</f>
        <v>0</v>
      </c>
      <c r="CE15" s="116">
        <f>SUM(AA15,BC15)</f>
        <v>0</v>
      </c>
      <c r="CF15" s="116">
        <f>SUM(AB15,BD15)</f>
        <v>425895</v>
      </c>
      <c r="CG15" s="116">
        <f>SUM(AC15,BE15)</f>
        <v>0</v>
      </c>
      <c r="CH15" s="116">
        <f>SUM(AD15,BF15)</f>
        <v>0</v>
      </c>
      <c r="CI15" s="116">
        <f>SUM(AE15,BG15)</f>
        <v>285774</v>
      </c>
    </row>
    <row r="16" spans="1:87" ht="13.5" customHeight="1" x14ac:dyDescent="0.15">
      <c r="A16" s="114" t="s">
        <v>28</v>
      </c>
      <c r="B16" s="115" t="s">
        <v>344</v>
      </c>
      <c r="C16" s="114" t="s">
        <v>345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168293</v>
      </c>
      <c r="L16" s="116">
        <f>+SUM(M16,R16,V16,W16,AC16)</f>
        <v>474328</v>
      </c>
      <c r="M16" s="116">
        <f>+SUM(N16:Q16)</f>
        <v>108770</v>
      </c>
      <c r="N16" s="116">
        <v>21754</v>
      </c>
      <c r="O16" s="116">
        <v>87016</v>
      </c>
      <c r="P16" s="116">
        <v>0</v>
      </c>
      <c r="Q16" s="116">
        <v>0</v>
      </c>
      <c r="R16" s="116">
        <f>+SUM(S16:U16)</f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f>+SUM(X16:AA16)</f>
        <v>365558</v>
      </c>
      <c r="X16" s="116">
        <v>365558</v>
      </c>
      <c r="Y16" s="116">
        <v>0</v>
      </c>
      <c r="Z16" s="116">
        <v>0</v>
      </c>
      <c r="AA16" s="116">
        <v>0</v>
      </c>
      <c r="AB16" s="116">
        <v>277050</v>
      </c>
      <c r="AC16" s="116">
        <v>0</v>
      </c>
      <c r="AD16" s="116">
        <v>0</v>
      </c>
      <c r="AE16" s="116">
        <f>+SUM(D16,L16,AD16)</f>
        <v>474328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28893</v>
      </c>
      <c r="AO16" s="116">
        <f>+SUM(AP16:AS16)</f>
        <v>13053</v>
      </c>
      <c r="AP16" s="116">
        <v>13053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15840</v>
      </c>
      <c r="AZ16" s="116">
        <v>15840</v>
      </c>
      <c r="BA16" s="116">
        <v>0</v>
      </c>
      <c r="BB16" s="116">
        <v>0</v>
      </c>
      <c r="BC16" s="116">
        <v>0</v>
      </c>
      <c r="BD16" s="116">
        <v>1255</v>
      </c>
      <c r="BE16" s="116">
        <v>0</v>
      </c>
      <c r="BF16" s="116">
        <v>0</v>
      </c>
      <c r="BG16" s="116">
        <f>+SUM(BF16,AN16,AF16)</f>
        <v>28893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168293</v>
      </c>
      <c r="BP16" s="116">
        <f>SUM(L16,AN16)</f>
        <v>503221</v>
      </c>
      <c r="BQ16" s="116">
        <f>SUM(M16,AO16)</f>
        <v>121823</v>
      </c>
      <c r="BR16" s="116">
        <f>SUM(N16,AP16)</f>
        <v>34807</v>
      </c>
      <c r="BS16" s="116">
        <f>SUM(O16,AQ16)</f>
        <v>87016</v>
      </c>
      <c r="BT16" s="116">
        <f>SUM(P16,AR16)</f>
        <v>0</v>
      </c>
      <c r="BU16" s="116">
        <f>SUM(Q16,AS16)</f>
        <v>0</v>
      </c>
      <c r="BV16" s="116">
        <f>SUM(R16,AT16)</f>
        <v>0</v>
      </c>
      <c r="BW16" s="116">
        <f>SUM(S16,AU16)</f>
        <v>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381398</v>
      </c>
      <c r="CB16" s="116">
        <f>SUM(X16,AZ16)</f>
        <v>381398</v>
      </c>
      <c r="CC16" s="116">
        <f>SUM(Y16,BA16)</f>
        <v>0</v>
      </c>
      <c r="CD16" s="116">
        <f>SUM(Z16,BB16)</f>
        <v>0</v>
      </c>
      <c r="CE16" s="116">
        <f>SUM(AA16,BC16)</f>
        <v>0</v>
      </c>
      <c r="CF16" s="116">
        <f>SUM(AB16,BD16)</f>
        <v>278305</v>
      </c>
      <c r="CG16" s="116">
        <f>SUM(AC16,BE16)</f>
        <v>0</v>
      </c>
      <c r="CH16" s="116">
        <f>SUM(AD16,BF16)</f>
        <v>0</v>
      </c>
      <c r="CI16" s="116">
        <f>SUM(AE16,BG16)</f>
        <v>503221</v>
      </c>
    </row>
    <row r="17" spans="1:87" ht="13.5" customHeight="1" x14ac:dyDescent="0.15">
      <c r="A17" s="114" t="s">
        <v>28</v>
      </c>
      <c r="B17" s="115" t="s">
        <v>348</v>
      </c>
      <c r="C17" s="114" t="s">
        <v>349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244672</v>
      </c>
      <c r="L17" s="116">
        <f>+SUM(M17,R17,V17,W17,AC17)</f>
        <v>703810</v>
      </c>
      <c r="M17" s="116">
        <f>+SUM(N17:Q17)</f>
        <v>235396</v>
      </c>
      <c r="N17" s="116">
        <v>34126</v>
      </c>
      <c r="O17" s="116">
        <v>201270</v>
      </c>
      <c r="P17" s="116">
        <v>0</v>
      </c>
      <c r="Q17" s="116">
        <v>0</v>
      </c>
      <c r="R17" s="116">
        <f>+SUM(S17:U17)</f>
        <v>9542</v>
      </c>
      <c r="S17" s="116">
        <v>9542</v>
      </c>
      <c r="T17" s="116">
        <v>0</v>
      </c>
      <c r="U17" s="116">
        <v>0</v>
      </c>
      <c r="V17" s="116">
        <v>16621</v>
      </c>
      <c r="W17" s="116">
        <f>+SUM(X17:AA17)</f>
        <v>442251</v>
      </c>
      <c r="X17" s="116">
        <v>441036</v>
      </c>
      <c r="Y17" s="116">
        <v>0</v>
      </c>
      <c r="Z17" s="116">
        <v>0</v>
      </c>
      <c r="AA17" s="116">
        <v>1215</v>
      </c>
      <c r="AB17" s="116">
        <v>402789</v>
      </c>
      <c r="AC17" s="116">
        <v>0</v>
      </c>
      <c r="AD17" s="116">
        <v>1780</v>
      </c>
      <c r="AE17" s="116">
        <f>+SUM(D17,L17,AD17)</f>
        <v>705590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27939</v>
      </c>
      <c r="AO17" s="116">
        <f>+SUM(AP17:AS17)</f>
        <v>15616</v>
      </c>
      <c r="AP17" s="116">
        <v>15616</v>
      </c>
      <c r="AQ17" s="116">
        <v>0</v>
      </c>
      <c r="AR17" s="116">
        <v>0</v>
      </c>
      <c r="AS17" s="116">
        <v>0</v>
      </c>
      <c r="AT17" s="116">
        <f>+SUM(AU17:AW17)</f>
        <v>7</v>
      </c>
      <c r="AU17" s="116">
        <v>7</v>
      </c>
      <c r="AV17" s="116">
        <v>0</v>
      </c>
      <c r="AW17" s="116">
        <v>0</v>
      </c>
      <c r="AX17" s="116">
        <v>0</v>
      </c>
      <c r="AY17" s="116">
        <f>+SUM(AZ17:BC17)</f>
        <v>12316</v>
      </c>
      <c r="AZ17" s="116">
        <v>12316</v>
      </c>
      <c r="BA17" s="116">
        <v>0</v>
      </c>
      <c r="BB17" s="116">
        <v>0</v>
      </c>
      <c r="BC17" s="116">
        <v>0</v>
      </c>
      <c r="BD17" s="116">
        <v>1825</v>
      </c>
      <c r="BE17" s="116">
        <v>0</v>
      </c>
      <c r="BF17" s="116">
        <v>186</v>
      </c>
      <c r="BG17" s="116">
        <f>+SUM(BF17,AN17,AF17)</f>
        <v>28125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244672</v>
      </c>
      <c r="BP17" s="116">
        <f>SUM(L17,AN17)</f>
        <v>731749</v>
      </c>
      <c r="BQ17" s="116">
        <f>SUM(M17,AO17)</f>
        <v>251012</v>
      </c>
      <c r="BR17" s="116">
        <f>SUM(N17,AP17)</f>
        <v>49742</v>
      </c>
      <c r="BS17" s="116">
        <f>SUM(O17,AQ17)</f>
        <v>201270</v>
      </c>
      <c r="BT17" s="116">
        <f>SUM(P17,AR17)</f>
        <v>0</v>
      </c>
      <c r="BU17" s="116">
        <f>SUM(Q17,AS17)</f>
        <v>0</v>
      </c>
      <c r="BV17" s="116">
        <f>SUM(R17,AT17)</f>
        <v>9549</v>
      </c>
      <c r="BW17" s="116">
        <f>SUM(S17,AU17)</f>
        <v>9549</v>
      </c>
      <c r="BX17" s="116">
        <f>SUM(T17,AV17)</f>
        <v>0</v>
      </c>
      <c r="BY17" s="116">
        <f>SUM(U17,AW17)</f>
        <v>0</v>
      </c>
      <c r="BZ17" s="116">
        <f>SUM(V17,AX17)</f>
        <v>16621</v>
      </c>
      <c r="CA17" s="116">
        <f>SUM(W17,AY17)</f>
        <v>454567</v>
      </c>
      <c r="CB17" s="116">
        <f>SUM(X17,AZ17)</f>
        <v>453352</v>
      </c>
      <c r="CC17" s="116">
        <f>SUM(Y17,BA17)</f>
        <v>0</v>
      </c>
      <c r="CD17" s="116">
        <f>SUM(Z17,BB17)</f>
        <v>0</v>
      </c>
      <c r="CE17" s="116">
        <f>SUM(AA17,BC17)</f>
        <v>1215</v>
      </c>
      <c r="CF17" s="116">
        <f>SUM(AB17,BD17)</f>
        <v>404614</v>
      </c>
      <c r="CG17" s="116">
        <f>SUM(AC17,BE17)</f>
        <v>0</v>
      </c>
      <c r="CH17" s="116">
        <f>SUM(AD17,BF17)</f>
        <v>1966</v>
      </c>
      <c r="CI17" s="116">
        <f>SUM(AE17,BG17)</f>
        <v>733715</v>
      </c>
    </row>
    <row r="18" spans="1:87" ht="13.5" customHeight="1" x14ac:dyDescent="0.15">
      <c r="A18" s="114" t="s">
        <v>28</v>
      </c>
      <c r="B18" s="115" t="s">
        <v>350</v>
      </c>
      <c r="C18" s="114" t="s">
        <v>351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209191</v>
      </c>
      <c r="L18" s="116">
        <f>+SUM(M18,R18,V18,W18,AC18)</f>
        <v>576142</v>
      </c>
      <c r="M18" s="116">
        <f>+SUM(N18:Q18)</f>
        <v>350515</v>
      </c>
      <c r="N18" s="116">
        <v>87768</v>
      </c>
      <c r="O18" s="116">
        <v>262747</v>
      </c>
      <c r="P18" s="116">
        <v>0</v>
      </c>
      <c r="Q18" s="116">
        <v>0</v>
      </c>
      <c r="R18" s="116">
        <f>+SUM(S18:U18)</f>
        <v>24014</v>
      </c>
      <c r="S18" s="116">
        <v>24014</v>
      </c>
      <c r="T18" s="116">
        <v>0</v>
      </c>
      <c r="U18" s="116">
        <v>0</v>
      </c>
      <c r="V18" s="116">
        <v>0</v>
      </c>
      <c r="W18" s="116">
        <f>+SUM(X18:AA18)</f>
        <v>201613</v>
      </c>
      <c r="X18" s="116">
        <v>201529</v>
      </c>
      <c r="Y18" s="116">
        <v>0</v>
      </c>
      <c r="Z18" s="116">
        <v>0</v>
      </c>
      <c r="AA18" s="116">
        <v>84</v>
      </c>
      <c r="AB18" s="116">
        <v>380028</v>
      </c>
      <c r="AC18" s="116">
        <v>0</v>
      </c>
      <c r="AD18" s="116">
        <v>0</v>
      </c>
      <c r="AE18" s="116">
        <f>+SUM(D18,L18,AD18)</f>
        <v>576142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5050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62287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214241</v>
      </c>
      <c r="BP18" s="116">
        <f>SUM(L18,AN18)</f>
        <v>576142</v>
      </c>
      <c r="BQ18" s="116">
        <f>SUM(M18,AO18)</f>
        <v>350515</v>
      </c>
      <c r="BR18" s="116">
        <f>SUM(N18,AP18)</f>
        <v>87768</v>
      </c>
      <c r="BS18" s="116">
        <f>SUM(O18,AQ18)</f>
        <v>262747</v>
      </c>
      <c r="BT18" s="116">
        <f>SUM(P18,AR18)</f>
        <v>0</v>
      </c>
      <c r="BU18" s="116">
        <f>SUM(Q18,AS18)</f>
        <v>0</v>
      </c>
      <c r="BV18" s="116">
        <f>SUM(R18,AT18)</f>
        <v>24014</v>
      </c>
      <c r="BW18" s="116">
        <f>SUM(S18,AU18)</f>
        <v>24014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201613</v>
      </c>
      <c r="CB18" s="116">
        <f>SUM(X18,AZ18)</f>
        <v>201529</v>
      </c>
      <c r="CC18" s="116">
        <f>SUM(Y18,BA18)</f>
        <v>0</v>
      </c>
      <c r="CD18" s="116">
        <f>SUM(Z18,BB18)</f>
        <v>0</v>
      </c>
      <c r="CE18" s="116">
        <f>SUM(AA18,BC18)</f>
        <v>84</v>
      </c>
      <c r="CF18" s="116">
        <f>SUM(AB18,BD18)</f>
        <v>442315</v>
      </c>
      <c r="CG18" s="116">
        <f>SUM(AC18,BE18)</f>
        <v>0</v>
      </c>
      <c r="CH18" s="116">
        <f>SUM(AD18,BF18)</f>
        <v>0</v>
      </c>
      <c r="CI18" s="116">
        <f>SUM(AE18,BG18)</f>
        <v>576142</v>
      </c>
    </row>
    <row r="19" spans="1:87" ht="13.5" customHeight="1" x14ac:dyDescent="0.15">
      <c r="A19" s="114" t="s">
        <v>28</v>
      </c>
      <c r="B19" s="115" t="s">
        <v>352</v>
      </c>
      <c r="C19" s="114" t="s">
        <v>353</v>
      </c>
      <c r="D19" s="116">
        <f>+SUM(E19,J19)</f>
        <v>1542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1542</v>
      </c>
      <c r="K19" s="116">
        <v>135254</v>
      </c>
      <c r="L19" s="116">
        <f>+SUM(M19,R19,V19,W19,AC19)</f>
        <v>927978</v>
      </c>
      <c r="M19" s="116">
        <f>+SUM(N19:Q19)</f>
        <v>311078</v>
      </c>
      <c r="N19" s="116">
        <v>85284</v>
      </c>
      <c r="O19" s="116">
        <v>156987</v>
      </c>
      <c r="P19" s="116">
        <v>58161</v>
      </c>
      <c r="Q19" s="116">
        <v>10646</v>
      </c>
      <c r="R19" s="116">
        <f>+SUM(S19:U19)</f>
        <v>269316</v>
      </c>
      <c r="S19" s="116">
        <v>14467</v>
      </c>
      <c r="T19" s="116">
        <v>236234</v>
      </c>
      <c r="U19" s="116">
        <v>18615</v>
      </c>
      <c r="V19" s="116">
        <v>0</v>
      </c>
      <c r="W19" s="116">
        <f>+SUM(X19:AA19)</f>
        <v>347584</v>
      </c>
      <c r="X19" s="116">
        <v>222451</v>
      </c>
      <c r="Y19" s="116">
        <v>88065</v>
      </c>
      <c r="Z19" s="116">
        <v>24289</v>
      </c>
      <c r="AA19" s="116">
        <v>12779</v>
      </c>
      <c r="AB19" s="116">
        <v>0</v>
      </c>
      <c r="AC19" s="116">
        <v>0</v>
      </c>
      <c r="AD19" s="116">
        <v>90513</v>
      </c>
      <c r="AE19" s="116">
        <f>+SUM(D19,L19,AD19)</f>
        <v>1020033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104790</v>
      </c>
      <c r="AO19" s="116">
        <f>+SUM(AP19:AS19)</f>
        <v>35869</v>
      </c>
      <c r="AP19" s="116">
        <v>4639</v>
      </c>
      <c r="AQ19" s="116">
        <v>0</v>
      </c>
      <c r="AR19" s="116">
        <v>31230</v>
      </c>
      <c r="AS19" s="116">
        <v>0</v>
      </c>
      <c r="AT19" s="116">
        <f>+SUM(AU19:AW19)</f>
        <v>22988</v>
      </c>
      <c r="AU19" s="116">
        <v>35</v>
      </c>
      <c r="AV19" s="116">
        <v>22953</v>
      </c>
      <c r="AW19" s="116">
        <v>0</v>
      </c>
      <c r="AX19" s="116">
        <v>0</v>
      </c>
      <c r="AY19" s="116">
        <f>+SUM(AZ19:BC19)</f>
        <v>45933</v>
      </c>
      <c r="AZ19" s="116">
        <v>22171</v>
      </c>
      <c r="BA19" s="116">
        <v>6151</v>
      </c>
      <c r="BB19" s="116">
        <v>0</v>
      </c>
      <c r="BC19" s="116">
        <v>17611</v>
      </c>
      <c r="BD19" s="116">
        <v>0</v>
      </c>
      <c r="BE19" s="116">
        <v>0</v>
      </c>
      <c r="BF19" s="116">
        <v>13175</v>
      </c>
      <c r="BG19" s="116">
        <f>+SUM(BF19,AN19,AF19)</f>
        <v>117965</v>
      </c>
      <c r="BH19" s="116">
        <f>SUM(D19,AF19)</f>
        <v>1542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1542</v>
      </c>
      <c r="BO19" s="116">
        <f>SUM(K19,AM19)</f>
        <v>135254</v>
      </c>
      <c r="BP19" s="116">
        <f>SUM(L19,AN19)</f>
        <v>1032768</v>
      </c>
      <c r="BQ19" s="116">
        <f>SUM(M19,AO19)</f>
        <v>346947</v>
      </c>
      <c r="BR19" s="116">
        <f>SUM(N19,AP19)</f>
        <v>89923</v>
      </c>
      <c r="BS19" s="116">
        <f>SUM(O19,AQ19)</f>
        <v>156987</v>
      </c>
      <c r="BT19" s="116">
        <f>SUM(P19,AR19)</f>
        <v>89391</v>
      </c>
      <c r="BU19" s="116">
        <f>SUM(Q19,AS19)</f>
        <v>10646</v>
      </c>
      <c r="BV19" s="116">
        <f>SUM(R19,AT19)</f>
        <v>292304</v>
      </c>
      <c r="BW19" s="116">
        <f>SUM(S19,AU19)</f>
        <v>14502</v>
      </c>
      <c r="BX19" s="116">
        <f>SUM(T19,AV19)</f>
        <v>259187</v>
      </c>
      <c r="BY19" s="116">
        <f>SUM(U19,AW19)</f>
        <v>18615</v>
      </c>
      <c r="BZ19" s="116">
        <f>SUM(V19,AX19)</f>
        <v>0</v>
      </c>
      <c r="CA19" s="116">
        <f>SUM(W19,AY19)</f>
        <v>393517</v>
      </c>
      <c r="CB19" s="116">
        <f>SUM(X19,AZ19)</f>
        <v>244622</v>
      </c>
      <c r="CC19" s="116">
        <f>SUM(Y19,BA19)</f>
        <v>94216</v>
      </c>
      <c r="CD19" s="116">
        <f>SUM(Z19,BB19)</f>
        <v>24289</v>
      </c>
      <c r="CE19" s="116">
        <f>SUM(AA19,BC19)</f>
        <v>30390</v>
      </c>
      <c r="CF19" s="116">
        <f>SUM(AB19,BD19)</f>
        <v>0</v>
      </c>
      <c r="CG19" s="116">
        <f>SUM(AC19,BE19)</f>
        <v>0</v>
      </c>
      <c r="CH19" s="116">
        <f>SUM(AD19,BF19)</f>
        <v>103688</v>
      </c>
      <c r="CI19" s="116">
        <f>SUM(AE19,BG19)</f>
        <v>1137998</v>
      </c>
    </row>
    <row r="20" spans="1:87" ht="13.5" customHeight="1" x14ac:dyDescent="0.15">
      <c r="A20" s="114" t="s">
        <v>28</v>
      </c>
      <c r="B20" s="115" t="s">
        <v>356</v>
      </c>
      <c r="C20" s="114" t="s">
        <v>357</v>
      </c>
      <c r="D20" s="116">
        <f>+SUM(E20,J20)</f>
        <v>126267</v>
      </c>
      <c r="E20" s="116">
        <f>+SUM(F20:I20)</f>
        <v>126267</v>
      </c>
      <c r="F20" s="116">
        <v>0</v>
      </c>
      <c r="G20" s="116">
        <v>71643</v>
      </c>
      <c r="H20" s="116">
        <v>54624</v>
      </c>
      <c r="I20" s="116">
        <v>0</v>
      </c>
      <c r="J20" s="116">
        <v>0</v>
      </c>
      <c r="K20" s="116">
        <v>0</v>
      </c>
      <c r="L20" s="116">
        <f>+SUM(M20,R20,V20,W20,AC20)</f>
        <v>904929</v>
      </c>
      <c r="M20" s="116">
        <f>+SUM(N20:Q20)</f>
        <v>29320</v>
      </c>
      <c r="N20" s="116">
        <v>29320</v>
      </c>
      <c r="O20" s="116">
        <v>0</v>
      </c>
      <c r="P20" s="116">
        <v>0</v>
      </c>
      <c r="Q20" s="116">
        <v>0</v>
      </c>
      <c r="R20" s="116">
        <f>+SUM(S20:U20)</f>
        <v>195012</v>
      </c>
      <c r="S20" s="116">
        <v>0</v>
      </c>
      <c r="T20" s="116">
        <v>123848</v>
      </c>
      <c r="U20" s="116">
        <v>71164</v>
      </c>
      <c r="V20" s="116">
        <v>0</v>
      </c>
      <c r="W20" s="116">
        <f>+SUM(X20:AA20)</f>
        <v>680597</v>
      </c>
      <c r="X20" s="116">
        <v>275829</v>
      </c>
      <c r="Y20" s="116">
        <v>282309</v>
      </c>
      <c r="Z20" s="116">
        <v>122459</v>
      </c>
      <c r="AA20" s="116">
        <v>0</v>
      </c>
      <c r="AB20" s="116">
        <v>0</v>
      </c>
      <c r="AC20" s="116">
        <v>0</v>
      </c>
      <c r="AD20" s="116">
        <v>92506</v>
      </c>
      <c r="AE20" s="116">
        <f>+SUM(D20,L20,AD20)</f>
        <v>1123702</v>
      </c>
      <c r="AF20" s="116">
        <f>+SUM(AG20,AL20)</f>
        <v>8019</v>
      </c>
      <c r="AG20" s="116">
        <f>+SUM(AH20:AK20)</f>
        <v>8019</v>
      </c>
      <c r="AH20" s="116">
        <v>0</v>
      </c>
      <c r="AI20" s="116">
        <v>0</v>
      </c>
      <c r="AJ20" s="116">
        <v>0</v>
      </c>
      <c r="AK20" s="116">
        <v>8019</v>
      </c>
      <c r="AL20" s="116">
        <v>0</v>
      </c>
      <c r="AM20" s="116">
        <v>0</v>
      </c>
      <c r="AN20" s="116">
        <f>+SUM(AO20,AT20,AX20,AY20,BE20)</f>
        <v>541800</v>
      </c>
      <c r="AO20" s="116">
        <f>+SUM(AP20:AS20)</f>
        <v>40191</v>
      </c>
      <c r="AP20" s="116">
        <v>40191</v>
      </c>
      <c r="AQ20" s="116">
        <v>0</v>
      </c>
      <c r="AR20" s="116">
        <v>0</v>
      </c>
      <c r="AS20" s="116">
        <v>0</v>
      </c>
      <c r="AT20" s="116">
        <f>+SUM(AU20:AW20)</f>
        <v>180776</v>
      </c>
      <c r="AU20" s="116">
        <v>0</v>
      </c>
      <c r="AV20" s="116">
        <v>180776</v>
      </c>
      <c r="AW20" s="116">
        <v>0</v>
      </c>
      <c r="AX20" s="116">
        <v>0</v>
      </c>
      <c r="AY20" s="116">
        <f>+SUM(AZ20:BC20)</f>
        <v>312440</v>
      </c>
      <c r="AZ20" s="116">
        <v>216748</v>
      </c>
      <c r="BA20" s="116">
        <v>95692</v>
      </c>
      <c r="BB20" s="116">
        <v>0</v>
      </c>
      <c r="BC20" s="116">
        <v>0</v>
      </c>
      <c r="BD20" s="116">
        <v>0</v>
      </c>
      <c r="BE20" s="116">
        <v>8393</v>
      </c>
      <c r="BF20" s="116">
        <v>86763</v>
      </c>
      <c r="BG20" s="116">
        <f>+SUM(BF20,AN20,AF20)</f>
        <v>636582</v>
      </c>
      <c r="BH20" s="116">
        <f>SUM(D20,AF20)</f>
        <v>134286</v>
      </c>
      <c r="BI20" s="116">
        <f>SUM(E20,AG20)</f>
        <v>134286</v>
      </c>
      <c r="BJ20" s="116">
        <f>SUM(F20,AH20)</f>
        <v>0</v>
      </c>
      <c r="BK20" s="116">
        <f>SUM(G20,AI20)</f>
        <v>71643</v>
      </c>
      <c r="BL20" s="116">
        <f>SUM(H20,AJ20)</f>
        <v>54624</v>
      </c>
      <c r="BM20" s="116">
        <f>SUM(I20,AK20)</f>
        <v>8019</v>
      </c>
      <c r="BN20" s="116">
        <f>SUM(J20,AL20)</f>
        <v>0</v>
      </c>
      <c r="BO20" s="116">
        <f>SUM(K20,AM20)</f>
        <v>0</v>
      </c>
      <c r="BP20" s="116">
        <f>SUM(L20,AN20)</f>
        <v>1446729</v>
      </c>
      <c r="BQ20" s="116">
        <f>SUM(M20,AO20)</f>
        <v>69511</v>
      </c>
      <c r="BR20" s="116">
        <f>SUM(N20,AP20)</f>
        <v>69511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375788</v>
      </c>
      <c r="BW20" s="116">
        <f>SUM(S20,AU20)</f>
        <v>0</v>
      </c>
      <c r="BX20" s="116">
        <f>SUM(T20,AV20)</f>
        <v>304624</v>
      </c>
      <c r="BY20" s="116">
        <f>SUM(U20,AW20)</f>
        <v>71164</v>
      </c>
      <c r="BZ20" s="116">
        <f>SUM(V20,AX20)</f>
        <v>0</v>
      </c>
      <c r="CA20" s="116">
        <f>SUM(W20,AY20)</f>
        <v>993037</v>
      </c>
      <c r="CB20" s="116">
        <f>SUM(X20,AZ20)</f>
        <v>492577</v>
      </c>
      <c r="CC20" s="116">
        <f>SUM(Y20,BA20)</f>
        <v>378001</v>
      </c>
      <c r="CD20" s="116">
        <f>SUM(Z20,BB20)</f>
        <v>122459</v>
      </c>
      <c r="CE20" s="116">
        <f>SUM(AA20,BC20)</f>
        <v>0</v>
      </c>
      <c r="CF20" s="116">
        <f>SUM(AB20,BD20)</f>
        <v>0</v>
      </c>
      <c r="CG20" s="116">
        <f>SUM(AC20,BE20)</f>
        <v>8393</v>
      </c>
      <c r="CH20" s="116">
        <f>SUM(AD20,BF20)</f>
        <v>179269</v>
      </c>
      <c r="CI20" s="116">
        <f>SUM(AE20,BG20)</f>
        <v>1760284</v>
      </c>
    </row>
    <row r="21" spans="1:87" ht="13.5" customHeight="1" x14ac:dyDescent="0.15">
      <c r="A21" s="114" t="s">
        <v>28</v>
      </c>
      <c r="B21" s="115" t="s">
        <v>358</v>
      </c>
      <c r="C21" s="114" t="s">
        <v>359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0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364994</v>
      </c>
      <c r="AC21" s="116">
        <v>0</v>
      </c>
      <c r="AD21" s="116">
        <v>0</v>
      </c>
      <c r="AE21" s="116">
        <f>+SUM(D21,L21,AD21)</f>
        <v>0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321534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0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0</v>
      </c>
      <c r="CB21" s="116">
        <f>SUM(X21,AZ21)</f>
        <v>0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686528</v>
      </c>
      <c r="CG21" s="116">
        <f>SUM(AC21,BE21)</f>
        <v>0</v>
      </c>
      <c r="CH21" s="116">
        <f>SUM(AD21,BF21)</f>
        <v>0</v>
      </c>
      <c r="CI21" s="116">
        <f>SUM(AE21,BG21)</f>
        <v>0</v>
      </c>
    </row>
    <row r="22" spans="1:87" ht="13.5" customHeight="1" x14ac:dyDescent="0.15">
      <c r="A22" s="114" t="s">
        <v>28</v>
      </c>
      <c r="B22" s="115" t="s">
        <v>362</v>
      </c>
      <c r="C22" s="114" t="s">
        <v>363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43</v>
      </c>
      <c r="L22" s="116">
        <f>+SUM(M22,R22,V22,W22,AC22)</f>
        <v>784537</v>
      </c>
      <c r="M22" s="116">
        <f>+SUM(N22:Q22)</f>
        <v>27809</v>
      </c>
      <c r="N22" s="116">
        <v>27809</v>
      </c>
      <c r="O22" s="116">
        <v>0</v>
      </c>
      <c r="P22" s="116">
        <v>0</v>
      </c>
      <c r="Q22" s="116">
        <v>0</v>
      </c>
      <c r="R22" s="116">
        <f>+SUM(S22:U22)</f>
        <v>2791</v>
      </c>
      <c r="S22" s="116">
        <v>0</v>
      </c>
      <c r="T22" s="116">
        <v>0</v>
      </c>
      <c r="U22" s="116">
        <v>2791</v>
      </c>
      <c r="V22" s="116">
        <v>0</v>
      </c>
      <c r="W22" s="116">
        <f>+SUM(X22:AA22)</f>
        <v>753937</v>
      </c>
      <c r="X22" s="116">
        <v>593222</v>
      </c>
      <c r="Y22" s="116">
        <v>157149</v>
      </c>
      <c r="Z22" s="116">
        <v>3566</v>
      </c>
      <c r="AA22" s="116">
        <v>0</v>
      </c>
      <c r="AB22" s="116">
        <v>376635</v>
      </c>
      <c r="AC22" s="116">
        <v>0</v>
      </c>
      <c r="AD22" s="116">
        <v>76450</v>
      </c>
      <c r="AE22" s="116">
        <f>+SUM(D22,L22,AD22)</f>
        <v>860987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4134</v>
      </c>
      <c r="AO22" s="116">
        <f>+SUM(AP22:AS22)</f>
        <v>3973</v>
      </c>
      <c r="AP22" s="116">
        <v>3973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161</v>
      </c>
      <c r="AZ22" s="116">
        <v>0</v>
      </c>
      <c r="BA22" s="116">
        <v>0</v>
      </c>
      <c r="BB22" s="116">
        <v>0</v>
      </c>
      <c r="BC22" s="116">
        <v>161</v>
      </c>
      <c r="BD22" s="116">
        <v>108776</v>
      </c>
      <c r="BE22" s="116">
        <v>0</v>
      </c>
      <c r="BF22" s="116">
        <v>97</v>
      </c>
      <c r="BG22" s="116">
        <f>+SUM(BF22,AN22,AF22)</f>
        <v>4231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43</v>
      </c>
      <c r="BP22" s="116">
        <f>SUM(L22,AN22)</f>
        <v>788671</v>
      </c>
      <c r="BQ22" s="116">
        <f>SUM(M22,AO22)</f>
        <v>31782</v>
      </c>
      <c r="BR22" s="116">
        <f>SUM(N22,AP22)</f>
        <v>31782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2791</v>
      </c>
      <c r="BW22" s="116">
        <f>SUM(S22,AU22)</f>
        <v>0</v>
      </c>
      <c r="BX22" s="116">
        <f>SUM(T22,AV22)</f>
        <v>0</v>
      </c>
      <c r="BY22" s="116">
        <f>SUM(U22,AW22)</f>
        <v>2791</v>
      </c>
      <c r="BZ22" s="116">
        <f>SUM(V22,AX22)</f>
        <v>0</v>
      </c>
      <c r="CA22" s="116">
        <f>SUM(W22,AY22)</f>
        <v>754098</v>
      </c>
      <c r="CB22" s="116">
        <f>SUM(X22,AZ22)</f>
        <v>593222</v>
      </c>
      <c r="CC22" s="116">
        <f>SUM(Y22,BA22)</f>
        <v>157149</v>
      </c>
      <c r="CD22" s="116">
        <f>SUM(Z22,BB22)</f>
        <v>3566</v>
      </c>
      <c r="CE22" s="116">
        <f>SUM(AA22,BC22)</f>
        <v>161</v>
      </c>
      <c r="CF22" s="116">
        <f>SUM(AB22,BD22)</f>
        <v>485411</v>
      </c>
      <c r="CG22" s="116">
        <f>SUM(AC22,BE22)</f>
        <v>0</v>
      </c>
      <c r="CH22" s="116">
        <f>SUM(AD22,BF22)</f>
        <v>76547</v>
      </c>
      <c r="CI22" s="116">
        <f>SUM(AE22,BG22)</f>
        <v>865218</v>
      </c>
    </row>
    <row r="23" spans="1:87" ht="13.5" customHeight="1" x14ac:dyDescent="0.15">
      <c r="A23" s="114" t="s">
        <v>28</v>
      </c>
      <c r="B23" s="115" t="s">
        <v>368</v>
      </c>
      <c r="C23" s="114" t="s">
        <v>369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49378</v>
      </c>
      <c r="L23" s="116">
        <f>+SUM(M23,R23,V23,W23,AC23)</f>
        <v>81983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4157</v>
      </c>
      <c r="S23" s="116">
        <v>4157</v>
      </c>
      <c r="T23" s="116">
        <v>0</v>
      </c>
      <c r="U23" s="116">
        <v>0</v>
      </c>
      <c r="V23" s="116">
        <v>0</v>
      </c>
      <c r="W23" s="116">
        <f>+SUM(X23:AA23)</f>
        <v>77826</v>
      </c>
      <c r="X23" s="116">
        <v>77826</v>
      </c>
      <c r="Y23" s="116">
        <v>0</v>
      </c>
      <c r="Z23" s="116">
        <v>0</v>
      </c>
      <c r="AA23" s="116">
        <v>0</v>
      </c>
      <c r="AB23" s="116">
        <v>81288</v>
      </c>
      <c r="AC23" s="116">
        <v>0</v>
      </c>
      <c r="AD23" s="116">
        <v>0</v>
      </c>
      <c r="AE23" s="116">
        <f>+SUM(D23,L23,AD23)</f>
        <v>81983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2010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2010</v>
      </c>
      <c r="AZ23" s="116">
        <v>2010</v>
      </c>
      <c r="BA23" s="116">
        <v>0</v>
      </c>
      <c r="BB23" s="116">
        <v>0</v>
      </c>
      <c r="BC23" s="116">
        <v>0</v>
      </c>
      <c r="BD23" s="116">
        <v>368</v>
      </c>
      <c r="BE23" s="116">
        <v>0</v>
      </c>
      <c r="BF23" s="116">
        <v>0</v>
      </c>
      <c r="BG23" s="116">
        <f>+SUM(BF23,AN23,AF23)</f>
        <v>2010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49378</v>
      </c>
      <c r="BP23" s="116">
        <f>SUM(L23,AN23)</f>
        <v>83993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4157</v>
      </c>
      <c r="BW23" s="116">
        <f>SUM(S23,AU23)</f>
        <v>4157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79836</v>
      </c>
      <c r="CB23" s="116">
        <f>SUM(X23,AZ23)</f>
        <v>79836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81656</v>
      </c>
      <c r="CG23" s="116">
        <f>SUM(AC23,BE23)</f>
        <v>0</v>
      </c>
      <c r="CH23" s="116">
        <f>SUM(AD23,BF23)</f>
        <v>0</v>
      </c>
      <c r="CI23" s="116">
        <f>SUM(AE23,BG23)</f>
        <v>83993</v>
      </c>
    </row>
    <row r="24" spans="1:87" ht="13.5" customHeight="1" x14ac:dyDescent="0.15">
      <c r="A24" s="114" t="s">
        <v>28</v>
      </c>
      <c r="B24" s="115" t="s">
        <v>370</v>
      </c>
      <c r="C24" s="114" t="s">
        <v>371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45802</v>
      </c>
      <c r="L24" s="116">
        <f>+SUM(M24,R24,V24,W24,AC24)</f>
        <v>110483</v>
      </c>
      <c r="M24" s="116">
        <f>+SUM(N24:Q24)</f>
        <v>60740</v>
      </c>
      <c r="N24" s="116">
        <v>0</v>
      </c>
      <c r="O24" s="116">
        <v>60740</v>
      </c>
      <c r="P24" s="116">
        <v>0</v>
      </c>
      <c r="Q24" s="116">
        <v>0</v>
      </c>
      <c r="R24" s="116">
        <f>+SUM(S24:U24)</f>
        <v>6068</v>
      </c>
      <c r="S24" s="116">
        <v>6068</v>
      </c>
      <c r="T24" s="116">
        <v>0</v>
      </c>
      <c r="U24" s="116">
        <v>0</v>
      </c>
      <c r="V24" s="116">
        <v>0</v>
      </c>
      <c r="W24" s="116">
        <f>+SUM(X24:AA24)</f>
        <v>43675</v>
      </c>
      <c r="X24" s="116">
        <v>43675</v>
      </c>
      <c r="Y24" s="116">
        <v>0</v>
      </c>
      <c r="Z24" s="116">
        <v>0</v>
      </c>
      <c r="AA24" s="116">
        <v>0</v>
      </c>
      <c r="AB24" s="116">
        <v>83206</v>
      </c>
      <c r="AC24" s="116">
        <v>0</v>
      </c>
      <c r="AD24" s="116">
        <v>21</v>
      </c>
      <c r="AE24" s="116">
        <f>+SUM(D24,L24,AD24)</f>
        <v>110504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1959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24159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47761</v>
      </c>
      <c r="BP24" s="116">
        <f>SUM(L24,AN24)</f>
        <v>110483</v>
      </c>
      <c r="BQ24" s="116">
        <f>SUM(M24,AO24)</f>
        <v>60740</v>
      </c>
      <c r="BR24" s="116">
        <f>SUM(N24,AP24)</f>
        <v>0</v>
      </c>
      <c r="BS24" s="116">
        <f>SUM(O24,AQ24)</f>
        <v>60740</v>
      </c>
      <c r="BT24" s="116">
        <f>SUM(P24,AR24)</f>
        <v>0</v>
      </c>
      <c r="BU24" s="116">
        <f>SUM(Q24,AS24)</f>
        <v>0</v>
      </c>
      <c r="BV24" s="116">
        <f>SUM(R24,AT24)</f>
        <v>6068</v>
      </c>
      <c r="BW24" s="116">
        <f>SUM(S24,AU24)</f>
        <v>6068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43675</v>
      </c>
      <c r="CB24" s="116">
        <f>SUM(X24,AZ24)</f>
        <v>43675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107365</v>
      </c>
      <c r="CG24" s="116">
        <f>SUM(AC24,BE24)</f>
        <v>0</v>
      </c>
      <c r="CH24" s="116">
        <f>SUM(AD24,BF24)</f>
        <v>21</v>
      </c>
      <c r="CI24" s="116">
        <f>SUM(AE24,BG24)</f>
        <v>110504</v>
      </c>
    </row>
    <row r="25" spans="1:87" ht="13.5" customHeight="1" x14ac:dyDescent="0.15">
      <c r="A25" s="114" t="s">
        <v>28</v>
      </c>
      <c r="B25" s="115" t="s">
        <v>372</v>
      </c>
      <c r="C25" s="114" t="s">
        <v>373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21580</v>
      </c>
      <c r="L25" s="116">
        <f>+SUM(M25,R25,V25,W25,AC25)</f>
        <v>64876</v>
      </c>
      <c r="M25" s="116">
        <f>+SUM(N25:Q25)</f>
        <v>18271</v>
      </c>
      <c r="N25" s="116">
        <v>0</v>
      </c>
      <c r="O25" s="116">
        <v>18271</v>
      </c>
      <c r="P25" s="116">
        <v>0</v>
      </c>
      <c r="Q25" s="116">
        <v>0</v>
      </c>
      <c r="R25" s="116">
        <f>+SUM(S25:U25)</f>
        <v>1747</v>
      </c>
      <c r="S25" s="116">
        <v>1747</v>
      </c>
      <c r="T25" s="116">
        <v>0</v>
      </c>
      <c r="U25" s="116">
        <v>0</v>
      </c>
      <c r="V25" s="116">
        <v>0</v>
      </c>
      <c r="W25" s="116">
        <f>+SUM(X25:AA25)</f>
        <v>44858</v>
      </c>
      <c r="X25" s="116">
        <v>44858</v>
      </c>
      <c r="Y25" s="116">
        <v>0</v>
      </c>
      <c r="Z25" s="116">
        <v>0</v>
      </c>
      <c r="AA25" s="116">
        <v>0</v>
      </c>
      <c r="AB25" s="116">
        <v>39203</v>
      </c>
      <c r="AC25" s="116">
        <v>0</v>
      </c>
      <c r="AD25" s="116">
        <v>1751</v>
      </c>
      <c r="AE25" s="116">
        <f>+SUM(D25,L25,AD25)</f>
        <v>66627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1144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14108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22724</v>
      </c>
      <c r="BP25" s="116">
        <f>SUM(L25,AN25)</f>
        <v>64876</v>
      </c>
      <c r="BQ25" s="116">
        <f>SUM(M25,AO25)</f>
        <v>18271</v>
      </c>
      <c r="BR25" s="116">
        <f>SUM(N25,AP25)</f>
        <v>0</v>
      </c>
      <c r="BS25" s="116">
        <f>SUM(O25,AQ25)</f>
        <v>18271</v>
      </c>
      <c r="BT25" s="116">
        <f>SUM(P25,AR25)</f>
        <v>0</v>
      </c>
      <c r="BU25" s="116">
        <f>SUM(Q25,AS25)</f>
        <v>0</v>
      </c>
      <c r="BV25" s="116">
        <f>SUM(R25,AT25)</f>
        <v>1747</v>
      </c>
      <c r="BW25" s="116">
        <f>SUM(S25,AU25)</f>
        <v>1747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44858</v>
      </c>
      <c r="CB25" s="116">
        <f>SUM(X25,AZ25)</f>
        <v>44858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53311</v>
      </c>
      <c r="CG25" s="116">
        <f>SUM(AC25,BE25)</f>
        <v>0</v>
      </c>
      <c r="CH25" s="116">
        <f>SUM(AD25,BF25)</f>
        <v>1751</v>
      </c>
      <c r="CI25" s="116">
        <f>SUM(AE25,BG25)</f>
        <v>66627</v>
      </c>
    </row>
    <row r="26" spans="1:87" ht="13.5" customHeight="1" x14ac:dyDescent="0.15">
      <c r="A26" s="114" t="s">
        <v>28</v>
      </c>
      <c r="B26" s="115" t="s">
        <v>374</v>
      </c>
      <c r="C26" s="114" t="s">
        <v>375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27481</v>
      </c>
      <c r="L26" s="116">
        <f>+SUM(M26,R26,V26,W26,AC26)</f>
        <v>70966</v>
      </c>
      <c r="M26" s="116">
        <f>+SUM(N26:Q26)</f>
        <v>27497</v>
      </c>
      <c r="N26" s="116">
        <v>6434</v>
      </c>
      <c r="O26" s="116">
        <v>21063</v>
      </c>
      <c r="P26" s="116">
        <v>0</v>
      </c>
      <c r="Q26" s="116">
        <v>0</v>
      </c>
      <c r="R26" s="116">
        <f>+SUM(S26:U26)</f>
        <v>2333</v>
      </c>
      <c r="S26" s="116">
        <v>2333</v>
      </c>
      <c r="T26" s="116">
        <v>0</v>
      </c>
      <c r="U26" s="116">
        <v>0</v>
      </c>
      <c r="V26" s="116">
        <v>0</v>
      </c>
      <c r="W26" s="116">
        <f>+SUM(X26:AA26)</f>
        <v>41136</v>
      </c>
      <c r="X26" s="116">
        <v>41049</v>
      </c>
      <c r="Y26" s="116">
        <v>0</v>
      </c>
      <c r="Z26" s="116">
        <v>0</v>
      </c>
      <c r="AA26" s="116">
        <v>87</v>
      </c>
      <c r="AB26" s="116">
        <v>49923</v>
      </c>
      <c r="AC26" s="116">
        <v>0</v>
      </c>
      <c r="AD26" s="116">
        <v>0</v>
      </c>
      <c r="AE26" s="116">
        <f>+SUM(D26,L26,AD26)</f>
        <v>70966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2871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35408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30352</v>
      </c>
      <c r="BP26" s="116">
        <f>SUM(L26,AN26)</f>
        <v>70966</v>
      </c>
      <c r="BQ26" s="116">
        <f>SUM(M26,AO26)</f>
        <v>27497</v>
      </c>
      <c r="BR26" s="116">
        <f>SUM(N26,AP26)</f>
        <v>6434</v>
      </c>
      <c r="BS26" s="116">
        <f>SUM(O26,AQ26)</f>
        <v>21063</v>
      </c>
      <c r="BT26" s="116">
        <f>SUM(P26,AR26)</f>
        <v>0</v>
      </c>
      <c r="BU26" s="116">
        <f>SUM(Q26,AS26)</f>
        <v>0</v>
      </c>
      <c r="BV26" s="116">
        <f>SUM(R26,AT26)</f>
        <v>2333</v>
      </c>
      <c r="BW26" s="116">
        <f>SUM(S26,AU26)</f>
        <v>2333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41136</v>
      </c>
      <c r="CB26" s="116">
        <f>SUM(X26,AZ26)</f>
        <v>41049</v>
      </c>
      <c r="CC26" s="116">
        <f>SUM(Y26,BA26)</f>
        <v>0</v>
      </c>
      <c r="CD26" s="116">
        <f>SUM(Z26,BB26)</f>
        <v>0</v>
      </c>
      <c r="CE26" s="116">
        <f>SUM(AA26,BC26)</f>
        <v>87</v>
      </c>
      <c r="CF26" s="116">
        <f>SUM(AB26,BD26)</f>
        <v>85331</v>
      </c>
      <c r="CG26" s="116">
        <f>SUM(AC26,BE26)</f>
        <v>0</v>
      </c>
      <c r="CH26" s="116">
        <f>SUM(AD26,BF26)</f>
        <v>0</v>
      </c>
      <c r="CI26" s="116">
        <f>SUM(AE26,BG26)</f>
        <v>70966</v>
      </c>
    </row>
    <row r="27" spans="1:87" ht="13.5" customHeight="1" x14ac:dyDescent="0.15">
      <c r="A27" s="114" t="s">
        <v>28</v>
      </c>
      <c r="B27" s="115" t="s">
        <v>376</v>
      </c>
      <c r="C27" s="114" t="s">
        <v>377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49394</v>
      </c>
      <c r="AC27" s="116">
        <v>0</v>
      </c>
      <c r="AD27" s="116">
        <v>387</v>
      </c>
      <c r="AE27" s="116">
        <f>+SUM(D27,L27,AD27)</f>
        <v>387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22567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71961</v>
      </c>
      <c r="CG27" s="116">
        <f>SUM(AC27,BE27)</f>
        <v>0</v>
      </c>
      <c r="CH27" s="116">
        <f>SUM(AD27,BF27)</f>
        <v>387</v>
      </c>
      <c r="CI27" s="116">
        <f>SUM(AE27,BG27)</f>
        <v>387</v>
      </c>
    </row>
    <row r="28" spans="1:87" ht="13.5" customHeight="1" x14ac:dyDescent="0.15">
      <c r="A28" s="114" t="s">
        <v>28</v>
      </c>
      <c r="B28" s="115" t="s">
        <v>381</v>
      </c>
      <c r="C28" s="114" t="s">
        <v>382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147812</v>
      </c>
      <c r="AC28" s="116">
        <v>0</v>
      </c>
      <c r="AD28" s="116">
        <v>0</v>
      </c>
      <c r="AE28" s="116">
        <f>+SUM(D28,L28,AD28)</f>
        <v>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27679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0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0</v>
      </c>
      <c r="CB28" s="116">
        <f>SUM(X28,AZ28)</f>
        <v>0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175491</v>
      </c>
      <c r="CG28" s="116">
        <f>SUM(AC28,BE28)</f>
        <v>0</v>
      </c>
      <c r="CH28" s="116">
        <f>SUM(AD28,BF28)</f>
        <v>0</v>
      </c>
      <c r="CI28" s="116">
        <f>SUM(AE28,BG28)</f>
        <v>0</v>
      </c>
    </row>
    <row r="29" spans="1:87" ht="13.5" customHeight="1" x14ac:dyDescent="0.15">
      <c r="A29" s="114" t="s">
        <v>28</v>
      </c>
      <c r="B29" s="115" t="s">
        <v>384</v>
      </c>
      <c r="C29" s="114" t="s">
        <v>385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221814</v>
      </c>
      <c r="M29" s="116">
        <f>+SUM(N29:Q29)</f>
        <v>62291</v>
      </c>
      <c r="N29" s="116">
        <v>7338</v>
      </c>
      <c r="O29" s="116">
        <v>54953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159523</v>
      </c>
      <c r="X29" s="116">
        <v>97984</v>
      </c>
      <c r="Y29" s="116">
        <v>51467</v>
      </c>
      <c r="Z29" s="116">
        <v>10072</v>
      </c>
      <c r="AA29" s="116">
        <v>0</v>
      </c>
      <c r="AB29" s="116">
        <v>174691</v>
      </c>
      <c r="AC29" s="116">
        <v>0</v>
      </c>
      <c r="AD29" s="116">
        <v>24876</v>
      </c>
      <c r="AE29" s="116">
        <f>+SUM(D29,L29,AD29)</f>
        <v>246690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11368</v>
      </c>
      <c r="AO29" s="116">
        <f>+SUM(AP29:AS29)</f>
        <v>5253</v>
      </c>
      <c r="AP29" s="116">
        <v>5253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6115</v>
      </c>
      <c r="AZ29" s="116">
        <v>6115</v>
      </c>
      <c r="BA29" s="116">
        <v>0</v>
      </c>
      <c r="BB29" s="116">
        <v>0</v>
      </c>
      <c r="BC29" s="116">
        <v>0</v>
      </c>
      <c r="BD29" s="116">
        <v>17754</v>
      </c>
      <c r="BE29" s="116">
        <v>0</v>
      </c>
      <c r="BF29" s="116">
        <v>130</v>
      </c>
      <c r="BG29" s="116">
        <f>+SUM(BF29,AN29,AF29)</f>
        <v>11498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233182</v>
      </c>
      <c r="BQ29" s="116">
        <f>SUM(M29,AO29)</f>
        <v>67544</v>
      </c>
      <c r="BR29" s="116">
        <f>SUM(N29,AP29)</f>
        <v>12591</v>
      </c>
      <c r="BS29" s="116">
        <f>SUM(O29,AQ29)</f>
        <v>54953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165638</v>
      </c>
      <c r="CB29" s="116">
        <f>SUM(X29,AZ29)</f>
        <v>104099</v>
      </c>
      <c r="CC29" s="116">
        <f>SUM(Y29,BA29)</f>
        <v>51467</v>
      </c>
      <c r="CD29" s="116">
        <f>SUM(Z29,BB29)</f>
        <v>10072</v>
      </c>
      <c r="CE29" s="116">
        <f>SUM(AA29,BC29)</f>
        <v>0</v>
      </c>
      <c r="CF29" s="116">
        <f>SUM(AB29,BD29)</f>
        <v>192445</v>
      </c>
      <c r="CG29" s="116">
        <f>SUM(AC29,BE29)</f>
        <v>0</v>
      </c>
      <c r="CH29" s="116">
        <f>SUM(AD29,BF29)</f>
        <v>25006</v>
      </c>
      <c r="CI29" s="116">
        <f>SUM(AE29,BG29)</f>
        <v>258188</v>
      </c>
    </row>
    <row r="30" spans="1:87" ht="13.5" customHeight="1" x14ac:dyDescent="0.15">
      <c r="A30" s="114" t="s">
        <v>28</v>
      </c>
      <c r="B30" s="115" t="s">
        <v>386</v>
      </c>
      <c r="C30" s="114" t="s">
        <v>387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94190</v>
      </c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25844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120034</v>
      </c>
      <c r="CG30" s="116">
        <f>SUM(AC30,BE30)</f>
        <v>0</v>
      </c>
      <c r="CH30" s="116">
        <f>SUM(AD30,BF30)</f>
        <v>0</v>
      </c>
      <c r="CI30" s="116">
        <f>SUM(AE30,BG30)</f>
        <v>0</v>
      </c>
    </row>
    <row r="31" spans="1:87" ht="13.5" customHeight="1" x14ac:dyDescent="0.15">
      <c r="A31" s="114" t="s">
        <v>28</v>
      </c>
      <c r="B31" s="115" t="s">
        <v>388</v>
      </c>
      <c r="C31" s="114" t="s">
        <v>389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0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174251</v>
      </c>
      <c r="AC31" s="116">
        <v>0</v>
      </c>
      <c r="AD31" s="116">
        <v>0</v>
      </c>
      <c r="AE31" s="116">
        <f>+SUM(D31,L31,AD31)</f>
        <v>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208458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0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0</v>
      </c>
      <c r="CB31" s="116">
        <f>SUM(X31,AZ31)</f>
        <v>0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382709</v>
      </c>
      <c r="CG31" s="116">
        <f>SUM(AC31,BE31)</f>
        <v>0</v>
      </c>
      <c r="CH31" s="116">
        <f>SUM(AD31,BF31)</f>
        <v>0</v>
      </c>
      <c r="CI31" s="116">
        <f>SUM(AE31,BG31)</f>
        <v>0</v>
      </c>
    </row>
    <row r="32" spans="1:87" ht="13.5" customHeight="1" x14ac:dyDescent="0.15">
      <c r="A32" s="114" t="s">
        <v>28</v>
      </c>
      <c r="B32" s="115" t="s">
        <v>390</v>
      </c>
      <c r="C32" s="114" t="s">
        <v>391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42572</v>
      </c>
      <c r="M32" s="116">
        <f>+SUM(N32:Q32)</f>
        <v>4543</v>
      </c>
      <c r="N32" s="116">
        <v>4543</v>
      </c>
      <c r="O32" s="116">
        <v>0</v>
      </c>
      <c r="P32" s="116">
        <v>0</v>
      </c>
      <c r="Q32" s="116">
        <v>0</v>
      </c>
      <c r="R32" s="116">
        <f>+SUM(S32:U32)</f>
        <v>13814</v>
      </c>
      <c r="S32" s="116">
        <v>4157</v>
      </c>
      <c r="T32" s="116">
        <v>0</v>
      </c>
      <c r="U32" s="116">
        <v>9657</v>
      </c>
      <c r="V32" s="116">
        <v>0</v>
      </c>
      <c r="W32" s="116">
        <f>+SUM(X32:AA32)</f>
        <v>24215</v>
      </c>
      <c r="X32" s="116">
        <v>21151</v>
      </c>
      <c r="Y32" s="116">
        <v>0</v>
      </c>
      <c r="Z32" s="116">
        <v>3064</v>
      </c>
      <c r="AA32" s="116">
        <v>0</v>
      </c>
      <c r="AB32" s="116">
        <v>22501</v>
      </c>
      <c r="AC32" s="116">
        <v>0</v>
      </c>
      <c r="AD32" s="116">
        <v>469</v>
      </c>
      <c r="AE32" s="116">
        <f>+SUM(D32,L32,AD32)</f>
        <v>43041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36318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1727</v>
      </c>
      <c r="AU32" s="116">
        <v>1727</v>
      </c>
      <c r="AV32" s="116">
        <v>0</v>
      </c>
      <c r="AW32" s="116">
        <v>0</v>
      </c>
      <c r="AX32" s="116">
        <v>12325</v>
      </c>
      <c r="AY32" s="116">
        <f>+SUM(AZ32:BC32)</f>
        <v>22266</v>
      </c>
      <c r="AZ32" s="116">
        <v>12788</v>
      </c>
      <c r="BA32" s="116">
        <v>0</v>
      </c>
      <c r="BB32" s="116">
        <v>9478</v>
      </c>
      <c r="BC32" s="116">
        <v>0</v>
      </c>
      <c r="BD32" s="116">
        <v>0</v>
      </c>
      <c r="BE32" s="116">
        <v>0</v>
      </c>
      <c r="BF32" s="116">
        <v>0</v>
      </c>
      <c r="BG32" s="116">
        <f>+SUM(BF32,AN32,AF32)</f>
        <v>36318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78890</v>
      </c>
      <c r="BQ32" s="116">
        <f>SUM(M32,AO32)</f>
        <v>4543</v>
      </c>
      <c r="BR32" s="116">
        <f>SUM(N32,AP32)</f>
        <v>4543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15541</v>
      </c>
      <c r="BW32" s="116">
        <f>SUM(S32,AU32)</f>
        <v>5884</v>
      </c>
      <c r="BX32" s="116">
        <f>SUM(T32,AV32)</f>
        <v>0</v>
      </c>
      <c r="BY32" s="116">
        <f>SUM(U32,AW32)</f>
        <v>9657</v>
      </c>
      <c r="BZ32" s="116">
        <f>SUM(V32,AX32)</f>
        <v>12325</v>
      </c>
      <c r="CA32" s="116">
        <f>SUM(W32,AY32)</f>
        <v>46481</v>
      </c>
      <c r="CB32" s="116">
        <f>SUM(X32,AZ32)</f>
        <v>33939</v>
      </c>
      <c r="CC32" s="116">
        <f>SUM(Y32,BA32)</f>
        <v>0</v>
      </c>
      <c r="CD32" s="116">
        <f>SUM(Z32,BB32)</f>
        <v>12542</v>
      </c>
      <c r="CE32" s="116">
        <f>SUM(AA32,BC32)</f>
        <v>0</v>
      </c>
      <c r="CF32" s="116">
        <f>SUM(AB32,BD32)</f>
        <v>22501</v>
      </c>
      <c r="CG32" s="116">
        <f>SUM(AC32,BE32)</f>
        <v>0</v>
      </c>
      <c r="CH32" s="116">
        <f>SUM(AD32,BF32)</f>
        <v>469</v>
      </c>
      <c r="CI32" s="116">
        <f>SUM(AE32,BG32)</f>
        <v>79359</v>
      </c>
    </row>
    <row r="33" spans="1:87" ht="13.5" customHeight="1" x14ac:dyDescent="0.15">
      <c r="A33" s="114" t="s">
        <v>28</v>
      </c>
      <c r="B33" s="115" t="s">
        <v>392</v>
      </c>
      <c r="C33" s="114" t="s">
        <v>393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229085</v>
      </c>
      <c r="M33" s="116">
        <f>+SUM(N33:Q33)</f>
        <v>235</v>
      </c>
      <c r="N33" s="116">
        <v>0</v>
      </c>
      <c r="O33" s="116">
        <v>0</v>
      </c>
      <c r="P33" s="116">
        <v>0</v>
      </c>
      <c r="Q33" s="116">
        <v>235</v>
      </c>
      <c r="R33" s="116">
        <f>+SUM(S33:U33)</f>
        <v>52299</v>
      </c>
      <c r="S33" s="116">
        <v>205</v>
      </c>
      <c r="T33" s="116">
        <v>192</v>
      </c>
      <c r="U33" s="116">
        <v>51902</v>
      </c>
      <c r="V33" s="116">
        <v>0</v>
      </c>
      <c r="W33" s="116">
        <f>+SUM(X33:AA33)</f>
        <v>176551</v>
      </c>
      <c r="X33" s="116">
        <v>149347</v>
      </c>
      <c r="Y33" s="116">
        <v>6555</v>
      </c>
      <c r="Z33" s="116">
        <v>14181</v>
      </c>
      <c r="AA33" s="116">
        <v>6468</v>
      </c>
      <c r="AB33" s="116">
        <v>212992</v>
      </c>
      <c r="AC33" s="116">
        <v>0</v>
      </c>
      <c r="AD33" s="116">
        <v>0</v>
      </c>
      <c r="AE33" s="116">
        <f>+SUM(D33,L33,AD33)</f>
        <v>229085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98699</v>
      </c>
      <c r="AO33" s="116">
        <f>+SUM(AP33:AS33)</f>
        <v>62042</v>
      </c>
      <c r="AP33" s="116">
        <v>37006</v>
      </c>
      <c r="AQ33" s="116">
        <v>25036</v>
      </c>
      <c r="AR33" s="116">
        <v>0</v>
      </c>
      <c r="AS33" s="116">
        <v>0</v>
      </c>
      <c r="AT33" s="116">
        <f>+SUM(AU33:AW33)</f>
        <v>31483</v>
      </c>
      <c r="AU33" s="116">
        <v>3394</v>
      </c>
      <c r="AV33" s="116">
        <v>28089</v>
      </c>
      <c r="AW33" s="116">
        <v>0</v>
      </c>
      <c r="AX33" s="116">
        <v>0</v>
      </c>
      <c r="AY33" s="116">
        <f>+SUM(AZ33:BC33)</f>
        <v>5174</v>
      </c>
      <c r="AZ33" s="116">
        <v>0</v>
      </c>
      <c r="BA33" s="116">
        <v>4778</v>
      </c>
      <c r="BB33" s="116">
        <v>396</v>
      </c>
      <c r="BC33" s="116">
        <v>0</v>
      </c>
      <c r="BD33" s="116">
        <v>0</v>
      </c>
      <c r="BE33" s="116">
        <v>0</v>
      </c>
      <c r="BF33" s="116">
        <v>0</v>
      </c>
      <c r="BG33" s="116">
        <f>+SUM(BF33,AN33,AF33)</f>
        <v>98699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327784</v>
      </c>
      <c r="BQ33" s="116">
        <f>SUM(M33,AO33)</f>
        <v>62277</v>
      </c>
      <c r="BR33" s="116">
        <f>SUM(N33,AP33)</f>
        <v>37006</v>
      </c>
      <c r="BS33" s="116">
        <f>SUM(O33,AQ33)</f>
        <v>25036</v>
      </c>
      <c r="BT33" s="116">
        <f>SUM(P33,AR33)</f>
        <v>0</v>
      </c>
      <c r="BU33" s="116">
        <f>SUM(Q33,AS33)</f>
        <v>235</v>
      </c>
      <c r="BV33" s="116">
        <f>SUM(R33,AT33)</f>
        <v>83782</v>
      </c>
      <c r="BW33" s="116">
        <f>SUM(S33,AU33)</f>
        <v>3599</v>
      </c>
      <c r="BX33" s="116">
        <f>SUM(T33,AV33)</f>
        <v>28281</v>
      </c>
      <c r="BY33" s="116">
        <f>SUM(U33,AW33)</f>
        <v>51902</v>
      </c>
      <c r="BZ33" s="116">
        <f>SUM(V33,AX33)</f>
        <v>0</v>
      </c>
      <c r="CA33" s="116">
        <f>SUM(W33,AY33)</f>
        <v>181725</v>
      </c>
      <c r="CB33" s="116">
        <f>SUM(X33,AZ33)</f>
        <v>149347</v>
      </c>
      <c r="CC33" s="116">
        <f>SUM(Y33,BA33)</f>
        <v>11333</v>
      </c>
      <c r="CD33" s="116">
        <f>SUM(Z33,BB33)</f>
        <v>14577</v>
      </c>
      <c r="CE33" s="116">
        <f>SUM(AA33,BC33)</f>
        <v>6468</v>
      </c>
      <c r="CF33" s="116">
        <f>SUM(AB33,BD33)</f>
        <v>212992</v>
      </c>
      <c r="CG33" s="116">
        <f>SUM(AC33,BE33)</f>
        <v>0</v>
      </c>
      <c r="CH33" s="116">
        <f>SUM(AD33,BF33)</f>
        <v>0</v>
      </c>
      <c r="CI33" s="116">
        <f>SUM(AE33,BG33)</f>
        <v>327784</v>
      </c>
    </row>
    <row r="34" spans="1:87" ht="13.5" customHeight="1" x14ac:dyDescent="0.15">
      <c r="A34" s="114" t="s">
        <v>28</v>
      </c>
      <c r="B34" s="115" t="s">
        <v>360</v>
      </c>
      <c r="C34" s="114" t="s">
        <v>361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/>
      <c r="L34" s="116">
        <f>+SUM(M34,R34,V34,W34,AC34)</f>
        <v>716738</v>
      </c>
      <c r="M34" s="116">
        <f>+SUM(N34:Q34)</f>
        <v>163124</v>
      </c>
      <c r="N34" s="116">
        <v>39801</v>
      </c>
      <c r="O34" s="116">
        <v>28459</v>
      </c>
      <c r="P34" s="116">
        <v>89690</v>
      </c>
      <c r="Q34" s="116">
        <v>5174</v>
      </c>
      <c r="R34" s="116">
        <f>+SUM(S34:U34)</f>
        <v>52465</v>
      </c>
      <c r="S34" s="116">
        <v>33422</v>
      </c>
      <c r="T34" s="116">
        <v>19043</v>
      </c>
      <c r="U34" s="116">
        <v>0</v>
      </c>
      <c r="V34" s="116">
        <v>25984</v>
      </c>
      <c r="W34" s="116">
        <f>+SUM(X34:AA34)</f>
        <v>475165</v>
      </c>
      <c r="X34" s="116">
        <v>88538</v>
      </c>
      <c r="Y34" s="116">
        <v>357874</v>
      </c>
      <c r="Z34" s="116">
        <v>22084</v>
      </c>
      <c r="AA34" s="116">
        <v>6669</v>
      </c>
      <c r="AB34" s="116"/>
      <c r="AC34" s="116">
        <v>0</v>
      </c>
      <c r="AD34" s="116">
        <v>70814</v>
      </c>
      <c r="AE34" s="116">
        <f>+SUM(D34,L34,AD34)</f>
        <v>787552</v>
      </c>
      <c r="AF34" s="116">
        <f>+SUM(AG34,AL34)</f>
        <v>44330</v>
      </c>
      <c r="AG34" s="116">
        <f>+SUM(AH34:AK34)</f>
        <v>44330</v>
      </c>
      <c r="AH34" s="116">
        <v>0</v>
      </c>
      <c r="AI34" s="116">
        <v>44330</v>
      </c>
      <c r="AJ34" s="116">
        <v>0</v>
      </c>
      <c r="AK34" s="116">
        <v>0</v>
      </c>
      <c r="AL34" s="116">
        <v>0</v>
      </c>
      <c r="AM34" s="116"/>
      <c r="AN34" s="116">
        <f>+SUM(AO34,AT34,AX34,AY34,BE34)</f>
        <v>766130</v>
      </c>
      <c r="AO34" s="116">
        <f>+SUM(AP34:AS34)</f>
        <v>75123</v>
      </c>
      <c r="AP34" s="116">
        <v>45022</v>
      </c>
      <c r="AQ34" s="116">
        <v>7706</v>
      </c>
      <c r="AR34" s="116">
        <v>22335</v>
      </c>
      <c r="AS34" s="116">
        <v>60</v>
      </c>
      <c r="AT34" s="116">
        <f>+SUM(AU34:AW34)</f>
        <v>71679</v>
      </c>
      <c r="AU34" s="116">
        <v>1031</v>
      </c>
      <c r="AV34" s="116">
        <v>70648</v>
      </c>
      <c r="AW34" s="116">
        <v>0</v>
      </c>
      <c r="AX34" s="116">
        <v>246</v>
      </c>
      <c r="AY34" s="116">
        <f>+SUM(AZ34:BC34)</f>
        <v>619082</v>
      </c>
      <c r="AZ34" s="116">
        <v>175962</v>
      </c>
      <c r="BA34" s="116">
        <v>120080</v>
      </c>
      <c r="BB34" s="116">
        <v>1245</v>
      </c>
      <c r="BC34" s="116">
        <v>321795</v>
      </c>
      <c r="BD34" s="116"/>
      <c r="BE34" s="116">
        <v>0</v>
      </c>
      <c r="BF34" s="116">
        <v>0</v>
      </c>
      <c r="BG34" s="116">
        <f>+SUM(BF34,AN34,AF34)</f>
        <v>810460</v>
      </c>
      <c r="BH34" s="116">
        <f>SUM(D34,AF34)</f>
        <v>44330</v>
      </c>
      <c r="BI34" s="116">
        <f>SUM(E34,AG34)</f>
        <v>44330</v>
      </c>
      <c r="BJ34" s="116">
        <f>SUM(F34,AH34)</f>
        <v>0</v>
      </c>
      <c r="BK34" s="116">
        <f>SUM(G34,AI34)</f>
        <v>44330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1482868</v>
      </c>
      <c r="BQ34" s="116">
        <f>SUM(M34,AO34)</f>
        <v>238247</v>
      </c>
      <c r="BR34" s="116">
        <f>SUM(N34,AP34)</f>
        <v>84823</v>
      </c>
      <c r="BS34" s="116">
        <f>SUM(O34,AQ34)</f>
        <v>36165</v>
      </c>
      <c r="BT34" s="116">
        <f>SUM(P34,AR34)</f>
        <v>112025</v>
      </c>
      <c r="BU34" s="116">
        <f>SUM(Q34,AS34)</f>
        <v>5234</v>
      </c>
      <c r="BV34" s="116">
        <f>SUM(R34,AT34)</f>
        <v>124144</v>
      </c>
      <c r="BW34" s="116">
        <f>SUM(S34,AU34)</f>
        <v>34453</v>
      </c>
      <c r="BX34" s="116">
        <f>SUM(T34,AV34)</f>
        <v>89691</v>
      </c>
      <c r="BY34" s="116">
        <f>SUM(U34,AW34)</f>
        <v>0</v>
      </c>
      <c r="BZ34" s="116">
        <f>SUM(V34,AX34)</f>
        <v>26230</v>
      </c>
      <c r="CA34" s="116">
        <f>SUM(W34,AY34)</f>
        <v>1094247</v>
      </c>
      <c r="CB34" s="116">
        <f>SUM(X34,AZ34)</f>
        <v>264500</v>
      </c>
      <c r="CC34" s="116">
        <f>SUM(Y34,BA34)</f>
        <v>477954</v>
      </c>
      <c r="CD34" s="116">
        <f>SUM(Z34,BB34)</f>
        <v>23329</v>
      </c>
      <c r="CE34" s="116">
        <f>SUM(AA34,BC34)</f>
        <v>328464</v>
      </c>
      <c r="CF34" s="116">
        <f>SUM(AB34,BD34)</f>
        <v>0</v>
      </c>
      <c r="CG34" s="116">
        <f>SUM(AC34,BE34)</f>
        <v>0</v>
      </c>
      <c r="CH34" s="116">
        <f>SUM(AD34,BF34)</f>
        <v>70814</v>
      </c>
      <c r="CI34" s="116">
        <f>SUM(AE34,BG34)</f>
        <v>1598012</v>
      </c>
    </row>
    <row r="35" spans="1:87" ht="13.5" customHeight="1" x14ac:dyDescent="0.15">
      <c r="A35" s="114" t="s">
        <v>28</v>
      </c>
      <c r="B35" s="115" t="s">
        <v>334</v>
      </c>
      <c r="C35" s="114" t="s">
        <v>335</v>
      </c>
      <c r="D35" s="116">
        <f>+SUM(E35,J35)</f>
        <v>1641861</v>
      </c>
      <c r="E35" s="116">
        <f>+SUM(F35:I35)</f>
        <v>1641861</v>
      </c>
      <c r="F35" s="116">
        <v>0</v>
      </c>
      <c r="G35" s="116">
        <v>1586922</v>
      </c>
      <c r="H35" s="116">
        <v>17556</v>
      </c>
      <c r="I35" s="116">
        <v>37383</v>
      </c>
      <c r="J35" s="116">
        <v>0</v>
      </c>
      <c r="K35" s="116"/>
      <c r="L35" s="116">
        <f>+SUM(M35,R35,V35,W35,AC35)</f>
        <v>2279399</v>
      </c>
      <c r="M35" s="116">
        <f>+SUM(N35:Q35)</f>
        <v>627355</v>
      </c>
      <c r="N35" s="116">
        <v>184159</v>
      </c>
      <c r="O35" s="116">
        <v>7981</v>
      </c>
      <c r="P35" s="116">
        <v>364304</v>
      </c>
      <c r="Q35" s="116">
        <v>70911</v>
      </c>
      <c r="R35" s="116">
        <f>+SUM(S35:U35)</f>
        <v>597431</v>
      </c>
      <c r="S35" s="116">
        <v>13761</v>
      </c>
      <c r="T35" s="116">
        <v>499574</v>
      </c>
      <c r="U35" s="116">
        <v>84096</v>
      </c>
      <c r="V35" s="116">
        <v>0</v>
      </c>
      <c r="W35" s="116">
        <f>+SUM(X35:AA35)</f>
        <v>1054613</v>
      </c>
      <c r="X35" s="116">
        <v>144525</v>
      </c>
      <c r="Y35" s="116">
        <v>769283</v>
      </c>
      <c r="Z35" s="116">
        <v>140805</v>
      </c>
      <c r="AA35" s="116">
        <v>0</v>
      </c>
      <c r="AB35" s="116"/>
      <c r="AC35" s="116">
        <v>0</v>
      </c>
      <c r="AD35" s="116">
        <v>85016</v>
      </c>
      <c r="AE35" s="116">
        <f>+SUM(D35,L35,AD35)</f>
        <v>4006276</v>
      </c>
      <c r="AF35" s="116">
        <f>+SUM(AG35,AL35)</f>
        <v>37383</v>
      </c>
      <c r="AG35" s="116">
        <f>+SUM(AH35:AK35)</f>
        <v>37383</v>
      </c>
      <c r="AH35" s="116">
        <v>0</v>
      </c>
      <c r="AI35" s="116">
        <v>0</v>
      </c>
      <c r="AJ35" s="116">
        <v>0</v>
      </c>
      <c r="AK35" s="116">
        <v>37383</v>
      </c>
      <c r="AL35" s="116">
        <v>0</v>
      </c>
      <c r="AM35" s="116"/>
      <c r="AN35" s="116">
        <f>+SUM(AO35,AT35,AX35,AY35,BE35)</f>
        <v>524673</v>
      </c>
      <c r="AO35" s="116">
        <f>+SUM(AP35:AS35)</f>
        <v>240248</v>
      </c>
      <c r="AP35" s="116">
        <v>206545</v>
      </c>
      <c r="AQ35" s="116">
        <v>24715</v>
      </c>
      <c r="AR35" s="116">
        <v>8988</v>
      </c>
      <c r="AS35" s="116">
        <v>0</v>
      </c>
      <c r="AT35" s="116">
        <f>+SUM(AU35:AW35)</f>
        <v>113357</v>
      </c>
      <c r="AU35" s="116">
        <v>1611</v>
      </c>
      <c r="AV35" s="116">
        <v>111746</v>
      </c>
      <c r="AW35" s="116">
        <v>0</v>
      </c>
      <c r="AX35" s="116">
        <v>0</v>
      </c>
      <c r="AY35" s="116">
        <f>+SUM(AZ35:BC35)</f>
        <v>171068</v>
      </c>
      <c r="AZ35" s="116">
        <v>146481</v>
      </c>
      <c r="BA35" s="116">
        <v>24587</v>
      </c>
      <c r="BB35" s="116">
        <v>0</v>
      </c>
      <c r="BC35" s="116">
        <v>0</v>
      </c>
      <c r="BD35" s="116"/>
      <c r="BE35" s="116">
        <v>0</v>
      </c>
      <c r="BF35" s="116">
        <v>81738</v>
      </c>
      <c r="BG35" s="116">
        <f>+SUM(BF35,AN35,AF35)</f>
        <v>643794</v>
      </c>
      <c r="BH35" s="116">
        <f>SUM(D35,AF35)</f>
        <v>1679244</v>
      </c>
      <c r="BI35" s="116">
        <f>SUM(E35,AG35)</f>
        <v>1679244</v>
      </c>
      <c r="BJ35" s="116">
        <f>SUM(F35,AH35)</f>
        <v>0</v>
      </c>
      <c r="BK35" s="116">
        <f>SUM(G35,AI35)</f>
        <v>1586922</v>
      </c>
      <c r="BL35" s="116">
        <f>SUM(H35,AJ35)</f>
        <v>17556</v>
      </c>
      <c r="BM35" s="116">
        <f>SUM(I35,AK35)</f>
        <v>74766</v>
      </c>
      <c r="BN35" s="116">
        <f>SUM(J35,AL35)</f>
        <v>0</v>
      </c>
      <c r="BO35" s="116">
        <f>SUM(K35,AM35)</f>
        <v>0</v>
      </c>
      <c r="BP35" s="116">
        <f>SUM(L35,AN35)</f>
        <v>2804072</v>
      </c>
      <c r="BQ35" s="116">
        <f>SUM(M35,AO35)</f>
        <v>867603</v>
      </c>
      <c r="BR35" s="116">
        <f>SUM(N35,AP35)</f>
        <v>390704</v>
      </c>
      <c r="BS35" s="116">
        <f>SUM(O35,AQ35)</f>
        <v>32696</v>
      </c>
      <c r="BT35" s="116">
        <f>SUM(P35,AR35)</f>
        <v>373292</v>
      </c>
      <c r="BU35" s="116">
        <f>SUM(Q35,AS35)</f>
        <v>70911</v>
      </c>
      <c r="BV35" s="116">
        <f>SUM(R35,AT35)</f>
        <v>710788</v>
      </c>
      <c r="BW35" s="116">
        <f>SUM(S35,AU35)</f>
        <v>15372</v>
      </c>
      <c r="BX35" s="116">
        <f>SUM(T35,AV35)</f>
        <v>611320</v>
      </c>
      <c r="BY35" s="116">
        <f>SUM(U35,AW35)</f>
        <v>84096</v>
      </c>
      <c r="BZ35" s="116">
        <f>SUM(V35,AX35)</f>
        <v>0</v>
      </c>
      <c r="CA35" s="116">
        <f>SUM(W35,AY35)</f>
        <v>1225681</v>
      </c>
      <c r="CB35" s="116">
        <f>SUM(X35,AZ35)</f>
        <v>291006</v>
      </c>
      <c r="CC35" s="116">
        <f>SUM(Y35,BA35)</f>
        <v>793870</v>
      </c>
      <c r="CD35" s="116">
        <f>SUM(Z35,BB35)</f>
        <v>140805</v>
      </c>
      <c r="CE35" s="116">
        <f>SUM(AA35,BC35)</f>
        <v>0</v>
      </c>
      <c r="CF35" s="116">
        <f>SUM(AB35,BD35)</f>
        <v>0</v>
      </c>
      <c r="CG35" s="116">
        <f>SUM(AC35,BE35)</f>
        <v>0</v>
      </c>
      <c r="CH35" s="116">
        <f>SUM(AD35,BF35)</f>
        <v>166754</v>
      </c>
      <c r="CI35" s="116">
        <f>SUM(AE35,BG35)</f>
        <v>4650070</v>
      </c>
    </row>
    <row r="36" spans="1:87" ht="13.5" customHeight="1" x14ac:dyDescent="0.15">
      <c r="A36" s="114" t="s">
        <v>28</v>
      </c>
      <c r="B36" s="115" t="s">
        <v>364</v>
      </c>
      <c r="C36" s="114" t="s">
        <v>365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/>
      <c r="L36" s="116">
        <f>+SUM(M36,R36,V36,W36,AC36)</f>
        <v>723892</v>
      </c>
      <c r="M36" s="116">
        <f>+SUM(N36:Q36)</f>
        <v>110742</v>
      </c>
      <c r="N36" s="116">
        <v>40759</v>
      </c>
      <c r="O36" s="116">
        <v>0</v>
      </c>
      <c r="P36" s="116">
        <v>69983</v>
      </c>
      <c r="Q36" s="116">
        <v>0</v>
      </c>
      <c r="R36" s="116">
        <f>+SUM(S36:U36)</f>
        <v>67079</v>
      </c>
      <c r="S36" s="116">
        <v>0</v>
      </c>
      <c r="T36" s="116">
        <v>67079</v>
      </c>
      <c r="U36" s="116">
        <v>0</v>
      </c>
      <c r="V36" s="116">
        <v>0</v>
      </c>
      <c r="W36" s="116">
        <f>+SUM(X36:AA36)</f>
        <v>536113</v>
      </c>
      <c r="X36" s="116">
        <v>0</v>
      </c>
      <c r="Y36" s="116">
        <v>451130</v>
      </c>
      <c r="Z36" s="116">
        <v>53570</v>
      </c>
      <c r="AA36" s="116">
        <v>31413</v>
      </c>
      <c r="AB36" s="116"/>
      <c r="AC36" s="116">
        <v>9958</v>
      </c>
      <c r="AD36" s="116">
        <v>57479</v>
      </c>
      <c r="AE36" s="116">
        <f>+SUM(D36,L36,AD36)</f>
        <v>781371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/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/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723892</v>
      </c>
      <c r="BQ36" s="116">
        <f>SUM(M36,AO36)</f>
        <v>110742</v>
      </c>
      <c r="BR36" s="116">
        <f>SUM(N36,AP36)</f>
        <v>40759</v>
      </c>
      <c r="BS36" s="116">
        <f>SUM(O36,AQ36)</f>
        <v>0</v>
      </c>
      <c r="BT36" s="116">
        <f>SUM(P36,AR36)</f>
        <v>69983</v>
      </c>
      <c r="BU36" s="116">
        <f>SUM(Q36,AS36)</f>
        <v>0</v>
      </c>
      <c r="BV36" s="116">
        <f>SUM(R36,AT36)</f>
        <v>67079</v>
      </c>
      <c r="BW36" s="116">
        <f>SUM(S36,AU36)</f>
        <v>0</v>
      </c>
      <c r="BX36" s="116">
        <f>SUM(T36,AV36)</f>
        <v>67079</v>
      </c>
      <c r="BY36" s="116">
        <f>SUM(U36,AW36)</f>
        <v>0</v>
      </c>
      <c r="BZ36" s="116">
        <f>SUM(V36,AX36)</f>
        <v>0</v>
      </c>
      <c r="CA36" s="116">
        <f>SUM(W36,AY36)</f>
        <v>536113</v>
      </c>
      <c r="CB36" s="116">
        <f>SUM(X36,AZ36)</f>
        <v>0</v>
      </c>
      <c r="CC36" s="116">
        <f>SUM(Y36,BA36)</f>
        <v>451130</v>
      </c>
      <c r="CD36" s="116">
        <f>SUM(Z36,BB36)</f>
        <v>53570</v>
      </c>
      <c r="CE36" s="116">
        <f>SUM(AA36,BC36)</f>
        <v>31413</v>
      </c>
      <c r="CF36" s="116">
        <f>SUM(AB36,BD36)</f>
        <v>0</v>
      </c>
      <c r="CG36" s="116">
        <f>SUM(AC36,BE36)</f>
        <v>9958</v>
      </c>
      <c r="CH36" s="116">
        <f>SUM(AD36,BF36)</f>
        <v>57479</v>
      </c>
      <c r="CI36" s="116">
        <f>SUM(AE36,BG36)</f>
        <v>781371</v>
      </c>
    </row>
    <row r="37" spans="1:87" ht="13.5" customHeight="1" x14ac:dyDescent="0.15">
      <c r="A37" s="114" t="s">
        <v>28</v>
      </c>
      <c r="B37" s="115" t="s">
        <v>346</v>
      </c>
      <c r="C37" s="114" t="s">
        <v>347</v>
      </c>
      <c r="D37" s="116">
        <f>+SUM(E37,J37)</f>
        <v>478317</v>
      </c>
      <c r="E37" s="116">
        <f>+SUM(F37:I37)</f>
        <v>475562</v>
      </c>
      <c r="F37" s="116">
        <v>0</v>
      </c>
      <c r="G37" s="116">
        <v>391031</v>
      </c>
      <c r="H37" s="116">
        <v>84505</v>
      </c>
      <c r="I37" s="116">
        <v>26</v>
      </c>
      <c r="J37" s="116">
        <v>2755</v>
      </c>
      <c r="K37" s="116"/>
      <c r="L37" s="116">
        <f>+SUM(M37,R37,V37,W37,AC37)</f>
        <v>923450</v>
      </c>
      <c r="M37" s="116">
        <f>+SUM(N37:Q37)</f>
        <v>204345</v>
      </c>
      <c r="N37" s="116">
        <v>204345</v>
      </c>
      <c r="O37" s="116">
        <v>0</v>
      </c>
      <c r="P37" s="116">
        <v>0</v>
      </c>
      <c r="Q37" s="116">
        <v>0</v>
      </c>
      <c r="R37" s="116">
        <f>+SUM(S37:U37)</f>
        <v>337752</v>
      </c>
      <c r="S37" s="116">
        <v>0</v>
      </c>
      <c r="T37" s="116">
        <v>312053</v>
      </c>
      <c r="U37" s="116">
        <v>25699</v>
      </c>
      <c r="V37" s="116">
        <v>0</v>
      </c>
      <c r="W37" s="116">
        <f>+SUM(X37:AA37)</f>
        <v>381353</v>
      </c>
      <c r="X37" s="116">
        <v>0</v>
      </c>
      <c r="Y37" s="116">
        <v>361919</v>
      </c>
      <c r="Z37" s="116">
        <v>5227</v>
      </c>
      <c r="AA37" s="116">
        <v>14207</v>
      </c>
      <c r="AB37" s="116"/>
      <c r="AC37" s="116">
        <v>0</v>
      </c>
      <c r="AD37" s="116">
        <v>0</v>
      </c>
      <c r="AE37" s="116">
        <f>+SUM(D37,L37,AD37)</f>
        <v>1401767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/>
      <c r="AN37" s="116">
        <f>+SUM(AO37,AT37,AX37,AY37,BE37)</f>
        <v>5172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5172</v>
      </c>
      <c r="AZ37" s="116">
        <v>0</v>
      </c>
      <c r="BA37" s="116">
        <v>0</v>
      </c>
      <c r="BB37" s="116">
        <v>0</v>
      </c>
      <c r="BC37" s="116">
        <v>5172</v>
      </c>
      <c r="BD37" s="116"/>
      <c r="BE37" s="116">
        <v>0</v>
      </c>
      <c r="BF37" s="116">
        <v>0</v>
      </c>
      <c r="BG37" s="116">
        <f>+SUM(BF37,AN37,AF37)</f>
        <v>5172</v>
      </c>
      <c r="BH37" s="116">
        <f>SUM(D37,AF37)</f>
        <v>478317</v>
      </c>
      <c r="BI37" s="116">
        <f>SUM(E37,AG37)</f>
        <v>475562</v>
      </c>
      <c r="BJ37" s="116">
        <f>SUM(F37,AH37)</f>
        <v>0</v>
      </c>
      <c r="BK37" s="116">
        <f>SUM(G37,AI37)</f>
        <v>391031</v>
      </c>
      <c r="BL37" s="116">
        <f>SUM(H37,AJ37)</f>
        <v>84505</v>
      </c>
      <c r="BM37" s="116">
        <f>SUM(I37,AK37)</f>
        <v>26</v>
      </c>
      <c r="BN37" s="116">
        <f>SUM(J37,AL37)</f>
        <v>2755</v>
      </c>
      <c r="BO37" s="116">
        <f>SUM(K37,AM37)</f>
        <v>0</v>
      </c>
      <c r="BP37" s="116">
        <f>SUM(L37,AN37)</f>
        <v>928622</v>
      </c>
      <c r="BQ37" s="116">
        <f>SUM(M37,AO37)</f>
        <v>204345</v>
      </c>
      <c r="BR37" s="116">
        <f>SUM(N37,AP37)</f>
        <v>204345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337752</v>
      </c>
      <c r="BW37" s="116">
        <f>SUM(S37,AU37)</f>
        <v>0</v>
      </c>
      <c r="BX37" s="116">
        <f>SUM(T37,AV37)</f>
        <v>312053</v>
      </c>
      <c r="BY37" s="116">
        <f>SUM(U37,AW37)</f>
        <v>25699</v>
      </c>
      <c r="BZ37" s="116">
        <f>SUM(V37,AX37)</f>
        <v>0</v>
      </c>
      <c r="CA37" s="116">
        <f>SUM(W37,AY37)</f>
        <v>386525</v>
      </c>
      <c r="CB37" s="116">
        <f>SUM(X37,AZ37)</f>
        <v>0</v>
      </c>
      <c r="CC37" s="116">
        <f>SUM(Y37,BA37)</f>
        <v>361919</v>
      </c>
      <c r="CD37" s="116">
        <f>SUM(Z37,BB37)</f>
        <v>5227</v>
      </c>
      <c r="CE37" s="116">
        <f>SUM(AA37,BC37)</f>
        <v>19379</v>
      </c>
      <c r="CF37" s="116">
        <f>SUM(AB37,BD37)</f>
        <v>0</v>
      </c>
      <c r="CG37" s="116">
        <f>SUM(AC37,BE37)</f>
        <v>0</v>
      </c>
      <c r="CH37" s="116">
        <f>SUM(AD37,BF37)</f>
        <v>0</v>
      </c>
      <c r="CI37" s="116">
        <f>SUM(AE37,BG37)</f>
        <v>1406939</v>
      </c>
    </row>
    <row r="38" spans="1:87" ht="13.5" customHeight="1" x14ac:dyDescent="0.15">
      <c r="A38" s="114" t="s">
        <v>28</v>
      </c>
      <c r="B38" s="115" t="s">
        <v>378</v>
      </c>
      <c r="C38" s="114" t="s">
        <v>379</v>
      </c>
      <c r="D38" s="116">
        <f>+SUM(E38,J38)</f>
        <v>14629</v>
      </c>
      <c r="E38" s="116">
        <f>+SUM(F38:I38)</f>
        <v>12005</v>
      </c>
      <c r="F38" s="116">
        <v>0</v>
      </c>
      <c r="G38" s="116">
        <v>12005</v>
      </c>
      <c r="H38" s="116">
        <v>0</v>
      </c>
      <c r="I38" s="116">
        <v>0</v>
      </c>
      <c r="J38" s="116">
        <v>2624</v>
      </c>
      <c r="K38" s="116"/>
      <c r="L38" s="116">
        <f>+SUM(M38,R38,V38,W38,AC38)</f>
        <v>271610</v>
      </c>
      <c r="M38" s="116">
        <f>+SUM(N38:Q38)</f>
        <v>7216</v>
      </c>
      <c r="N38" s="116">
        <v>7216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264394</v>
      </c>
      <c r="X38" s="116">
        <v>104017</v>
      </c>
      <c r="Y38" s="116">
        <v>145761</v>
      </c>
      <c r="Z38" s="116">
        <v>14616</v>
      </c>
      <c r="AA38" s="116">
        <v>0</v>
      </c>
      <c r="AB38" s="116"/>
      <c r="AC38" s="116">
        <v>0</v>
      </c>
      <c r="AD38" s="116">
        <v>28025</v>
      </c>
      <c r="AE38" s="116">
        <f>+SUM(D38,L38,AD38)</f>
        <v>314264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/>
      <c r="BE38" s="116">
        <v>0</v>
      </c>
      <c r="BF38" s="116">
        <v>0</v>
      </c>
      <c r="BG38" s="116">
        <f>+SUM(BF38,AN38,AF38)</f>
        <v>0</v>
      </c>
      <c r="BH38" s="116">
        <f>SUM(D38,AF38)</f>
        <v>14629</v>
      </c>
      <c r="BI38" s="116">
        <f>SUM(E38,AG38)</f>
        <v>12005</v>
      </c>
      <c r="BJ38" s="116">
        <f>SUM(F38,AH38)</f>
        <v>0</v>
      </c>
      <c r="BK38" s="116">
        <f>SUM(G38,AI38)</f>
        <v>12005</v>
      </c>
      <c r="BL38" s="116">
        <f>SUM(H38,AJ38)</f>
        <v>0</v>
      </c>
      <c r="BM38" s="116">
        <f>SUM(I38,AK38)</f>
        <v>0</v>
      </c>
      <c r="BN38" s="116">
        <f>SUM(J38,AL38)</f>
        <v>2624</v>
      </c>
      <c r="BO38" s="116">
        <f>SUM(K38,AM38)</f>
        <v>0</v>
      </c>
      <c r="BP38" s="116">
        <f>SUM(L38,AN38)</f>
        <v>271610</v>
      </c>
      <c r="BQ38" s="116">
        <f>SUM(M38,AO38)</f>
        <v>7216</v>
      </c>
      <c r="BR38" s="116">
        <f>SUM(N38,AP38)</f>
        <v>7216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264394</v>
      </c>
      <c r="CB38" s="116">
        <f>SUM(X38,AZ38)</f>
        <v>104017</v>
      </c>
      <c r="CC38" s="116">
        <f>SUM(Y38,BA38)</f>
        <v>145761</v>
      </c>
      <c r="CD38" s="116">
        <f>SUM(Z38,BB38)</f>
        <v>14616</v>
      </c>
      <c r="CE38" s="116">
        <f>SUM(AA38,BC38)</f>
        <v>0</v>
      </c>
      <c r="CF38" s="116">
        <f>SUM(AB38,BD38)</f>
        <v>0</v>
      </c>
      <c r="CG38" s="116">
        <f>SUM(AC38,BE38)</f>
        <v>0</v>
      </c>
      <c r="CH38" s="116">
        <f>SUM(AD38,BF38)</f>
        <v>28025</v>
      </c>
      <c r="CI38" s="116">
        <f>SUM(AE38,BG38)</f>
        <v>314264</v>
      </c>
    </row>
    <row r="39" spans="1:87" ht="13.5" customHeight="1" x14ac:dyDescent="0.15">
      <c r="A39" s="114" t="s">
        <v>28</v>
      </c>
      <c r="B39" s="115" t="s">
        <v>366</v>
      </c>
      <c r="C39" s="114" t="s">
        <v>367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/>
      <c r="L39" s="116">
        <f>+SUM(M39,R39,V39,W39,AC39)</f>
        <v>0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0</v>
      </c>
      <c r="X39" s="116">
        <v>0</v>
      </c>
      <c r="Y39" s="116">
        <v>0</v>
      </c>
      <c r="Z39" s="116">
        <v>0</v>
      </c>
      <c r="AA39" s="116">
        <v>0</v>
      </c>
      <c r="AB39" s="116"/>
      <c r="AC39" s="116">
        <v>0</v>
      </c>
      <c r="AD39" s="116">
        <v>0</v>
      </c>
      <c r="AE39" s="116">
        <f>+SUM(D39,L39,AD39)</f>
        <v>0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/>
      <c r="AN39" s="116">
        <f>+SUM(AO39,AT39,AX39,AY39,BE39)</f>
        <v>218545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218545</v>
      </c>
      <c r="AZ39" s="116">
        <v>54503</v>
      </c>
      <c r="BA39" s="116">
        <v>126000</v>
      </c>
      <c r="BB39" s="116">
        <v>0</v>
      </c>
      <c r="BC39" s="116">
        <v>38042</v>
      </c>
      <c r="BD39" s="116"/>
      <c r="BE39" s="116">
        <v>0</v>
      </c>
      <c r="BF39" s="116">
        <v>0</v>
      </c>
      <c r="BG39" s="116">
        <f>+SUM(BF39,AN39,AF39)</f>
        <v>218545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218545</v>
      </c>
      <c r="BQ39" s="116">
        <f>SUM(M39,AO39)</f>
        <v>0</v>
      </c>
      <c r="BR39" s="116">
        <f>SUM(N39,AP39)</f>
        <v>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218545</v>
      </c>
      <c r="CB39" s="116">
        <f>SUM(X39,AZ39)</f>
        <v>54503</v>
      </c>
      <c r="CC39" s="116">
        <f>SUM(Y39,BA39)</f>
        <v>126000</v>
      </c>
      <c r="CD39" s="116">
        <f>SUM(Z39,BB39)</f>
        <v>0</v>
      </c>
      <c r="CE39" s="116">
        <f>SUM(AA39,BC39)</f>
        <v>38042</v>
      </c>
      <c r="CF39" s="116">
        <f>SUM(AB39,BD39)</f>
        <v>0</v>
      </c>
      <c r="CG39" s="116">
        <f>SUM(AC39,BE39)</f>
        <v>0</v>
      </c>
      <c r="CH39" s="116">
        <f>SUM(AD39,BF39)</f>
        <v>0</v>
      </c>
      <c r="CI39" s="116">
        <f>SUM(AE39,BG39)</f>
        <v>218545</v>
      </c>
    </row>
    <row r="40" spans="1:87" ht="13.5" customHeight="1" x14ac:dyDescent="0.15">
      <c r="A40" s="114" t="s">
        <v>28</v>
      </c>
      <c r="B40" s="115" t="s">
        <v>338</v>
      </c>
      <c r="C40" s="114" t="s">
        <v>339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/>
      <c r="L40" s="116">
        <f>+SUM(M40,R40,V40,W40,AC40)</f>
        <v>535490</v>
      </c>
      <c r="M40" s="116">
        <f>+SUM(N40:Q40)</f>
        <v>420</v>
      </c>
      <c r="N40" s="116">
        <v>420</v>
      </c>
      <c r="O40" s="116">
        <v>0</v>
      </c>
      <c r="P40" s="116">
        <v>0</v>
      </c>
      <c r="Q40" s="116">
        <v>0</v>
      </c>
      <c r="R40" s="116">
        <f>+SUM(S40:U40)</f>
        <v>1685</v>
      </c>
      <c r="S40" s="116">
        <v>0</v>
      </c>
      <c r="T40" s="116">
        <v>1685</v>
      </c>
      <c r="U40" s="116">
        <v>0</v>
      </c>
      <c r="V40" s="116">
        <v>0</v>
      </c>
      <c r="W40" s="116">
        <f>+SUM(X40:AA40)</f>
        <v>533385</v>
      </c>
      <c r="X40" s="116">
        <v>0</v>
      </c>
      <c r="Y40" s="116">
        <v>530766</v>
      </c>
      <c r="Z40" s="116">
        <v>0</v>
      </c>
      <c r="AA40" s="116">
        <v>2619</v>
      </c>
      <c r="AB40" s="116"/>
      <c r="AC40" s="116">
        <v>0</v>
      </c>
      <c r="AD40" s="116">
        <v>64516</v>
      </c>
      <c r="AE40" s="116">
        <f>+SUM(D40,L40,AD40)</f>
        <v>600006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/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/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535490</v>
      </c>
      <c r="BQ40" s="116">
        <f>SUM(M40,AO40)</f>
        <v>420</v>
      </c>
      <c r="BR40" s="116">
        <f>SUM(N40,AP40)</f>
        <v>420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1685</v>
      </c>
      <c r="BW40" s="116">
        <f>SUM(S40,AU40)</f>
        <v>0</v>
      </c>
      <c r="BX40" s="116">
        <f>SUM(T40,AV40)</f>
        <v>1685</v>
      </c>
      <c r="BY40" s="116">
        <f>SUM(U40,AW40)</f>
        <v>0</v>
      </c>
      <c r="BZ40" s="116">
        <f>SUM(V40,AX40)</f>
        <v>0</v>
      </c>
      <c r="CA40" s="116">
        <f>SUM(W40,AY40)</f>
        <v>533385</v>
      </c>
      <c r="CB40" s="116">
        <f>SUM(X40,AZ40)</f>
        <v>0</v>
      </c>
      <c r="CC40" s="116">
        <f>SUM(Y40,BA40)</f>
        <v>530766</v>
      </c>
      <c r="CD40" s="116">
        <f>SUM(Z40,BB40)</f>
        <v>0</v>
      </c>
      <c r="CE40" s="116">
        <f>SUM(AA40,BC40)</f>
        <v>2619</v>
      </c>
      <c r="CF40" s="116">
        <f>SUM(AB40,BD40)</f>
        <v>0</v>
      </c>
      <c r="CG40" s="116">
        <f>SUM(AC40,BE40)</f>
        <v>0</v>
      </c>
      <c r="CH40" s="116">
        <f>SUM(AD40,BF40)</f>
        <v>64516</v>
      </c>
      <c r="CI40" s="116">
        <f>SUM(AE40,BG40)</f>
        <v>600006</v>
      </c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0">
    <sortCondition ref="A8:A40"/>
    <sortCondition ref="B8:B40"/>
    <sortCondition ref="C8:C40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9" man="1"/>
    <brk id="67" min="1" max="3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京都府</v>
      </c>
      <c r="B7" s="132" t="str">
        <f>'廃棄物事業経費（市町村）'!B7</f>
        <v>26000</v>
      </c>
      <c r="C7" s="131" t="s">
        <v>278</v>
      </c>
      <c r="D7" s="133">
        <f>SUM(L7,T7,AB7,AJ7,AR7,AZ7)</f>
        <v>1478446</v>
      </c>
      <c r="E7" s="133">
        <f>SUM(M7,U7,AC7,AK7,AS7,BA7)</f>
        <v>4203445</v>
      </c>
      <c r="F7" s="133">
        <f>SUM(D7:E7)</f>
        <v>5681891</v>
      </c>
      <c r="G7" s="133">
        <f>SUM(O7,W7,AE7,AM7,AU7,BC7)</f>
        <v>37383</v>
      </c>
      <c r="H7" s="133">
        <f>SUM(P7,X7,AF7,AN7,AV7,BD7)</f>
        <v>1197102</v>
      </c>
      <c r="I7" s="133">
        <f>SUM(G7:H7)</f>
        <v>1234485</v>
      </c>
      <c r="J7" s="134">
        <f>COUNTIF(J$8:J$207,"&lt;&gt;")</f>
        <v>20</v>
      </c>
      <c r="K7" s="134">
        <f>COUNTIF(K$8:K$207,"&lt;&gt;")</f>
        <v>20</v>
      </c>
      <c r="L7" s="133">
        <f>SUM(L$8:L$207)</f>
        <v>1478446</v>
      </c>
      <c r="M7" s="133">
        <f>SUM(M$8:M$207)</f>
        <v>4203445</v>
      </c>
      <c r="N7" s="133">
        <f>IF(AND(L7&lt;&gt;"",M7&lt;&gt;""),SUM(L7:M7),"")</f>
        <v>5681891</v>
      </c>
      <c r="O7" s="133">
        <f>SUM(O$8:O$207)</f>
        <v>37383</v>
      </c>
      <c r="P7" s="133">
        <f>SUM(P$8:P$207)</f>
        <v>994482</v>
      </c>
      <c r="Q7" s="133">
        <f>IF(AND(O7&lt;&gt;"",P7&lt;&gt;""),SUM(O7:P7),"")</f>
        <v>1031865</v>
      </c>
      <c r="R7" s="134">
        <f>COUNTIF(R$8:R$207,"&lt;&gt;")</f>
        <v>5</v>
      </c>
      <c r="S7" s="134">
        <f>COUNTIF(S$8:S$207,"&lt;&gt;")</f>
        <v>5</v>
      </c>
      <c r="T7" s="133">
        <f>SUM(T$8:T$207)</f>
        <v>0</v>
      </c>
      <c r="U7" s="133">
        <f>SUM(U$8:U$207)</f>
        <v>0</v>
      </c>
      <c r="V7" s="133">
        <f>IF(AND(T7&lt;&gt;"",U7&lt;&gt;""),SUM(T7:U7),"")</f>
        <v>0</v>
      </c>
      <c r="W7" s="133">
        <f>SUM(W$8:W$207)</f>
        <v>0</v>
      </c>
      <c r="X7" s="133">
        <f>SUM(X$8:X$207)</f>
        <v>202620</v>
      </c>
      <c r="Y7" s="133">
        <f>IF(AND(W7&lt;&gt;"",X7&lt;&gt;""),SUM(W7:X7),"")</f>
        <v>202620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28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28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28</v>
      </c>
      <c r="B10" s="115" t="s">
        <v>328</v>
      </c>
      <c r="C10" s="114" t="s">
        <v>329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28</v>
      </c>
      <c r="B11" s="115" t="s">
        <v>330</v>
      </c>
      <c r="C11" s="114" t="s">
        <v>331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28</v>
      </c>
      <c r="B12" s="115" t="s">
        <v>332</v>
      </c>
      <c r="C12" s="114" t="s">
        <v>333</v>
      </c>
      <c r="D12" s="116">
        <f>SUM(L12,T12,AB12,AJ12,AR12,AZ12)</f>
        <v>397156</v>
      </c>
      <c r="E12" s="116">
        <f>SUM(M12,U12,AC12,AK12,AS12,BA12)</f>
        <v>721493</v>
      </c>
      <c r="F12" s="116">
        <f>SUM(D12:E12)</f>
        <v>1118649</v>
      </c>
      <c r="G12" s="116">
        <f>SUM(O12,W12,AE12,AM12,AU12,BC12)</f>
        <v>18280</v>
      </c>
      <c r="H12" s="116">
        <f>SUM(P12,X12,AF12,AN12,AV12,BD12)</f>
        <v>225449</v>
      </c>
      <c r="I12" s="116">
        <f>SUM(G12:H12)</f>
        <v>243729</v>
      </c>
      <c r="J12" s="115" t="s">
        <v>334</v>
      </c>
      <c r="K12" s="114" t="s">
        <v>335</v>
      </c>
      <c r="L12" s="116">
        <v>397156</v>
      </c>
      <c r="M12" s="116">
        <v>721493</v>
      </c>
      <c r="N12" s="116">
        <f>IF(AND(L12&lt;&gt;"",M12&lt;&gt;""),SUM(L12:M12),"")</f>
        <v>1118649</v>
      </c>
      <c r="O12" s="116">
        <v>18280</v>
      </c>
      <c r="P12" s="116">
        <v>225449</v>
      </c>
      <c r="Q12" s="116">
        <f>IF(AND(O12&lt;&gt;"",P12&lt;&gt;""),SUM(O12:P12),"")</f>
        <v>243729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28</v>
      </c>
      <c r="B13" s="115" t="s">
        <v>336</v>
      </c>
      <c r="C13" s="114" t="s">
        <v>337</v>
      </c>
      <c r="D13" s="116">
        <f>SUM(L13,T13,AB13,AJ13,AR13,AZ13)</f>
        <v>0</v>
      </c>
      <c r="E13" s="116">
        <f>SUM(M13,U13,AC13,AK13,AS13,BA13)</f>
        <v>224741</v>
      </c>
      <c r="F13" s="116">
        <f>SUM(D13:E13)</f>
        <v>224741</v>
      </c>
      <c r="G13" s="116">
        <f>SUM(O13,W13,AE13,AM13,AU13,BC13)</f>
        <v>0</v>
      </c>
      <c r="H13" s="116">
        <f>SUM(P13,X13,AF13,AN13,AV13,BD13)</f>
        <v>0</v>
      </c>
      <c r="I13" s="116">
        <f>SUM(G13:H13)</f>
        <v>0</v>
      </c>
      <c r="J13" s="115" t="s">
        <v>338</v>
      </c>
      <c r="K13" s="114" t="s">
        <v>339</v>
      </c>
      <c r="L13" s="116">
        <v>0</v>
      </c>
      <c r="M13" s="116">
        <v>224741</v>
      </c>
      <c r="N13" s="116">
        <f>IF(AND(L13&lt;&gt;"",M13&lt;&gt;""),SUM(L13:M13),"")</f>
        <v>224741</v>
      </c>
      <c r="O13" s="116">
        <v>0</v>
      </c>
      <c r="P13" s="116">
        <v>0</v>
      </c>
      <c r="Q13" s="116">
        <f>IF(AND(O13&lt;&gt;"",P13&lt;&gt;""),SUM(O13:P13),"")</f>
        <v>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28</v>
      </c>
      <c r="B14" s="115" t="s">
        <v>340</v>
      </c>
      <c r="C14" s="114" t="s">
        <v>341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28</v>
      </c>
      <c r="B15" s="115" t="s">
        <v>342</v>
      </c>
      <c r="C15" s="114" t="s">
        <v>343</v>
      </c>
      <c r="D15" s="116">
        <f>SUM(L15,T15,AB15,AJ15,AR15,AZ15)</f>
        <v>179596</v>
      </c>
      <c r="E15" s="116">
        <f>SUM(M15,U15,AC15,AK15,AS15,BA15)</f>
        <v>326264</v>
      </c>
      <c r="F15" s="116">
        <f>SUM(D15:E15)</f>
        <v>505860</v>
      </c>
      <c r="G15" s="116">
        <f>SUM(O15,W15,AE15,AM15,AU15,BC15)</f>
        <v>8079</v>
      </c>
      <c r="H15" s="116">
        <f>SUM(P15,X15,AF15,AN15,AV15,BD15)</f>
        <v>99631</v>
      </c>
      <c r="I15" s="116">
        <f>SUM(G15:H15)</f>
        <v>107710</v>
      </c>
      <c r="J15" s="115" t="s">
        <v>334</v>
      </c>
      <c r="K15" s="114" t="s">
        <v>335</v>
      </c>
      <c r="L15" s="116">
        <v>179596</v>
      </c>
      <c r="M15" s="116">
        <v>326264</v>
      </c>
      <c r="N15" s="116">
        <f>IF(AND(L15&lt;&gt;"",M15&lt;&gt;""),SUM(L15:M15),"")</f>
        <v>505860</v>
      </c>
      <c r="O15" s="116">
        <v>8079</v>
      </c>
      <c r="P15" s="116">
        <v>99631</v>
      </c>
      <c r="Q15" s="116">
        <f>IF(AND(O15&lt;&gt;"",P15&lt;&gt;""),SUM(O15:P15),"")</f>
        <v>107710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28</v>
      </c>
      <c r="B16" s="115" t="s">
        <v>344</v>
      </c>
      <c r="C16" s="114" t="s">
        <v>345</v>
      </c>
      <c r="D16" s="116">
        <f>SUM(L16,T16,AB16,AJ16,AR16,AZ16)</f>
        <v>168293</v>
      </c>
      <c r="E16" s="116">
        <f>SUM(M16,U16,AC16,AK16,AS16,BA16)</f>
        <v>277050</v>
      </c>
      <c r="F16" s="116">
        <f>SUM(D16:E16)</f>
        <v>445343</v>
      </c>
      <c r="G16" s="116">
        <f>SUM(O16,W16,AE16,AM16,AU16,BC16)</f>
        <v>0</v>
      </c>
      <c r="H16" s="116">
        <f>SUM(P16,X16,AF16,AN16,AV16,BD16)</f>
        <v>1255</v>
      </c>
      <c r="I16" s="116">
        <f>SUM(G16:H16)</f>
        <v>1255</v>
      </c>
      <c r="J16" s="115" t="s">
        <v>346</v>
      </c>
      <c r="K16" s="114" t="s">
        <v>347</v>
      </c>
      <c r="L16" s="116">
        <v>168293</v>
      </c>
      <c r="M16" s="116">
        <v>277050</v>
      </c>
      <c r="N16" s="116">
        <f>IF(AND(L16&lt;&gt;"",M16&lt;&gt;""),SUM(L16:M16),"")</f>
        <v>445343</v>
      </c>
      <c r="O16" s="116">
        <v>0</v>
      </c>
      <c r="P16" s="116">
        <v>1255</v>
      </c>
      <c r="Q16" s="116">
        <f>IF(AND(O16&lt;&gt;"",P16&lt;&gt;""),SUM(O16:P16),"")</f>
        <v>1255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28</v>
      </c>
      <c r="B17" s="115" t="s">
        <v>348</v>
      </c>
      <c r="C17" s="114" t="s">
        <v>349</v>
      </c>
      <c r="D17" s="116">
        <f>SUM(L17,T17,AB17,AJ17,AR17,AZ17)</f>
        <v>244672</v>
      </c>
      <c r="E17" s="116">
        <f>SUM(M17,U17,AC17,AK17,AS17,BA17)</f>
        <v>402789</v>
      </c>
      <c r="F17" s="116">
        <f>SUM(D17:E17)</f>
        <v>647461</v>
      </c>
      <c r="G17" s="116">
        <f>SUM(O17,W17,AE17,AM17,AU17,BC17)</f>
        <v>0</v>
      </c>
      <c r="H17" s="116">
        <f>SUM(P17,X17,AF17,AN17,AV17,BD17)</f>
        <v>1825</v>
      </c>
      <c r="I17" s="116">
        <f>SUM(G17:H17)</f>
        <v>1825</v>
      </c>
      <c r="J17" s="115" t="s">
        <v>346</v>
      </c>
      <c r="K17" s="114" t="s">
        <v>347</v>
      </c>
      <c r="L17" s="116">
        <v>244672</v>
      </c>
      <c r="M17" s="116">
        <v>402789</v>
      </c>
      <c r="N17" s="116">
        <f>IF(AND(L17&lt;&gt;"",M17&lt;&gt;""),SUM(L17:M17),"")</f>
        <v>647461</v>
      </c>
      <c r="O17" s="116">
        <v>0</v>
      </c>
      <c r="P17" s="116">
        <v>1825</v>
      </c>
      <c r="Q17" s="116">
        <f>IF(AND(O17&lt;&gt;"",P17&lt;&gt;""),SUM(O17:P17),"")</f>
        <v>1825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28</v>
      </c>
      <c r="B18" s="115" t="s">
        <v>350</v>
      </c>
      <c r="C18" s="114" t="s">
        <v>351</v>
      </c>
      <c r="D18" s="116">
        <f>SUM(L18,T18,AB18,AJ18,AR18,AZ18)</f>
        <v>209191</v>
      </c>
      <c r="E18" s="116">
        <f>SUM(M18,U18,AC18,AK18,AS18,BA18)</f>
        <v>380028</v>
      </c>
      <c r="F18" s="116">
        <f>SUM(D18:E18)</f>
        <v>589219</v>
      </c>
      <c r="G18" s="116">
        <f>SUM(O18,W18,AE18,AM18,AU18,BC18)</f>
        <v>5050</v>
      </c>
      <c r="H18" s="116">
        <f>SUM(P18,X18,AF18,AN18,AV18,BD18)</f>
        <v>62287</v>
      </c>
      <c r="I18" s="116">
        <f>SUM(G18:H18)</f>
        <v>67337</v>
      </c>
      <c r="J18" s="115" t="s">
        <v>334</v>
      </c>
      <c r="K18" s="114" t="s">
        <v>335</v>
      </c>
      <c r="L18" s="116">
        <v>209191</v>
      </c>
      <c r="M18" s="116">
        <v>380028</v>
      </c>
      <c r="N18" s="116">
        <f>IF(AND(L18&lt;&gt;"",M18&lt;&gt;""),SUM(L18:M18),"")</f>
        <v>589219</v>
      </c>
      <c r="O18" s="116">
        <v>5050</v>
      </c>
      <c r="P18" s="116">
        <v>62287</v>
      </c>
      <c r="Q18" s="116">
        <f>IF(AND(O18&lt;&gt;"",P18&lt;&gt;""),SUM(O18:P18),"")</f>
        <v>67337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28</v>
      </c>
      <c r="B19" s="115" t="s">
        <v>352</v>
      </c>
      <c r="C19" s="114" t="s">
        <v>353</v>
      </c>
      <c r="D19" s="116">
        <f>SUM(L19,T19,AB19,AJ19,AR19,AZ19)</f>
        <v>135254</v>
      </c>
      <c r="E19" s="116">
        <f>SUM(M19,U19,AC19,AK19,AS19,BA19)</f>
        <v>0</v>
      </c>
      <c r="F19" s="116">
        <f>SUM(D19:E19)</f>
        <v>135254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354</v>
      </c>
      <c r="K19" s="114" t="s">
        <v>355</v>
      </c>
      <c r="L19" s="116">
        <v>135254</v>
      </c>
      <c r="M19" s="116">
        <v>0</v>
      </c>
      <c r="N19" s="116">
        <f>IF(AND(L19&lt;&gt;"",M19&lt;&gt;""),SUM(L19:M19),"")</f>
        <v>135254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28</v>
      </c>
      <c r="B20" s="115" t="s">
        <v>356</v>
      </c>
      <c r="C20" s="114" t="s">
        <v>357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/>
      <c r="K20" s="114"/>
      <c r="L20" s="116"/>
      <c r="M20" s="116"/>
      <c r="N20" s="116" t="str">
        <f>IF(AND(L20&lt;&gt;"",M20&lt;&gt;""),SUM(L20:M20),"")</f>
        <v/>
      </c>
      <c r="O20" s="116"/>
      <c r="P20" s="116"/>
      <c r="Q20" s="116" t="str">
        <f>IF(AND(O20&lt;&gt;"",P20&lt;&gt;""),SUM(O20:P20),"")</f>
        <v/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28</v>
      </c>
      <c r="B21" s="115" t="s">
        <v>358</v>
      </c>
      <c r="C21" s="114" t="s">
        <v>359</v>
      </c>
      <c r="D21" s="116">
        <f>SUM(L21,T21,AB21,AJ21,AR21,AZ21)</f>
        <v>0</v>
      </c>
      <c r="E21" s="116">
        <f>SUM(M21,U21,AC21,AK21,AS21,BA21)</f>
        <v>364994</v>
      </c>
      <c r="F21" s="116">
        <f>SUM(D21:E21)</f>
        <v>364994</v>
      </c>
      <c r="G21" s="116">
        <f>SUM(O21,W21,AE21,AM21,AU21,BC21)</f>
        <v>0</v>
      </c>
      <c r="H21" s="116">
        <f>SUM(P21,X21,AF21,AN21,AV21,BD21)</f>
        <v>321534</v>
      </c>
      <c r="I21" s="116">
        <f>SUM(G21:H21)</f>
        <v>321534</v>
      </c>
      <c r="J21" s="115" t="s">
        <v>360</v>
      </c>
      <c r="K21" s="114" t="s">
        <v>361</v>
      </c>
      <c r="L21" s="116">
        <v>0</v>
      </c>
      <c r="M21" s="116">
        <v>364994</v>
      </c>
      <c r="N21" s="116">
        <f>IF(AND(L21&lt;&gt;"",M21&lt;&gt;""),SUM(L21:M21),"")</f>
        <v>364994</v>
      </c>
      <c r="O21" s="116">
        <v>0</v>
      </c>
      <c r="P21" s="116">
        <v>321534</v>
      </c>
      <c r="Q21" s="116">
        <f>IF(AND(O21&lt;&gt;"",P21&lt;&gt;""),SUM(O21:P21),"")</f>
        <v>321534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28</v>
      </c>
      <c r="B22" s="115" t="s">
        <v>362</v>
      </c>
      <c r="C22" s="114" t="s">
        <v>363</v>
      </c>
      <c r="D22" s="116">
        <f>SUM(L22,T22,AB22,AJ22,AR22,AZ22)</f>
        <v>43</v>
      </c>
      <c r="E22" s="116">
        <f>SUM(M22,U22,AC22,AK22,AS22,BA22)</f>
        <v>376635</v>
      </c>
      <c r="F22" s="116">
        <f>SUM(D22:E22)</f>
        <v>376678</v>
      </c>
      <c r="G22" s="116">
        <f>SUM(O22,W22,AE22,AM22,AU22,BC22)</f>
        <v>0</v>
      </c>
      <c r="H22" s="116">
        <f>SUM(P22,X22,AF22,AN22,AV22,BD22)</f>
        <v>108776</v>
      </c>
      <c r="I22" s="116">
        <f>SUM(G22:H22)</f>
        <v>108776</v>
      </c>
      <c r="J22" s="115" t="s">
        <v>364</v>
      </c>
      <c r="K22" s="114" t="s">
        <v>365</v>
      </c>
      <c r="L22" s="116">
        <v>43</v>
      </c>
      <c r="M22" s="116">
        <v>376635</v>
      </c>
      <c r="N22" s="116">
        <f>IF(AND(L22&lt;&gt;"",M22&lt;&gt;""),SUM(L22:M22),"")</f>
        <v>376678</v>
      </c>
      <c r="O22" s="116">
        <v>0</v>
      </c>
      <c r="P22" s="116">
        <v>0</v>
      </c>
      <c r="Q22" s="116">
        <f>IF(AND(O22&lt;&gt;"",P22&lt;&gt;""),SUM(O22:P22),"")</f>
        <v>0</v>
      </c>
      <c r="R22" s="115" t="s">
        <v>366</v>
      </c>
      <c r="S22" s="114" t="s">
        <v>367</v>
      </c>
      <c r="T22" s="116">
        <v>0</v>
      </c>
      <c r="U22" s="116">
        <v>0</v>
      </c>
      <c r="V22" s="116">
        <f>IF(AND(T22&lt;&gt;"",U22&lt;&gt;""),SUM(T22:U22),"")</f>
        <v>0</v>
      </c>
      <c r="W22" s="116">
        <v>0</v>
      </c>
      <c r="X22" s="116">
        <v>108776</v>
      </c>
      <c r="Y22" s="116">
        <f>IF(AND(W22&lt;&gt;"",X22&lt;&gt;""),SUM(W22:X22),"")</f>
        <v>108776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28</v>
      </c>
      <c r="B23" s="115" t="s">
        <v>368</v>
      </c>
      <c r="C23" s="114" t="s">
        <v>369</v>
      </c>
      <c r="D23" s="116">
        <f>SUM(L23,T23,AB23,AJ23,AR23,AZ23)</f>
        <v>49378</v>
      </c>
      <c r="E23" s="116">
        <f>SUM(M23,U23,AC23,AK23,AS23,BA23)</f>
        <v>81288</v>
      </c>
      <c r="F23" s="116">
        <f>SUM(D23:E23)</f>
        <v>130666</v>
      </c>
      <c r="G23" s="116">
        <f>SUM(O23,W23,AE23,AM23,AU23,BC23)</f>
        <v>0</v>
      </c>
      <c r="H23" s="116">
        <f>SUM(P23,X23,AF23,AN23,AV23,BD23)</f>
        <v>368</v>
      </c>
      <c r="I23" s="116">
        <f>SUM(G23:H23)</f>
        <v>368</v>
      </c>
      <c r="J23" s="115" t="s">
        <v>346</v>
      </c>
      <c r="K23" s="114" t="s">
        <v>347</v>
      </c>
      <c r="L23" s="116">
        <v>49378</v>
      </c>
      <c r="M23" s="116">
        <v>81288</v>
      </c>
      <c r="N23" s="116">
        <f>IF(AND(L23&lt;&gt;"",M23&lt;&gt;""),SUM(L23:M23),"")</f>
        <v>130666</v>
      </c>
      <c r="O23" s="116">
        <v>0</v>
      </c>
      <c r="P23" s="116">
        <v>368</v>
      </c>
      <c r="Q23" s="116">
        <f>IF(AND(O23&lt;&gt;"",P23&lt;&gt;""),SUM(O23:P23),"")</f>
        <v>368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28</v>
      </c>
      <c r="B24" s="115" t="s">
        <v>370</v>
      </c>
      <c r="C24" s="114" t="s">
        <v>371</v>
      </c>
      <c r="D24" s="116">
        <f>SUM(L24,T24,AB24,AJ24,AR24,AZ24)</f>
        <v>45802</v>
      </c>
      <c r="E24" s="116">
        <f>SUM(M24,U24,AC24,AK24,AS24,BA24)</f>
        <v>83206</v>
      </c>
      <c r="F24" s="116">
        <f>SUM(D24:E24)</f>
        <v>129008</v>
      </c>
      <c r="G24" s="116">
        <f>SUM(O24,W24,AE24,AM24,AU24,BC24)</f>
        <v>1959</v>
      </c>
      <c r="H24" s="116">
        <f>SUM(P24,X24,AF24,AN24,AV24,BD24)</f>
        <v>24159</v>
      </c>
      <c r="I24" s="116">
        <f>SUM(G24:H24)</f>
        <v>26118</v>
      </c>
      <c r="J24" s="115" t="s">
        <v>334</v>
      </c>
      <c r="K24" s="114" t="s">
        <v>335</v>
      </c>
      <c r="L24" s="116">
        <v>45802</v>
      </c>
      <c r="M24" s="116">
        <v>83206</v>
      </c>
      <c r="N24" s="116">
        <f>IF(AND(L24&lt;&gt;"",M24&lt;&gt;""),SUM(L24:M24),"")</f>
        <v>129008</v>
      </c>
      <c r="O24" s="116">
        <v>1959</v>
      </c>
      <c r="P24" s="116">
        <v>24159</v>
      </c>
      <c r="Q24" s="116">
        <f>IF(AND(O24&lt;&gt;"",P24&lt;&gt;""),SUM(O24:P24),"")</f>
        <v>26118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28</v>
      </c>
      <c r="B25" s="115" t="s">
        <v>372</v>
      </c>
      <c r="C25" s="114" t="s">
        <v>373</v>
      </c>
      <c r="D25" s="116">
        <f>SUM(L25,T25,AB25,AJ25,AR25,AZ25)</f>
        <v>21580</v>
      </c>
      <c r="E25" s="116">
        <f>SUM(M25,U25,AC25,AK25,AS25,BA25)</f>
        <v>39203</v>
      </c>
      <c r="F25" s="116">
        <f>SUM(D25:E25)</f>
        <v>60783</v>
      </c>
      <c r="G25" s="116">
        <f>SUM(O25,W25,AE25,AM25,AU25,BC25)</f>
        <v>1144</v>
      </c>
      <c r="H25" s="116">
        <f>SUM(P25,X25,AF25,AN25,AV25,BD25)</f>
        <v>14108</v>
      </c>
      <c r="I25" s="116">
        <f>SUM(G25:H25)</f>
        <v>15252</v>
      </c>
      <c r="J25" s="115" t="s">
        <v>334</v>
      </c>
      <c r="K25" s="114" t="s">
        <v>335</v>
      </c>
      <c r="L25" s="116">
        <v>21580</v>
      </c>
      <c r="M25" s="116">
        <v>39203</v>
      </c>
      <c r="N25" s="116">
        <f>IF(AND(L25&lt;&gt;"",M25&lt;&gt;""),SUM(L25:M25),"")</f>
        <v>60783</v>
      </c>
      <c r="O25" s="116">
        <v>1144</v>
      </c>
      <c r="P25" s="116">
        <v>14108</v>
      </c>
      <c r="Q25" s="116">
        <f>IF(AND(O25&lt;&gt;"",P25&lt;&gt;""),SUM(O25:P25),"")</f>
        <v>15252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28</v>
      </c>
      <c r="B26" s="115" t="s">
        <v>374</v>
      </c>
      <c r="C26" s="114" t="s">
        <v>375</v>
      </c>
      <c r="D26" s="116">
        <f>SUM(L26,T26,AB26,AJ26,AR26,AZ26)</f>
        <v>27481</v>
      </c>
      <c r="E26" s="116">
        <f>SUM(M26,U26,AC26,AK26,AS26,BA26)</f>
        <v>49923</v>
      </c>
      <c r="F26" s="116">
        <f>SUM(D26:E26)</f>
        <v>77404</v>
      </c>
      <c r="G26" s="116">
        <f>SUM(O26,W26,AE26,AM26,AU26,BC26)</f>
        <v>2871</v>
      </c>
      <c r="H26" s="116">
        <f>SUM(P26,X26,AF26,AN26,AV26,BD26)</f>
        <v>35408</v>
      </c>
      <c r="I26" s="116">
        <f>SUM(G26:H26)</f>
        <v>38279</v>
      </c>
      <c r="J26" s="115" t="s">
        <v>334</v>
      </c>
      <c r="K26" s="114" t="s">
        <v>335</v>
      </c>
      <c r="L26" s="116">
        <v>27481</v>
      </c>
      <c r="M26" s="116">
        <v>49923</v>
      </c>
      <c r="N26" s="116">
        <f>IF(AND(L26&lt;&gt;"",M26&lt;&gt;""),SUM(L26:M26),"")</f>
        <v>77404</v>
      </c>
      <c r="O26" s="116">
        <v>2871</v>
      </c>
      <c r="P26" s="116">
        <v>35408</v>
      </c>
      <c r="Q26" s="116">
        <f>IF(AND(O26&lt;&gt;"",P26&lt;&gt;""),SUM(O26:P26),"")</f>
        <v>38279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28</v>
      </c>
      <c r="B27" s="115" t="s">
        <v>376</v>
      </c>
      <c r="C27" s="114" t="s">
        <v>377</v>
      </c>
      <c r="D27" s="116">
        <f>SUM(L27,T27,AB27,AJ27,AR27,AZ27)</f>
        <v>0</v>
      </c>
      <c r="E27" s="116">
        <f>SUM(M27,U27,AC27,AK27,AS27,BA27)</f>
        <v>49394</v>
      </c>
      <c r="F27" s="116">
        <f>SUM(D27:E27)</f>
        <v>49394</v>
      </c>
      <c r="G27" s="116">
        <f>SUM(O27,W27,AE27,AM27,AU27,BC27)</f>
        <v>0</v>
      </c>
      <c r="H27" s="116">
        <f>SUM(P27,X27,AF27,AN27,AV27,BD27)</f>
        <v>22567</v>
      </c>
      <c r="I27" s="116">
        <f>SUM(G27:H27)</f>
        <v>22567</v>
      </c>
      <c r="J27" s="115" t="s">
        <v>378</v>
      </c>
      <c r="K27" s="114" t="s">
        <v>379</v>
      </c>
      <c r="L27" s="116">
        <v>0</v>
      </c>
      <c r="M27" s="116">
        <v>49394</v>
      </c>
      <c r="N27" s="116">
        <f>IF(AND(L27&lt;&gt;"",M27&lt;&gt;""),SUM(L27:M27),"")</f>
        <v>49394</v>
      </c>
      <c r="O27" s="116">
        <v>0</v>
      </c>
      <c r="P27" s="116">
        <v>0</v>
      </c>
      <c r="Q27" s="116">
        <f>IF(AND(O27&lt;&gt;"",P27&lt;&gt;""),SUM(O27:P27),"")</f>
        <v>0</v>
      </c>
      <c r="R27" s="115" t="s">
        <v>366</v>
      </c>
      <c r="S27" s="114" t="s">
        <v>380</v>
      </c>
      <c r="T27" s="116">
        <v>0</v>
      </c>
      <c r="U27" s="116">
        <v>0</v>
      </c>
      <c r="V27" s="116">
        <f>IF(AND(T27&lt;&gt;"",U27&lt;&gt;""),SUM(T27:U27),"")</f>
        <v>0</v>
      </c>
      <c r="W27" s="116">
        <v>0</v>
      </c>
      <c r="X27" s="116">
        <v>22567</v>
      </c>
      <c r="Y27" s="116">
        <f>IF(AND(W27&lt;&gt;"",X27&lt;&gt;""),SUM(W27:X27),"")</f>
        <v>22567</v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28</v>
      </c>
      <c r="B28" s="115" t="s">
        <v>381</v>
      </c>
      <c r="C28" s="114" t="s">
        <v>382</v>
      </c>
      <c r="D28" s="116">
        <f>SUM(L28,T28,AB28,AJ28,AR28,AZ28)</f>
        <v>0</v>
      </c>
      <c r="E28" s="116">
        <f>SUM(M28,U28,AC28,AK28,AS28,BA28)</f>
        <v>147812</v>
      </c>
      <c r="F28" s="116">
        <f>SUM(D28:E28)</f>
        <v>147812</v>
      </c>
      <c r="G28" s="116">
        <f>SUM(O28,W28,AE28,AM28,AU28,BC28)</f>
        <v>0</v>
      </c>
      <c r="H28" s="116">
        <f>SUM(P28,X28,AF28,AN28,AV28,BD28)</f>
        <v>27679</v>
      </c>
      <c r="I28" s="116">
        <f>SUM(G28:H28)</f>
        <v>27679</v>
      </c>
      <c r="J28" s="115" t="s">
        <v>378</v>
      </c>
      <c r="K28" s="114" t="s">
        <v>379</v>
      </c>
      <c r="L28" s="116">
        <v>0</v>
      </c>
      <c r="M28" s="116">
        <v>147812</v>
      </c>
      <c r="N28" s="116">
        <f>IF(AND(L28&lt;&gt;"",M28&lt;&gt;""),SUM(L28:M28),"")</f>
        <v>147812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366</v>
      </c>
      <c r="S28" s="114" t="s">
        <v>383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0</v>
      </c>
      <c r="X28" s="116">
        <v>27679</v>
      </c>
      <c r="Y28" s="116">
        <f>IF(AND(W28&lt;&gt;"",X28&lt;&gt;""),SUM(W28:X28),"")</f>
        <v>27679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28</v>
      </c>
      <c r="B29" s="115" t="s">
        <v>384</v>
      </c>
      <c r="C29" s="114" t="s">
        <v>385</v>
      </c>
      <c r="D29" s="116">
        <f>SUM(L29,T29,AB29,AJ29,AR29,AZ29)</f>
        <v>0</v>
      </c>
      <c r="E29" s="116">
        <f>SUM(M29,U29,AC29,AK29,AS29,BA29)</f>
        <v>174691</v>
      </c>
      <c r="F29" s="116">
        <f>SUM(D29:E29)</f>
        <v>174691</v>
      </c>
      <c r="G29" s="116">
        <f>SUM(O29,W29,AE29,AM29,AU29,BC29)</f>
        <v>0</v>
      </c>
      <c r="H29" s="116">
        <f>SUM(P29,X29,AF29,AN29,AV29,BD29)</f>
        <v>17754</v>
      </c>
      <c r="I29" s="116">
        <f>SUM(G29:H29)</f>
        <v>17754</v>
      </c>
      <c r="J29" s="115" t="s">
        <v>364</v>
      </c>
      <c r="K29" s="114" t="s">
        <v>365</v>
      </c>
      <c r="L29" s="116">
        <v>0</v>
      </c>
      <c r="M29" s="116">
        <v>174691</v>
      </c>
      <c r="N29" s="116">
        <f>IF(AND(L29&lt;&gt;"",M29&lt;&gt;""),SUM(L29:M29),"")</f>
        <v>174691</v>
      </c>
      <c r="O29" s="116">
        <v>0</v>
      </c>
      <c r="P29" s="116">
        <v>0</v>
      </c>
      <c r="Q29" s="116">
        <f>IF(AND(O29&lt;&gt;"",P29&lt;&gt;""),SUM(O29:P29),"")</f>
        <v>0</v>
      </c>
      <c r="R29" s="115" t="s">
        <v>366</v>
      </c>
      <c r="S29" s="114" t="s">
        <v>380</v>
      </c>
      <c r="T29" s="116">
        <v>0</v>
      </c>
      <c r="U29" s="116">
        <v>0</v>
      </c>
      <c r="V29" s="116">
        <f>IF(AND(T29&lt;&gt;"",U29&lt;&gt;""),SUM(T29:U29),"")</f>
        <v>0</v>
      </c>
      <c r="W29" s="116">
        <v>0</v>
      </c>
      <c r="X29" s="116">
        <v>17754</v>
      </c>
      <c r="Y29" s="116">
        <f>IF(AND(W29&lt;&gt;"",X29&lt;&gt;""),SUM(W29:X29),"")</f>
        <v>17754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28</v>
      </c>
      <c r="B30" s="115" t="s">
        <v>386</v>
      </c>
      <c r="C30" s="114" t="s">
        <v>387</v>
      </c>
      <c r="D30" s="116">
        <f>SUM(L30,T30,AB30,AJ30,AR30,AZ30)</f>
        <v>0</v>
      </c>
      <c r="E30" s="116">
        <f>SUM(M30,U30,AC30,AK30,AS30,BA30)</f>
        <v>94190</v>
      </c>
      <c r="F30" s="116">
        <f>SUM(D30:E30)</f>
        <v>94190</v>
      </c>
      <c r="G30" s="116">
        <f>SUM(O30,W30,AE30,AM30,AU30,BC30)</f>
        <v>0</v>
      </c>
      <c r="H30" s="116">
        <f>SUM(P30,X30,AF30,AN30,AV30,BD30)</f>
        <v>25844</v>
      </c>
      <c r="I30" s="116">
        <f>SUM(G30:H30)</f>
        <v>25844</v>
      </c>
      <c r="J30" s="115" t="s">
        <v>378</v>
      </c>
      <c r="K30" s="114" t="s">
        <v>379</v>
      </c>
      <c r="L30" s="116">
        <v>0</v>
      </c>
      <c r="M30" s="116">
        <v>94190</v>
      </c>
      <c r="N30" s="116">
        <f>IF(AND(L30&lt;&gt;"",M30&lt;&gt;""),SUM(L30:M30),"")</f>
        <v>94190</v>
      </c>
      <c r="O30" s="116">
        <v>0</v>
      </c>
      <c r="P30" s="116">
        <v>0</v>
      </c>
      <c r="Q30" s="116">
        <f>IF(AND(O30&lt;&gt;"",P30&lt;&gt;""),SUM(O30:P30),"")</f>
        <v>0</v>
      </c>
      <c r="R30" s="115" t="s">
        <v>366</v>
      </c>
      <c r="S30" s="114" t="s">
        <v>380</v>
      </c>
      <c r="T30" s="116">
        <v>0</v>
      </c>
      <c r="U30" s="116">
        <v>0</v>
      </c>
      <c r="V30" s="116">
        <f>IF(AND(T30&lt;&gt;"",U30&lt;&gt;""),SUM(T30:U30),"")</f>
        <v>0</v>
      </c>
      <c r="W30" s="116">
        <v>0</v>
      </c>
      <c r="X30" s="116">
        <v>25844</v>
      </c>
      <c r="Y30" s="116">
        <f>IF(AND(W30&lt;&gt;"",X30&lt;&gt;""),SUM(W30:X30),"")</f>
        <v>25844</v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28</v>
      </c>
      <c r="B31" s="115" t="s">
        <v>388</v>
      </c>
      <c r="C31" s="114" t="s">
        <v>389</v>
      </c>
      <c r="D31" s="116">
        <f>SUM(L31,T31,AB31,AJ31,AR31,AZ31)</f>
        <v>0</v>
      </c>
      <c r="E31" s="116">
        <f>SUM(M31,U31,AC31,AK31,AS31,BA31)</f>
        <v>174251</v>
      </c>
      <c r="F31" s="116">
        <f>SUM(D31:E31)</f>
        <v>174251</v>
      </c>
      <c r="G31" s="116">
        <f>SUM(O31,W31,AE31,AM31,AU31,BC31)</f>
        <v>0</v>
      </c>
      <c r="H31" s="116">
        <f>SUM(P31,X31,AF31,AN31,AV31,BD31)</f>
        <v>208458</v>
      </c>
      <c r="I31" s="116">
        <f>SUM(G31:H31)</f>
        <v>208458</v>
      </c>
      <c r="J31" s="115" t="s">
        <v>360</v>
      </c>
      <c r="K31" s="114" t="s">
        <v>361</v>
      </c>
      <c r="L31" s="116">
        <v>0</v>
      </c>
      <c r="M31" s="116">
        <v>174251</v>
      </c>
      <c r="N31" s="116">
        <f>IF(AND(L31&lt;&gt;"",M31&lt;&gt;""),SUM(L31:M31),"")</f>
        <v>174251</v>
      </c>
      <c r="O31" s="116">
        <v>0</v>
      </c>
      <c r="P31" s="116">
        <v>208458</v>
      </c>
      <c r="Q31" s="116">
        <f>IF(AND(O31&lt;&gt;"",P31&lt;&gt;""),SUM(O31:P31),"")</f>
        <v>208458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28</v>
      </c>
      <c r="B32" s="115" t="s">
        <v>390</v>
      </c>
      <c r="C32" s="114" t="s">
        <v>391</v>
      </c>
      <c r="D32" s="116">
        <f>SUM(L32,T32,AB32,AJ32,AR32,AZ32)</f>
        <v>0</v>
      </c>
      <c r="E32" s="116">
        <f>SUM(M32,U32,AC32,AK32,AS32,BA32)</f>
        <v>22501</v>
      </c>
      <c r="F32" s="116">
        <f>SUM(D32:E32)</f>
        <v>22501</v>
      </c>
      <c r="G32" s="116">
        <f>SUM(O32,W32,AE32,AM32,AU32,BC32)</f>
        <v>0</v>
      </c>
      <c r="H32" s="116">
        <f>SUM(P32,X32,AF32,AN32,AV32,BD32)</f>
        <v>0</v>
      </c>
      <c r="I32" s="116">
        <f>SUM(G32:H32)</f>
        <v>0</v>
      </c>
      <c r="J32" s="115" t="s">
        <v>338</v>
      </c>
      <c r="K32" s="114" t="s">
        <v>339</v>
      </c>
      <c r="L32" s="116">
        <v>0</v>
      </c>
      <c r="M32" s="116">
        <v>22501</v>
      </c>
      <c r="N32" s="116">
        <f>IF(AND(L32&lt;&gt;"",M32&lt;&gt;""),SUM(L32:M32),"")</f>
        <v>22501</v>
      </c>
      <c r="O32" s="116">
        <v>0</v>
      </c>
      <c r="P32" s="116">
        <v>0</v>
      </c>
      <c r="Q32" s="116">
        <f>IF(AND(O32&lt;&gt;"",P32&lt;&gt;""),SUM(O32:P32),"")</f>
        <v>0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28</v>
      </c>
      <c r="B33" s="115" t="s">
        <v>392</v>
      </c>
      <c r="C33" s="114" t="s">
        <v>393</v>
      </c>
      <c r="D33" s="116">
        <f>SUM(L33,T33,AB33,AJ33,AR33,AZ33)</f>
        <v>0</v>
      </c>
      <c r="E33" s="116">
        <f>SUM(M33,U33,AC33,AK33,AS33,BA33)</f>
        <v>212992</v>
      </c>
      <c r="F33" s="116">
        <f>SUM(D33:E33)</f>
        <v>212992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 t="s">
        <v>338</v>
      </c>
      <c r="K33" s="114" t="s">
        <v>339</v>
      </c>
      <c r="L33" s="116">
        <v>0</v>
      </c>
      <c r="M33" s="116">
        <v>212992</v>
      </c>
      <c r="N33" s="116">
        <f>IF(AND(L33&lt;&gt;"",M33&lt;&gt;""),SUM(L33:M33),"")</f>
        <v>212992</v>
      </c>
      <c r="O33" s="116">
        <v>0</v>
      </c>
      <c r="P33" s="116">
        <v>0</v>
      </c>
      <c r="Q33" s="116">
        <f>IF(AND(O33&lt;&gt;"",P33&lt;&gt;""),SUM(O33:P33),"")</f>
        <v>0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3">
    <sortCondition ref="A8:A33"/>
    <sortCondition ref="B8:B33"/>
    <sortCondition ref="C8:C33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2" man="1"/>
    <brk id="17" min="1" max="32" man="1"/>
    <brk id="25" min="1" max="32" man="1"/>
    <brk id="33" min="1" max="32" man="1"/>
    <brk id="41" min="1" max="32" man="1"/>
    <brk id="49" min="1" max="3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京都府</v>
      </c>
      <c r="B7" s="132" t="str">
        <f>'廃棄物事業経費（市町村）'!B7</f>
        <v>26000</v>
      </c>
      <c r="C7" s="131" t="s">
        <v>33</v>
      </c>
      <c r="D7" s="133">
        <f>SUM(H7,L7,P7,T7,X7,AB7,AF7,AJ7,AN7,AR7,AV7,AZ7,BD7,BH7,BL7,BP7,BT7,BX7,CB7,CF7,CJ7,CN7,CR7,CV7,CZ7,DD7,DH7,DL7,DP7,DT7)</f>
        <v>5546637</v>
      </c>
      <c r="E7" s="133">
        <f>SUM(I7,M7,Q7,U7,Y7,AC7,AG7,AK7,AO7,AS7,AW7,BA7,BE7,BI7,BM7,BQ7,BU7,BY7,CC7,CG7,CK7,CO7,CS7,CW7,DA7,DE7,DI7,DM7,DQ7,DU7)</f>
        <v>1234485</v>
      </c>
      <c r="F7" s="134">
        <f>COUNTIF(F$8:F$57,"&lt;&gt;")</f>
        <v>7</v>
      </c>
      <c r="G7" s="134">
        <f>COUNTIF(G$8:G$57,"&lt;&gt;")</f>
        <v>7</v>
      </c>
      <c r="H7" s="133">
        <f>SUM(H$8:H$57)</f>
        <v>2579799</v>
      </c>
      <c r="I7" s="133">
        <f>SUM(I$8:I$57)</f>
        <v>675294</v>
      </c>
      <c r="J7" s="134">
        <f>COUNTIF(J$8:J$57,"&lt;&gt;")</f>
        <v>7</v>
      </c>
      <c r="K7" s="134">
        <f>COUNTIF(K$8:K$57,"&lt;&gt;")</f>
        <v>7</v>
      </c>
      <c r="L7" s="133">
        <f>SUM(L$8:L$57)</f>
        <v>1672576</v>
      </c>
      <c r="M7" s="133">
        <f>SUM(M$8:M$57)</f>
        <v>340560</v>
      </c>
      <c r="N7" s="134">
        <f>COUNTIF(N$8:N$57,"&lt;&gt;")</f>
        <v>5</v>
      </c>
      <c r="O7" s="134">
        <f>COUNTIF(O$8:O$57,"&lt;&gt;")</f>
        <v>5</v>
      </c>
      <c r="P7" s="133">
        <f>SUM(P$8:P$57)</f>
        <v>1027067</v>
      </c>
      <c r="Q7" s="133">
        <f>SUM(Q$8:Q$57)</f>
        <v>95384</v>
      </c>
      <c r="R7" s="134">
        <f>COUNTIF(R$8:R$57,"&lt;&gt;")</f>
        <v>2</v>
      </c>
      <c r="S7" s="134">
        <f>COUNTIF(S$8:S$57,"&lt;&gt;")</f>
        <v>2</v>
      </c>
      <c r="T7" s="133">
        <f>SUM(T$8:T$57)</f>
        <v>129008</v>
      </c>
      <c r="U7" s="133">
        <f>SUM(U$8:U$57)</f>
        <v>43872</v>
      </c>
      <c r="V7" s="134">
        <f>COUNTIF(V$8:V$57,"&lt;&gt;")</f>
        <v>2</v>
      </c>
      <c r="W7" s="134">
        <f>COUNTIF(W$8:W$57,"&lt;&gt;")</f>
        <v>2</v>
      </c>
      <c r="X7" s="133">
        <f>SUM(X$8:X$57)</f>
        <v>77404</v>
      </c>
      <c r="Y7" s="133">
        <f>SUM(Y$8:Y$57)</f>
        <v>64123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60783</v>
      </c>
      <c r="AC7" s="133">
        <f>SUM(AC$8:AC$57)</f>
        <v>15252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28</v>
      </c>
      <c r="B8" s="115" t="s">
        <v>360</v>
      </c>
      <c r="C8" s="114" t="s">
        <v>361</v>
      </c>
      <c r="D8" s="116">
        <f>SUM(H8,L8,P8,T8,X8,AB8,AF8,AJ8,AN8,AR8,AV8,AZ8,BD8,BH8,BL8,BP8,BT8,BX8,CB8,CF8,CJ8,CN8,CR8,CV8,CZ8,DD8,DH8,DL8,DP8,DT8)</f>
        <v>539245</v>
      </c>
      <c r="E8" s="116">
        <f>SUM(I8,M8,Q8,U8,Y8,AC8,AG8,AK8,AO8,AS8,AW8,BA8,BE8,BI8,BM8,BQ8,BU8,BY8,CC8,CG8,CK8,CO8,CS8,CW8,DA8,DE8,DI8,DM8,DQ8,DU8)</f>
        <v>529992</v>
      </c>
      <c r="F8" s="115" t="s">
        <v>358</v>
      </c>
      <c r="G8" s="114" t="s">
        <v>359</v>
      </c>
      <c r="H8" s="116">
        <v>364994</v>
      </c>
      <c r="I8" s="116">
        <v>321534</v>
      </c>
      <c r="J8" s="115" t="s">
        <v>388</v>
      </c>
      <c r="K8" s="114" t="s">
        <v>389</v>
      </c>
      <c r="L8" s="116">
        <v>174251</v>
      </c>
      <c r="M8" s="116">
        <v>208458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28</v>
      </c>
      <c r="B9" s="115" t="s">
        <v>334</v>
      </c>
      <c r="C9" s="114" t="s">
        <v>335</v>
      </c>
      <c r="D9" s="116">
        <f>SUM(H9,L9,P9,T9,X9,AB9,AF9,AJ9,AN9,AR9,AV9,AZ9,BD9,BH9,BL9,BP9,BT9,BX9,CB9,CF9,CJ9,CN9,CR9,CV9,CZ9,DD9,DH9,DL9,DP9,DT9)</f>
        <v>2480923</v>
      </c>
      <c r="E9" s="116">
        <f>SUM(I9,M9,Q9,U9,Y9,AC9,AG9,AK9,AO9,AS9,AW9,BA9,BE9,BI9,BM9,BQ9,BU9,BY9,CC9,CG9,CK9,CO9,CS9,CW9,DA9,DE9,DI9,DM9,DQ9,DU9)</f>
        <v>498425</v>
      </c>
      <c r="F9" s="115" t="s">
        <v>332</v>
      </c>
      <c r="G9" s="114" t="s">
        <v>333</v>
      </c>
      <c r="H9" s="116">
        <v>1118649</v>
      </c>
      <c r="I9" s="116">
        <v>243729</v>
      </c>
      <c r="J9" s="115" t="s">
        <v>342</v>
      </c>
      <c r="K9" s="114" t="s">
        <v>343</v>
      </c>
      <c r="L9" s="116">
        <v>505860</v>
      </c>
      <c r="M9" s="116">
        <v>107710</v>
      </c>
      <c r="N9" s="115" t="s">
        <v>350</v>
      </c>
      <c r="O9" s="114" t="s">
        <v>351</v>
      </c>
      <c r="P9" s="116">
        <v>589219</v>
      </c>
      <c r="Q9" s="116">
        <v>67337</v>
      </c>
      <c r="R9" s="115" t="s">
        <v>370</v>
      </c>
      <c r="S9" s="114" t="s">
        <v>371</v>
      </c>
      <c r="T9" s="116">
        <v>129008</v>
      </c>
      <c r="U9" s="116">
        <v>26118</v>
      </c>
      <c r="V9" s="115" t="s">
        <v>374</v>
      </c>
      <c r="W9" s="114" t="s">
        <v>375</v>
      </c>
      <c r="X9" s="116">
        <v>77404</v>
      </c>
      <c r="Y9" s="116">
        <v>38279</v>
      </c>
      <c r="Z9" s="115" t="s">
        <v>372</v>
      </c>
      <c r="AA9" s="114" t="s">
        <v>373</v>
      </c>
      <c r="AB9" s="116">
        <v>60783</v>
      </c>
      <c r="AC9" s="116">
        <v>15252</v>
      </c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28</v>
      </c>
      <c r="B10" s="115" t="s">
        <v>364</v>
      </c>
      <c r="C10" s="114" t="s">
        <v>365</v>
      </c>
      <c r="D10" s="116">
        <f>SUM(H10,L10,P10,T10,X10,AB10,AF10,AJ10,AN10,AR10,AV10,AZ10,BD10,BH10,BL10,BP10,BT10,BX10,CB10,CF10,CJ10,CN10,CR10,CV10,CZ10,DD10,DH10,DL10,DP10,DT10)</f>
        <v>551369</v>
      </c>
      <c r="E10" s="116">
        <f>SUM(I10,M10,Q10,U10,Y10,AC10,AG10,AK10,AO10,AS10,AW10,BA10,BE10,BI10,BM10,BQ10,BU10,BY10,CC10,CG10,CK10,CO10,CS10,CW10,DA10,DE10,DI10,DM10,DQ10,DU10)</f>
        <v>0</v>
      </c>
      <c r="F10" s="115" t="s">
        <v>362</v>
      </c>
      <c r="G10" s="114" t="s">
        <v>363</v>
      </c>
      <c r="H10" s="116">
        <v>376678</v>
      </c>
      <c r="I10" s="116">
        <v>0</v>
      </c>
      <c r="J10" s="115" t="s">
        <v>384</v>
      </c>
      <c r="K10" s="114" t="s">
        <v>385</v>
      </c>
      <c r="L10" s="116">
        <v>174691</v>
      </c>
      <c r="M10" s="116">
        <v>0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28</v>
      </c>
      <c r="B11" s="115" t="s">
        <v>346</v>
      </c>
      <c r="C11" s="114" t="s">
        <v>347</v>
      </c>
      <c r="D11" s="116">
        <f>SUM(H11,L11,P11,T11,X11,AB11,AF11,AJ11,AN11,AR11,AV11,AZ11,BD11,BH11,BL11,BP11,BT11,BX11,CB11,CF11,CJ11,CN11,CR11,CV11,CZ11,DD11,DH11,DL11,DP11,DT11)</f>
        <v>1223470</v>
      </c>
      <c r="E11" s="116">
        <f>SUM(I11,M11,Q11,U11,Y11,AC11,AG11,AK11,AO11,AS11,AW11,BA11,BE11,BI11,BM11,BQ11,BU11,BY11,CC11,CG11,CK11,CO11,CS11,CW11,DA11,DE11,DI11,DM11,DQ11,DU11)</f>
        <v>3448</v>
      </c>
      <c r="F11" s="115" t="s">
        <v>344</v>
      </c>
      <c r="G11" s="114" t="s">
        <v>345</v>
      </c>
      <c r="H11" s="116">
        <v>445343</v>
      </c>
      <c r="I11" s="116">
        <v>1255</v>
      </c>
      <c r="J11" s="115" t="s">
        <v>348</v>
      </c>
      <c r="K11" s="114" t="s">
        <v>349</v>
      </c>
      <c r="L11" s="116">
        <v>647461</v>
      </c>
      <c r="M11" s="116">
        <v>1825</v>
      </c>
      <c r="N11" s="115" t="s">
        <v>368</v>
      </c>
      <c r="O11" s="114" t="s">
        <v>369</v>
      </c>
      <c r="P11" s="116">
        <v>130666</v>
      </c>
      <c r="Q11" s="116">
        <v>368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28</v>
      </c>
      <c r="B12" s="115" t="s">
        <v>378</v>
      </c>
      <c r="C12" s="114" t="s">
        <v>379</v>
      </c>
      <c r="D12" s="116">
        <f>SUM(H12,L12,P12,T12,X12,AB12,AF12,AJ12,AN12,AR12,AV12,AZ12,BD12,BH12,BL12,BP12,BT12,BX12,CB12,CF12,CJ12,CN12,CR12,CV12,CZ12,DD12,DH12,DL12,DP12,DT12)</f>
        <v>291396</v>
      </c>
      <c r="E12" s="116">
        <f>SUM(I12,M12,Q12,U12,Y12,AC12,AG12,AK12,AO12,AS12,AW12,BA12,BE12,BI12,BM12,BQ12,BU12,BY12,CC12,CG12,CK12,CO12,CS12,CW12,DA12,DE12,DI12,DM12,DQ12,DU12)</f>
        <v>0</v>
      </c>
      <c r="F12" s="115" t="s">
        <v>376</v>
      </c>
      <c r="G12" s="114" t="s">
        <v>377</v>
      </c>
      <c r="H12" s="116">
        <v>49394</v>
      </c>
      <c r="I12" s="116">
        <v>0</v>
      </c>
      <c r="J12" s="115" t="s">
        <v>381</v>
      </c>
      <c r="K12" s="114" t="s">
        <v>382</v>
      </c>
      <c r="L12" s="116">
        <v>147812</v>
      </c>
      <c r="M12" s="116">
        <v>0</v>
      </c>
      <c r="N12" s="115" t="s">
        <v>386</v>
      </c>
      <c r="O12" s="114" t="s">
        <v>387</v>
      </c>
      <c r="P12" s="116">
        <v>94190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28</v>
      </c>
      <c r="B13" s="115" t="s">
        <v>366</v>
      </c>
      <c r="C13" s="114" t="s">
        <v>367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202620</v>
      </c>
      <c r="F13" s="115" t="s">
        <v>362</v>
      </c>
      <c r="G13" s="114" t="s">
        <v>363</v>
      </c>
      <c r="H13" s="116">
        <v>0</v>
      </c>
      <c r="I13" s="116">
        <v>108776</v>
      </c>
      <c r="J13" s="115" t="s">
        <v>376</v>
      </c>
      <c r="K13" s="114" t="s">
        <v>377</v>
      </c>
      <c r="L13" s="116">
        <v>0</v>
      </c>
      <c r="M13" s="116">
        <v>22567</v>
      </c>
      <c r="N13" s="115" t="s">
        <v>381</v>
      </c>
      <c r="O13" s="114" t="s">
        <v>382</v>
      </c>
      <c r="P13" s="116">
        <v>0</v>
      </c>
      <c r="Q13" s="116">
        <v>27679</v>
      </c>
      <c r="R13" s="115" t="s">
        <v>384</v>
      </c>
      <c r="S13" s="114" t="s">
        <v>385</v>
      </c>
      <c r="T13" s="116">
        <v>0</v>
      </c>
      <c r="U13" s="116">
        <v>17754</v>
      </c>
      <c r="V13" s="115" t="s">
        <v>386</v>
      </c>
      <c r="W13" s="114" t="s">
        <v>387</v>
      </c>
      <c r="X13" s="116">
        <v>0</v>
      </c>
      <c r="Y13" s="116">
        <v>25844</v>
      </c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28</v>
      </c>
      <c r="B14" s="115" t="s">
        <v>338</v>
      </c>
      <c r="C14" s="114" t="s">
        <v>339</v>
      </c>
      <c r="D14" s="116">
        <f>SUM(H14,L14,P14,T14,X14,AB14,AF14,AJ14,AN14,AR14,AV14,AZ14,BD14,BH14,BL14,BP14,BT14,BX14,CB14,CF14,CJ14,CN14,CR14,CV14,CZ14,DD14,DH14,DL14,DP14,DT14)</f>
        <v>460234</v>
      </c>
      <c r="E14" s="116">
        <f>SUM(I14,M14,Q14,U14,Y14,AC14,AG14,AK14,AO14,AS14,AW14,BA14,BE14,BI14,BM14,BQ14,BU14,BY14,CC14,CG14,CK14,CO14,CS14,CW14,DA14,DE14,DI14,DM14,DQ14,DU14)</f>
        <v>0</v>
      </c>
      <c r="F14" s="115" t="s">
        <v>336</v>
      </c>
      <c r="G14" s="114" t="s">
        <v>337</v>
      </c>
      <c r="H14" s="116">
        <v>224741</v>
      </c>
      <c r="I14" s="116">
        <v>0</v>
      </c>
      <c r="J14" s="115" t="s">
        <v>390</v>
      </c>
      <c r="K14" s="114" t="s">
        <v>391</v>
      </c>
      <c r="L14" s="116">
        <v>22501</v>
      </c>
      <c r="M14" s="116">
        <v>0</v>
      </c>
      <c r="N14" s="115" t="s">
        <v>392</v>
      </c>
      <c r="O14" s="114" t="s">
        <v>393</v>
      </c>
      <c r="P14" s="116">
        <v>212992</v>
      </c>
      <c r="Q14" s="116">
        <v>0</v>
      </c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4">
    <sortCondition ref="A8:A14"/>
    <sortCondition ref="B8:B14"/>
    <sortCondition ref="C8:C14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3" man="1"/>
    <brk id="21" min="1" max="13" man="1"/>
    <brk id="33" min="1" max="13" man="1"/>
    <brk id="45" min="1" max="13" man="1"/>
    <brk id="57" min="1" max="13" man="1"/>
    <brk id="69" min="1" max="13" man="1"/>
    <brk id="81" min="1" max="13" man="1"/>
    <brk id="93" min="1" max="13" man="1"/>
    <brk id="105" min="1" max="13" man="1"/>
    <brk id="117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26000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26100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26201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26202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26203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26204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26205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26206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26207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26208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26209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26210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26211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26212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26213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26214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26303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26322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26343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26344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26364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26365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26366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26367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26407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26463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26465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26817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26820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26821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26828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26843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26849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26861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955AD5-77D1-44CD-8073-5C1AE7B989B3}"/>
</file>

<file path=customXml/itemProps2.xml><?xml version="1.0" encoding="utf-8"?>
<ds:datastoreItem xmlns:ds="http://schemas.openxmlformats.org/officeDocument/2006/customXml" ds:itemID="{CD7505A1-D8B6-41D4-BF84-5333324842A9}"/>
</file>

<file path=customXml/itemProps3.xml><?xml version="1.0" encoding="utf-8"?>
<ds:datastoreItem xmlns:ds="http://schemas.openxmlformats.org/officeDocument/2006/customXml" ds:itemID="{B25B4D42-89AC-411F-BD50-1A25E9B4D9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2026-01-14T02:06:52Z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