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24三重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水洗化人口等!$A$6:$AD$35</definedName>
    <definedName name="_xlnm.Print_Area" localSheetId="2">し尿集計結果!$A$1:$M$37</definedName>
    <definedName name="_xlnm.Print_Area" localSheetId="1">し尿処理状況!$2:$36</definedName>
    <definedName name="_xlnm.Print_Area" localSheetId="0">水洗化人口等!$2:$36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C8" i="2"/>
  <c r="AC9" i="2"/>
  <c r="AC10" i="2"/>
  <c r="AC11" i="2"/>
  <c r="N11" i="2" s="1"/>
  <c r="AC12" i="2"/>
  <c r="AC13" i="2"/>
  <c r="AC14" i="2"/>
  <c r="AC15" i="2"/>
  <c r="AC16" i="2"/>
  <c r="AC17" i="2"/>
  <c r="N17" i="2" s="1"/>
  <c r="AC18" i="2"/>
  <c r="AC19" i="2"/>
  <c r="AC20" i="2"/>
  <c r="AC21" i="2"/>
  <c r="AC22" i="2"/>
  <c r="AC23" i="2"/>
  <c r="N23" i="2" s="1"/>
  <c r="AC24" i="2"/>
  <c r="AC25" i="2"/>
  <c r="AC26" i="2"/>
  <c r="AC27" i="2"/>
  <c r="AC28" i="2"/>
  <c r="AC29" i="2"/>
  <c r="N29" i="2" s="1"/>
  <c r="AC30" i="2"/>
  <c r="AC31" i="2"/>
  <c r="AC32" i="2"/>
  <c r="AC33" i="2"/>
  <c r="AC34" i="2"/>
  <c r="AC35" i="2"/>
  <c r="N35" i="2" s="1"/>
  <c r="AC36" i="2"/>
  <c r="V8" i="2"/>
  <c r="V9" i="2"/>
  <c r="N9" i="2" s="1"/>
  <c r="V10" i="2"/>
  <c r="V11" i="2"/>
  <c r="V12" i="2"/>
  <c r="N12" i="2" s="1"/>
  <c r="V13" i="2"/>
  <c r="N13" i="2" s="1"/>
  <c r="V14" i="2"/>
  <c r="V15" i="2"/>
  <c r="N15" i="2" s="1"/>
  <c r="V16" i="2"/>
  <c r="V17" i="2"/>
  <c r="V18" i="2"/>
  <c r="N18" i="2" s="1"/>
  <c r="V19" i="2"/>
  <c r="N19" i="2" s="1"/>
  <c r="V20" i="2"/>
  <c r="V21" i="2"/>
  <c r="N21" i="2" s="1"/>
  <c r="V22" i="2"/>
  <c r="V23" i="2"/>
  <c r="V24" i="2"/>
  <c r="N24" i="2" s="1"/>
  <c r="V25" i="2"/>
  <c r="N25" i="2" s="1"/>
  <c r="V26" i="2"/>
  <c r="V27" i="2"/>
  <c r="N27" i="2" s="1"/>
  <c r="V28" i="2"/>
  <c r="V29" i="2"/>
  <c r="V30" i="2"/>
  <c r="N30" i="2" s="1"/>
  <c r="V31" i="2"/>
  <c r="N31" i="2" s="1"/>
  <c r="V32" i="2"/>
  <c r="V33" i="2"/>
  <c r="N33" i="2" s="1"/>
  <c r="V34" i="2"/>
  <c r="V35" i="2"/>
  <c r="V36" i="2"/>
  <c r="N36" i="2" s="1"/>
  <c r="O8" i="2"/>
  <c r="O9" i="2"/>
  <c r="O10" i="2"/>
  <c r="N10" i="2" s="1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N8" i="2"/>
  <c r="N14" i="2"/>
  <c r="N16" i="2"/>
  <c r="N20" i="2"/>
  <c r="N22" i="2"/>
  <c r="N26" i="2"/>
  <c r="N28" i="2"/>
  <c r="N32" i="2"/>
  <c r="N34" i="2"/>
  <c r="K8" i="2"/>
  <c r="K9" i="2"/>
  <c r="D9" i="2" s="1"/>
  <c r="K10" i="2"/>
  <c r="K11" i="2"/>
  <c r="K12" i="2"/>
  <c r="K13" i="2"/>
  <c r="K14" i="2"/>
  <c r="K15" i="2"/>
  <c r="D15" i="2" s="1"/>
  <c r="K16" i="2"/>
  <c r="K17" i="2"/>
  <c r="K18" i="2"/>
  <c r="K19" i="2"/>
  <c r="K20" i="2"/>
  <c r="K21" i="2"/>
  <c r="D21" i="2" s="1"/>
  <c r="K22" i="2"/>
  <c r="K23" i="2"/>
  <c r="K24" i="2"/>
  <c r="K25" i="2"/>
  <c r="K26" i="2"/>
  <c r="K27" i="2"/>
  <c r="D27" i="2" s="1"/>
  <c r="K28" i="2"/>
  <c r="K29" i="2"/>
  <c r="K30" i="2"/>
  <c r="K31" i="2"/>
  <c r="K32" i="2"/>
  <c r="K33" i="2"/>
  <c r="D33" i="2" s="1"/>
  <c r="K34" i="2"/>
  <c r="K35" i="2"/>
  <c r="K36" i="2"/>
  <c r="H8" i="2"/>
  <c r="H9" i="2"/>
  <c r="H10" i="2"/>
  <c r="D10" i="2" s="1"/>
  <c r="H11" i="2"/>
  <c r="D11" i="2" s="1"/>
  <c r="H12" i="2"/>
  <c r="H13" i="2"/>
  <c r="D13" i="2" s="1"/>
  <c r="H14" i="2"/>
  <c r="H15" i="2"/>
  <c r="H16" i="2"/>
  <c r="D16" i="2" s="1"/>
  <c r="H17" i="2"/>
  <c r="D17" i="2" s="1"/>
  <c r="H18" i="2"/>
  <c r="H19" i="2"/>
  <c r="D19" i="2" s="1"/>
  <c r="H20" i="2"/>
  <c r="H21" i="2"/>
  <c r="H22" i="2"/>
  <c r="D22" i="2" s="1"/>
  <c r="H23" i="2"/>
  <c r="D23" i="2" s="1"/>
  <c r="H24" i="2"/>
  <c r="H25" i="2"/>
  <c r="D25" i="2" s="1"/>
  <c r="H26" i="2"/>
  <c r="H27" i="2"/>
  <c r="H28" i="2"/>
  <c r="D28" i="2" s="1"/>
  <c r="H29" i="2"/>
  <c r="D29" i="2" s="1"/>
  <c r="H30" i="2"/>
  <c r="H31" i="2"/>
  <c r="D31" i="2" s="1"/>
  <c r="H32" i="2"/>
  <c r="H33" i="2"/>
  <c r="H34" i="2"/>
  <c r="D34" i="2" s="1"/>
  <c r="H35" i="2"/>
  <c r="D35" i="2" s="1"/>
  <c r="H36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D8" i="2"/>
  <c r="D12" i="2"/>
  <c r="D14" i="2"/>
  <c r="D18" i="2"/>
  <c r="D20" i="2"/>
  <c r="D24" i="2"/>
  <c r="D26" i="2"/>
  <c r="D30" i="2"/>
  <c r="D32" i="2"/>
  <c r="D36" i="2"/>
  <c r="T13" i="1"/>
  <c r="T19" i="1"/>
  <c r="T25" i="1"/>
  <c r="T31" i="1"/>
  <c r="P8" i="1"/>
  <c r="I8" i="1" s="1"/>
  <c r="D8" i="1" s="1"/>
  <c r="P9" i="1"/>
  <c r="P10" i="1"/>
  <c r="P11" i="1"/>
  <c r="I11" i="1" s="1"/>
  <c r="D11" i="1" s="1"/>
  <c r="P12" i="1"/>
  <c r="P13" i="1"/>
  <c r="P14" i="1"/>
  <c r="I14" i="1" s="1"/>
  <c r="D14" i="1" s="1"/>
  <c r="P15" i="1"/>
  <c r="P16" i="1"/>
  <c r="P17" i="1"/>
  <c r="I17" i="1" s="1"/>
  <c r="D17" i="1" s="1"/>
  <c r="P18" i="1"/>
  <c r="P19" i="1"/>
  <c r="P20" i="1"/>
  <c r="I20" i="1" s="1"/>
  <c r="D20" i="1" s="1"/>
  <c r="P21" i="1"/>
  <c r="P22" i="1"/>
  <c r="P23" i="1"/>
  <c r="I23" i="1" s="1"/>
  <c r="D23" i="1" s="1"/>
  <c r="P24" i="1"/>
  <c r="P25" i="1"/>
  <c r="P26" i="1"/>
  <c r="I26" i="1" s="1"/>
  <c r="D26" i="1" s="1"/>
  <c r="P27" i="1"/>
  <c r="P28" i="1"/>
  <c r="P29" i="1"/>
  <c r="I29" i="1" s="1"/>
  <c r="D29" i="1" s="1"/>
  <c r="P30" i="1"/>
  <c r="P31" i="1"/>
  <c r="P32" i="1"/>
  <c r="I32" i="1" s="1"/>
  <c r="D32" i="1" s="1"/>
  <c r="P33" i="1"/>
  <c r="P34" i="1"/>
  <c r="P35" i="1"/>
  <c r="I35" i="1" s="1"/>
  <c r="D35" i="1" s="1"/>
  <c r="P36" i="1"/>
  <c r="L16" i="1"/>
  <c r="L22" i="1"/>
  <c r="L28" i="1"/>
  <c r="L34" i="1"/>
  <c r="I9" i="1"/>
  <c r="I10" i="1"/>
  <c r="I12" i="1"/>
  <c r="D12" i="1" s="1"/>
  <c r="I13" i="1"/>
  <c r="I15" i="1"/>
  <c r="I16" i="1"/>
  <c r="I18" i="1"/>
  <c r="D18" i="1" s="1"/>
  <c r="I19" i="1"/>
  <c r="I21" i="1"/>
  <c r="I22" i="1"/>
  <c r="I24" i="1"/>
  <c r="D24" i="1" s="1"/>
  <c r="I25" i="1"/>
  <c r="I27" i="1"/>
  <c r="I28" i="1"/>
  <c r="I30" i="1"/>
  <c r="D30" i="1" s="1"/>
  <c r="I31" i="1"/>
  <c r="I33" i="1"/>
  <c r="I34" i="1"/>
  <c r="I36" i="1"/>
  <c r="D36" i="1" s="1"/>
  <c r="F13" i="1"/>
  <c r="F16" i="1"/>
  <c r="F19" i="1"/>
  <c r="F22" i="1"/>
  <c r="F25" i="1"/>
  <c r="F28" i="1"/>
  <c r="F31" i="1"/>
  <c r="F34" i="1"/>
  <c r="E8" i="1"/>
  <c r="E9" i="1"/>
  <c r="E10" i="1"/>
  <c r="D10" i="1" s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D9" i="1"/>
  <c r="N9" i="1" s="1"/>
  <c r="D13" i="1"/>
  <c r="J13" i="1" s="1"/>
  <c r="D15" i="1"/>
  <c r="T15" i="1" s="1"/>
  <c r="D16" i="1"/>
  <c r="N16" i="1" s="1"/>
  <c r="D19" i="1"/>
  <c r="J19" i="1" s="1"/>
  <c r="D21" i="1"/>
  <c r="T21" i="1" s="1"/>
  <c r="D22" i="1"/>
  <c r="N22" i="1" s="1"/>
  <c r="D25" i="1"/>
  <c r="J25" i="1" s="1"/>
  <c r="D27" i="1"/>
  <c r="T27" i="1" s="1"/>
  <c r="D28" i="1"/>
  <c r="N28" i="1" s="1"/>
  <c r="D31" i="1"/>
  <c r="J31" i="1" s="1"/>
  <c r="D33" i="1"/>
  <c r="T33" i="1" s="1"/>
  <c r="D34" i="1"/>
  <c r="N34" i="1" s="1"/>
  <c r="J24" i="1" l="1"/>
  <c r="L24" i="1"/>
  <c r="N24" i="1"/>
  <c r="T24" i="1"/>
  <c r="F24" i="1"/>
  <c r="T20" i="1"/>
  <c r="F20" i="1"/>
  <c r="J20" i="1"/>
  <c r="L20" i="1"/>
  <c r="N20" i="1"/>
  <c r="T8" i="1"/>
  <c r="F8" i="1"/>
  <c r="J8" i="1"/>
  <c r="L8" i="1"/>
  <c r="N8" i="1"/>
  <c r="J30" i="1"/>
  <c r="L30" i="1"/>
  <c r="N30" i="1"/>
  <c r="T30" i="1"/>
  <c r="F30" i="1"/>
  <c r="J12" i="1"/>
  <c r="L12" i="1"/>
  <c r="N12" i="1"/>
  <c r="T12" i="1"/>
  <c r="F12" i="1"/>
  <c r="T32" i="1"/>
  <c r="F32" i="1"/>
  <c r="J32" i="1"/>
  <c r="L32" i="1"/>
  <c r="N32" i="1"/>
  <c r="T26" i="1"/>
  <c r="F26" i="1"/>
  <c r="J26" i="1"/>
  <c r="L26" i="1"/>
  <c r="N26" i="1"/>
  <c r="T14" i="1"/>
  <c r="F14" i="1"/>
  <c r="J14" i="1"/>
  <c r="L14" i="1"/>
  <c r="N14" i="1"/>
  <c r="J36" i="1"/>
  <c r="L36" i="1"/>
  <c r="N36" i="1"/>
  <c r="T36" i="1"/>
  <c r="F36" i="1"/>
  <c r="J18" i="1"/>
  <c r="L18" i="1"/>
  <c r="N18" i="1"/>
  <c r="T18" i="1"/>
  <c r="F18" i="1"/>
  <c r="L35" i="1"/>
  <c r="J35" i="1"/>
  <c r="N35" i="1"/>
  <c r="T35" i="1"/>
  <c r="F35" i="1"/>
  <c r="L29" i="1"/>
  <c r="N29" i="1"/>
  <c r="T29" i="1"/>
  <c r="F29" i="1"/>
  <c r="J29" i="1"/>
  <c r="L23" i="1"/>
  <c r="N23" i="1"/>
  <c r="T23" i="1"/>
  <c r="F23" i="1"/>
  <c r="J23" i="1"/>
  <c r="L17" i="1"/>
  <c r="N17" i="1"/>
  <c r="J17" i="1"/>
  <c r="T17" i="1"/>
  <c r="F17" i="1"/>
  <c r="L11" i="1"/>
  <c r="N11" i="1"/>
  <c r="T11" i="1"/>
  <c r="F11" i="1"/>
  <c r="J11" i="1"/>
  <c r="N10" i="1"/>
  <c r="T10" i="1"/>
  <c r="F10" i="1"/>
  <c r="J10" i="1"/>
  <c r="L10" i="1"/>
  <c r="N33" i="1"/>
  <c r="N27" i="1"/>
  <c r="N21" i="1"/>
  <c r="N15" i="1"/>
  <c r="J34" i="1"/>
  <c r="J28" i="1"/>
  <c r="J22" i="1"/>
  <c r="J16" i="1"/>
  <c r="L33" i="1"/>
  <c r="L27" i="1"/>
  <c r="L21" i="1"/>
  <c r="L15" i="1"/>
  <c r="L9" i="1"/>
  <c r="J33" i="1"/>
  <c r="J27" i="1"/>
  <c r="J21" i="1"/>
  <c r="J15" i="1"/>
  <c r="J9" i="1"/>
  <c r="N31" i="1"/>
  <c r="N25" i="1"/>
  <c r="N19" i="1"/>
  <c r="N13" i="1"/>
  <c r="L31" i="1"/>
  <c r="L25" i="1"/>
  <c r="L19" i="1"/>
  <c r="L13" i="1"/>
  <c r="T34" i="1"/>
  <c r="T28" i="1"/>
  <c r="T22" i="1"/>
  <c r="T16" i="1"/>
  <c r="F33" i="1"/>
  <c r="F27" i="1"/>
  <c r="F21" i="1"/>
  <c r="F15" i="1"/>
  <c r="F9" i="1"/>
  <c r="T9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E7" i="2"/>
  <c r="AZ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<sst xmlns="http://schemas.openxmlformats.org/spreadsheetml/2006/main" count="755" uniqueCount="320">
  <si>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</si>
  <si>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</si>
  <si>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</si>
  <si>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</si>
  <si>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</si>
  <si>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</si>
  <si>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</si>
  <si>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</si>
  <si>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</si>
  <si>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</si>
  <si>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</si>
  <si>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</si>
  <si>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</si>
  <si>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</si>
  <si>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</si>
  <si>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</si>
  <si>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</si>
  <si>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</si>
  <si>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</si>
  <si>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</si>
  <si>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</si>
  <si>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</si>
  <si>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</si>
  <si>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</si>
  <si>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</si>
  <si>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</si>
  <si>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</si>
  <si>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</si>
  <si>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</si>
  <si>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</si>
  <si>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</si>
  <si>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</si>
  <si>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</si>
  <si>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</si>
  <si>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</si>
  <si>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</si>
  <si>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</si>
  <si>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</si>
  <si>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</si>
  <si>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</si>
  <si>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</si>
  <si>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</si>
  <si>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</si>
  <si>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</si>
  <si>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</si>
  <si>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</si>
  <si>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</si>
  <si>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</si>
  <si>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</si>
  <si>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</si>
  <si>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</si>
  <si>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</si>
  <si>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</si>
  <si>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</si>
  <si>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</si>
  <si>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</si>
  <si>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</si>
  <si>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</si>
  <si>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</si>
  <si>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</si>
  <si>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</si>
  <si>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</si>
  <si>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</si>
  <si>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</si>
  <si>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</si>
  <si>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</si>
  <si>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</si>
  <si>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</si>
  <si>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</si>
  <si>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</si>
  <si>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</si>
  <si>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</si>
  <si>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</si>
  <si>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</si>
  <si>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</si>
  <si>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</si>
  <si>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</si>
  <si>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</si>
  <si>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</si>
  <si>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</si>
  <si>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</si>
  <si>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</si>
  <si>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</si>
  <si>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</si>
  <si>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</si>
  <si>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</si>
  <si>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</si>
  <si>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</si>
  <si>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</si>
  <si>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</si>
  <si>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</si>
  <si>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</si>
  <si>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</si>
  <si>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</si>
  <si>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</si>
  <si>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</si>
  <si>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</si>
  <si>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</si>
  <si>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</si>
  <si>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</si>
  <si>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</si>
  <si>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</si>
  <si>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</si>
  <si>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</si>
  <si>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</si>
  <si>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</si>
  <si>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</si>
  <si>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</si>
  <si>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</si>
  <si>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</si>
  <si>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</si>
  <si>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</si>
  <si>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</si>
  <si>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</si>
  <si>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</si>
  <si>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</si>
  <si>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</si>
  <si>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</si>
  <si>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</si>
  <si>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</si>
  <si>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</si>
  <si>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</si>
  <si>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</si>
  <si>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</si>
  <si>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</si>
  <si>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</si>
  <si>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</si>
  <si>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</si>
  <si>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</si>
  <si>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</si>
  <si>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</si>
  <si>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</si>
  <si>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</si>
  <si>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</si>
  <si>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</si>
  <si>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</si>
  <si>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</si>
  <si>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</si>
  <si>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</si>
  <si>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</si>
  <si>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</si>
  <si>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</si>
  <si>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</si>
  <si>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</si>
  <si>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</si>
  <si>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</si>
  <si>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</si>
  <si>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</si>
  <si>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</si>
  <si>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</si>
  <si>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</si>
  <si>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</si>
  <si>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</si>
  <si>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</si>
  <si>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</si>
  <si>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</si>
  <si>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</si>
  <si>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</si>
  <si>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</si>
  <si>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</si>
  <si>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</si>
  <si>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</si>
  <si>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</si>
  <si>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</si>
  <si>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</si>
  <si>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</si>
  <si>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</si>
  <si>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</si>
  <si>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</si>
  <si>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</si>
  <si>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</si>
  <si>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</si>
  <si>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</si>
  <si>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</si>
  <si>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</si>
  <si>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</si>
  <si>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</si>
  <si>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</si>
  <si>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</si>
  <si>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</si>
  <si>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</si>
  <si>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</si>
  <si>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</si>
  <si>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</si>
  <si>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</si>
  <si>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</si>
  <si>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</si>
  <si>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</si>
  <si>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</si>
  <si>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</si>
  <si>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</si>
  <si>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</si>
  <si>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</si>
  <si>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</si>
  <si>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</si>
  <si>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</si>
  <si>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</si>
  <si>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</si>
  <si>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</si>
  <si>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</si>
  <si>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</si>
  <si>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</si>
  <si>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</si>
  <si>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</si>
  <si>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</si>
  <si>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</si>
  <si>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</si>
  <si>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</si>
  <si>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</si>
  <si>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</si>
  <si>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</si>
  <si>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</si>
  <si>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</si>
  <si>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</si>
  <si>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</si>
  <si>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</si>
  <si>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</si>
  <si>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</si>
  <si>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</si>
  <si>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</si>
  <si>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</si>
  <si>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</si>
  <si>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</si>
  <si>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</si>
  <si>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</si>
  <si>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</si>
  <si>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</si>
  <si>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</si>
  <si>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</si>
  <si>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</si>
  <si>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</si>
  <si>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</si>
  <si>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</si>
  <si>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</si>
  <si>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</si>
  <si>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</si>
  <si>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</si>
  <si>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</si>
  <si>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</si>
  <si>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</si>
  <si>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</si>
  <si>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</si>
  <si>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</si>
  <si>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</si>
  <si>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</si>
  <si>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</si>
  <si>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</si>
  <si>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</si>
  <si>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</si>
  <si>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</si>
  <si>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</si>
  <si>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</si>
  <si>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</si>
  <si>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</si>
  <si>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</si>
  <si>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</si>
  <si>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</si>
  <si>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24000</t>
  </si>
  <si>
    <t>水洗化人口等（令和6年度実績）</t>
    <phoneticPr fontId="3"/>
  </si>
  <si>
    <t>し尿処理の状況（令和6年度実績）</t>
    <phoneticPr fontId="3"/>
  </si>
  <si>
    <t>24201</t>
  </si>
  <si>
    <t>津市</t>
  </si>
  <si>
    <t/>
  </si>
  <si>
    <t>○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</si>
  <si>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</si>
  <si>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</si>
  <si>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</si>
  <si>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</si>
  <si>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</si>
  <si>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</si>
  <si>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</si>
  <si>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</si>
  <si>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</si>
  <si>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</si>
  <si>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</si>
  <si>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</si>
  <si>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</si>
  <si>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</si>
  <si>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</si>
  <si>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</si>
  <si>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</si>
  <si>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</si>
  <si>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</si>
  <si>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</si>
  <si>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</si>
  <si>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</si>
  <si>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</si>
  <si>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</si>
  <si>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</si>
  <si>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</si>
  <si>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</si>
  <si>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</si>
  <si>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</si>
  <si>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</si>
  <si>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</si>
  <si>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</si>
  <si>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</si>
  <si>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朝日町</t>
  </si>
  <si>
    <t>24344</t>
  </si>
  <si>
    <t>川越町</t>
  </si>
  <si>
    <t>24441</t>
  </si>
  <si>
    <t>多気町</t>
  </si>
  <si>
    <t>24442</t>
  </si>
  <si>
    <t>明和町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</si>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</sst>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30</v>
      </c>
      <c r="B7" s="108" t="s">
        <v>257</v>
      </c>
      <c r="C7" s="92" t="s">
        <v>198</v>
      </c>
      <c r="D7" s="93">
        <f>+SUM(E7,+I7)</f>
        <v>1738731</v>
      </c>
      <c r="E7" s="93">
        <f>+SUM(G7+H7)</f>
        <v>72894</v>
      </c>
      <c r="F7" s="94">
        <f>IF(D7&gt;0,E7/D7*100,"-")</f>
        <v>4.1923678820933192</v>
      </c>
      <c r="G7" s="93">
        <f>SUM(G$8:G$207)</f>
        <v>72894</v>
      </c>
      <c r="H7" s="93">
        <f>SUM(H$8:H$207)</f>
        <v>0</v>
      </c>
      <c r="I7" s="93">
        <f>+SUM(K7,+M7,O7+P7)</f>
        <v>1665837</v>
      </c>
      <c r="J7" s="94">
        <f>IF(D7&gt;0,I7/D7*100,"-")</f>
        <v>95.807632117906678</v>
      </c>
      <c r="K7" s="93">
        <f>SUM(K$8:K$207)</f>
        <v>973508</v>
      </c>
      <c r="L7" s="94">
        <f>IF(D7&gt;0,K7/D7*100,"-")</f>
        <v>55.989569404352949</v>
      </c>
      <c r="M7" s="93">
        <f>SUM(M$8:M$207)</f>
        <v>3569</v>
      </c>
      <c r="N7" s="94">
        <f>IF(D7&gt;0,M7/D7*100,"-")</f>
        <v>0.20526464415714676</v>
      </c>
      <c r="O7" s="91">
        <f>SUM(O$8:O$207)</f>
        <v>74345</v>
      </c>
      <c r="P7" s="93">
        <f>SUM(Q7:S7)</f>
        <v>614415</v>
      </c>
      <c r="Q7" s="93">
        <f>SUM(Q$8:Q$207)</f>
        <v>143826</v>
      </c>
      <c r="R7" s="93">
        <f>SUM(R$8:R$207)</f>
        <v>468717</v>
      </c>
      <c r="S7" s="93">
        <f>SUM(S$8:S$207)</f>
        <v>1872</v>
      </c>
      <c r="T7" s="94">
        <f>IF(D7&gt;0,P7/D7*100,"-")</f>
        <v>35.336978520541706</v>
      </c>
      <c r="U7" s="93">
        <f>SUM(U$8:U$207)</f>
        <v>66128</v>
      </c>
      <c r="V7" s="95">
        <f t="shared" ref="V7:AC7" si="0">COUNTIF(V$8:V$207,"○")</f>
        <v>21</v>
      </c>
      <c r="W7" s="95">
        <f t="shared" si="0"/>
        <v>0</v>
      </c>
      <c r="X7" s="95">
        <f t="shared" si="0"/>
        <v>1</v>
      </c>
      <c r="Y7" s="95">
        <f t="shared" si="0"/>
        <v>7</v>
      </c>
      <c r="Z7" s="95">
        <f t="shared" si="0"/>
        <v>15</v>
      </c>
      <c r="AA7" s="95">
        <f t="shared" si="0"/>
        <v>0</v>
      </c>
      <c r="AB7" s="95">
        <f t="shared" si="0"/>
        <v>1</v>
      </c>
      <c r="AC7" s="95">
        <f t="shared" si="0"/>
        <v>13</v>
      </c>
    </row>
    <row r="8" spans="1:31" ht="13.5" customHeight="1">
      <c r="A8" s="85" t="s">
        <v>30</v>
      </c>
      <c r="B8" s="86" t="s">
        <v>260</v>
      </c>
      <c r="C8" s="85" t="s">
        <v>261</v>
      </c>
      <c r="D8" s="87">
        <f>+SUM(E8,+I8)</f>
        <v>267001</v>
      </c>
      <c r="E8" s="87">
        <f>+SUM(G8+H8)</f>
        <v>6745</v>
      </c>
      <c r="F8" s="106">
        <f>IF(D8&gt;0,E8/D8*100,"-")</f>
        <v>2.5262077670121084</v>
      </c>
      <c r="G8" s="87">
        <v>6745</v>
      </c>
      <c r="H8" s="87">
        <v>0</v>
      </c>
      <c r="I8" s="87">
        <f>+SUM(K8,+M8,O8+P8)</f>
        <v>260256</v>
      </c>
      <c r="J8" s="88">
        <f>IF(D8&gt;0,I8/D8*100,"-")</f>
        <v>97.47379223298789</v>
      </c>
      <c r="K8" s="87">
        <v>151899</v>
      </c>
      <c r="L8" s="88">
        <f>IF(D8&gt;0,K8/D8*100,"-")</f>
        <v>56.890798161804632</v>
      </c>
      <c r="M8" s="87">
        <v>0</v>
      </c>
      <c r="N8" s="88">
        <f>IF(D8&gt;0,M8/D8*100,"-")</f>
        <v>0</v>
      </c>
      <c r="O8" s="87">
        <v>10461</v>
      </c>
      <c r="P8" s="87">
        <f>SUM(Q8:S8)</f>
        <v>97896</v>
      </c>
      <c r="Q8" s="87">
        <v>9099</v>
      </c>
      <c r="R8" s="87">
        <v>88797</v>
      </c>
      <c r="S8" s="87">
        <v>0</v>
      </c>
      <c r="T8" s="88">
        <f>IF(D8&gt;0,P8/D8*100,"-")</f>
        <v>36.665031217111547</v>
      </c>
      <c r="U8" s="87">
        <v>10759</v>
      </c>
      <c r="V8" s="85" t="s">
        <v>263</v>
      </c>
      <c r="W8" s="85"/>
      <c r="X8" s="85"/>
      <c r="Y8" s="85"/>
      <c r="Z8" s="85" t="s">
        <v>263</v>
      </c>
      <c r="AA8" s="85"/>
      <c r="AB8" s="85"/>
      <c r="AC8" s="85"/>
      <c r="AD8" s="184" t="s">
        <v>262</v>
      </c>
    </row>
    <row r="9" spans="1:31" ht="13.5" customHeight="1">
      <c r="A9" s="85" t="s">
        <v>30</v>
      </c>
      <c r="B9" s="86" t="s">
        <v>264</v>
      </c>
      <c r="C9" s="85" t="s">
        <v>265</v>
      </c>
      <c r="D9" s="87">
        <f>+SUM(E9,+I9)</f>
        <v>306749</v>
      </c>
      <c r="E9" s="87">
        <f>+SUM(G9+H9)</f>
        <v>6977</v>
      </c>
      <c r="F9" s="106">
        <f>IF(D9&gt;0,E9/D9*100,"-")</f>
        <v>2.2744980423734065</v>
      </c>
      <c r="G9" s="87">
        <v>6977</v>
      </c>
      <c r="H9" s="87">
        <v>0</v>
      </c>
      <c r="I9" s="87">
        <f>+SUM(K9,+M9,O9+P9)</f>
        <v>299772</v>
      </c>
      <c r="J9" s="88">
        <f>IF(D9&gt;0,I9/D9*100,"-")</f>
        <v>97.725501957626591</v>
      </c>
      <c r="K9" s="87">
        <v>238156</v>
      </c>
      <c r="L9" s="88">
        <f>IF(D9&gt;0,K9/D9*100,"-")</f>
        <v>77.638720908625615</v>
      </c>
      <c r="M9" s="87">
        <v>3313</v>
      </c>
      <c r="N9" s="88">
        <f>IF(D9&gt;0,M9/D9*100,"-")</f>
        <v>1.0800361207371501</v>
      </c>
      <c r="O9" s="87">
        <v>5283</v>
      </c>
      <c r="P9" s="87">
        <f>SUM(Q9:S9)</f>
        <v>53020</v>
      </c>
      <c r="Q9" s="87">
        <v>20692</v>
      </c>
      <c r="R9" s="87">
        <v>32328</v>
      </c>
      <c r="S9" s="87">
        <v>0</v>
      </c>
      <c r="T9" s="88">
        <f>IF(D9&gt;0,P9/D9*100,"-")</f>
        <v>17.284489924987533</v>
      </c>
      <c r="U9" s="87">
        <v>12598</v>
      </c>
      <c r="V9" s="85" t="s">
        <v>263</v>
      </c>
      <c r="W9" s="85"/>
      <c r="X9" s="85"/>
      <c r="Y9" s="85"/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30</v>
      </c>
      <c r="B10" s="86" t="s">
        <v>266</v>
      </c>
      <c r="C10" s="85" t="s">
        <v>267</v>
      </c>
      <c r="D10" s="87">
        <f>+SUM(E10,+I10)</f>
        <v>119085</v>
      </c>
      <c r="E10" s="87">
        <f>+SUM(G10+H10)</f>
        <v>5903</v>
      </c>
      <c r="F10" s="106">
        <f>IF(D10&gt;0,E10/D10*100,"-")</f>
        <v>4.9569635134567749</v>
      </c>
      <c r="G10" s="87">
        <v>5903</v>
      </c>
      <c r="H10" s="87">
        <v>0</v>
      </c>
      <c r="I10" s="87">
        <f>+SUM(K10,+M10,O10+P10)</f>
        <v>113182</v>
      </c>
      <c r="J10" s="88">
        <f>IF(D10&gt;0,I10/D10*100,"-")</f>
        <v>95.04303648654323</v>
      </c>
      <c r="K10" s="87">
        <v>63460</v>
      </c>
      <c r="L10" s="88">
        <f>IF(D10&gt;0,K10/D10*100,"-")</f>
        <v>53.289667044548018</v>
      </c>
      <c r="M10" s="87">
        <v>0</v>
      </c>
      <c r="N10" s="88">
        <f>IF(D10&gt;0,M10/D10*100,"-")</f>
        <v>0</v>
      </c>
      <c r="O10" s="87">
        <v>0</v>
      </c>
      <c r="P10" s="87">
        <f>SUM(Q10:S10)</f>
        <v>49722</v>
      </c>
      <c r="Q10" s="87">
        <v>15666</v>
      </c>
      <c r="R10" s="87">
        <v>34056</v>
      </c>
      <c r="S10" s="87">
        <v>0</v>
      </c>
      <c r="T10" s="88">
        <f>IF(D10&gt;0,P10/D10*100,"-")</f>
        <v>41.753369441995211</v>
      </c>
      <c r="U10" s="87">
        <v>1388</v>
      </c>
      <c r="V10" s="85"/>
      <c r="W10" s="85"/>
      <c r="X10" s="85"/>
      <c r="Y10" s="85" t="s">
        <v>263</v>
      </c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30</v>
      </c>
      <c r="B11" s="86" t="s">
        <v>268</v>
      </c>
      <c r="C11" s="85" t="s">
        <v>269</v>
      </c>
      <c r="D11" s="87">
        <f>+SUM(E11,+I11)</f>
        <v>156325</v>
      </c>
      <c r="E11" s="87">
        <f>+SUM(G11+H11)</f>
        <v>4628</v>
      </c>
      <c r="F11" s="106">
        <f>IF(D11&gt;0,E11/D11*100,"-")</f>
        <v>2.9604989604989607</v>
      </c>
      <c r="G11" s="87">
        <v>4628</v>
      </c>
      <c r="H11" s="87">
        <v>0</v>
      </c>
      <c r="I11" s="87">
        <f>+SUM(K11,+M11,O11+P11)</f>
        <v>151697</v>
      </c>
      <c r="J11" s="88">
        <f>IF(D11&gt;0,I11/D11*100,"-")</f>
        <v>97.039501039501047</v>
      </c>
      <c r="K11" s="87">
        <v>78075</v>
      </c>
      <c r="L11" s="88">
        <f>IF(D11&gt;0,K11/D11*100,"-")</f>
        <v>49.944026867103794</v>
      </c>
      <c r="M11" s="87">
        <v>0</v>
      </c>
      <c r="N11" s="88">
        <f>IF(D11&gt;0,M11/D11*100,"-")</f>
        <v>0</v>
      </c>
      <c r="O11" s="87">
        <v>953</v>
      </c>
      <c r="P11" s="87">
        <f>SUM(Q11:S11)</f>
        <v>72669</v>
      </c>
      <c r="Q11" s="87">
        <v>17640</v>
      </c>
      <c r="R11" s="87">
        <v>55029</v>
      </c>
      <c r="S11" s="87">
        <v>0</v>
      </c>
      <c r="T11" s="88">
        <f>IF(D11&gt;0,P11/D11*100,"-")</f>
        <v>46.485846793539103</v>
      </c>
      <c r="U11" s="87">
        <v>5373</v>
      </c>
      <c r="V11" s="85" t="s">
        <v>263</v>
      </c>
      <c r="W11" s="85"/>
      <c r="X11" s="85"/>
      <c r="Y11" s="85"/>
      <c r="Z11" s="85" t="s">
        <v>263</v>
      </c>
      <c r="AA11" s="85"/>
      <c r="AB11" s="85"/>
      <c r="AC11" s="85"/>
      <c r="AD11" s="184" t="s">
        <v>262</v>
      </c>
    </row>
    <row r="12" spans="1:31" ht="13.5" customHeight="1">
      <c r="A12" s="85" t="s">
        <v>30</v>
      </c>
      <c r="B12" s="86" t="s">
        <v>270</v>
      </c>
      <c r="C12" s="85" t="s">
        <v>271</v>
      </c>
      <c r="D12" s="87">
        <f>+SUM(E12,+I12)</f>
        <v>138155</v>
      </c>
      <c r="E12" s="87">
        <f>+SUM(G12+H12)</f>
        <v>2445</v>
      </c>
      <c r="F12" s="106">
        <f>IF(D12&gt;0,E12/D12*100,"-")</f>
        <v>1.7697513662191018</v>
      </c>
      <c r="G12" s="87">
        <v>2445</v>
      </c>
      <c r="H12" s="87">
        <v>0</v>
      </c>
      <c r="I12" s="87">
        <f>+SUM(K12,+M12,O12+P12)</f>
        <v>135710</v>
      </c>
      <c r="J12" s="88">
        <f>IF(D12&gt;0,I12/D12*100,"-")</f>
        <v>98.230248633780903</v>
      </c>
      <c r="K12" s="87">
        <v>104791</v>
      </c>
      <c r="L12" s="88">
        <f>IF(D12&gt;0,K12/D12*100,"-")</f>
        <v>75.850313054178272</v>
      </c>
      <c r="M12" s="87">
        <v>0</v>
      </c>
      <c r="N12" s="88">
        <f>IF(D12&gt;0,M12/D12*100,"-")</f>
        <v>0</v>
      </c>
      <c r="O12" s="87">
        <v>1285</v>
      </c>
      <c r="P12" s="87">
        <f>SUM(Q12:S12)</f>
        <v>29634</v>
      </c>
      <c r="Q12" s="87">
        <v>8593</v>
      </c>
      <c r="R12" s="87">
        <v>21041</v>
      </c>
      <c r="S12" s="87">
        <v>0</v>
      </c>
      <c r="T12" s="88">
        <f>IF(D12&gt;0,P12/D12*100,"-")</f>
        <v>21.449820853389308</v>
      </c>
      <c r="U12" s="87">
        <v>6109</v>
      </c>
      <c r="V12" s="85" t="s">
        <v>263</v>
      </c>
      <c r="W12" s="85"/>
      <c r="X12" s="85"/>
      <c r="Y12" s="85"/>
      <c r="Z12" s="85" t="s">
        <v>263</v>
      </c>
      <c r="AA12" s="85"/>
      <c r="AB12" s="85"/>
      <c r="AC12" s="85"/>
      <c r="AD12" s="184" t="s">
        <v>262</v>
      </c>
    </row>
    <row r="13" spans="1:31" ht="13.5" customHeight="1">
      <c r="A13" s="85" t="s">
        <v>30</v>
      </c>
      <c r="B13" s="86" t="s">
        <v>272</v>
      </c>
      <c r="C13" s="85" t="s">
        <v>273</v>
      </c>
      <c r="D13" s="87">
        <f>+SUM(E13,+I13)</f>
        <v>194734</v>
      </c>
      <c r="E13" s="87">
        <f>+SUM(G13+H13)</f>
        <v>6128</v>
      </c>
      <c r="F13" s="106">
        <f>IF(D13&gt;0,E13/D13*100,"-")</f>
        <v>3.1468567379091477</v>
      </c>
      <c r="G13" s="87">
        <v>6128</v>
      </c>
      <c r="H13" s="87">
        <v>0</v>
      </c>
      <c r="I13" s="87">
        <f>+SUM(K13,+M13,O13+P13)</f>
        <v>188606</v>
      </c>
      <c r="J13" s="88">
        <f>IF(D13&gt;0,I13/D13*100,"-")</f>
        <v>96.853143262090853</v>
      </c>
      <c r="K13" s="87">
        <v>110955</v>
      </c>
      <c r="L13" s="88">
        <f>IF(D13&gt;0,K13/D13*100,"-")</f>
        <v>56.977723458666695</v>
      </c>
      <c r="M13" s="87">
        <v>0</v>
      </c>
      <c r="N13" s="88">
        <f>IF(D13&gt;0,M13/D13*100,"-")</f>
        <v>0</v>
      </c>
      <c r="O13" s="87">
        <v>15354</v>
      </c>
      <c r="P13" s="87">
        <f>SUM(Q13:S13)</f>
        <v>62297</v>
      </c>
      <c r="Q13" s="87">
        <v>7682</v>
      </c>
      <c r="R13" s="87">
        <v>54615</v>
      </c>
      <c r="S13" s="87">
        <v>0</v>
      </c>
      <c r="T13" s="88">
        <f>IF(D13&gt;0,P13/D13*100,"-")</f>
        <v>31.990818244374374</v>
      </c>
      <c r="U13" s="87">
        <v>10200</v>
      </c>
      <c r="V13" s="85" t="s">
        <v>263</v>
      </c>
      <c r="W13" s="85"/>
      <c r="X13" s="85"/>
      <c r="Y13" s="85"/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30</v>
      </c>
      <c r="B14" s="86" t="s">
        <v>274</v>
      </c>
      <c r="C14" s="85" t="s">
        <v>275</v>
      </c>
      <c r="D14" s="87">
        <f>+SUM(E14,+I14)</f>
        <v>74354</v>
      </c>
      <c r="E14" s="87">
        <f>+SUM(G14+H14)</f>
        <v>2103</v>
      </c>
      <c r="F14" s="106">
        <f>IF(D14&gt;0,E14/D14*100,"-")</f>
        <v>2.8283616214326059</v>
      </c>
      <c r="G14" s="87">
        <v>2103</v>
      </c>
      <c r="H14" s="87">
        <v>0</v>
      </c>
      <c r="I14" s="87">
        <f>+SUM(K14,+M14,O14+P14)</f>
        <v>72251</v>
      </c>
      <c r="J14" s="88">
        <f>IF(D14&gt;0,I14/D14*100,"-")</f>
        <v>97.171638378567394</v>
      </c>
      <c r="K14" s="87">
        <v>26843</v>
      </c>
      <c r="L14" s="88">
        <f>IF(D14&gt;0,K14/D14*100,"-")</f>
        <v>36.101621970573206</v>
      </c>
      <c r="M14" s="87">
        <v>24</v>
      </c>
      <c r="N14" s="88">
        <f>IF(D14&gt;0,M14/D14*100,"-")</f>
        <v>3.2278021357290798E-2</v>
      </c>
      <c r="O14" s="87">
        <v>0</v>
      </c>
      <c r="P14" s="87">
        <f>SUM(Q14:S14)</f>
        <v>45384</v>
      </c>
      <c r="Q14" s="87">
        <v>1022</v>
      </c>
      <c r="R14" s="87">
        <v>44362</v>
      </c>
      <c r="S14" s="87">
        <v>0</v>
      </c>
      <c r="T14" s="88">
        <f>IF(D14&gt;0,P14/D14*100,"-")</f>
        <v>61.037738386636896</v>
      </c>
      <c r="U14" s="87">
        <v>1286</v>
      </c>
      <c r="V14" s="85" t="s">
        <v>263</v>
      </c>
      <c r="W14" s="85"/>
      <c r="X14" s="85"/>
      <c r="Y14" s="85"/>
      <c r="Z14" s="85" t="s">
        <v>263</v>
      </c>
      <c r="AA14" s="85"/>
      <c r="AB14" s="85"/>
      <c r="AC14" s="85"/>
      <c r="AD14" s="184" t="s">
        <v>262</v>
      </c>
    </row>
    <row r="15" spans="1:31" ht="13.5" customHeight="1">
      <c r="A15" s="85" t="s">
        <v>30</v>
      </c>
      <c r="B15" s="86" t="s">
        <v>276</v>
      </c>
      <c r="C15" s="85" t="s">
        <v>277</v>
      </c>
      <c r="D15" s="87">
        <f>+SUM(E15,+I15)</f>
        <v>15608</v>
      </c>
      <c r="E15" s="87">
        <f>+SUM(G15+H15)</f>
        <v>2994</v>
      </c>
      <c r="F15" s="106">
        <f>IF(D15&gt;0,E15/D15*100,"-")</f>
        <v>19.182470527934392</v>
      </c>
      <c r="G15" s="87">
        <v>2994</v>
      </c>
      <c r="H15" s="87">
        <v>0</v>
      </c>
      <c r="I15" s="87">
        <f>+SUM(K15,+M15,O15+P15)</f>
        <v>12614</v>
      </c>
      <c r="J15" s="88">
        <f>IF(D15&gt;0,I15/D15*100,"-")</f>
        <v>80.817529472065601</v>
      </c>
      <c r="K15" s="87">
        <v>0</v>
      </c>
      <c r="L15" s="88">
        <f>IF(D15&gt;0,K15/D15*100,"-")</f>
        <v>0</v>
      </c>
      <c r="M15" s="87">
        <v>0</v>
      </c>
      <c r="N15" s="88">
        <f>IF(D15&gt;0,M15/D15*100,"-")</f>
        <v>0</v>
      </c>
      <c r="O15" s="87">
        <v>0</v>
      </c>
      <c r="P15" s="87">
        <f>SUM(Q15:S15)</f>
        <v>12614</v>
      </c>
      <c r="Q15" s="87">
        <v>4711</v>
      </c>
      <c r="R15" s="87">
        <v>7903</v>
      </c>
      <c r="S15" s="87">
        <v>0</v>
      </c>
      <c r="T15" s="88">
        <f>IF(D15&gt;0,P15/D15*100,"-")</f>
        <v>80.817529472065601</v>
      </c>
      <c r="U15" s="87">
        <v>288</v>
      </c>
      <c r="V15" s="85" t="s">
        <v>263</v>
      </c>
      <c r="W15" s="85"/>
      <c r="X15" s="85"/>
      <c r="Y15" s="85"/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30</v>
      </c>
      <c r="B16" s="86" t="s">
        <v>278</v>
      </c>
      <c r="C16" s="85" t="s">
        <v>279</v>
      </c>
      <c r="D16" s="87">
        <f>+SUM(E16,+I16)</f>
        <v>49035</v>
      </c>
      <c r="E16" s="87">
        <f>+SUM(G16+H16)</f>
        <v>4852</v>
      </c>
      <c r="F16" s="106">
        <f>IF(D16&gt;0,E16/D16*100,"-")</f>
        <v>9.8949729784847555</v>
      </c>
      <c r="G16" s="87">
        <v>4852</v>
      </c>
      <c r="H16" s="87">
        <v>0</v>
      </c>
      <c r="I16" s="87">
        <f>+SUM(K16,+M16,O16+P16)</f>
        <v>44183</v>
      </c>
      <c r="J16" s="88">
        <f>IF(D16&gt;0,I16/D16*100,"-")</f>
        <v>90.105027021515255</v>
      </c>
      <c r="K16" s="87">
        <v>31417</v>
      </c>
      <c r="L16" s="88">
        <f>IF(D16&gt;0,K16/D16*100,"-")</f>
        <v>64.070561843581118</v>
      </c>
      <c r="M16" s="87">
        <v>0</v>
      </c>
      <c r="N16" s="88">
        <f>IF(D16&gt;0,M16/D16*100,"-")</f>
        <v>0</v>
      </c>
      <c r="O16" s="87">
        <v>7646</v>
      </c>
      <c r="P16" s="87">
        <f>SUM(Q16:S16)</f>
        <v>5120</v>
      </c>
      <c r="Q16" s="87">
        <v>0</v>
      </c>
      <c r="R16" s="87">
        <v>5120</v>
      </c>
      <c r="S16" s="87">
        <v>0</v>
      </c>
      <c r="T16" s="88">
        <f>IF(D16&gt;0,P16/D16*100,"-")</f>
        <v>10.44152136229224</v>
      </c>
      <c r="U16" s="87">
        <v>2643</v>
      </c>
      <c r="V16" s="85"/>
      <c r="W16" s="85"/>
      <c r="X16" s="85"/>
      <c r="Y16" s="85" t="s">
        <v>263</v>
      </c>
      <c r="Z16" s="85"/>
      <c r="AA16" s="85"/>
      <c r="AB16" s="85"/>
      <c r="AC16" s="85" t="s">
        <v>263</v>
      </c>
      <c r="AD16" s="184" t="s">
        <v>262</v>
      </c>
    </row>
    <row r="17" spans="1:30" ht="13.5" customHeight="1">
      <c r="A17" s="85" t="s">
        <v>30</v>
      </c>
      <c r="B17" s="86" t="s">
        <v>280</v>
      </c>
      <c r="C17" s="85" t="s">
        <v>281</v>
      </c>
      <c r="D17" s="87">
        <f>+SUM(E17,+I17)</f>
        <v>16473</v>
      </c>
      <c r="E17" s="87">
        <f>+SUM(G17+H17)</f>
        <v>2755</v>
      </c>
      <c r="F17" s="106">
        <f>IF(D17&gt;0,E17/D17*100,"-")</f>
        <v>16.724336793540946</v>
      </c>
      <c r="G17" s="87">
        <v>2755</v>
      </c>
      <c r="H17" s="87">
        <v>0</v>
      </c>
      <c r="I17" s="87">
        <f>+SUM(K17,+M17,O17+P17)</f>
        <v>13718</v>
      </c>
      <c r="J17" s="88">
        <f>IF(D17&gt;0,I17/D17*100,"-")</f>
        <v>83.275663206459043</v>
      </c>
      <c r="K17" s="87">
        <v>1162</v>
      </c>
      <c r="L17" s="88">
        <f>IF(D17&gt;0,K17/D17*100,"-")</f>
        <v>7.0539670976749829</v>
      </c>
      <c r="M17" s="87">
        <v>0</v>
      </c>
      <c r="N17" s="88">
        <f>IF(D17&gt;0,M17/D17*100,"-")</f>
        <v>0</v>
      </c>
      <c r="O17" s="87">
        <v>0</v>
      </c>
      <c r="P17" s="87">
        <f>SUM(Q17:S17)</f>
        <v>12556</v>
      </c>
      <c r="Q17" s="87">
        <v>6236</v>
      </c>
      <c r="R17" s="87">
        <v>6320</v>
      </c>
      <c r="S17" s="87">
        <v>0</v>
      </c>
      <c r="T17" s="88">
        <f>IF(D17&gt;0,P17/D17*100,"-")</f>
        <v>76.221696108784073</v>
      </c>
      <c r="U17" s="87">
        <v>478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30</v>
      </c>
      <c r="B18" s="86" t="s">
        <v>282</v>
      </c>
      <c r="C18" s="85" t="s">
        <v>283</v>
      </c>
      <c r="D18" s="87">
        <f>+SUM(E18,+I18)</f>
        <v>15039</v>
      </c>
      <c r="E18" s="87">
        <f>+SUM(G18+H18)</f>
        <v>1230</v>
      </c>
      <c r="F18" s="106">
        <f>IF(D18&gt;0,E18/D18*100,"-")</f>
        <v>8.1787352882505484</v>
      </c>
      <c r="G18" s="87">
        <v>1230</v>
      </c>
      <c r="H18" s="87">
        <v>0</v>
      </c>
      <c r="I18" s="87">
        <f>+SUM(K18,+M18,O18+P18)</f>
        <v>13809</v>
      </c>
      <c r="J18" s="88">
        <f>IF(D18&gt;0,I18/D18*100,"-")</f>
        <v>91.82126471174945</v>
      </c>
      <c r="K18" s="87">
        <v>0</v>
      </c>
      <c r="L18" s="88">
        <f>IF(D18&gt;0,K18/D18*100,"-")</f>
        <v>0</v>
      </c>
      <c r="M18" s="87">
        <v>0</v>
      </c>
      <c r="N18" s="88">
        <f>IF(D18&gt;0,M18/D18*100,"-")</f>
        <v>0</v>
      </c>
      <c r="O18" s="87">
        <v>0</v>
      </c>
      <c r="P18" s="87">
        <f>SUM(Q18:S18)</f>
        <v>13809</v>
      </c>
      <c r="Q18" s="87">
        <v>6090</v>
      </c>
      <c r="R18" s="87">
        <v>6946</v>
      </c>
      <c r="S18" s="87">
        <v>773</v>
      </c>
      <c r="T18" s="88">
        <f>IF(D18&gt;0,P18/D18*100,"-")</f>
        <v>91.82126471174945</v>
      </c>
      <c r="U18" s="87">
        <v>162</v>
      </c>
      <c r="V18" s="85"/>
      <c r="W18" s="85"/>
      <c r="X18" s="85"/>
      <c r="Y18" s="85" t="s">
        <v>263</v>
      </c>
      <c r="Z18" s="85"/>
      <c r="AA18" s="85"/>
      <c r="AB18" s="85"/>
      <c r="AC18" s="85" t="s">
        <v>263</v>
      </c>
      <c r="AD18" s="184" t="s">
        <v>262</v>
      </c>
    </row>
    <row r="19" spans="1:30" ht="13.5" customHeight="1">
      <c r="A19" s="85" t="s">
        <v>30</v>
      </c>
      <c r="B19" s="86" t="s">
        <v>284</v>
      </c>
      <c r="C19" s="85" t="s">
        <v>285</v>
      </c>
      <c r="D19" s="87">
        <f>+SUM(E19,+I19)</f>
        <v>44530</v>
      </c>
      <c r="E19" s="87">
        <f>+SUM(G19+H19)</f>
        <v>705</v>
      </c>
      <c r="F19" s="106">
        <f>IF(D19&gt;0,E19/D19*100,"-")</f>
        <v>1.5832023355041545</v>
      </c>
      <c r="G19" s="87">
        <v>705</v>
      </c>
      <c r="H19" s="87">
        <v>0</v>
      </c>
      <c r="I19" s="87">
        <f>+SUM(K19,+M19,O19+P19)</f>
        <v>43825</v>
      </c>
      <c r="J19" s="88">
        <f>IF(D19&gt;0,I19/D19*100,"-")</f>
        <v>98.416797664495846</v>
      </c>
      <c r="K19" s="87">
        <v>39354</v>
      </c>
      <c r="L19" s="88">
        <f>IF(D19&gt;0,K19/D19*100,"-")</f>
        <v>88.376375477206381</v>
      </c>
      <c r="M19" s="87">
        <v>0</v>
      </c>
      <c r="N19" s="88">
        <f>IF(D19&gt;0,M19/D19*100,"-")</f>
        <v>0</v>
      </c>
      <c r="O19" s="87">
        <v>3146</v>
      </c>
      <c r="P19" s="87">
        <f>SUM(Q19:S19)</f>
        <v>1325</v>
      </c>
      <c r="Q19" s="87">
        <v>194</v>
      </c>
      <c r="R19" s="87">
        <v>1131</v>
      </c>
      <c r="S19" s="87">
        <v>0</v>
      </c>
      <c r="T19" s="88">
        <f>IF(D19&gt;0,P19/D19*100,"-")</f>
        <v>2.9755221199191557</v>
      </c>
      <c r="U19" s="87">
        <v>2535</v>
      </c>
      <c r="V19" s="85"/>
      <c r="W19" s="85"/>
      <c r="X19" s="85"/>
      <c r="Y19" s="85" t="s">
        <v>263</v>
      </c>
      <c r="Z19" s="85"/>
      <c r="AA19" s="85"/>
      <c r="AB19" s="85"/>
      <c r="AC19" s="85" t="s">
        <v>263</v>
      </c>
      <c r="AD19" s="184" t="s">
        <v>262</v>
      </c>
    </row>
    <row r="20" spans="1:30" ht="13.5" customHeight="1">
      <c r="A20" s="85" t="s">
        <v>30</v>
      </c>
      <c r="B20" s="86" t="s">
        <v>286</v>
      </c>
      <c r="C20" s="85" t="s">
        <v>287</v>
      </c>
      <c r="D20" s="87">
        <f>+SUM(E20,+I20)</f>
        <v>41862</v>
      </c>
      <c r="E20" s="87">
        <f>+SUM(G20+H20)</f>
        <v>3671</v>
      </c>
      <c r="F20" s="106">
        <f>IF(D20&gt;0,E20/D20*100,"-")</f>
        <v>8.7692895704935268</v>
      </c>
      <c r="G20" s="87">
        <v>3671</v>
      </c>
      <c r="H20" s="87">
        <v>0</v>
      </c>
      <c r="I20" s="87">
        <f>+SUM(K20,+M20,O20+P20)</f>
        <v>38191</v>
      </c>
      <c r="J20" s="88">
        <f>IF(D20&gt;0,I20/D20*100,"-")</f>
        <v>91.230710429506473</v>
      </c>
      <c r="K20" s="87">
        <v>2745</v>
      </c>
      <c r="L20" s="88">
        <f>IF(D20&gt;0,K20/D20*100,"-")</f>
        <v>6.5572595671492042</v>
      </c>
      <c r="M20" s="87">
        <v>0</v>
      </c>
      <c r="N20" s="88">
        <f>IF(D20&gt;0,M20/D20*100,"-")</f>
        <v>0</v>
      </c>
      <c r="O20" s="87">
        <v>1501</v>
      </c>
      <c r="P20" s="87">
        <f>SUM(Q20:S20)</f>
        <v>33945</v>
      </c>
      <c r="Q20" s="87">
        <v>15099</v>
      </c>
      <c r="R20" s="87">
        <v>18846</v>
      </c>
      <c r="S20" s="87">
        <v>0</v>
      </c>
      <c r="T20" s="88">
        <f>IF(D20&gt;0,P20/D20*100,"-")</f>
        <v>81.087860111795905</v>
      </c>
      <c r="U20" s="87">
        <v>646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30</v>
      </c>
      <c r="B21" s="86" t="s">
        <v>288</v>
      </c>
      <c r="C21" s="85" t="s">
        <v>289</v>
      </c>
      <c r="D21" s="87">
        <f>+SUM(E21,+I21)</f>
        <v>84060</v>
      </c>
      <c r="E21" s="87">
        <f>+SUM(G21+H21)</f>
        <v>9400</v>
      </c>
      <c r="F21" s="106">
        <f>IF(D21&gt;0,E21/D21*100,"-")</f>
        <v>11.182488698548655</v>
      </c>
      <c r="G21" s="87">
        <v>9400</v>
      </c>
      <c r="H21" s="87">
        <v>0</v>
      </c>
      <c r="I21" s="87">
        <f>+SUM(K21,+M21,O21+P21)</f>
        <v>74660</v>
      </c>
      <c r="J21" s="88">
        <f>IF(D21&gt;0,I21/D21*100,"-")</f>
        <v>88.817511301451347</v>
      </c>
      <c r="K21" s="87">
        <v>13925</v>
      </c>
      <c r="L21" s="88">
        <f>IF(D21&gt;0,K21/D21*100,"-")</f>
        <v>16.565548417796812</v>
      </c>
      <c r="M21" s="87">
        <v>232</v>
      </c>
      <c r="N21" s="88">
        <f>IF(D21&gt;0,M21/D21*100,"-")</f>
        <v>0.27599333809183912</v>
      </c>
      <c r="O21" s="87">
        <v>12952</v>
      </c>
      <c r="P21" s="87">
        <f>SUM(Q21:S21)</f>
        <v>47551</v>
      </c>
      <c r="Q21" s="87">
        <v>7986</v>
      </c>
      <c r="R21" s="87">
        <v>39565</v>
      </c>
      <c r="S21" s="87">
        <v>0</v>
      </c>
      <c r="T21" s="88">
        <f>IF(D21&gt;0,P21/D21*100,"-")</f>
        <v>56.567927670711391</v>
      </c>
      <c r="U21" s="87">
        <v>6177</v>
      </c>
      <c r="V21" s="85" t="s">
        <v>263</v>
      </c>
      <c r="W21" s="85"/>
      <c r="X21" s="85"/>
      <c r="Y21" s="85"/>
      <c r="Z21" s="85"/>
      <c r="AA21" s="85"/>
      <c r="AB21" s="85"/>
      <c r="AC21" s="85" t="s">
        <v>263</v>
      </c>
      <c r="AD21" s="184" t="s">
        <v>262</v>
      </c>
    </row>
    <row r="22" spans="1:30" ht="13.5" customHeight="1">
      <c r="A22" s="85" t="s">
        <v>30</v>
      </c>
      <c r="B22" s="86" t="s">
        <v>290</v>
      </c>
      <c r="C22" s="85" t="s">
        <v>291</v>
      </c>
      <c r="D22" s="87">
        <f>+SUM(E22,+I22)</f>
        <v>5875</v>
      </c>
      <c r="E22" s="87">
        <f>+SUM(G22+H22)</f>
        <v>4</v>
      </c>
      <c r="F22" s="106">
        <f>IF(D22&gt;0,E22/D22*100,"-")</f>
        <v>6.8085106382978725E-2</v>
      </c>
      <c r="G22" s="87">
        <v>4</v>
      </c>
      <c r="H22" s="87">
        <v>0</v>
      </c>
      <c r="I22" s="87">
        <f>+SUM(K22,+M22,O22+P22)</f>
        <v>5871</v>
      </c>
      <c r="J22" s="88">
        <f>IF(D22&gt;0,I22/D22*100,"-")</f>
        <v>99.931914893617019</v>
      </c>
      <c r="K22" s="87">
        <v>3802</v>
      </c>
      <c r="L22" s="88">
        <f>IF(D22&gt;0,K22/D22*100,"-")</f>
        <v>64.714893617021275</v>
      </c>
      <c r="M22" s="87">
        <v>0</v>
      </c>
      <c r="N22" s="88">
        <f>IF(D22&gt;0,M22/D22*100,"-")</f>
        <v>0</v>
      </c>
      <c r="O22" s="87">
        <v>2013</v>
      </c>
      <c r="P22" s="87">
        <f>SUM(Q22:S22)</f>
        <v>56</v>
      </c>
      <c r="Q22" s="87">
        <v>32</v>
      </c>
      <c r="R22" s="87">
        <v>9</v>
      </c>
      <c r="S22" s="87">
        <v>15</v>
      </c>
      <c r="T22" s="88">
        <f>IF(D22&gt;0,P22/D22*100,"-")</f>
        <v>0.95319148936170217</v>
      </c>
      <c r="U22" s="87">
        <v>666</v>
      </c>
      <c r="V22" s="85"/>
      <c r="W22" s="85"/>
      <c r="X22" s="85"/>
      <c r="Y22" s="85" t="s">
        <v>263</v>
      </c>
      <c r="Z22" s="85"/>
      <c r="AA22" s="85"/>
      <c r="AB22" s="85"/>
      <c r="AC22" s="85" t="s">
        <v>263</v>
      </c>
      <c r="AD22" s="184" t="s">
        <v>262</v>
      </c>
    </row>
    <row r="23" spans="1:30" ht="13.5" customHeight="1">
      <c r="A23" s="85" t="s">
        <v>30</v>
      </c>
      <c r="B23" s="86" t="s">
        <v>292</v>
      </c>
      <c r="C23" s="85" t="s">
        <v>293</v>
      </c>
      <c r="D23" s="87">
        <f>+SUM(E23,+I23)</f>
        <v>25777</v>
      </c>
      <c r="E23" s="87">
        <f>+SUM(G23+H23)</f>
        <v>201</v>
      </c>
      <c r="F23" s="106">
        <f>IF(D23&gt;0,E23/D23*100,"-")</f>
        <v>0.77976490669977117</v>
      </c>
      <c r="G23" s="87">
        <v>201</v>
      </c>
      <c r="H23" s="87">
        <v>0</v>
      </c>
      <c r="I23" s="87">
        <f>+SUM(K23,+M23,O23+P23)</f>
        <v>25576</v>
      </c>
      <c r="J23" s="88">
        <f>IF(D23&gt;0,I23/D23*100,"-")</f>
        <v>99.220235093300218</v>
      </c>
      <c r="K23" s="87">
        <v>25346</v>
      </c>
      <c r="L23" s="88">
        <f>IF(D23&gt;0,K23/D23*100,"-")</f>
        <v>98.327966792101478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230</v>
      </c>
      <c r="Q23" s="87">
        <v>121</v>
      </c>
      <c r="R23" s="87">
        <v>109</v>
      </c>
      <c r="S23" s="87">
        <v>0</v>
      </c>
      <c r="T23" s="88">
        <f>IF(D23&gt;0,P23/D23*100,"-")</f>
        <v>0.89226830119874312</v>
      </c>
      <c r="U23" s="87">
        <v>779</v>
      </c>
      <c r="V23" s="85"/>
      <c r="W23" s="85"/>
      <c r="X23" s="85"/>
      <c r="Y23" s="85" t="s">
        <v>263</v>
      </c>
      <c r="Z23" s="85"/>
      <c r="AA23" s="85"/>
      <c r="AB23" s="85"/>
      <c r="AC23" s="85" t="s">
        <v>263</v>
      </c>
      <c r="AD23" s="184" t="s">
        <v>262</v>
      </c>
    </row>
    <row r="24" spans="1:30" ht="13.5" customHeight="1">
      <c r="A24" s="85" t="s">
        <v>30</v>
      </c>
      <c r="B24" s="86" t="s">
        <v>294</v>
      </c>
      <c r="C24" s="85" t="s">
        <v>295</v>
      </c>
      <c r="D24" s="87">
        <f>+SUM(E24,+I24)</f>
        <v>40810</v>
      </c>
      <c r="E24" s="87">
        <f>+SUM(G24+H24)</f>
        <v>1927</v>
      </c>
      <c r="F24" s="106">
        <f>IF(D24&gt;0,E24/D24*100,"-")</f>
        <v>4.7218818916932124</v>
      </c>
      <c r="G24" s="87">
        <v>1927</v>
      </c>
      <c r="H24" s="87">
        <v>0</v>
      </c>
      <c r="I24" s="87">
        <f>+SUM(K24,+M24,O24+P24)</f>
        <v>38883</v>
      </c>
      <c r="J24" s="88">
        <f>IF(D24&gt;0,I24/D24*100,"-")</f>
        <v>95.278118108306785</v>
      </c>
      <c r="K24" s="87">
        <v>28973</v>
      </c>
      <c r="L24" s="88">
        <f>IF(D24&gt;0,K24/D24*100,"-")</f>
        <v>70.99485420240137</v>
      </c>
      <c r="M24" s="87">
        <v>0</v>
      </c>
      <c r="N24" s="88">
        <f>IF(D24&gt;0,M24/D24*100,"-")</f>
        <v>0</v>
      </c>
      <c r="O24" s="87">
        <v>3027</v>
      </c>
      <c r="P24" s="87">
        <f>SUM(Q24:S24)</f>
        <v>6883</v>
      </c>
      <c r="Q24" s="87">
        <v>1583</v>
      </c>
      <c r="R24" s="87">
        <v>5300</v>
      </c>
      <c r="S24" s="87">
        <v>0</v>
      </c>
      <c r="T24" s="88">
        <f>IF(D24&gt;0,P24/D24*100,"-")</f>
        <v>16.865964224454792</v>
      </c>
      <c r="U24" s="87">
        <v>1221</v>
      </c>
      <c r="V24" s="85" t="s">
        <v>263</v>
      </c>
      <c r="W24" s="85"/>
      <c r="X24" s="85"/>
      <c r="Y24" s="85"/>
      <c r="Z24" s="85" t="s">
        <v>263</v>
      </c>
      <c r="AA24" s="85"/>
      <c r="AB24" s="85"/>
      <c r="AC24" s="85"/>
      <c r="AD24" s="184" t="s">
        <v>262</v>
      </c>
    </row>
    <row r="25" spans="1:30" ht="13.5" customHeight="1">
      <c r="A25" s="85" t="s">
        <v>30</v>
      </c>
      <c r="B25" s="86" t="s">
        <v>296</v>
      </c>
      <c r="C25" s="85" t="s">
        <v>297</v>
      </c>
      <c r="D25" s="87">
        <f>+SUM(E25,+I25)</f>
        <v>11064</v>
      </c>
      <c r="E25" s="87">
        <f>+SUM(G25+H25)</f>
        <v>52</v>
      </c>
      <c r="F25" s="106">
        <f>IF(D25&gt;0,E25/D25*100,"-")</f>
        <v>0.46999276934201012</v>
      </c>
      <c r="G25" s="87">
        <v>52</v>
      </c>
      <c r="H25" s="87">
        <v>0</v>
      </c>
      <c r="I25" s="87">
        <f>+SUM(K25,+M25,O25+P25)</f>
        <v>11012</v>
      </c>
      <c r="J25" s="88">
        <f>IF(D25&gt;0,I25/D25*100,"-")</f>
        <v>99.530007230657986</v>
      </c>
      <c r="K25" s="87">
        <v>10818</v>
      </c>
      <c r="L25" s="88">
        <f>IF(D25&gt;0,K25/D25*100,"-")</f>
        <v>97.776572668112792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194</v>
      </c>
      <c r="Q25" s="87">
        <v>127</v>
      </c>
      <c r="R25" s="87">
        <v>67</v>
      </c>
      <c r="S25" s="87">
        <v>0</v>
      </c>
      <c r="T25" s="88">
        <f>IF(D25&gt;0,P25/D25*100,"-")</f>
        <v>1.7534345625451915</v>
      </c>
      <c r="U25" s="87">
        <v>217</v>
      </c>
      <c r="V25" s="85" t="s">
        <v>263</v>
      </c>
      <c r="W25" s="85"/>
      <c r="X25" s="85"/>
      <c r="Y25" s="85"/>
      <c r="Z25" s="85"/>
      <c r="AA25" s="85"/>
      <c r="AB25" s="85"/>
      <c r="AC25" s="85" t="s">
        <v>263</v>
      </c>
      <c r="AD25" s="184" t="s">
        <v>262</v>
      </c>
    </row>
    <row r="26" spans="1:30" ht="13.5" customHeight="1">
      <c r="A26" s="85" t="s">
        <v>30</v>
      </c>
      <c r="B26" s="86" t="s">
        <v>298</v>
      </c>
      <c r="C26" s="85" t="s">
        <v>299</v>
      </c>
      <c r="D26" s="87">
        <f>+SUM(E26,+I26)</f>
        <v>15698</v>
      </c>
      <c r="E26" s="87">
        <f>+SUM(G26+H26)</f>
        <v>91</v>
      </c>
      <c r="F26" s="106">
        <f>IF(D26&gt;0,E26/D26*100,"-")</f>
        <v>0.57969168046884956</v>
      </c>
      <c r="G26" s="87">
        <v>91</v>
      </c>
      <c r="H26" s="87">
        <v>0</v>
      </c>
      <c r="I26" s="87">
        <f>+SUM(K26,+M26,O26+P26)</f>
        <v>15607</v>
      </c>
      <c r="J26" s="88">
        <f>IF(D26&gt;0,I26/D26*100,"-")</f>
        <v>99.420308319531145</v>
      </c>
      <c r="K26" s="87">
        <v>15155</v>
      </c>
      <c r="L26" s="88">
        <f>IF(D26&gt;0,K26/D26*100,"-")</f>
        <v>96.540960631927632</v>
      </c>
      <c r="M26" s="87">
        <v>0</v>
      </c>
      <c r="N26" s="88">
        <f>IF(D26&gt;0,M26/D26*100,"-")</f>
        <v>0</v>
      </c>
      <c r="O26" s="87">
        <v>0</v>
      </c>
      <c r="P26" s="87">
        <f>SUM(Q26:S26)</f>
        <v>452</v>
      </c>
      <c r="Q26" s="87">
        <v>350</v>
      </c>
      <c r="R26" s="87">
        <v>62</v>
      </c>
      <c r="S26" s="87">
        <v>40</v>
      </c>
      <c r="T26" s="88">
        <f>IF(D26&gt;0,P26/D26*100,"-")</f>
        <v>2.8793476876035164</v>
      </c>
      <c r="U26" s="87">
        <v>781</v>
      </c>
      <c r="V26" s="85" t="s">
        <v>263</v>
      </c>
      <c r="W26" s="85"/>
      <c r="X26" s="85"/>
      <c r="Y26" s="85"/>
      <c r="Z26" s="85"/>
      <c r="AA26" s="85"/>
      <c r="AB26" s="85"/>
      <c r="AC26" s="85" t="s">
        <v>263</v>
      </c>
      <c r="AD26" s="184" t="s">
        <v>262</v>
      </c>
    </row>
    <row r="27" spans="1:30" ht="13.5" customHeight="1">
      <c r="A27" s="85" t="s">
        <v>30</v>
      </c>
      <c r="B27" s="86" t="s">
        <v>300</v>
      </c>
      <c r="C27" s="85" t="s">
        <v>301</v>
      </c>
      <c r="D27" s="87">
        <f>+SUM(E27,+I27)</f>
        <v>13675</v>
      </c>
      <c r="E27" s="87">
        <f>+SUM(G27+H27)</f>
        <v>395</v>
      </c>
      <c r="F27" s="106">
        <f>IF(D27&gt;0,E27/D27*100,"-")</f>
        <v>2.8884826325411335</v>
      </c>
      <c r="G27" s="87">
        <v>395</v>
      </c>
      <c r="H27" s="87">
        <v>0</v>
      </c>
      <c r="I27" s="87">
        <f>+SUM(K27,+M27,O27+P27)</f>
        <v>13280</v>
      </c>
      <c r="J27" s="88">
        <f>IF(D27&gt;0,I27/D27*100,"-")</f>
        <v>97.111517367458873</v>
      </c>
      <c r="K27" s="87">
        <v>5503</v>
      </c>
      <c r="L27" s="88">
        <f>IF(D27&gt;0,K27/D27*100,"-")</f>
        <v>40.241316270566728</v>
      </c>
      <c r="M27" s="87">
        <v>0</v>
      </c>
      <c r="N27" s="88">
        <f>IF(D27&gt;0,M27/D27*100,"-")</f>
        <v>0</v>
      </c>
      <c r="O27" s="87">
        <v>2363</v>
      </c>
      <c r="P27" s="87">
        <f>SUM(Q27:S27)</f>
        <v>5414</v>
      </c>
      <c r="Q27" s="87">
        <v>791</v>
      </c>
      <c r="R27" s="87">
        <v>4623</v>
      </c>
      <c r="S27" s="87">
        <v>0</v>
      </c>
      <c r="T27" s="88">
        <f>IF(D27&gt;0,P27/D27*100,"-")</f>
        <v>39.590493601462526</v>
      </c>
      <c r="U27" s="87">
        <v>203</v>
      </c>
      <c r="V27" s="85" t="s">
        <v>263</v>
      </c>
      <c r="W27" s="85"/>
      <c r="X27" s="85"/>
      <c r="Y27" s="85"/>
      <c r="Z27" s="85" t="s">
        <v>263</v>
      </c>
      <c r="AA27" s="85"/>
      <c r="AB27" s="85"/>
      <c r="AC27" s="85"/>
      <c r="AD27" s="184" t="s">
        <v>262</v>
      </c>
    </row>
    <row r="28" spans="1:30" ht="13.5" customHeight="1">
      <c r="A28" s="85" t="s">
        <v>30</v>
      </c>
      <c r="B28" s="86" t="s">
        <v>302</v>
      </c>
      <c r="C28" s="85" t="s">
        <v>303</v>
      </c>
      <c r="D28" s="87">
        <f>+SUM(E28,+I28)</f>
        <v>22662</v>
      </c>
      <c r="E28" s="87">
        <f>+SUM(G28+H28)</f>
        <v>714</v>
      </c>
      <c r="F28" s="106">
        <f>IF(D28&gt;0,E28/D28*100,"-")</f>
        <v>3.1506486629600214</v>
      </c>
      <c r="G28" s="87">
        <v>714</v>
      </c>
      <c r="H28" s="87">
        <v>0</v>
      </c>
      <c r="I28" s="87">
        <f>+SUM(K28,+M28,O28+P28)</f>
        <v>21948</v>
      </c>
      <c r="J28" s="88">
        <f>IF(D28&gt;0,I28/D28*100,"-")</f>
        <v>96.849351337039977</v>
      </c>
      <c r="K28" s="87">
        <v>4580</v>
      </c>
      <c r="L28" s="88">
        <f>IF(D28&gt;0,K28/D28*100,"-")</f>
        <v>20.210043244197333</v>
      </c>
      <c r="M28" s="87">
        <v>0</v>
      </c>
      <c r="N28" s="88">
        <f>IF(D28&gt;0,M28/D28*100,"-")</f>
        <v>0</v>
      </c>
      <c r="O28" s="87">
        <v>3262</v>
      </c>
      <c r="P28" s="87">
        <f>SUM(Q28:S28)</f>
        <v>14106</v>
      </c>
      <c r="Q28" s="87">
        <v>5091</v>
      </c>
      <c r="R28" s="87">
        <v>9015</v>
      </c>
      <c r="S28" s="87">
        <v>0</v>
      </c>
      <c r="T28" s="88">
        <f>IF(D28&gt;0,P28/D28*100,"-")</f>
        <v>62.245168122848824</v>
      </c>
      <c r="U28" s="87">
        <v>300</v>
      </c>
      <c r="V28" s="85" t="s">
        <v>263</v>
      </c>
      <c r="W28" s="85"/>
      <c r="X28" s="85"/>
      <c r="Y28" s="85"/>
      <c r="Z28" s="85" t="s">
        <v>263</v>
      </c>
      <c r="AA28" s="85"/>
      <c r="AB28" s="85"/>
      <c r="AC28" s="85"/>
      <c r="AD28" s="184" t="s">
        <v>262</v>
      </c>
    </row>
    <row r="29" spans="1:30" ht="13.5" customHeight="1">
      <c r="A29" s="85" t="s">
        <v>30</v>
      </c>
      <c r="B29" s="86" t="s">
        <v>304</v>
      </c>
      <c r="C29" s="85" t="s">
        <v>305</v>
      </c>
      <c r="D29" s="87">
        <f>+SUM(E29,+I29)</f>
        <v>8129</v>
      </c>
      <c r="E29" s="87">
        <f>+SUM(G29+H29)</f>
        <v>937</v>
      </c>
      <c r="F29" s="106">
        <f>IF(D29&gt;0,E29/D29*100,"-")</f>
        <v>11.526633042194611</v>
      </c>
      <c r="G29" s="87">
        <v>937</v>
      </c>
      <c r="H29" s="87">
        <v>0</v>
      </c>
      <c r="I29" s="87">
        <f>+SUM(K29,+M29,O29+P29)</f>
        <v>7192</v>
      </c>
      <c r="J29" s="88">
        <f>IF(D29&gt;0,I29/D29*100,"-")</f>
        <v>88.473366957805382</v>
      </c>
      <c r="K29" s="87">
        <v>1239</v>
      </c>
      <c r="L29" s="88">
        <f>IF(D29&gt;0,K29/D29*100,"-")</f>
        <v>15.241727149710913</v>
      </c>
      <c r="M29" s="87">
        <v>0</v>
      </c>
      <c r="N29" s="88">
        <f>IF(D29&gt;0,M29/D29*100,"-")</f>
        <v>0</v>
      </c>
      <c r="O29" s="87">
        <v>0</v>
      </c>
      <c r="P29" s="87">
        <f>SUM(Q29:S29)</f>
        <v>5953</v>
      </c>
      <c r="Q29" s="87">
        <v>1450</v>
      </c>
      <c r="R29" s="87">
        <v>4503</v>
      </c>
      <c r="S29" s="87">
        <v>0</v>
      </c>
      <c r="T29" s="88">
        <f>IF(D29&gt;0,P29/D29*100,"-")</f>
        <v>73.231639808094471</v>
      </c>
      <c r="U29" s="87">
        <v>156</v>
      </c>
      <c r="V29" s="85"/>
      <c r="W29" s="85"/>
      <c r="X29" s="85" t="s">
        <v>263</v>
      </c>
      <c r="Y29" s="85"/>
      <c r="Z29" s="85"/>
      <c r="AA29" s="85"/>
      <c r="AB29" s="85" t="s">
        <v>263</v>
      </c>
      <c r="AC29" s="85"/>
      <c r="AD29" s="184" t="s">
        <v>262</v>
      </c>
    </row>
    <row r="30" spans="1:30" ht="13.5" customHeight="1">
      <c r="A30" s="85" t="s">
        <v>30</v>
      </c>
      <c r="B30" s="86" t="s">
        <v>306</v>
      </c>
      <c r="C30" s="85" t="s">
        <v>307</v>
      </c>
      <c r="D30" s="87">
        <f>+SUM(E30,+I30)</f>
        <v>14959</v>
      </c>
      <c r="E30" s="87">
        <f>+SUM(G30+H30)</f>
        <v>280</v>
      </c>
      <c r="F30" s="106">
        <f>IF(D30&gt;0,E30/D30*100,"-")</f>
        <v>1.8717828731867103</v>
      </c>
      <c r="G30" s="87">
        <v>280</v>
      </c>
      <c r="H30" s="87">
        <v>0</v>
      </c>
      <c r="I30" s="87">
        <f>+SUM(K30,+M30,O30+P30)</f>
        <v>14679</v>
      </c>
      <c r="J30" s="88">
        <f>IF(D30&gt;0,I30/D30*100,"-")</f>
        <v>98.128217126813283</v>
      </c>
      <c r="K30" s="87">
        <v>10956</v>
      </c>
      <c r="L30" s="88">
        <f>IF(D30&gt;0,K30/D30*100,"-")</f>
        <v>73.240189852262844</v>
      </c>
      <c r="M30" s="87">
        <v>0</v>
      </c>
      <c r="N30" s="88">
        <f>IF(D30&gt;0,M30/D30*100,"-")</f>
        <v>0</v>
      </c>
      <c r="O30" s="87">
        <v>1201</v>
      </c>
      <c r="P30" s="87">
        <f>SUM(Q30:S30)</f>
        <v>2522</v>
      </c>
      <c r="Q30" s="87">
        <v>564</v>
      </c>
      <c r="R30" s="87">
        <v>1958</v>
      </c>
      <c r="S30" s="87">
        <v>0</v>
      </c>
      <c r="T30" s="88">
        <f>IF(D30&gt;0,P30/D30*100,"-")</f>
        <v>16.859415736346012</v>
      </c>
      <c r="U30" s="87">
        <v>181</v>
      </c>
      <c r="V30" s="85"/>
      <c r="W30" s="85"/>
      <c r="X30" s="85"/>
      <c r="Y30" s="85" t="s">
        <v>263</v>
      </c>
      <c r="Z30" s="85"/>
      <c r="AA30" s="85"/>
      <c r="AB30" s="85"/>
      <c r="AC30" s="85" t="s">
        <v>263</v>
      </c>
      <c r="AD30" s="184" t="s">
        <v>262</v>
      </c>
    </row>
    <row r="31" spans="1:30" ht="13.5" customHeight="1">
      <c r="A31" s="85" t="s">
        <v>30</v>
      </c>
      <c r="B31" s="86" t="s">
        <v>308</v>
      </c>
      <c r="C31" s="85" t="s">
        <v>309</v>
      </c>
      <c r="D31" s="87">
        <f>+SUM(E31,+I31)</f>
        <v>7605</v>
      </c>
      <c r="E31" s="87">
        <f>+SUM(G31+H31)</f>
        <v>1503</v>
      </c>
      <c r="F31" s="106">
        <f>IF(D31&gt;0,E31/D31*100,"-")</f>
        <v>19.763313609467456</v>
      </c>
      <c r="G31" s="87">
        <v>1503</v>
      </c>
      <c r="H31" s="87">
        <v>0</v>
      </c>
      <c r="I31" s="87">
        <f>+SUM(K31,+M31,O31+P31)</f>
        <v>6102</v>
      </c>
      <c r="J31" s="88">
        <f>IF(D31&gt;0,I31/D31*100,"-")</f>
        <v>80.23668639053254</v>
      </c>
      <c r="K31" s="87">
        <v>0</v>
      </c>
      <c r="L31" s="88">
        <f>IF(D31&gt;0,K31/D31*100,"-")</f>
        <v>0</v>
      </c>
      <c r="M31" s="87">
        <v>0</v>
      </c>
      <c r="N31" s="88">
        <f>IF(D31&gt;0,M31/D31*100,"-")</f>
        <v>0</v>
      </c>
      <c r="O31" s="87">
        <v>0</v>
      </c>
      <c r="P31" s="87">
        <f>SUM(Q31:S31)</f>
        <v>6102</v>
      </c>
      <c r="Q31" s="87">
        <v>0</v>
      </c>
      <c r="R31" s="87">
        <v>5058</v>
      </c>
      <c r="S31" s="87">
        <v>1044</v>
      </c>
      <c r="T31" s="88">
        <f>IF(D31&gt;0,P31/D31*100,"-")</f>
        <v>80.23668639053254</v>
      </c>
      <c r="U31" s="87">
        <v>66</v>
      </c>
      <c r="V31" s="85" t="s">
        <v>263</v>
      </c>
      <c r="W31" s="85"/>
      <c r="X31" s="85"/>
      <c r="Y31" s="85"/>
      <c r="Z31" s="85" t="s">
        <v>263</v>
      </c>
      <c r="AA31" s="85"/>
      <c r="AB31" s="85"/>
      <c r="AC31" s="85"/>
      <c r="AD31" s="184" t="s">
        <v>262</v>
      </c>
    </row>
    <row r="32" spans="1:30" ht="13.5" customHeight="1">
      <c r="A32" s="85" t="s">
        <v>30</v>
      </c>
      <c r="B32" s="86" t="s">
        <v>310</v>
      </c>
      <c r="C32" s="85" t="s">
        <v>311</v>
      </c>
      <c r="D32" s="87">
        <f>+SUM(E32,+I32)</f>
        <v>7260</v>
      </c>
      <c r="E32" s="87">
        <f>+SUM(G32+H32)</f>
        <v>1582</v>
      </c>
      <c r="F32" s="106">
        <f>IF(D32&gt;0,E32/D32*100,"-")</f>
        <v>21.790633608815426</v>
      </c>
      <c r="G32" s="87">
        <v>1582</v>
      </c>
      <c r="H32" s="87">
        <v>0</v>
      </c>
      <c r="I32" s="87">
        <f>+SUM(K32,+M32,O32+P32)</f>
        <v>5678</v>
      </c>
      <c r="J32" s="88">
        <f>IF(D32&gt;0,I32/D32*100,"-")</f>
        <v>78.209366391184574</v>
      </c>
      <c r="K32" s="87">
        <v>0</v>
      </c>
      <c r="L32" s="88">
        <f>IF(D32&gt;0,K32/D32*100,"-")</f>
        <v>0</v>
      </c>
      <c r="M32" s="87">
        <v>0</v>
      </c>
      <c r="N32" s="88">
        <f>IF(D32&gt;0,M32/D32*100,"-")</f>
        <v>0</v>
      </c>
      <c r="O32" s="87">
        <v>0</v>
      </c>
      <c r="P32" s="87">
        <f>SUM(Q32:S32)</f>
        <v>5678</v>
      </c>
      <c r="Q32" s="87">
        <v>1778</v>
      </c>
      <c r="R32" s="87">
        <v>3900</v>
      </c>
      <c r="S32" s="87">
        <v>0</v>
      </c>
      <c r="T32" s="88">
        <f>IF(D32&gt;0,P32/D32*100,"-")</f>
        <v>78.209366391184574</v>
      </c>
      <c r="U32" s="87">
        <v>118</v>
      </c>
      <c r="V32" s="85" t="s">
        <v>263</v>
      </c>
      <c r="W32" s="85"/>
      <c r="X32" s="85"/>
      <c r="Y32" s="85"/>
      <c r="Z32" s="85" t="s">
        <v>263</v>
      </c>
      <c r="AA32" s="85"/>
      <c r="AB32" s="85"/>
      <c r="AC32" s="85"/>
      <c r="AD32" s="184" t="s">
        <v>262</v>
      </c>
    </row>
    <row r="33" spans="1:30" ht="13.5" customHeight="1">
      <c r="A33" s="85" t="s">
        <v>30</v>
      </c>
      <c r="B33" s="86" t="s">
        <v>312</v>
      </c>
      <c r="C33" s="85" t="s">
        <v>313</v>
      </c>
      <c r="D33" s="87">
        <f>+SUM(E33,+I33)</f>
        <v>10584</v>
      </c>
      <c r="E33" s="87">
        <f>+SUM(G33+H33)</f>
        <v>1489</v>
      </c>
      <c r="F33" s="106">
        <f>IF(D33&gt;0,E33/D33*100,"-")</f>
        <v>14.068405139833711</v>
      </c>
      <c r="G33" s="87">
        <v>1489</v>
      </c>
      <c r="H33" s="87">
        <v>0</v>
      </c>
      <c r="I33" s="87">
        <f>+SUM(K33,+M33,O33+P33)</f>
        <v>9095</v>
      </c>
      <c r="J33" s="88">
        <f>IF(D33&gt;0,I33/D33*100,"-")</f>
        <v>85.9315948601663</v>
      </c>
      <c r="K33" s="87">
        <v>2363</v>
      </c>
      <c r="L33" s="88">
        <f>IF(D33&gt;0,K33/D33*100,"-")</f>
        <v>22.32615268329554</v>
      </c>
      <c r="M33" s="87">
        <v>0</v>
      </c>
      <c r="N33" s="88">
        <f>IF(D33&gt;0,M33/D33*100,"-")</f>
        <v>0</v>
      </c>
      <c r="O33" s="87">
        <v>3898</v>
      </c>
      <c r="P33" s="87">
        <f>SUM(Q33:S33)</f>
        <v>2834</v>
      </c>
      <c r="Q33" s="87">
        <v>1128</v>
      </c>
      <c r="R33" s="87">
        <v>1706</v>
      </c>
      <c r="S33" s="87">
        <v>0</v>
      </c>
      <c r="T33" s="88">
        <f>IF(D33&gt;0,P33/D33*100,"-")</f>
        <v>26.776266061980348</v>
      </c>
      <c r="U33" s="87">
        <v>110</v>
      </c>
      <c r="V33" s="85" t="s">
        <v>263</v>
      </c>
      <c r="W33" s="85"/>
      <c r="X33" s="85"/>
      <c r="Y33" s="85"/>
      <c r="Z33" s="85" t="s">
        <v>263</v>
      </c>
      <c r="AA33" s="85"/>
      <c r="AB33" s="85"/>
      <c r="AC33" s="85"/>
      <c r="AD33" s="184" t="s">
        <v>262</v>
      </c>
    </row>
    <row r="34" spans="1:30" ht="13.5" customHeight="1">
      <c r="A34" s="85" t="s">
        <v>30</v>
      </c>
      <c r="B34" s="86" t="s">
        <v>314</v>
      </c>
      <c r="C34" s="85" t="s">
        <v>315</v>
      </c>
      <c r="D34" s="87">
        <f>+SUM(E34,+I34)</f>
        <v>13871</v>
      </c>
      <c r="E34" s="87">
        <f>+SUM(G34+H34)</f>
        <v>2016</v>
      </c>
      <c r="F34" s="106">
        <f>IF(D34&gt;0,E34/D34*100,"-")</f>
        <v>14.533919688558864</v>
      </c>
      <c r="G34" s="87">
        <v>2016</v>
      </c>
      <c r="H34" s="87">
        <v>0</v>
      </c>
      <c r="I34" s="87">
        <f>+SUM(K34,+M34,O34+P34)</f>
        <v>11855</v>
      </c>
      <c r="J34" s="88">
        <f>IF(D34&gt;0,I34/D34*100,"-")</f>
        <v>85.466080311441146</v>
      </c>
      <c r="K34" s="87">
        <v>0</v>
      </c>
      <c r="L34" s="88">
        <f>IF(D34&gt;0,K34/D34*100,"-")</f>
        <v>0</v>
      </c>
      <c r="M34" s="87">
        <v>0</v>
      </c>
      <c r="N34" s="88">
        <f>IF(D34&gt;0,M34/D34*100,"-")</f>
        <v>0</v>
      </c>
      <c r="O34" s="87">
        <v>0</v>
      </c>
      <c r="P34" s="87">
        <f>SUM(Q34:S34)</f>
        <v>11855</v>
      </c>
      <c r="Q34" s="87">
        <v>5046</v>
      </c>
      <c r="R34" s="87">
        <v>6809</v>
      </c>
      <c r="S34" s="87">
        <v>0</v>
      </c>
      <c r="T34" s="88">
        <f>IF(D34&gt;0,P34/D34*100,"-")</f>
        <v>85.466080311441146</v>
      </c>
      <c r="U34" s="87">
        <v>455</v>
      </c>
      <c r="V34" s="85" t="s">
        <v>263</v>
      </c>
      <c r="W34" s="85"/>
      <c r="X34" s="85"/>
      <c r="Y34" s="85"/>
      <c r="Z34" s="85" t="s">
        <v>263</v>
      </c>
      <c r="AA34" s="85"/>
      <c r="AB34" s="85"/>
      <c r="AC34" s="85"/>
      <c r="AD34" s="184" t="s">
        <v>262</v>
      </c>
    </row>
    <row r="35" spans="1:30" ht="13.5" customHeight="1">
      <c r="A35" s="85" t="s">
        <v>30</v>
      </c>
      <c r="B35" s="86" t="s">
        <v>316</v>
      </c>
      <c r="C35" s="85" t="s">
        <v>317</v>
      </c>
      <c r="D35" s="87">
        <f>+SUM(E35,+I35)</f>
        <v>7724</v>
      </c>
      <c r="E35" s="87">
        <f>+SUM(G35+H35)</f>
        <v>995</v>
      </c>
      <c r="F35" s="106">
        <f>IF(D35&gt;0,E35/D35*100,"-")</f>
        <v>12.881926462972555</v>
      </c>
      <c r="G35" s="87">
        <v>995</v>
      </c>
      <c r="H35" s="87">
        <v>0</v>
      </c>
      <c r="I35" s="87">
        <f>+SUM(K35,+M35,O35+P35)</f>
        <v>6729</v>
      </c>
      <c r="J35" s="88">
        <f>IF(D35&gt;0,I35/D35*100,"-")</f>
        <v>87.118073537027456</v>
      </c>
      <c r="K35" s="87">
        <v>1991</v>
      </c>
      <c r="L35" s="88">
        <f>IF(D35&gt;0,K35/D35*100,"-")</f>
        <v>25.77679958570689</v>
      </c>
      <c r="M35" s="87">
        <v>0</v>
      </c>
      <c r="N35" s="88">
        <f>IF(D35&gt;0,M35/D35*100,"-")</f>
        <v>0</v>
      </c>
      <c r="O35" s="87">
        <v>0</v>
      </c>
      <c r="P35" s="87">
        <f>SUM(Q35:S35)</f>
        <v>4738</v>
      </c>
      <c r="Q35" s="87">
        <v>1810</v>
      </c>
      <c r="R35" s="87">
        <v>2928</v>
      </c>
      <c r="S35" s="87">
        <v>0</v>
      </c>
      <c r="T35" s="88">
        <f>IF(D35&gt;0,P35/D35*100,"-")</f>
        <v>61.341273951320559</v>
      </c>
      <c r="U35" s="87">
        <v>60</v>
      </c>
      <c r="V35" s="85" t="s">
        <v>263</v>
      </c>
      <c r="W35" s="85"/>
      <c r="X35" s="85"/>
      <c r="Y35" s="85"/>
      <c r="Z35" s="85" t="s">
        <v>263</v>
      </c>
      <c r="AA35" s="85"/>
      <c r="AB35" s="85"/>
      <c r="AC35" s="85"/>
      <c r="AD35" s="184" t="s">
        <v>262</v>
      </c>
    </row>
    <row r="36" spans="1:30" ht="13.5" customHeight="1">
      <c r="A36" s="85" t="s">
        <v>30</v>
      </c>
      <c r="B36" s="86" t="s">
        <v>318</v>
      </c>
      <c r="C36" s="85" t="s">
        <v>319</v>
      </c>
      <c r="D36" s="87">
        <f>+SUM(E36,+I36)</f>
        <v>10028</v>
      </c>
      <c r="E36" s="87">
        <f>+SUM(G36+H36)</f>
        <v>172</v>
      </c>
      <c r="F36" s="106">
        <f>IF(D36&gt;0,E36/D36*100,"-")</f>
        <v>1.7151974471479856</v>
      </c>
      <c r="G36" s="87">
        <v>172</v>
      </c>
      <c r="H36" s="87">
        <v>0</v>
      </c>
      <c r="I36" s="87">
        <f>+SUM(K36,+M36,O36+P36)</f>
        <v>9856</v>
      </c>
      <c r="J36" s="88">
        <f>IF(D36&gt;0,I36/D36*100,"-")</f>
        <v>98.284802552852014</v>
      </c>
      <c r="K36" s="87">
        <v>0</v>
      </c>
      <c r="L36" s="88">
        <f>IF(D36&gt;0,K36/D36*100,"-")</f>
        <v>0</v>
      </c>
      <c r="M36" s="87">
        <v>0</v>
      </c>
      <c r="N36" s="88">
        <f>IF(D36&gt;0,M36/D36*100,"-")</f>
        <v>0</v>
      </c>
      <c r="O36" s="87">
        <v>0</v>
      </c>
      <c r="P36" s="87">
        <f>SUM(Q36:S36)</f>
        <v>9856</v>
      </c>
      <c r="Q36" s="87">
        <v>3245</v>
      </c>
      <c r="R36" s="87">
        <v>6611</v>
      </c>
      <c r="S36" s="87">
        <v>0</v>
      </c>
      <c r="T36" s="88">
        <f>IF(D36&gt;0,P36/D36*100,"-")</f>
        <v>98.284802552852014</v>
      </c>
      <c r="U36" s="87">
        <v>173</v>
      </c>
      <c r="V36" s="85" t="s">
        <v>263</v>
      </c>
      <c r="W36" s="85"/>
      <c r="X36" s="85"/>
      <c r="Y36" s="85"/>
      <c r="Z36" s="85" t="s">
        <v>263</v>
      </c>
      <c r="AA36" s="85"/>
      <c r="AB36" s="85"/>
      <c r="AC36" s="85"/>
      <c r="AD36" s="184" t="s">
        <v>262</v>
      </c>
    </row>
    <row r="37" spans="1:30" ht="13.5" customHeight="1">
      <c r="A37" s="85"/>
      <c r="B37" s="86"/>
      <c r="C37" s="85"/>
      <c r="D37" s="87"/>
      <c r="E37" s="87"/>
      <c r="F37" s="106"/>
      <c r="G37" s="87"/>
      <c r="H37" s="87"/>
      <c r="I37" s="87"/>
      <c r="J37" s="88"/>
      <c r="K37" s="87"/>
      <c r="L37" s="88"/>
      <c r="M37" s="87"/>
      <c r="N37" s="88"/>
      <c r="O37" s="87"/>
      <c r="P37" s="87"/>
      <c r="Q37" s="87"/>
      <c r="R37" s="87"/>
      <c r="S37" s="87"/>
      <c r="T37" s="88"/>
      <c r="U37" s="87"/>
      <c r="V37" s="85"/>
      <c r="W37" s="85"/>
      <c r="X37" s="85"/>
      <c r="Y37" s="85"/>
      <c r="Z37" s="85"/>
      <c r="AA37" s="85"/>
      <c r="AB37" s="85"/>
      <c r="AC37" s="85"/>
    </row>
    <row r="38" spans="1:30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30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30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30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30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30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30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30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30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30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30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36">
    <sortCondition ref="A8:A36"/>
    <sortCondition ref="B8:B36"/>
    <sortCondition ref="C8:C36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三重県</v>
      </c>
      <c r="B7" s="90" t="str">
        <f>水洗化人口等!B7</f>
        <v>24000</v>
      </c>
      <c r="C7" s="89" t="s">
        <v>198</v>
      </c>
      <c r="D7" s="91">
        <f>SUM(E7,+H7,+K7)</f>
        <v>577292</v>
      </c>
      <c r="E7" s="91">
        <f>SUM(F7:G7)</f>
        <v>9672</v>
      </c>
      <c r="F7" s="91">
        <f>SUM(F$8:F$207)</f>
        <v>5365</v>
      </c>
      <c r="G7" s="91">
        <f>SUM(G$8:G$207)</f>
        <v>4307</v>
      </c>
      <c r="H7" s="91">
        <f>SUM(I7:J7)</f>
        <v>15927</v>
      </c>
      <c r="I7" s="91">
        <f>SUM(I$8:I$207)</f>
        <v>9233</v>
      </c>
      <c r="J7" s="91">
        <f>SUM(J$8:J$207)</f>
        <v>6694</v>
      </c>
      <c r="K7" s="91">
        <f>SUM(L7:M7)</f>
        <v>551693</v>
      </c>
      <c r="L7" s="91">
        <f>SUM(L$8:L$207)</f>
        <v>63378</v>
      </c>
      <c r="M7" s="91">
        <f>SUM(M$8:M$207)</f>
        <v>488315</v>
      </c>
      <c r="N7" s="91">
        <f>SUM(O7,+V7,+AC7)</f>
        <v>577292</v>
      </c>
      <c r="O7" s="91">
        <f>SUM(P7:U7)</f>
        <v>77976</v>
      </c>
      <c r="P7" s="91">
        <f t="shared" ref="P7:U7" si="0">SUM(P$8:P$207)</f>
        <v>76465</v>
      </c>
      <c r="Q7" s="91">
        <f t="shared" si="0"/>
        <v>0</v>
      </c>
      <c r="R7" s="91">
        <f t="shared" si="0"/>
        <v>0</v>
      </c>
      <c r="S7" s="91">
        <f t="shared" si="0"/>
        <v>1511</v>
      </c>
      <c r="T7" s="91">
        <f t="shared" si="0"/>
        <v>0</v>
      </c>
      <c r="U7" s="91">
        <f t="shared" si="0"/>
        <v>0</v>
      </c>
      <c r="V7" s="91">
        <f>SUM(W7:AB7)</f>
        <v>499316</v>
      </c>
      <c r="W7" s="91">
        <f t="shared" ref="W7:AB7" si="1">SUM(W$8:W$207)</f>
        <v>468709</v>
      </c>
      <c r="X7" s="91">
        <f t="shared" si="1"/>
        <v>0</v>
      </c>
      <c r="Y7" s="91">
        <f t="shared" si="1"/>
        <v>0</v>
      </c>
      <c r="Z7" s="91">
        <f t="shared" si="1"/>
        <v>30607</v>
      </c>
      <c r="AA7" s="91">
        <f t="shared" si="1"/>
        <v>0</v>
      </c>
      <c r="AB7" s="91">
        <f t="shared" si="1"/>
        <v>0</v>
      </c>
      <c r="AC7" s="91">
        <f>SUM(AD7:AE7)</f>
        <v>0</v>
      </c>
      <c r="AD7" s="91">
        <f>SUM(AD$8:AD$207)</f>
        <v>0</v>
      </c>
      <c r="AE7" s="91">
        <f>SUM(AE$8:AE$207)</f>
        <v>0</v>
      </c>
      <c r="AF7" s="91">
        <f>SUM(AG7:AI7)</f>
        <v>8891</v>
      </c>
      <c r="AG7" s="91">
        <f>SUM(AG$8:AG$207)</f>
        <v>8891</v>
      </c>
      <c r="AH7" s="91">
        <f>SUM(AH$8:AH$207)</f>
        <v>0</v>
      </c>
      <c r="AI7" s="91">
        <f>SUM(AI$8:AI$207)</f>
        <v>0</v>
      </c>
      <c r="AJ7" s="91">
        <f>SUM(AK7:AS7)</f>
        <v>11786</v>
      </c>
      <c r="AK7" s="91">
        <f t="shared" ref="AK7:AS7" si="2">SUM(AK$8:AK$207)</f>
        <v>2909</v>
      </c>
      <c r="AL7" s="91">
        <f t="shared" si="2"/>
        <v>23</v>
      </c>
      <c r="AM7" s="91">
        <f t="shared" si="2"/>
        <v>4478</v>
      </c>
      <c r="AN7" s="91">
        <f t="shared" si="2"/>
        <v>1672</v>
      </c>
      <c r="AO7" s="91">
        <f t="shared" si="2"/>
        <v>0</v>
      </c>
      <c r="AP7" s="91">
        <f t="shared" si="2"/>
        <v>0</v>
      </c>
      <c r="AQ7" s="91">
        <f t="shared" si="2"/>
        <v>8</v>
      </c>
      <c r="AR7" s="91">
        <f t="shared" si="2"/>
        <v>54</v>
      </c>
      <c r="AS7" s="91">
        <f t="shared" si="2"/>
        <v>2642</v>
      </c>
      <c r="AT7" s="91">
        <f>SUM(AU7:AY7)</f>
        <v>37</v>
      </c>
      <c r="AU7" s="91">
        <f>SUM(AU$8:AU$207)</f>
        <v>37</v>
      </c>
      <c r="AV7" s="91">
        <f>SUM(AV$8:AV$207)</f>
        <v>0</v>
      </c>
      <c r="AW7" s="91">
        <f>SUM(AW$8:AW$207)</f>
        <v>0</v>
      </c>
      <c r="AX7" s="91">
        <f>SUM(AX$8:AX$207)</f>
        <v>0</v>
      </c>
      <c r="AY7" s="91">
        <f>SUM(AY$8:AY$207)</f>
        <v>0</v>
      </c>
      <c r="AZ7" s="91">
        <f>SUM(BA7:BC7)</f>
        <v>695</v>
      </c>
      <c r="BA7" s="91">
        <f>SUM(BA$8:BA$207)</f>
        <v>695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30</v>
      </c>
      <c r="B8" s="96" t="s">
        <v>260</v>
      </c>
      <c r="C8" s="85" t="s">
        <v>261</v>
      </c>
      <c r="D8" s="87">
        <f>SUM(E8,+H8,+K8)</f>
        <v>102338</v>
      </c>
      <c r="E8" s="87">
        <f>SUM(F8:G8)</f>
        <v>0</v>
      </c>
      <c r="F8" s="87">
        <v>0</v>
      </c>
      <c r="G8" s="87">
        <v>0</v>
      </c>
      <c r="H8" s="87">
        <f>SUM(I8:J8)</f>
        <v>0</v>
      </c>
      <c r="I8" s="87">
        <v>0</v>
      </c>
      <c r="J8" s="87">
        <v>0</v>
      </c>
      <c r="K8" s="87">
        <f>SUM(L8:M8)</f>
        <v>102338</v>
      </c>
      <c r="L8" s="87">
        <v>10326</v>
      </c>
      <c r="M8" s="87">
        <v>92012</v>
      </c>
      <c r="N8" s="87">
        <f>SUM(O8,+V8,+AC8)</f>
        <v>102338</v>
      </c>
      <c r="O8" s="87">
        <f>SUM(P8:U8)</f>
        <v>10326</v>
      </c>
      <c r="P8" s="87">
        <v>10326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92012</v>
      </c>
      <c r="W8" s="87">
        <v>92012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0</v>
      </c>
      <c r="AG8" s="87">
        <v>0</v>
      </c>
      <c r="AH8" s="87">
        <v>0</v>
      </c>
      <c r="AI8" s="87">
        <v>0</v>
      </c>
      <c r="AJ8" s="87">
        <f>SUM(AK8:AS8)</f>
        <v>0</v>
      </c>
      <c r="AK8" s="87">
        <v>0</v>
      </c>
      <c r="AL8" s="87">
        <v>0</v>
      </c>
      <c r="AM8" s="87">
        <v>0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217</v>
      </c>
      <c r="BA8" s="87">
        <v>217</v>
      </c>
      <c r="BB8" s="87">
        <v>0</v>
      </c>
      <c r="BC8" s="87">
        <v>0</v>
      </c>
    </row>
    <row r="9" spans="1:55" ht="13.5" customHeight="1">
      <c r="A9" s="98" t="s">
        <v>30</v>
      </c>
      <c r="B9" s="96" t="s">
        <v>264</v>
      </c>
      <c r="C9" s="85" t="s">
        <v>265</v>
      </c>
      <c r="D9" s="87">
        <f>SUM(E9,+H9,+K9)</f>
        <v>56578</v>
      </c>
      <c r="E9" s="87">
        <f>SUM(F9:G9)</f>
        <v>0</v>
      </c>
      <c r="F9" s="87">
        <v>0</v>
      </c>
      <c r="G9" s="87">
        <v>0</v>
      </c>
      <c r="H9" s="87">
        <f>SUM(I9:J9)</f>
        <v>6757</v>
      </c>
      <c r="I9" s="87">
        <v>6757</v>
      </c>
      <c r="J9" s="87">
        <v>0</v>
      </c>
      <c r="K9" s="87">
        <f>SUM(L9:M9)</f>
        <v>49821</v>
      </c>
      <c r="L9" s="87">
        <v>2393</v>
      </c>
      <c r="M9" s="87">
        <v>47428</v>
      </c>
      <c r="N9" s="87">
        <f>SUM(O9,+V9,+AC9)</f>
        <v>56578</v>
      </c>
      <c r="O9" s="87">
        <f>SUM(P9:U9)</f>
        <v>9150</v>
      </c>
      <c r="P9" s="87">
        <v>9150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47428</v>
      </c>
      <c r="W9" s="87">
        <v>47428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1672</v>
      </c>
      <c r="AG9" s="87">
        <v>1672</v>
      </c>
      <c r="AH9" s="87">
        <v>0</v>
      </c>
      <c r="AI9" s="87">
        <v>0</v>
      </c>
      <c r="AJ9" s="87">
        <f>SUM(AK9:AS9)</f>
        <v>1672</v>
      </c>
      <c r="AK9" s="87">
        <v>0</v>
      </c>
      <c r="AL9" s="87">
        <v>0</v>
      </c>
      <c r="AM9" s="87">
        <v>0</v>
      </c>
      <c r="AN9" s="87">
        <v>1672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30</v>
      </c>
      <c r="B10" s="96" t="s">
        <v>266</v>
      </c>
      <c r="C10" s="85" t="s">
        <v>267</v>
      </c>
      <c r="D10" s="87">
        <f>SUM(E10,+H10,+K10)</f>
        <v>32206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32206</v>
      </c>
      <c r="L10" s="87">
        <v>4583</v>
      </c>
      <c r="M10" s="87">
        <v>27623</v>
      </c>
      <c r="N10" s="87">
        <f>SUM(O10,+V10,+AC10)</f>
        <v>32206</v>
      </c>
      <c r="O10" s="87">
        <f>SUM(P10:U10)</f>
        <v>4583</v>
      </c>
      <c r="P10" s="87">
        <v>4583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27623</v>
      </c>
      <c r="W10" s="87">
        <v>27623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698</v>
      </c>
      <c r="AG10" s="87">
        <v>698</v>
      </c>
      <c r="AH10" s="87">
        <v>0</v>
      </c>
      <c r="AI10" s="87">
        <v>0</v>
      </c>
      <c r="AJ10" s="87">
        <f>SUM(AK10:AS10)</f>
        <v>698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5</v>
      </c>
      <c r="AS10" s="87">
        <v>693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30</v>
      </c>
      <c r="B11" s="96" t="s">
        <v>268</v>
      </c>
      <c r="C11" s="85" t="s">
        <v>269</v>
      </c>
      <c r="D11" s="87">
        <f>SUM(E11,+H11,+K11)</f>
        <v>44076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44076</v>
      </c>
      <c r="L11" s="87">
        <v>4731</v>
      </c>
      <c r="M11" s="87">
        <v>39345</v>
      </c>
      <c r="N11" s="87">
        <f>SUM(O11,+V11,+AC11)</f>
        <v>44076</v>
      </c>
      <c r="O11" s="87">
        <f>SUM(P11:U11)</f>
        <v>4731</v>
      </c>
      <c r="P11" s="87">
        <v>4731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39345</v>
      </c>
      <c r="W11" s="87">
        <v>39345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1351</v>
      </c>
      <c r="AG11" s="87">
        <v>1351</v>
      </c>
      <c r="AH11" s="87">
        <v>0</v>
      </c>
      <c r="AI11" s="87">
        <v>0</v>
      </c>
      <c r="AJ11" s="87">
        <f>SUM(AK11:AS11)</f>
        <v>1351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1351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30</v>
      </c>
      <c r="B12" s="96" t="s">
        <v>270</v>
      </c>
      <c r="C12" s="85" t="s">
        <v>271</v>
      </c>
      <c r="D12" s="87">
        <f>SUM(E12,+H12,+K12)</f>
        <v>30395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30395</v>
      </c>
      <c r="L12" s="87">
        <v>2390</v>
      </c>
      <c r="M12" s="87">
        <v>28005</v>
      </c>
      <c r="N12" s="87">
        <f>SUM(O12,+V12,+AC12)</f>
        <v>30395</v>
      </c>
      <c r="O12" s="87">
        <f>SUM(P12:U12)</f>
        <v>2390</v>
      </c>
      <c r="P12" s="87">
        <v>2390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28005</v>
      </c>
      <c r="W12" s="87">
        <v>28005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4</v>
      </c>
      <c r="AG12" s="87">
        <v>4</v>
      </c>
      <c r="AH12" s="87">
        <v>0</v>
      </c>
      <c r="AI12" s="87">
        <v>0</v>
      </c>
      <c r="AJ12" s="87">
        <f>SUM(AK12:AS12)</f>
        <v>4</v>
      </c>
      <c r="AK12" s="87">
        <v>0</v>
      </c>
      <c r="AL12" s="87">
        <v>0</v>
      </c>
      <c r="AM12" s="87">
        <v>4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177</v>
      </c>
      <c r="BA12" s="87">
        <v>177</v>
      </c>
      <c r="BB12" s="87">
        <v>0</v>
      </c>
      <c r="BC12" s="87">
        <v>0</v>
      </c>
    </row>
    <row r="13" spans="1:55" ht="13.5" customHeight="1">
      <c r="A13" s="98" t="s">
        <v>30</v>
      </c>
      <c r="B13" s="96" t="s">
        <v>272</v>
      </c>
      <c r="C13" s="85" t="s">
        <v>273</v>
      </c>
      <c r="D13" s="87">
        <f>SUM(E13,+H13,+K13)</f>
        <v>44908</v>
      </c>
      <c r="E13" s="87">
        <f>SUM(F13:G13)</f>
        <v>0</v>
      </c>
      <c r="F13" s="87">
        <v>0</v>
      </c>
      <c r="G13" s="87">
        <v>0</v>
      </c>
      <c r="H13" s="87">
        <f>SUM(I13:J13)</f>
        <v>93</v>
      </c>
      <c r="I13" s="87">
        <v>93</v>
      </c>
      <c r="J13" s="87">
        <v>0</v>
      </c>
      <c r="K13" s="87">
        <f>SUM(L13:M13)</f>
        <v>44815</v>
      </c>
      <c r="L13" s="87">
        <v>5262</v>
      </c>
      <c r="M13" s="87">
        <v>39553</v>
      </c>
      <c r="N13" s="87">
        <f>SUM(O13,+V13,+AC13)</f>
        <v>44908</v>
      </c>
      <c r="O13" s="87">
        <f>SUM(P13:U13)</f>
        <v>5355</v>
      </c>
      <c r="P13" s="87">
        <v>5355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39553</v>
      </c>
      <c r="W13" s="87">
        <v>39553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2169</v>
      </c>
      <c r="AG13" s="87">
        <v>2169</v>
      </c>
      <c r="AH13" s="87">
        <v>0</v>
      </c>
      <c r="AI13" s="87">
        <v>0</v>
      </c>
      <c r="AJ13" s="87">
        <f>SUM(AK13:AS13)</f>
        <v>2169</v>
      </c>
      <c r="AK13" s="87">
        <v>0</v>
      </c>
      <c r="AL13" s="87">
        <v>0</v>
      </c>
      <c r="AM13" s="87">
        <v>2169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30</v>
      </c>
      <c r="B14" s="96" t="s">
        <v>274</v>
      </c>
      <c r="C14" s="85" t="s">
        <v>275</v>
      </c>
      <c r="D14" s="87">
        <f>SUM(E14,+H14,+K14)</f>
        <v>32118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32118</v>
      </c>
      <c r="L14" s="87">
        <v>1511</v>
      </c>
      <c r="M14" s="87">
        <v>30607</v>
      </c>
      <c r="N14" s="87">
        <f>SUM(O14,+V14,+AC14)</f>
        <v>32118</v>
      </c>
      <c r="O14" s="87">
        <f>SUM(P14:U14)</f>
        <v>1511</v>
      </c>
      <c r="P14" s="87">
        <v>0</v>
      </c>
      <c r="Q14" s="87">
        <v>0</v>
      </c>
      <c r="R14" s="87">
        <v>0</v>
      </c>
      <c r="S14" s="87">
        <v>1511</v>
      </c>
      <c r="T14" s="87">
        <v>0</v>
      </c>
      <c r="U14" s="87">
        <v>0</v>
      </c>
      <c r="V14" s="87">
        <f>SUM(W14:AB14)</f>
        <v>30607</v>
      </c>
      <c r="W14" s="87">
        <v>0</v>
      </c>
      <c r="X14" s="87">
        <v>0</v>
      </c>
      <c r="Y14" s="87">
        <v>0</v>
      </c>
      <c r="Z14" s="87">
        <v>30607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0</v>
      </c>
      <c r="AG14" s="87">
        <v>0</v>
      </c>
      <c r="AH14" s="87">
        <v>0</v>
      </c>
      <c r="AI14" s="87">
        <v>0</v>
      </c>
      <c r="AJ14" s="87">
        <f>SUM(AK14:AS14)</f>
        <v>0</v>
      </c>
      <c r="AK14" s="87">
        <v>0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30</v>
      </c>
      <c r="B15" s="96" t="s">
        <v>276</v>
      </c>
      <c r="C15" s="85" t="s">
        <v>277</v>
      </c>
      <c r="D15" s="87">
        <f>SUM(E15,+H15,+K15)</f>
        <v>13892</v>
      </c>
      <c r="E15" s="87">
        <f>SUM(F15:G15)</f>
        <v>3047</v>
      </c>
      <c r="F15" s="87">
        <v>3047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10845</v>
      </c>
      <c r="L15" s="87">
        <v>0</v>
      </c>
      <c r="M15" s="87">
        <v>10845</v>
      </c>
      <c r="N15" s="87">
        <f>SUM(O15,+V15,+AC15)</f>
        <v>13892</v>
      </c>
      <c r="O15" s="87">
        <f>SUM(P15:U15)</f>
        <v>3047</v>
      </c>
      <c r="P15" s="87">
        <v>3047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10845</v>
      </c>
      <c r="W15" s="87">
        <v>10845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42</v>
      </c>
      <c r="AG15" s="87">
        <v>42</v>
      </c>
      <c r="AH15" s="87">
        <v>0</v>
      </c>
      <c r="AI15" s="87">
        <v>0</v>
      </c>
      <c r="AJ15" s="87">
        <f>SUM(AK15:AS15)</f>
        <v>42</v>
      </c>
      <c r="AK15" s="87">
        <v>0</v>
      </c>
      <c r="AL15" s="87">
        <v>0</v>
      </c>
      <c r="AM15" s="87">
        <v>11</v>
      </c>
      <c r="AN15" s="87">
        <v>0</v>
      </c>
      <c r="AO15" s="87">
        <v>0</v>
      </c>
      <c r="AP15" s="87">
        <v>0</v>
      </c>
      <c r="AQ15" s="87">
        <v>8</v>
      </c>
      <c r="AR15" s="87">
        <v>0</v>
      </c>
      <c r="AS15" s="87">
        <v>23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30</v>
      </c>
      <c r="B16" s="96" t="s">
        <v>278</v>
      </c>
      <c r="C16" s="85" t="s">
        <v>279</v>
      </c>
      <c r="D16" s="87">
        <f>SUM(E16,+H16,+K16)</f>
        <v>16263</v>
      </c>
      <c r="E16" s="87">
        <f>SUM(F16:G16)</f>
        <v>0</v>
      </c>
      <c r="F16" s="87">
        <v>0</v>
      </c>
      <c r="G16" s="87">
        <v>0</v>
      </c>
      <c r="H16" s="87">
        <f>SUM(I16:J16)</f>
        <v>5856</v>
      </c>
      <c r="I16" s="87">
        <v>0</v>
      </c>
      <c r="J16" s="87">
        <v>5856</v>
      </c>
      <c r="K16" s="87">
        <f>SUM(L16:M16)</f>
        <v>10407</v>
      </c>
      <c r="L16" s="87">
        <v>1202</v>
      </c>
      <c r="M16" s="87">
        <v>9205</v>
      </c>
      <c r="N16" s="87">
        <f>SUM(O16,+V16,+AC16)</f>
        <v>16263</v>
      </c>
      <c r="O16" s="87">
        <f>SUM(P16:U16)</f>
        <v>1202</v>
      </c>
      <c r="P16" s="87">
        <v>1202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15061</v>
      </c>
      <c r="W16" s="87">
        <v>15061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447</v>
      </c>
      <c r="AG16" s="87">
        <v>447</v>
      </c>
      <c r="AH16" s="87">
        <v>0</v>
      </c>
      <c r="AI16" s="87">
        <v>0</v>
      </c>
      <c r="AJ16" s="87">
        <f>SUM(AK16:AS16)</f>
        <v>447</v>
      </c>
      <c r="AK16" s="87">
        <v>0</v>
      </c>
      <c r="AL16" s="87">
        <v>0</v>
      </c>
      <c r="AM16" s="87">
        <v>447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30</v>
      </c>
      <c r="B17" s="96" t="s">
        <v>280</v>
      </c>
      <c r="C17" s="85" t="s">
        <v>281</v>
      </c>
      <c r="D17" s="87">
        <f>SUM(E17,+H17,+K17)</f>
        <v>9893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9893</v>
      </c>
      <c r="L17" s="87">
        <v>2029</v>
      </c>
      <c r="M17" s="87">
        <v>7864</v>
      </c>
      <c r="N17" s="87">
        <f>SUM(O17,+V17,+AC17)</f>
        <v>9893</v>
      </c>
      <c r="O17" s="87">
        <f>SUM(P17:U17)</f>
        <v>2029</v>
      </c>
      <c r="P17" s="87">
        <v>2029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7864</v>
      </c>
      <c r="W17" s="87">
        <v>7864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14</v>
      </c>
      <c r="AG17" s="87">
        <v>14</v>
      </c>
      <c r="AH17" s="87">
        <v>0</v>
      </c>
      <c r="AI17" s="87">
        <v>0</v>
      </c>
      <c r="AJ17" s="87">
        <f>SUM(AK17:AS17)</f>
        <v>2043</v>
      </c>
      <c r="AK17" s="87">
        <v>2029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14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47</v>
      </c>
      <c r="BA17" s="87">
        <v>47</v>
      </c>
      <c r="BB17" s="87">
        <v>0</v>
      </c>
      <c r="BC17" s="87">
        <v>0</v>
      </c>
    </row>
    <row r="18" spans="1:55" ht="13.5" customHeight="1">
      <c r="A18" s="98" t="s">
        <v>30</v>
      </c>
      <c r="B18" s="96" t="s">
        <v>282</v>
      </c>
      <c r="C18" s="85" t="s">
        <v>283</v>
      </c>
      <c r="D18" s="87">
        <f>SUM(E18,+H18,+K18)</f>
        <v>12246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12246</v>
      </c>
      <c r="L18" s="87">
        <v>3424</v>
      </c>
      <c r="M18" s="87">
        <v>8822</v>
      </c>
      <c r="N18" s="87">
        <f>SUM(O18,+V18,+AC18)</f>
        <v>12246</v>
      </c>
      <c r="O18" s="87">
        <f>SUM(P18:U18)</f>
        <v>3424</v>
      </c>
      <c r="P18" s="87">
        <v>3424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8822</v>
      </c>
      <c r="W18" s="87">
        <v>8822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228</v>
      </c>
      <c r="AG18" s="87">
        <v>228</v>
      </c>
      <c r="AH18" s="87">
        <v>0</v>
      </c>
      <c r="AI18" s="87">
        <v>0</v>
      </c>
      <c r="AJ18" s="87">
        <f>SUM(AK18:AS18)</f>
        <v>228</v>
      </c>
      <c r="AK18" s="87">
        <v>0</v>
      </c>
      <c r="AL18" s="87">
        <v>0</v>
      </c>
      <c r="AM18" s="87">
        <v>228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30</v>
      </c>
      <c r="B19" s="96" t="s">
        <v>284</v>
      </c>
      <c r="C19" s="85" t="s">
        <v>285</v>
      </c>
      <c r="D19" s="87">
        <f>SUM(E19,+H19,+K19)</f>
        <v>6995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6995</v>
      </c>
      <c r="L19" s="87">
        <v>591</v>
      </c>
      <c r="M19" s="87">
        <v>6404</v>
      </c>
      <c r="N19" s="87">
        <f>SUM(O19,+V19,+AC19)</f>
        <v>6995</v>
      </c>
      <c r="O19" s="87">
        <f>SUM(P19:U19)</f>
        <v>591</v>
      </c>
      <c r="P19" s="87">
        <v>591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6404</v>
      </c>
      <c r="W19" s="87">
        <v>6404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1</v>
      </c>
      <c r="AG19" s="87">
        <v>1</v>
      </c>
      <c r="AH19" s="87">
        <v>0</v>
      </c>
      <c r="AI19" s="87">
        <v>0</v>
      </c>
      <c r="AJ19" s="87">
        <f>SUM(AK19:AS19)</f>
        <v>1</v>
      </c>
      <c r="AK19" s="87">
        <v>0</v>
      </c>
      <c r="AL19" s="87">
        <v>0</v>
      </c>
      <c r="AM19" s="87">
        <v>1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42</v>
      </c>
      <c r="BA19" s="87">
        <v>42</v>
      </c>
      <c r="BB19" s="87">
        <v>0</v>
      </c>
      <c r="BC19" s="87">
        <v>0</v>
      </c>
    </row>
    <row r="20" spans="1:55" ht="13.5" customHeight="1">
      <c r="A20" s="98" t="s">
        <v>30</v>
      </c>
      <c r="B20" s="96" t="s">
        <v>286</v>
      </c>
      <c r="C20" s="85" t="s">
        <v>287</v>
      </c>
      <c r="D20" s="87">
        <f>SUM(E20,+H20,+K20)</f>
        <v>35180</v>
      </c>
      <c r="E20" s="87">
        <f>SUM(F20:G20)</f>
        <v>0</v>
      </c>
      <c r="F20" s="87">
        <v>0</v>
      </c>
      <c r="G20" s="87">
        <v>0</v>
      </c>
      <c r="H20" s="87">
        <f>SUM(I20:J20)</f>
        <v>136</v>
      </c>
      <c r="I20" s="87">
        <v>11</v>
      </c>
      <c r="J20" s="87">
        <v>125</v>
      </c>
      <c r="K20" s="87">
        <f>SUM(L20:M20)</f>
        <v>35044</v>
      </c>
      <c r="L20" s="87">
        <v>9093</v>
      </c>
      <c r="M20" s="87">
        <v>25951</v>
      </c>
      <c r="N20" s="87">
        <f>SUM(O20,+V20,+AC20)</f>
        <v>35180</v>
      </c>
      <c r="O20" s="87">
        <f>SUM(P20:U20)</f>
        <v>9104</v>
      </c>
      <c r="P20" s="87">
        <v>9104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26076</v>
      </c>
      <c r="W20" s="87">
        <v>26076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54</v>
      </c>
      <c r="AG20" s="87">
        <v>54</v>
      </c>
      <c r="AH20" s="87">
        <v>0</v>
      </c>
      <c r="AI20" s="87">
        <v>0</v>
      </c>
      <c r="AJ20" s="87">
        <f>SUM(AK20:AS20)</f>
        <v>54</v>
      </c>
      <c r="AK20" s="87">
        <v>0</v>
      </c>
      <c r="AL20" s="87">
        <v>0</v>
      </c>
      <c r="AM20" s="87">
        <v>14</v>
      </c>
      <c r="AN20" s="87">
        <v>0</v>
      </c>
      <c r="AO20" s="87">
        <v>0</v>
      </c>
      <c r="AP20" s="87">
        <v>0</v>
      </c>
      <c r="AQ20" s="87">
        <v>0</v>
      </c>
      <c r="AR20" s="87">
        <v>40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184</v>
      </c>
      <c r="BA20" s="87">
        <v>184</v>
      </c>
      <c r="BB20" s="87">
        <v>0</v>
      </c>
      <c r="BC20" s="87">
        <v>0</v>
      </c>
    </row>
    <row r="21" spans="1:55" ht="13.5" customHeight="1">
      <c r="A21" s="98" t="s">
        <v>30</v>
      </c>
      <c r="B21" s="96" t="s">
        <v>288</v>
      </c>
      <c r="C21" s="85" t="s">
        <v>289</v>
      </c>
      <c r="D21" s="87">
        <f>SUM(E21,+H21,+K21)</f>
        <v>62383</v>
      </c>
      <c r="E21" s="87">
        <f>SUM(F21:G21)</f>
        <v>1887</v>
      </c>
      <c r="F21" s="87">
        <v>1887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60496</v>
      </c>
      <c r="L21" s="87">
        <v>5409</v>
      </c>
      <c r="M21" s="87">
        <v>55087</v>
      </c>
      <c r="N21" s="87">
        <f>SUM(O21,+V21,+AC21)</f>
        <v>62383</v>
      </c>
      <c r="O21" s="87">
        <f>SUM(P21:U21)</f>
        <v>7296</v>
      </c>
      <c r="P21" s="87">
        <v>7296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55087</v>
      </c>
      <c r="W21" s="87">
        <v>55087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1386</v>
      </c>
      <c r="AG21" s="87">
        <v>1386</v>
      </c>
      <c r="AH21" s="87">
        <v>0</v>
      </c>
      <c r="AI21" s="87">
        <v>0</v>
      </c>
      <c r="AJ21" s="87">
        <f>SUM(AK21:AS21)</f>
        <v>1386</v>
      </c>
      <c r="AK21" s="87">
        <v>0</v>
      </c>
      <c r="AL21" s="87">
        <v>0</v>
      </c>
      <c r="AM21" s="87">
        <v>1386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30</v>
      </c>
      <c r="B22" s="96" t="s">
        <v>290</v>
      </c>
      <c r="C22" s="85" t="s">
        <v>291</v>
      </c>
      <c r="D22" s="87">
        <f>SUM(E22,+H22,+K22)</f>
        <v>1025</v>
      </c>
      <c r="E22" s="87">
        <f>SUM(F22:G22)</f>
        <v>0</v>
      </c>
      <c r="F22" s="87">
        <v>0</v>
      </c>
      <c r="G22" s="87">
        <v>0</v>
      </c>
      <c r="H22" s="87">
        <f>SUM(I22:J22)</f>
        <v>713</v>
      </c>
      <c r="I22" s="87">
        <v>0</v>
      </c>
      <c r="J22" s="87">
        <v>713</v>
      </c>
      <c r="K22" s="87">
        <f>SUM(L22:M22)</f>
        <v>312</v>
      </c>
      <c r="L22" s="87">
        <v>99</v>
      </c>
      <c r="M22" s="87">
        <v>213</v>
      </c>
      <c r="N22" s="87">
        <f>SUM(O22,+V22,+AC22)</f>
        <v>1025</v>
      </c>
      <c r="O22" s="87">
        <f>SUM(P22:U22)</f>
        <v>99</v>
      </c>
      <c r="P22" s="87">
        <v>99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926</v>
      </c>
      <c r="W22" s="87">
        <v>926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0</v>
      </c>
      <c r="AG22" s="87">
        <v>0</v>
      </c>
      <c r="AH22" s="87">
        <v>0</v>
      </c>
      <c r="AI22" s="87">
        <v>0</v>
      </c>
      <c r="AJ22" s="87">
        <f>SUM(AK22:AS22)</f>
        <v>0</v>
      </c>
      <c r="AK22" s="87">
        <v>0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30</v>
      </c>
      <c r="B23" s="96" t="s">
        <v>292</v>
      </c>
      <c r="C23" s="85" t="s">
        <v>293</v>
      </c>
      <c r="D23" s="87">
        <f>SUM(E23,+H23,+K23)</f>
        <v>791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791</v>
      </c>
      <c r="L23" s="87">
        <v>182</v>
      </c>
      <c r="M23" s="87">
        <v>609</v>
      </c>
      <c r="N23" s="87">
        <f>SUM(O23,+V23,+AC23)</f>
        <v>791</v>
      </c>
      <c r="O23" s="87">
        <f>SUM(P23:U23)</f>
        <v>182</v>
      </c>
      <c r="P23" s="87">
        <v>182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609</v>
      </c>
      <c r="W23" s="87">
        <v>609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0</v>
      </c>
      <c r="AG23" s="87">
        <v>0</v>
      </c>
      <c r="AH23" s="87">
        <v>0</v>
      </c>
      <c r="AI23" s="87">
        <v>0</v>
      </c>
      <c r="AJ23" s="87">
        <f>SUM(AK23:AS23)</f>
        <v>0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5</v>
      </c>
      <c r="BA23" s="87">
        <v>5</v>
      </c>
      <c r="BB23" s="87">
        <v>0</v>
      </c>
      <c r="BC23" s="87">
        <v>0</v>
      </c>
    </row>
    <row r="24" spans="1:55" ht="13.5" customHeight="1">
      <c r="A24" s="98" t="s">
        <v>30</v>
      </c>
      <c r="B24" s="96" t="s">
        <v>294</v>
      </c>
      <c r="C24" s="85" t="s">
        <v>295</v>
      </c>
      <c r="D24" s="87">
        <f>SUM(E24,+H24,+K24)</f>
        <v>10223</v>
      </c>
      <c r="E24" s="87">
        <f>SUM(F24:G24)</f>
        <v>0</v>
      </c>
      <c r="F24" s="87">
        <v>0</v>
      </c>
      <c r="G24" s="87">
        <v>0</v>
      </c>
      <c r="H24" s="87">
        <f>SUM(I24:J24)</f>
        <v>2123</v>
      </c>
      <c r="I24" s="87">
        <v>2123</v>
      </c>
      <c r="J24" s="87">
        <v>0</v>
      </c>
      <c r="K24" s="87">
        <f>SUM(L24:M24)</f>
        <v>8100</v>
      </c>
      <c r="L24" s="87">
        <v>0</v>
      </c>
      <c r="M24" s="87">
        <v>8100</v>
      </c>
      <c r="N24" s="87">
        <f>SUM(O24,+V24,+AC24)</f>
        <v>10223</v>
      </c>
      <c r="O24" s="87">
        <f>SUM(P24:U24)</f>
        <v>2123</v>
      </c>
      <c r="P24" s="87">
        <v>2123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8100</v>
      </c>
      <c r="W24" s="87">
        <v>8100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6</v>
      </c>
      <c r="AG24" s="87">
        <v>6</v>
      </c>
      <c r="AH24" s="87">
        <v>0</v>
      </c>
      <c r="AI24" s="87">
        <v>0</v>
      </c>
      <c r="AJ24" s="87">
        <f>SUM(AK24:AS24)</f>
        <v>291</v>
      </c>
      <c r="AK24" s="87">
        <v>291</v>
      </c>
      <c r="AL24" s="87">
        <v>0</v>
      </c>
      <c r="AM24" s="87">
        <v>0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6</v>
      </c>
      <c r="AU24" s="87">
        <v>6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30</v>
      </c>
      <c r="B25" s="96" t="s">
        <v>296</v>
      </c>
      <c r="C25" s="85" t="s">
        <v>297</v>
      </c>
      <c r="D25" s="87">
        <f>SUM(E25,+H25,+K25)</f>
        <v>283</v>
      </c>
      <c r="E25" s="87">
        <f>SUM(F25:G25)</f>
        <v>0</v>
      </c>
      <c r="F25" s="87">
        <v>0</v>
      </c>
      <c r="G25" s="87">
        <v>0</v>
      </c>
      <c r="H25" s="87">
        <f>SUM(I25:J25)</f>
        <v>26</v>
      </c>
      <c r="I25" s="87">
        <v>26</v>
      </c>
      <c r="J25" s="87">
        <v>0</v>
      </c>
      <c r="K25" s="87">
        <f>SUM(L25:M25)</f>
        <v>257</v>
      </c>
      <c r="L25" s="87">
        <v>21</v>
      </c>
      <c r="M25" s="87">
        <v>236</v>
      </c>
      <c r="N25" s="87">
        <f>SUM(O25,+V25,+AC25)</f>
        <v>283</v>
      </c>
      <c r="O25" s="87">
        <f>SUM(P25:U25)</f>
        <v>47</v>
      </c>
      <c r="P25" s="87">
        <v>47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236</v>
      </c>
      <c r="W25" s="87">
        <v>236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0</v>
      </c>
      <c r="AG25" s="87">
        <v>0</v>
      </c>
      <c r="AH25" s="87">
        <v>0</v>
      </c>
      <c r="AI25" s="87">
        <v>0</v>
      </c>
      <c r="AJ25" s="87">
        <f>SUM(AK25:AS25)</f>
        <v>8</v>
      </c>
      <c r="AK25" s="87">
        <v>8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30</v>
      </c>
      <c r="B26" s="96" t="s">
        <v>298</v>
      </c>
      <c r="C26" s="85" t="s">
        <v>299</v>
      </c>
      <c r="D26" s="87">
        <f>SUM(E26,+H26,+K26)</f>
        <v>1119</v>
      </c>
      <c r="E26" s="87">
        <f>SUM(F26:G26)</f>
        <v>0</v>
      </c>
      <c r="F26" s="87">
        <v>0</v>
      </c>
      <c r="G26" s="87">
        <v>0</v>
      </c>
      <c r="H26" s="87">
        <f>SUM(I26:J26)</f>
        <v>223</v>
      </c>
      <c r="I26" s="87">
        <v>223</v>
      </c>
      <c r="J26" s="87">
        <v>0</v>
      </c>
      <c r="K26" s="87">
        <f>SUM(L26:M26)</f>
        <v>896</v>
      </c>
      <c r="L26" s="87">
        <v>0</v>
      </c>
      <c r="M26" s="87">
        <v>896</v>
      </c>
      <c r="N26" s="87">
        <f>SUM(O26,+V26,+AC26)</f>
        <v>1119</v>
      </c>
      <c r="O26" s="87">
        <f>SUM(P26:U26)</f>
        <v>223</v>
      </c>
      <c r="P26" s="87">
        <v>223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896</v>
      </c>
      <c r="W26" s="87">
        <v>896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32</v>
      </c>
      <c r="AG26" s="87">
        <v>32</v>
      </c>
      <c r="AH26" s="87">
        <v>0</v>
      </c>
      <c r="AI26" s="87">
        <v>0</v>
      </c>
      <c r="AJ26" s="87">
        <f>SUM(AK26:AS26)</f>
        <v>32</v>
      </c>
      <c r="AK26" s="87">
        <v>0</v>
      </c>
      <c r="AL26" s="87">
        <v>0</v>
      </c>
      <c r="AM26" s="87">
        <v>0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32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30</v>
      </c>
      <c r="B27" s="96" t="s">
        <v>300</v>
      </c>
      <c r="C27" s="85" t="s">
        <v>301</v>
      </c>
      <c r="D27" s="87">
        <f>SUM(E27,+H27,+K27)</f>
        <v>5593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5593</v>
      </c>
      <c r="L27" s="87">
        <v>567</v>
      </c>
      <c r="M27" s="87">
        <v>5026</v>
      </c>
      <c r="N27" s="87">
        <f>SUM(O27,+V27,+AC27)</f>
        <v>5593</v>
      </c>
      <c r="O27" s="87">
        <f>SUM(P27:U27)</f>
        <v>567</v>
      </c>
      <c r="P27" s="87">
        <v>567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5026</v>
      </c>
      <c r="W27" s="87">
        <v>5026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0</v>
      </c>
      <c r="AG27" s="87">
        <v>0</v>
      </c>
      <c r="AH27" s="87">
        <v>0</v>
      </c>
      <c r="AI27" s="87">
        <v>0</v>
      </c>
      <c r="AJ27" s="87">
        <f>SUM(AK27:AS27)</f>
        <v>0</v>
      </c>
      <c r="AK27" s="87">
        <v>0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30</v>
      </c>
      <c r="B28" s="96" t="s">
        <v>302</v>
      </c>
      <c r="C28" s="85" t="s">
        <v>303</v>
      </c>
      <c r="D28" s="87">
        <f>SUM(E28,+H28,+K28)</f>
        <v>11561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11561</v>
      </c>
      <c r="L28" s="87">
        <v>1303</v>
      </c>
      <c r="M28" s="87">
        <v>10258</v>
      </c>
      <c r="N28" s="87">
        <f>SUM(O28,+V28,+AC28)</f>
        <v>11561</v>
      </c>
      <c r="O28" s="87">
        <f>SUM(P28:U28)</f>
        <v>1303</v>
      </c>
      <c r="P28" s="87">
        <v>1303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10258</v>
      </c>
      <c r="W28" s="87">
        <v>10258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355</v>
      </c>
      <c r="AG28" s="87">
        <v>355</v>
      </c>
      <c r="AH28" s="87">
        <v>0</v>
      </c>
      <c r="AI28" s="87">
        <v>0</v>
      </c>
      <c r="AJ28" s="87">
        <f>SUM(AK28:AS28)</f>
        <v>355</v>
      </c>
      <c r="AK28" s="87">
        <v>0</v>
      </c>
      <c r="AL28" s="87">
        <v>0</v>
      </c>
      <c r="AM28" s="87">
        <v>0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355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30</v>
      </c>
      <c r="B29" s="96" t="s">
        <v>304</v>
      </c>
      <c r="C29" s="85" t="s">
        <v>305</v>
      </c>
      <c r="D29" s="87">
        <f>SUM(E29,+H29,+K29)</f>
        <v>6823</v>
      </c>
      <c r="E29" s="87">
        <f>SUM(F29:G29)</f>
        <v>0</v>
      </c>
      <c r="F29" s="87">
        <v>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6823</v>
      </c>
      <c r="L29" s="87">
        <v>835</v>
      </c>
      <c r="M29" s="87">
        <v>5988</v>
      </c>
      <c r="N29" s="87">
        <f>SUM(O29,+V29,+AC29)</f>
        <v>6823</v>
      </c>
      <c r="O29" s="87">
        <f>SUM(P29:U29)</f>
        <v>835</v>
      </c>
      <c r="P29" s="87">
        <v>835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5988</v>
      </c>
      <c r="W29" s="87">
        <v>5988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12</v>
      </c>
      <c r="AG29" s="87">
        <v>12</v>
      </c>
      <c r="AH29" s="87">
        <v>0</v>
      </c>
      <c r="AI29" s="87">
        <v>0</v>
      </c>
      <c r="AJ29" s="87">
        <f>SUM(AK29:AS29)</f>
        <v>12</v>
      </c>
      <c r="AK29" s="87">
        <v>0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12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30</v>
      </c>
      <c r="B30" s="96" t="s">
        <v>306</v>
      </c>
      <c r="C30" s="85" t="s">
        <v>307</v>
      </c>
      <c r="D30" s="87">
        <f>SUM(E30,+H30,+K30)</f>
        <v>2420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2420</v>
      </c>
      <c r="L30" s="87">
        <v>394</v>
      </c>
      <c r="M30" s="87">
        <v>2026</v>
      </c>
      <c r="N30" s="87">
        <f>SUM(O30,+V30,+AC30)</f>
        <v>2420</v>
      </c>
      <c r="O30" s="87">
        <f>SUM(P30:U30)</f>
        <v>394</v>
      </c>
      <c r="P30" s="87">
        <v>394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2026</v>
      </c>
      <c r="W30" s="87">
        <v>2026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53</v>
      </c>
      <c r="AG30" s="87">
        <v>53</v>
      </c>
      <c r="AH30" s="87">
        <v>0</v>
      </c>
      <c r="AI30" s="87">
        <v>0</v>
      </c>
      <c r="AJ30" s="87">
        <f>SUM(AK30:AS30)</f>
        <v>53</v>
      </c>
      <c r="AK30" s="87">
        <v>0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0</v>
      </c>
      <c r="AR30" s="87">
        <v>1</v>
      </c>
      <c r="AS30" s="87">
        <v>52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30</v>
      </c>
      <c r="B31" s="96" t="s">
        <v>308</v>
      </c>
      <c r="C31" s="85" t="s">
        <v>309</v>
      </c>
      <c r="D31" s="87">
        <f>SUM(E31,+H31,+K31)</f>
        <v>4139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4139</v>
      </c>
      <c r="L31" s="87">
        <v>1145</v>
      </c>
      <c r="M31" s="87">
        <v>2994</v>
      </c>
      <c r="N31" s="87">
        <f>SUM(O31,+V31,+AC31)</f>
        <v>4139</v>
      </c>
      <c r="O31" s="87">
        <f>SUM(P31:U31)</f>
        <v>1145</v>
      </c>
      <c r="P31" s="87">
        <v>1145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2994</v>
      </c>
      <c r="W31" s="87">
        <v>2994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90</v>
      </c>
      <c r="AG31" s="87">
        <v>90</v>
      </c>
      <c r="AH31" s="87">
        <v>0</v>
      </c>
      <c r="AI31" s="87">
        <v>0</v>
      </c>
      <c r="AJ31" s="87">
        <f>SUM(AK31:AS31)</f>
        <v>90</v>
      </c>
      <c r="AK31" s="87">
        <v>0</v>
      </c>
      <c r="AL31" s="87">
        <v>0</v>
      </c>
      <c r="AM31" s="87">
        <v>0</v>
      </c>
      <c r="AN31" s="87">
        <v>0</v>
      </c>
      <c r="AO31" s="87">
        <v>0</v>
      </c>
      <c r="AP31" s="87">
        <v>0</v>
      </c>
      <c r="AQ31" s="87">
        <v>0</v>
      </c>
      <c r="AR31" s="87">
        <v>1</v>
      </c>
      <c r="AS31" s="87">
        <v>89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30</v>
      </c>
      <c r="B32" s="96" t="s">
        <v>310</v>
      </c>
      <c r="C32" s="85" t="s">
        <v>311</v>
      </c>
      <c r="D32" s="87">
        <f>SUM(E32,+H32,+K32)</f>
        <v>5958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5958</v>
      </c>
      <c r="L32" s="87">
        <v>1130</v>
      </c>
      <c r="M32" s="87">
        <v>4828</v>
      </c>
      <c r="N32" s="87">
        <f>SUM(O32,+V32,+AC32)</f>
        <v>5958</v>
      </c>
      <c r="O32" s="87">
        <f>SUM(P32:U32)</f>
        <v>1130</v>
      </c>
      <c r="P32" s="87">
        <v>1130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4828</v>
      </c>
      <c r="W32" s="87">
        <v>4828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10</v>
      </c>
      <c r="AG32" s="87">
        <v>10</v>
      </c>
      <c r="AH32" s="87">
        <v>0</v>
      </c>
      <c r="AI32" s="87">
        <v>0</v>
      </c>
      <c r="AJ32" s="87">
        <f>SUM(AK32:AS32)</f>
        <v>166</v>
      </c>
      <c r="AK32" s="87">
        <v>166</v>
      </c>
      <c r="AL32" s="87">
        <v>0</v>
      </c>
      <c r="AM32" s="87">
        <v>0</v>
      </c>
      <c r="AN32" s="87">
        <v>0</v>
      </c>
      <c r="AO32" s="87">
        <v>0</v>
      </c>
      <c r="AP32" s="87">
        <v>0</v>
      </c>
      <c r="AQ32" s="87">
        <v>0</v>
      </c>
      <c r="AR32" s="87">
        <v>0</v>
      </c>
      <c r="AS32" s="87">
        <v>0</v>
      </c>
      <c r="AT32" s="87">
        <f>SUM(AU32:AY32)</f>
        <v>10</v>
      </c>
      <c r="AU32" s="87">
        <v>10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30</v>
      </c>
      <c r="B33" s="96" t="s">
        <v>312</v>
      </c>
      <c r="C33" s="85" t="s">
        <v>313</v>
      </c>
      <c r="D33" s="87">
        <f>SUM(E33,+H33,+K33)</f>
        <v>4820</v>
      </c>
      <c r="E33" s="87">
        <f>SUM(F33:G33)</f>
        <v>0</v>
      </c>
      <c r="F33" s="87">
        <v>0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4820</v>
      </c>
      <c r="L33" s="87">
        <v>1842</v>
      </c>
      <c r="M33" s="87">
        <v>2978</v>
      </c>
      <c r="N33" s="87">
        <f>SUM(O33,+V33,+AC33)</f>
        <v>4820</v>
      </c>
      <c r="O33" s="87">
        <f>SUM(P33:U33)</f>
        <v>1842</v>
      </c>
      <c r="P33" s="87">
        <v>1842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2978</v>
      </c>
      <c r="W33" s="87">
        <v>2978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7</v>
      </c>
      <c r="AG33" s="87">
        <v>7</v>
      </c>
      <c r="AH33" s="87">
        <v>0</v>
      </c>
      <c r="AI33" s="87">
        <v>0</v>
      </c>
      <c r="AJ33" s="87">
        <f>SUM(AK33:AS33)</f>
        <v>30</v>
      </c>
      <c r="AK33" s="87">
        <v>0</v>
      </c>
      <c r="AL33" s="87">
        <v>23</v>
      </c>
      <c r="AM33" s="87">
        <v>0</v>
      </c>
      <c r="AN33" s="87">
        <v>0</v>
      </c>
      <c r="AO33" s="87">
        <v>0</v>
      </c>
      <c r="AP33" s="87">
        <v>0</v>
      </c>
      <c r="AQ33" s="87">
        <v>0</v>
      </c>
      <c r="AR33" s="87">
        <v>7</v>
      </c>
      <c r="AS33" s="87">
        <v>0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23</v>
      </c>
      <c r="BA33" s="87">
        <v>23</v>
      </c>
      <c r="BB33" s="87">
        <v>0</v>
      </c>
      <c r="BC33" s="87">
        <v>0</v>
      </c>
    </row>
    <row r="34" spans="1:55" ht="13.5" customHeight="1">
      <c r="A34" s="98" t="s">
        <v>30</v>
      </c>
      <c r="B34" s="96" t="s">
        <v>314</v>
      </c>
      <c r="C34" s="85" t="s">
        <v>315</v>
      </c>
      <c r="D34" s="87">
        <f>SUM(E34,+H34,+K34)</f>
        <v>10481</v>
      </c>
      <c r="E34" s="87">
        <f>SUM(F34:G34)</f>
        <v>0</v>
      </c>
      <c r="F34" s="87">
        <v>0</v>
      </c>
      <c r="G34" s="87">
        <v>0</v>
      </c>
      <c r="H34" s="87">
        <f>SUM(I34:J34)</f>
        <v>0</v>
      </c>
      <c r="I34" s="87">
        <v>0</v>
      </c>
      <c r="J34" s="87">
        <v>0</v>
      </c>
      <c r="K34" s="87">
        <f>SUM(L34:M34)</f>
        <v>10481</v>
      </c>
      <c r="L34" s="87">
        <v>2364</v>
      </c>
      <c r="M34" s="87">
        <v>8117</v>
      </c>
      <c r="N34" s="87">
        <f>SUM(O34,+V34,+AC34)</f>
        <v>10481</v>
      </c>
      <c r="O34" s="87">
        <f>SUM(P34:U34)</f>
        <v>2364</v>
      </c>
      <c r="P34" s="87">
        <v>2364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8117</v>
      </c>
      <c r="W34" s="87">
        <v>8117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218</v>
      </c>
      <c r="AG34" s="87">
        <v>218</v>
      </c>
      <c r="AH34" s="87">
        <v>0</v>
      </c>
      <c r="AI34" s="87">
        <v>0</v>
      </c>
      <c r="AJ34" s="87">
        <f>SUM(AK34:AS34)</f>
        <v>218</v>
      </c>
      <c r="AK34" s="87">
        <v>0</v>
      </c>
      <c r="AL34" s="87">
        <v>0</v>
      </c>
      <c r="AM34" s="87">
        <v>218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87">
        <v>0</v>
      </c>
      <c r="AT34" s="87">
        <f>SUM(AU34:AY34)</f>
        <v>0</v>
      </c>
      <c r="AU34" s="87">
        <v>0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>
      <c r="A35" s="98" t="s">
        <v>30</v>
      </c>
      <c r="B35" s="96" t="s">
        <v>316</v>
      </c>
      <c r="C35" s="85" t="s">
        <v>317</v>
      </c>
      <c r="D35" s="87">
        <f>SUM(E35,+H35,+K35)</f>
        <v>4738</v>
      </c>
      <c r="E35" s="87">
        <f>SUM(F35:G35)</f>
        <v>4738</v>
      </c>
      <c r="F35" s="87">
        <v>431</v>
      </c>
      <c r="G35" s="87">
        <v>4307</v>
      </c>
      <c r="H35" s="87">
        <f>SUM(I35:J35)</f>
        <v>0</v>
      </c>
      <c r="I35" s="87">
        <v>0</v>
      </c>
      <c r="J35" s="87">
        <v>0</v>
      </c>
      <c r="K35" s="87">
        <f>SUM(L35:M35)</f>
        <v>0</v>
      </c>
      <c r="L35" s="87">
        <v>0</v>
      </c>
      <c r="M35" s="87">
        <v>0</v>
      </c>
      <c r="N35" s="87">
        <f>SUM(O35,+V35,+AC35)</f>
        <v>4738</v>
      </c>
      <c r="O35" s="87">
        <f>SUM(P35:U35)</f>
        <v>431</v>
      </c>
      <c r="P35" s="87">
        <v>431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4307</v>
      </c>
      <c r="W35" s="87">
        <v>4307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16</v>
      </c>
      <c r="AG35" s="87">
        <v>16</v>
      </c>
      <c r="AH35" s="87">
        <v>0</v>
      </c>
      <c r="AI35" s="87">
        <v>0</v>
      </c>
      <c r="AJ35" s="87">
        <f>SUM(AK35:AS35)</f>
        <v>164</v>
      </c>
      <c r="AK35" s="87">
        <v>156</v>
      </c>
      <c r="AL35" s="87">
        <v>0</v>
      </c>
      <c r="AM35" s="87">
        <v>0</v>
      </c>
      <c r="AN35" s="87">
        <v>0</v>
      </c>
      <c r="AO35" s="87">
        <v>0</v>
      </c>
      <c r="AP35" s="87">
        <v>0</v>
      </c>
      <c r="AQ35" s="87">
        <v>0</v>
      </c>
      <c r="AR35" s="87">
        <v>0</v>
      </c>
      <c r="AS35" s="87">
        <v>8</v>
      </c>
      <c r="AT35" s="87">
        <f>SUM(AU35:AY35)</f>
        <v>8</v>
      </c>
      <c r="AU35" s="87">
        <v>8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30</v>
      </c>
      <c r="B36" s="96" t="s">
        <v>318</v>
      </c>
      <c r="C36" s="85" t="s">
        <v>319</v>
      </c>
      <c r="D36" s="87">
        <f>SUM(E36,+H36,+K36)</f>
        <v>7847</v>
      </c>
      <c r="E36" s="87">
        <f>SUM(F36:G36)</f>
        <v>0</v>
      </c>
      <c r="F36" s="87">
        <v>0</v>
      </c>
      <c r="G36" s="87">
        <v>0</v>
      </c>
      <c r="H36" s="87">
        <f>SUM(I36:J36)</f>
        <v>0</v>
      </c>
      <c r="I36" s="87">
        <v>0</v>
      </c>
      <c r="J36" s="87">
        <v>0</v>
      </c>
      <c r="K36" s="87">
        <f>SUM(L36:M36)</f>
        <v>7847</v>
      </c>
      <c r="L36" s="87">
        <v>552</v>
      </c>
      <c r="M36" s="87">
        <v>7295</v>
      </c>
      <c r="N36" s="87">
        <f>SUM(O36,+V36,+AC36)</f>
        <v>7847</v>
      </c>
      <c r="O36" s="87">
        <f>SUM(P36:U36)</f>
        <v>552</v>
      </c>
      <c r="P36" s="87">
        <v>552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f>SUM(W36:AB36)</f>
        <v>7295</v>
      </c>
      <c r="W36" s="87">
        <v>7295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26</v>
      </c>
      <c r="AG36" s="87">
        <v>26</v>
      </c>
      <c r="AH36" s="87">
        <v>0</v>
      </c>
      <c r="AI36" s="87">
        <v>0</v>
      </c>
      <c r="AJ36" s="87">
        <f>SUM(AK36:AS36)</f>
        <v>272</v>
      </c>
      <c r="AK36" s="87">
        <v>259</v>
      </c>
      <c r="AL36" s="87">
        <v>0</v>
      </c>
      <c r="AM36" s="87">
        <v>0</v>
      </c>
      <c r="AN36" s="87">
        <v>0</v>
      </c>
      <c r="AO36" s="87">
        <v>0</v>
      </c>
      <c r="AP36" s="87">
        <v>0</v>
      </c>
      <c r="AQ36" s="87">
        <v>0</v>
      </c>
      <c r="AR36" s="87">
        <v>0</v>
      </c>
      <c r="AS36" s="87">
        <v>13</v>
      </c>
      <c r="AT36" s="87">
        <f>SUM(AU36:AY36)</f>
        <v>13</v>
      </c>
      <c r="AU36" s="87">
        <v>13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>
      <c r="A37" s="98"/>
      <c r="B37" s="96"/>
      <c r="C37" s="8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36">
    <sortCondition ref="A8:A36"/>
    <sortCondition ref="B8:B36"/>
    <sortCondition ref="C8:C36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35" man="1"/>
    <brk id="31" min="1" max="35" man="1"/>
    <brk id="45" min="1" max="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24000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24201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24202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24203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24204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24205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24207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24208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24209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24210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24211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24212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24214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24215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24216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24303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24324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24341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24343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24344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24441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24442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24443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24461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24470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24471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24472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24543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24561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24562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>
        <f>+水洗化人口等!B37</f>
        <v>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389AAD-3151-4B2B-A660-1CA70A76B18C}"/>
</file>

<file path=customXml/itemProps2.xml><?xml version="1.0" encoding="utf-8"?>
<ds:datastoreItem xmlns:ds="http://schemas.openxmlformats.org/officeDocument/2006/customXml" ds:itemID="{284AB125-5220-4BEE-8704-167F5D6CC0BD}"/>
</file>

<file path=customXml/itemProps3.xml><?xml version="1.0" encoding="utf-8"?>
<ds:datastoreItem xmlns:ds="http://schemas.openxmlformats.org/officeDocument/2006/customXml" ds:itemID="{D3611A2A-8B49-4536-BDF0-DC0EFFF96B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2025-12-26T02:42:13Z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