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19山梨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水洗化人口等!$A$6:$AD$33</definedName>
    <definedName name="_xlnm.Print_Area" localSheetId="2">し尿集計結果!$A$1:$M$37</definedName>
    <definedName name="_xlnm.Print_Area" localSheetId="1">し尿処理状況!$2:$34</definedName>
    <definedName name="_xlnm.Print_Area" localSheetId="0">水洗化人口等!$2:$34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C8" i="2"/>
  <c r="AC9" i="2"/>
  <c r="N9" i="2" s="1"/>
  <c r="AC10" i="2"/>
  <c r="AC11" i="2"/>
  <c r="N11" i="2" s="1"/>
  <c r="AC12" i="2"/>
  <c r="AC13" i="2"/>
  <c r="N13" i="2" s="1"/>
  <c r="AC14" i="2"/>
  <c r="AC15" i="2"/>
  <c r="N15" i="2" s="1"/>
  <c r="AC16" i="2"/>
  <c r="AC17" i="2"/>
  <c r="N17" i="2" s="1"/>
  <c r="AC18" i="2"/>
  <c r="AC19" i="2"/>
  <c r="N19" i="2" s="1"/>
  <c r="AC20" i="2"/>
  <c r="AC21" i="2"/>
  <c r="N21" i="2" s="1"/>
  <c r="AC22" i="2"/>
  <c r="AC23" i="2"/>
  <c r="N23" i="2" s="1"/>
  <c r="AC24" i="2"/>
  <c r="AC25" i="2"/>
  <c r="N25" i="2" s="1"/>
  <c r="AC26" i="2"/>
  <c r="AC27" i="2"/>
  <c r="N27" i="2" s="1"/>
  <c r="AC28" i="2"/>
  <c r="AC29" i="2"/>
  <c r="N29" i="2" s="1"/>
  <c r="AC30" i="2"/>
  <c r="AC31" i="2"/>
  <c r="N31" i="2" s="1"/>
  <c r="AC32" i="2"/>
  <c r="AC33" i="2"/>
  <c r="N33" i="2" s="1"/>
  <c r="AC34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N8" i="2"/>
  <c r="N10" i="2"/>
  <c r="N12" i="2"/>
  <c r="N14" i="2"/>
  <c r="N16" i="2"/>
  <c r="N18" i="2"/>
  <c r="N20" i="2"/>
  <c r="N22" i="2"/>
  <c r="N24" i="2"/>
  <c r="N26" i="2"/>
  <c r="N28" i="2"/>
  <c r="N30" i="2"/>
  <c r="N32" i="2"/>
  <c r="N34" i="2"/>
  <c r="K8" i="2"/>
  <c r="K9" i="2"/>
  <c r="D9" i="2" s="1"/>
  <c r="K10" i="2"/>
  <c r="K11" i="2"/>
  <c r="D11" i="2" s="1"/>
  <c r="K12" i="2"/>
  <c r="K13" i="2"/>
  <c r="D13" i="2" s="1"/>
  <c r="K14" i="2"/>
  <c r="K15" i="2"/>
  <c r="D15" i="2" s="1"/>
  <c r="K16" i="2"/>
  <c r="K17" i="2"/>
  <c r="D17" i="2" s="1"/>
  <c r="K18" i="2"/>
  <c r="K19" i="2"/>
  <c r="D19" i="2" s="1"/>
  <c r="K20" i="2"/>
  <c r="K21" i="2"/>
  <c r="D21" i="2" s="1"/>
  <c r="K22" i="2"/>
  <c r="K23" i="2"/>
  <c r="D23" i="2" s="1"/>
  <c r="K24" i="2"/>
  <c r="K25" i="2"/>
  <c r="D25" i="2" s="1"/>
  <c r="K26" i="2"/>
  <c r="K27" i="2"/>
  <c r="D27" i="2" s="1"/>
  <c r="K28" i="2"/>
  <c r="K29" i="2"/>
  <c r="D29" i="2" s="1"/>
  <c r="K30" i="2"/>
  <c r="K31" i="2"/>
  <c r="D31" i="2" s="1"/>
  <c r="K32" i="2"/>
  <c r="K33" i="2"/>
  <c r="D33" i="2" s="1"/>
  <c r="K34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D26" i="2" s="1"/>
  <c r="H27" i="2"/>
  <c r="H28" i="2"/>
  <c r="H29" i="2"/>
  <c r="H30" i="2"/>
  <c r="H31" i="2"/>
  <c r="H32" i="2"/>
  <c r="H33" i="2"/>
  <c r="H34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D8" i="2"/>
  <c r="D10" i="2"/>
  <c r="D12" i="2"/>
  <c r="D14" i="2"/>
  <c r="D16" i="2"/>
  <c r="D18" i="2"/>
  <c r="D20" i="2"/>
  <c r="D22" i="2"/>
  <c r="D24" i="2"/>
  <c r="D28" i="2"/>
  <c r="D30" i="2"/>
  <c r="D32" i="2"/>
  <c r="D34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I8" i="1"/>
  <c r="D8" i="1" s="1"/>
  <c r="I9" i="1"/>
  <c r="I10" i="1"/>
  <c r="D10" i="1" s="1"/>
  <c r="I11" i="1"/>
  <c r="I12" i="1"/>
  <c r="D12" i="1" s="1"/>
  <c r="I13" i="1"/>
  <c r="I14" i="1"/>
  <c r="D14" i="1" s="1"/>
  <c r="I15" i="1"/>
  <c r="I16" i="1"/>
  <c r="D16" i="1" s="1"/>
  <c r="I17" i="1"/>
  <c r="I18" i="1"/>
  <c r="D18" i="1" s="1"/>
  <c r="I19" i="1"/>
  <c r="I20" i="1"/>
  <c r="D20" i="1" s="1"/>
  <c r="I21" i="1"/>
  <c r="I22" i="1"/>
  <c r="D22" i="1" s="1"/>
  <c r="I23" i="1"/>
  <c r="I24" i="1"/>
  <c r="D24" i="1" s="1"/>
  <c r="I25" i="1"/>
  <c r="I26" i="1"/>
  <c r="D26" i="1" s="1"/>
  <c r="I27" i="1"/>
  <c r="I28" i="1"/>
  <c r="D28" i="1" s="1"/>
  <c r="I29" i="1"/>
  <c r="I30" i="1"/>
  <c r="D30" i="1" s="1"/>
  <c r="I31" i="1"/>
  <c r="I32" i="1"/>
  <c r="D32" i="1" s="1"/>
  <c r="I33" i="1"/>
  <c r="I34" i="1"/>
  <c r="D34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D9" i="1"/>
  <c r="T9" i="1" s="1"/>
  <c r="D11" i="1"/>
  <c r="L11" i="1" s="1"/>
  <c r="D13" i="1"/>
  <c r="F13" i="1" s="1"/>
  <c r="D15" i="1"/>
  <c r="T15" i="1" s="1"/>
  <c r="D17" i="1"/>
  <c r="L17" i="1" s="1"/>
  <c r="D19" i="1"/>
  <c r="L19" i="1" s="1"/>
  <c r="D21" i="1"/>
  <c r="T21" i="1" s="1"/>
  <c r="D23" i="1"/>
  <c r="L23" i="1" s="1"/>
  <c r="D25" i="1"/>
  <c r="L25" i="1" s="1"/>
  <c r="D27" i="1"/>
  <c r="T27" i="1" s="1"/>
  <c r="D29" i="1"/>
  <c r="L29" i="1" s="1"/>
  <c r="D31" i="1"/>
  <c r="L31" i="1" s="1"/>
  <c r="D33" i="1"/>
  <c r="T33" i="1" s="1"/>
  <c r="L30" i="1" l="1"/>
  <c r="T30" i="1"/>
  <c r="N30" i="1"/>
  <c r="J30" i="1"/>
  <c r="F30" i="1"/>
  <c r="T32" i="1"/>
  <c r="N32" i="1"/>
  <c r="J32" i="1"/>
  <c r="F32" i="1"/>
  <c r="L32" i="1"/>
  <c r="T20" i="1"/>
  <c r="N20" i="1"/>
  <c r="J20" i="1"/>
  <c r="F20" i="1"/>
  <c r="L20" i="1"/>
  <c r="T8" i="1"/>
  <c r="N8" i="1"/>
  <c r="J8" i="1"/>
  <c r="F8" i="1"/>
  <c r="L8" i="1"/>
  <c r="L24" i="1"/>
  <c r="T24" i="1"/>
  <c r="N24" i="1"/>
  <c r="J24" i="1"/>
  <c r="F24" i="1"/>
  <c r="L12" i="1"/>
  <c r="T12" i="1"/>
  <c r="N12" i="1"/>
  <c r="J12" i="1"/>
  <c r="F12" i="1"/>
  <c r="L18" i="1"/>
  <c r="T18" i="1"/>
  <c r="N18" i="1"/>
  <c r="J18" i="1"/>
  <c r="F18" i="1"/>
  <c r="T34" i="1"/>
  <c r="N34" i="1"/>
  <c r="J34" i="1"/>
  <c r="F34" i="1"/>
  <c r="L34" i="1"/>
  <c r="T28" i="1"/>
  <c r="N28" i="1"/>
  <c r="J28" i="1"/>
  <c r="F28" i="1"/>
  <c r="L28" i="1"/>
  <c r="T22" i="1"/>
  <c r="N22" i="1"/>
  <c r="J22" i="1"/>
  <c r="F22" i="1"/>
  <c r="L22" i="1"/>
  <c r="T16" i="1"/>
  <c r="N16" i="1"/>
  <c r="J16" i="1"/>
  <c r="F16" i="1"/>
  <c r="L16" i="1"/>
  <c r="T10" i="1"/>
  <c r="N10" i="1"/>
  <c r="J10" i="1"/>
  <c r="F10" i="1"/>
  <c r="L10" i="1"/>
  <c r="T26" i="1"/>
  <c r="N26" i="1"/>
  <c r="J26" i="1"/>
  <c r="F26" i="1"/>
  <c r="L26" i="1"/>
  <c r="T14" i="1"/>
  <c r="N14" i="1"/>
  <c r="J14" i="1"/>
  <c r="F14" i="1"/>
  <c r="L14" i="1"/>
  <c r="F25" i="1"/>
  <c r="J31" i="1"/>
  <c r="J25" i="1"/>
  <c r="J19" i="1"/>
  <c r="J13" i="1"/>
  <c r="N31" i="1"/>
  <c r="N25" i="1"/>
  <c r="N19" i="1"/>
  <c r="N13" i="1"/>
  <c r="T31" i="1"/>
  <c r="T25" i="1"/>
  <c r="T19" i="1"/>
  <c r="T13" i="1"/>
  <c r="L33" i="1"/>
  <c r="L27" i="1"/>
  <c r="L21" i="1"/>
  <c r="L15" i="1"/>
  <c r="L9" i="1"/>
  <c r="F31" i="1"/>
  <c r="F23" i="1"/>
  <c r="J11" i="1"/>
  <c r="N11" i="1"/>
  <c r="T23" i="1"/>
  <c r="T17" i="1"/>
  <c r="T11" i="1"/>
  <c r="F19" i="1"/>
  <c r="F17" i="1"/>
  <c r="J29" i="1"/>
  <c r="N17" i="1"/>
  <c r="L13" i="1"/>
  <c r="F29" i="1"/>
  <c r="F11" i="1"/>
  <c r="J23" i="1"/>
  <c r="N29" i="1"/>
  <c r="F33" i="1"/>
  <c r="F27" i="1"/>
  <c r="F21" i="1"/>
  <c r="F15" i="1"/>
  <c r="F9" i="1"/>
  <c r="J33" i="1"/>
  <c r="J27" i="1"/>
  <c r="J21" i="1"/>
  <c r="J15" i="1"/>
  <c r="J9" i="1"/>
  <c r="N33" i="1"/>
  <c r="N27" i="1"/>
  <c r="N21" i="1"/>
  <c r="N15" i="1"/>
  <c r="N9" i="1"/>
  <c r="J17" i="1"/>
  <c r="N23" i="1"/>
  <c r="T29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<sst xmlns="http://schemas.openxmlformats.org/spreadsheetml/2006/main" count="737" uniqueCount="316">
  <si>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</si>
  <si>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</si>
  <si>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</si>
  <si>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</si>
  <si>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</si>
  <si>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</si>
  <si>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</si>
  <si>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</si>
  <si>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</si>
  <si>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</si>
  <si>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</si>
  <si>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</si>
  <si>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</si>
  <si>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</si>
  <si>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</si>
  <si>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</si>
  <si>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</si>
  <si>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</si>
  <si>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</si>
  <si>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</si>
  <si>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</si>
  <si>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</si>
  <si>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</si>
  <si>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</si>
  <si>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</si>
  <si>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</si>
  <si>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</si>
  <si>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</si>
  <si>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</si>
  <si>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</si>
  <si>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</si>
  <si>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</si>
  <si>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</si>
  <si>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</si>
  <si>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</si>
  <si>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</si>
  <si>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</si>
  <si>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</si>
  <si>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</si>
  <si>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</si>
  <si>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</si>
  <si>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</si>
  <si>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</si>
  <si>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</si>
  <si>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</si>
  <si>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</si>
  <si>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</si>
  <si>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</si>
  <si>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</si>
  <si>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</si>
  <si>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</si>
  <si>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</si>
  <si>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</si>
  <si>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</si>
  <si>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</si>
  <si>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</si>
  <si>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</si>
  <si>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</si>
  <si>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</si>
  <si>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</si>
  <si>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</si>
  <si>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</si>
  <si>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</si>
  <si>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</si>
  <si>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</si>
  <si>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</si>
  <si>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</si>
  <si>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</si>
  <si>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</si>
  <si>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</si>
  <si>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</si>
  <si>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</si>
  <si>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</si>
  <si>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</si>
  <si>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</si>
  <si>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</si>
  <si>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</si>
  <si>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</si>
  <si>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</si>
  <si>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</si>
  <si>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</si>
  <si>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</si>
  <si>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</si>
  <si>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</si>
  <si>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</si>
  <si>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</si>
  <si>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</si>
  <si>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</si>
  <si>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</si>
  <si>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</si>
  <si>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</si>
  <si>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</si>
  <si>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</si>
  <si>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</si>
  <si>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</si>
  <si>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</si>
  <si>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</si>
  <si>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</si>
  <si>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</si>
  <si>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</si>
  <si>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</si>
  <si>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</si>
  <si>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</si>
  <si>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</si>
  <si>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</si>
  <si>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</si>
  <si>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</si>
  <si>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</si>
  <si>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</si>
  <si>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</si>
  <si>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</si>
  <si>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</si>
  <si>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</si>
  <si>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</si>
  <si>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</si>
  <si>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</si>
  <si>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</si>
  <si>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</si>
  <si>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</si>
  <si>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</si>
  <si>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</si>
  <si>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</si>
  <si>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</si>
  <si>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</si>
  <si>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</si>
  <si>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</si>
  <si>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</si>
  <si>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</si>
  <si>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</si>
  <si>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</si>
  <si>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</si>
  <si>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</si>
  <si>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</si>
  <si>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</si>
  <si>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</si>
  <si>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</si>
  <si>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</si>
  <si>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</si>
  <si>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</si>
  <si>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</si>
  <si>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</si>
  <si>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</si>
  <si>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</si>
  <si>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</si>
  <si>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</si>
  <si>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</si>
  <si>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</si>
  <si>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</si>
  <si>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</si>
  <si>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</si>
  <si>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</si>
  <si>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</si>
  <si>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</si>
  <si>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</si>
  <si>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</si>
  <si>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</si>
  <si>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</si>
  <si>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</si>
  <si>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</si>
  <si>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</si>
  <si>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</si>
  <si>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</si>
  <si>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</si>
  <si>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</si>
  <si>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</si>
  <si>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</si>
  <si>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</si>
  <si>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</si>
  <si>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</si>
  <si>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</si>
  <si>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</si>
  <si>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</si>
  <si>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</si>
  <si>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</si>
  <si>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</si>
  <si>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</si>
  <si>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</si>
  <si>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</si>
  <si>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</si>
  <si>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</si>
  <si>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</si>
  <si>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</si>
  <si>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</si>
  <si>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</si>
  <si>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</si>
  <si>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</si>
  <si>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</si>
  <si>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</si>
  <si>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</si>
  <si>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</si>
  <si>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</si>
  <si>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</si>
  <si>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</si>
  <si>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</si>
  <si>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</si>
  <si>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</si>
  <si>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</si>
  <si>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</si>
  <si>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</si>
  <si>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</si>
  <si>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</si>
  <si>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</si>
  <si>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</si>
  <si>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</si>
  <si>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</si>
  <si>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</si>
  <si>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</si>
  <si>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</si>
  <si>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</si>
  <si>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</si>
  <si>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</si>
  <si>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</si>
  <si>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</si>
  <si>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</si>
  <si>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</si>
  <si>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</si>
  <si>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</si>
  <si>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</si>
  <si>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</si>
  <si>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</si>
  <si>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</si>
  <si>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</si>
  <si>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</si>
  <si>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</si>
  <si>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</si>
  <si>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</si>
  <si>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</si>
  <si>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</si>
  <si>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</si>
  <si>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</si>
  <si>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</si>
  <si>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</si>
  <si>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</si>
  <si>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</si>
  <si>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</si>
  <si>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</si>
  <si>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</si>
  <si>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</si>
  <si>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</si>
  <si>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</si>
  <si>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</si>
  <si>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</si>
  <si>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</si>
  <si>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</si>
  <si>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</si>
  <si>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</si>
  <si>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</si>
  <si>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</si>
  <si>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</si>
  <si>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</si>
  <si>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</si>
  <si>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</si>
  <si>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</si>
  <si>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</si>
  <si>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</si>
  <si>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</si>
  <si>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</si>
  <si>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19000</t>
  </si>
  <si>
    <t>水洗化人口等（令和6年度実績）</t>
    <phoneticPr fontId="3"/>
  </si>
  <si>
    <t>し尿処理の状況（令和6年度実績）</t>
    <phoneticPr fontId="3"/>
  </si>
  <si>
    <t>19201</t>
  </si>
  <si>
    <t>甲府市</t>
  </si>
  <si>
    <t/>
  </si>
  <si>
    <t>○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</si>
  <si>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</si>
  <si>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</si>
  <si>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</si>
  <si>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</si>
  <si>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</si>
  <si>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</si>
  <si>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</si>
  <si>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</si>
  <si>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</si>
  <si>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</si>
  <si>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</si>
  <si>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</si>
  <si>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</si>
  <si>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</si>
  <si>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</si>
  <si>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</si>
  <si>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</si>
  <si>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</si>
  <si>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</si>
  <si>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</si>
  <si>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</si>
  <si>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</si>
  <si>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</si>
  <si>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</si>
  <si>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</si>
  <si>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</si>
  <si>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</si>
  <si>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</si>
  <si>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</si>
  <si>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</si>
  <si>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</si>
  <si>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南部町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</si>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</sst>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35</v>
      </c>
      <c r="B7" s="108" t="s">
        <v>257</v>
      </c>
      <c r="C7" s="92" t="s">
        <v>198</v>
      </c>
      <c r="D7" s="93">
        <f>+SUM(E7,+I7)</f>
        <v>801707</v>
      </c>
      <c r="E7" s="93">
        <f>+SUM(G7+H7)</f>
        <v>27789</v>
      </c>
      <c r="F7" s="94">
        <f>IF(D7&gt;0,E7/D7*100,"-")</f>
        <v>3.4662289340120522</v>
      </c>
      <c r="G7" s="93">
        <f>SUM(G$8:G$207)</f>
        <v>27783</v>
      </c>
      <c r="H7" s="93">
        <f>SUM(H$8:H$207)</f>
        <v>6</v>
      </c>
      <c r="I7" s="93">
        <f>+SUM(K7,+M7,O7+P7)</f>
        <v>773918</v>
      </c>
      <c r="J7" s="94">
        <f>IF(D7&gt;0,I7/D7*100,"-")</f>
        <v>96.533771065987949</v>
      </c>
      <c r="K7" s="93">
        <f>SUM(K$8:K$207)</f>
        <v>521321</v>
      </c>
      <c r="L7" s="94">
        <f>IF(D7&gt;0,K7/D7*100,"-")</f>
        <v>65.026374972402635</v>
      </c>
      <c r="M7" s="93">
        <f>SUM(M$8:M$207)</f>
        <v>4505</v>
      </c>
      <c r="N7" s="94">
        <f>IF(D7&gt;0,M7/D7*100,"-")</f>
        <v>0.56192599041794566</v>
      </c>
      <c r="O7" s="91">
        <f>SUM(O$8:O$207)</f>
        <v>14412</v>
      </c>
      <c r="P7" s="93">
        <f>SUM(Q7:S7)</f>
        <v>233680</v>
      </c>
      <c r="Q7" s="93">
        <f>SUM(Q$8:Q$207)</f>
        <v>85512</v>
      </c>
      <c r="R7" s="93">
        <f>SUM(R$8:R$207)</f>
        <v>128299</v>
      </c>
      <c r="S7" s="93">
        <f>SUM(S$8:S$207)</f>
        <v>19869</v>
      </c>
      <c r="T7" s="94">
        <f>IF(D7&gt;0,P7/D7*100,"-")</f>
        <v>29.147805869226538</v>
      </c>
      <c r="U7" s="93">
        <f>SUM(U$8:U$207)</f>
        <v>22639</v>
      </c>
      <c r="V7" s="95">
        <f t="shared" ref="V7:AC7" si="0">COUNTIF(V$8:V$207,"○")</f>
        <v>13</v>
      </c>
      <c r="W7" s="95">
        <f t="shared" si="0"/>
        <v>1</v>
      </c>
      <c r="X7" s="95">
        <f t="shared" si="0"/>
        <v>0</v>
      </c>
      <c r="Y7" s="95">
        <f t="shared" si="0"/>
        <v>13</v>
      </c>
      <c r="Z7" s="95">
        <f t="shared" si="0"/>
        <v>12</v>
      </c>
      <c r="AA7" s="95">
        <f t="shared" si="0"/>
        <v>1</v>
      </c>
      <c r="AB7" s="95">
        <f t="shared" si="0"/>
        <v>1</v>
      </c>
      <c r="AC7" s="95">
        <f t="shared" si="0"/>
        <v>13</v>
      </c>
    </row>
    <row r="8" spans="1:31" ht="13.5" customHeight="1">
      <c r="A8" s="85" t="s">
        <v>35</v>
      </c>
      <c r="B8" s="86" t="s">
        <v>260</v>
      </c>
      <c r="C8" s="85" t="s">
        <v>261</v>
      </c>
      <c r="D8" s="87">
        <f>+SUM(E8,+I8)</f>
        <v>183906</v>
      </c>
      <c r="E8" s="87">
        <f>+SUM(G8+H8)</f>
        <v>358</v>
      </c>
      <c r="F8" s="106">
        <f>IF(D8&gt;0,E8/D8*100,"-")</f>
        <v>0.19466466564440529</v>
      </c>
      <c r="G8" s="87">
        <v>358</v>
      </c>
      <c r="H8" s="87">
        <v>0</v>
      </c>
      <c r="I8" s="87">
        <f>+SUM(K8,+M8,O8+P8)</f>
        <v>183548</v>
      </c>
      <c r="J8" s="88">
        <f>IF(D8&gt;0,I8/D8*100,"-")</f>
        <v>99.80533533435559</v>
      </c>
      <c r="K8" s="87">
        <v>176477</v>
      </c>
      <c r="L8" s="88">
        <f>IF(D8&gt;0,K8/D8*100,"-")</f>
        <v>95.960436309853947</v>
      </c>
      <c r="M8" s="87">
        <v>0</v>
      </c>
      <c r="N8" s="88">
        <f>IF(D8&gt;0,M8/D8*100,"-")</f>
        <v>0</v>
      </c>
      <c r="O8" s="87">
        <v>184</v>
      </c>
      <c r="P8" s="87">
        <f>SUM(Q8:S8)</f>
        <v>6887</v>
      </c>
      <c r="Q8" s="87">
        <v>2595</v>
      </c>
      <c r="R8" s="87">
        <v>4292</v>
      </c>
      <c r="S8" s="87">
        <v>0</v>
      </c>
      <c r="T8" s="88">
        <f>IF(D8&gt;0,P8/D8*100,"-")</f>
        <v>3.7448479114330149</v>
      </c>
      <c r="U8" s="87">
        <v>7395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35</v>
      </c>
      <c r="B9" s="86" t="s">
        <v>264</v>
      </c>
      <c r="C9" s="85" t="s">
        <v>265</v>
      </c>
      <c r="D9" s="87">
        <f>+SUM(E9,+I9)</f>
        <v>46421</v>
      </c>
      <c r="E9" s="87">
        <f>+SUM(G9+H9)</f>
        <v>5510</v>
      </c>
      <c r="F9" s="106">
        <f>IF(D9&gt;0,E9/D9*100,"-")</f>
        <v>11.869627970099739</v>
      </c>
      <c r="G9" s="87">
        <v>5510</v>
      </c>
      <c r="H9" s="87">
        <v>0</v>
      </c>
      <c r="I9" s="87">
        <f>+SUM(K9,+M9,O9+P9)</f>
        <v>40911</v>
      </c>
      <c r="J9" s="88">
        <f>IF(D9&gt;0,I9/D9*100,"-")</f>
        <v>88.130372029900258</v>
      </c>
      <c r="K9" s="87">
        <v>20412</v>
      </c>
      <c r="L9" s="88">
        <f>IF(D9&gt;0,K9/D9*100,"-")</f>
        <v>43.971478425712505</v>
      </c>
      <c r="M9" s="87">
        <v>0</v>
      </c>
      <c r="N9" s="88">
        <f>IF(D9&gt;0,M9/D9*100,"-")</f>
        <v>0</v>
      </c>
      <c r="O9" s="87">
        <v>0</v>
      </c>
      <c r="P9" s="87">
        <f>SUM(Q9:S9)</f>
        <v>20499</v>
      </c>
      <c r="Q9" s="87">
        <v>4796</v>
      </c>
      <c r="R9" s="87">
        <v>15703</v>
      </c>
      <c r="S9" s="87">
        <v>0</v>
      </c>
      <c r="T9" s="88">
        <f>IF(D9&gt;0,P9/D9*100,"-")</f>
        <v>44.15889360418776</v>
      </c>
      <c r="U9" s="87">
        <v>925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35</v>
      </c>
      <c r="B10" s="86" t="s">
        <v>266</v>
      </c>
      <c r="C10" s="85" t="s">
        <v>267</v>
      </c>
      <c r="D10" s="87">
        <f>+SUM(E10,+I10)</f>
        <v>28579</v>
      </c>
      <c r="E10" s="87">
        <f>+SUM(G10+H10)</f>
        <v>3028</v>
      </c>
      <c r="F10" s="106">
        <f>IF(D10&gt;0,E10/D10*100,"-")</f>
        <v>10.595192274047378</v>
      </c>
      <c r="G10" s="87">
        <v>3028</v>
      </c>
      <c r="H10" s="87">
        <v>0</v>
      </c>
      <c r="I10" s="87">
        <f>+SUM(K10,+M10,O10+P10)</f>
        <v>25551</v>
      </c>
      <c r="J10" s="88">
        <f>IF(D10&gt;0,I10/D10*100,"-")</f>
        <v>89.404807725952622</v>
      </c>
      <c r="K10" s="87">
        <v>5222</v>
      </c>
      <c r="L10" s="88">
        <f>IF(D10&gt;0,K10/D10*100,"-")</f>
        <v>18.272157878162286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20329</v>
      </c>
      <c r="Q10" s="87">
        <v>12060</v>
      </c>
      <c r="R10" s="87">
        <v>8269</v>
      </c>
      <c r="S10" s="87">
        <v>0</v>
      </c>
      <c r="T10" s="88">
        <f>IF(D10&gt;0,P10/D10*100,"-")</f>
        <v>71.132649847790333</v>
      </c>
      <c r="U10" s="87">
        <v>727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35</v>
      </c>
      <c r="B11" s="86" t="s">
        <v>268</v>
      </c>
      <c r="C11" s="85" t="s">
        <v>269</v>
      </c>
      <c r="D11" s="87">
        <f>+SUM(E11,+I11)</f>
        <v>32773</v>
      </c>
      <c r="E11" s="87">
        <f>+SUM(G11+H11)</f>
        <v>258</v>
      </c>
      <c r="F11" s="106">
        <f>IF(D11&gt;0,E11/D11*100,"-")</f>
        <v>0.78723339334208031</v>
      </c>
      <c r="G11" s="87">
        <v>258</v>
      </c>
      <c r="H11" s="87">
        <v>0</v>
      </c>
      <c r="I11" s="87">
        <f>+SUM(K11,+M11,O11+P11)</f>
        <v>32515</v>
      </c>
      <c r="J11" s="88">
        <f>IF(D11&gt;0,I11/D11*100,"-")</f>
        <v>99.212766606657922</v>
      </c>
      <c r="K11" s="87">
        <v>15828</v>
      </c>
      <c r="L11" s="88">
        <f>IF(D11&gt;0,K11/D11*100,"-")</f>
        <v>48.295853293869953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16687</v>
      </c>
      <c r="Q11" s="87">
        <v>9778</v>
      </c>
      <c r="R11" s="87">
        <v>6909</v>
      </c>
      <c r="S11" s="87">
        <v>0</v>
      </c>
      <c r="T11" s="88">
        <f>IF(D11&gt;0,P11/D11*100,"-")</f>
        <v>50.916913312787969</v>
      </c>
      <c r="U11" s="87">
        <v>324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35</v>
      </c>
      <c r="B12" s="86" t="s">
        <v>270</v>
      </c>
      <c r="C12" s="85" t="s">
        <v>271</v>
      </c>
      <c r="D12" s="87">
        <f>+SUM(E12,+I12)</f>
        <v>21398</v>
      </c>
      <c r="E12" s="87">
        <f>+SUM(G12+H12)</f>
        <v>1082</v>
      </c>
      <c r="F12" s="106">
        <f>IF(D12&gt;0,E12/D12*100,"-")</f>
        <v>5.0565473408729789</v>
      </c>
      <c r="G12" s="87">
        <v>1082</v>
      </c>
      <c r="H12" s="87">
        <v>0</v>
      </c>
      <c r="I12" s="87">
        <f>+SUM(K12,+M12,O12+P12)</f>
        <v>20316</v>
      </c>
      <c r="J12" s="88">
        <f>IF(D12&gt;0,I12/D12*100,"-")</f>
        <v>94.943452659127018</v>
      </c>
      <c r="K12" s="87">
        <v>2846</v>
      </c>
      <c r="L12" s="88">
        <f>IF(D12&gt;0,K12/D12*100,"-")</f>
        <v>13.300308440041125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17470</v>
      </c>
      <c r="Q12" s="87">
        <v>11061</v>
      </c>
      <c r="R12" s="87">
        <v>6409</v>
      </c>
      <c r="S12" s="87">
        <v>0</v>
      </c>
      <c r="T12" s="88">
        <f>IF(D12&gt;0,P12/D12*100,"-")</f>
        <v>81.643144219085897</v>
      </c>
      <c r="U12" s="87">
        <v>348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35</v>
      </c>
      <c r="B13" s="86" t="s">
        <v>272</v>
      </c>
      <c r="C13" s="85" t="s">
        <v>273</v>
      </c>
      <c r="D13" s="87">
        <f>+SUM(E13,+I13)</f>
        <v>27858</v>
      </c>
      <c r="E13" s="87">
        <f>+SUM(G13+H13)</f>
        <v>209</v>
      </c>
      <c r="F13" s="106">
        <f>IF(D13&gt;0,E13/D13*100,"-")</f>
        <v>0.75023332615406702</v>
      </c>
      <c r="G13" s="87">
        <v>209</v>
      </c>
      <c r="H13" s="87">
        <v>0</v>
      </c>
      <c r="I13" s="87">
        <f>+SUM(K13,+M13,O13+P13)</f>
        <v>27649</v>
      </c>
      <c r="J13" s="88">
        <f>IF(D13&gt;0,I13/D13*100,"-")</f>
        <v>99.249766673845926</v>
      </c>
      <c r="K13" s="87">
        <v>17978</v>
      </c>
      <c r="L13" s="88">
        <f>IF(D13&gt;0,K13/D13*100,"-")</f>
        <v>64.534424581807741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9671</v>
      </c>
      <c r="Q13" s="87">
        <v>3479</v>
      </c>
      <c r="R13" s="87">
        <v>6192</v>
      </c>
      <c r="S13" s="87">
        <v>0</v>
      </c>
      <c r="T13" s="88">
        <f>IF(D13&gt;0,P13/D13*100,"-")</f>
        <v>34.715342092038192</v>
      </c>
      <c r="U13" s="87">
        <v>684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35</v>
      </c>
      <c r="B14" s="86" t="s">
        <v>274</v>
      </c>
      <c r="C14" s="85" t="s">
        <v>275</v>
      </c>
      <c r="D14" s="87">
        <f>+SUM(E14,+I14)</f>
        <v>71695</v>
      </c>
      <c r="E14" s="87">
        <f>+SUM(G14+H14)</f>
        <v>1057</v>
      </c>
      <c r="F14" s="106">
        <f>IF(D14&gt;0,E14/D14*100,"-")</f>
        <v>1.4743008578004044</v>
      </c>
      <c r="G14" s="87">
        <v>1057</v>
      </c>
      <c r="H14" s="87">
        <v>0</v>
      </c>
      <c r="I14" s="87">
        <f>+SUM(K14,+M14,O14+P14)</f>
        <v>70638</v>
      </c>
      <c r="J14" s="88">
        <f>IF(D14&gt;0,I14/D14*100,"-")</f>
        <v>98.525699142199599</v>
      </c>
      <c r="K14" s="87">
        <v>43340</v>
      </c>
      <c r="L14" s="88">
        <f>IF(D14&gt;0,K14/D14*100,"-")</f>
        <v>60.450519562033612</v>
      </c>
      <c r="M14" s="87">
        <v>0</v>
      </c>
      <c r="N14" s="88">
        <f>IF(D14&gt;0,M14/D14*100,"-")</f>
        <v>0</v>
      </c>
      <c r="O14" s="87">
        <v>174</v>
      </c>
      <c r="P14" s="87">
        <f>SUM(Q14:S14)</f>
        <v>27124</v>
      </c>
      <c r="Q14" s="87">
        <v>11882</v>
      </c>
      <c r="R14" s="87">
        <v>14975</v>
      </c>
      <c r="S14" s="87">
        <v>267</v>
      </c>
      <c r="T14" s="88">
        <f>IF(D14&gt;0,P14/D14*100,"-")</f>
        <v>37.832484831578213</v>
      </c>
      <c r="U14" s="87">
        <v>1493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35</v>
      </c>
      <c r="B15" s="86" t="s">
        <v>276</v>
      </c>
      <c r="C15" s="85" t="s">
        <v>277</v>
      </c>
      <c r="D15" s="87">
        <f>+SUM(E15,+I15)</f>
        <v>45104</v>
      </c>
      <c r="E15" s="87">
        <f>+SUM(G15+H15)</f>
        <v>5848</v>
      </c>
      <c r="F15" s="106">
        <f>IF(D15&gt;0,E15/D15*100,"-")</f>
        <v>12.965590634976943</v>
      </c>
      <c r="G15" s="87">
        <v>5848</v>
      </c>
      <c r="H15" s="87">
        <v>0</v>
      </c>
      <c r="I15" s="87">
        <f>+SUM(K15,+M15,O15+P15)</f>
        <v>39256</v>
      </c>
      <c r="J15" s="88">
        <f>IF(D15&gt;0,I15/D15*100,"-")</f>
        <v>87.034409365023052</v>
      </c>
      <c r="K15" s="87">
        <v>22946</v>
      </c>
      <c r="L15" s="88">
        <f>IF(D15&gt;0,K15/D15*100,"-")</f>
        <v>50.873536715147218</v>
      </c>
      <c r="M15" s="87">
        <v>0</v>
      </c>
      <c r="N15" s="88">
        <f>IF(D15&gt;0,M15/D15*100,"-")</f>
        <v>0</v>
      </c>
      <c r="O15" s="87">
        <v>10535</v>
      </c>
      <c r="P15" s="87">
        <f>SUM(Q15:S15)</f>
        <v>5775</v>
      </c>
      <c r="Q15" s="87">
        <v>1035</v>
      </c>
      <c r="R15" s="87">
        <v>4740</v>
      </c>
      <c r="S15" s="87">
        <v>0</v>
      </c>
      <c r="T15" s="88">
        <f>IF(D15&gt;0,P15/D15*100,"-")</f>
        <v>12.803742461865911</v>
      </c>
      <c r="U15" s="87">
        <v>902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35</v>
      </c>
      <c r="B16" s="86" t="s">
        <v>278</v>
      </c>
      <c r="C16" s="85" t="s">
        <v>279</v>
      </c>
      <c r="D16" s="87">
        <f>+SUM(E16,+I16)</f>
        <v>76424</v>
      </c>
      <c r="E16" s="87">
        <f>+SUM(G16+H16)</f>
        <v>1026</v>
      </c>
      <c r="F16" s="106">
        <f>IF(D16&gt;0,E16/D16*100,"-")</f>
        <v>1.3425102062179421</v>
      </c>
      <c r="G16" s="87">
        <v>1026</v>
      </c>
      <c r="H16" s="87">
        <v>0</v>
      </c>
      <c r="I16" s="87">
        <f>+SUM(K16,+M16,O16+P16)</f>
        <v>75398</v>
      </c>
      <c r="J16" s="88">
        <f>IF(D16&gt;0,I16/D16*100,"-")</f>
        <v>98.657489793782062</v>
      </c>
      <c r="K16" s="87">
        <v>53335</v>
      </c>
      <c r="L16" s="88">
        <f>IF(D16&gt;0,K16/D16*100,"-")</f>
        <v>69.78828640217732</v>
      </c>
      <c r="M16" s="87">
        <v>1026</v>
      </c>
      <c r="N16" s="88">
        <f>IF(D16&gt;0,M16/D16*100,"-")</f>
        <v>1.3425102062179421</v>
      </c>
      <c r="O16" s="87">
        <v>76</v>
      </c>
      <c r="P16" s="87">
        <f>SUM(Q16:S16)</f>
        <v>20961</v>
      </c>
      <c r="Q16" s="87">
        <v>0</v>
      </c>
      <c r="R16" s="87">
        <v>8420</v>
      </c>
      <c r="S16" s="87">
        <v>12541</v>
      </c>
      <c r="T16" s="88">
        <f>IF(D16&gt;0,P16/D16*100,"-")</f>
        <v>27.427247984926201</v>
      </c>
      <c r="U16" s="87">
        <v>1542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35</v>
      </c>
      <c r="B17" s="86" t="s">
        <v>280</v>
      </c>
      <c r="C17" s="85" t="s">
        <v>281</v>
      </c>
      <c r="D17" s="87">
        <f>+SUM(E17,+I17)</f>
        <v>66989</v>
      </c>
      <c r="E17" s="87">
        <f>+SUM(G17+H17)</f>
        <v>1181</v>
      </c>
      <c r="F17" s="106">
        <f>IF(D17&gt;0,E17/D17*100,"-")</f>
        <v>1.7629760109868786</v>
      </c>
      <c r="G17" s="87">
        <v>1181</v>
      </c>
      <c r="H17" s="87">
        <v>0</v>
      </c>
      <c r="I17" s="87">
        <f>+SUM(K17,+M17,O17+P17)</f>
        <v>65808</v>
      </c>
      <c r="J17" s="88">
        <f>IF(D17&gt;0,I17/D17*100,"-")</f>
        <v>98.23702398901311</v>
      </c>
      <c r="K17" s="87">
        <v>43027</v>
      </c>
      <c r="L17" s="88">
        <f>IF(D17&gt;0,K17/D17*100,"-")</f>
        <v>64.229948200450821</v>
      </c>
      <c r="M17" s="87">
        <v>0</v>
      </c>
      <c r="N17" s="88">
        <f>IF(D17&gt;0,M17/D17*100,"-")</f>
        <v>0</v>
      </c>
      <c r="O17" s="87">
        <v>254</v>
      </c>
      <c r="P17" s="87">
        <f>SUM(Q17:S17)</f>
        <v>22527</v>
      </c>
      <c r="Q17" s="87">
        <v>7263</v>
      </c>
      <c r="R17" s="87">
        <v>15264</v>
      </c>
      <c r="S17" s="87">
        <v>0</v>
      </c>
      <c r="T17" s="88">
        <f>IF(D17&gt;0,P17/D17*100,"-")</f>
        <v>33.627909059696371</v>
      </c>
      <c r="U17" s="87">
        <v>1706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35</v>
      </c>
      <c r="B18" s="86" t="s">
        <v>282</v>
      </c>
      <c r="C18" s="85" t="s">
        <v>283</v>
      </c>
      <c r="D18" s="87">
        <f>+SUM(E18,+I18)</f>
        <v>21294</v>
      </c>
      <c r="E18" s="87">
        <f>+SUM(G18+H18)</f>
        <v>1527</v>
      </c>
      <c r="F18" s="106">
        <f>IF(D18&gt;0,E18/D18*100,"-")</f>
        <v>7.1710340941110173</v>
      </c>
      <c r="G18" s="87">
        <v>1527</v>
      </c>
      <c r="H18" s="87">
        <v>0</v>
      </c>
      <c r="I18" s="87">
        <f>+SUM(K18,+M18,O18+P18)</f>
        <v>19767</v>
      </c>
      <c r="J18" s="88">
        <f>IF(D18&gt;0,I18/D18*100,"-")</f>
        <v>92.828965905888978</v>
      </c>
      <c r="K18" s="87">
        <v>9077</v>
      </c>
      <c r="L18" s="88">
        <f>IF(D18&gt;0,K18/D18*100,"-")</f>
        <v>42.627031088569552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10690</v>
      </c>
      <c r="Q18" s="87">
        <v>6651</v>
      </c>
      <c r="R18" s="87">
        <v>4039</v>
      </c>
      <c r="S18" s="87">
        <v>0</v>
      </c>
      <c r="T18" s="88">
        <f>IF(D18&gt;0,P18/D18*100,"-")</f>
        <v>50.20193481731944</v>
      </c>
      <c r="U18" s="87">
        <v>520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35</v>
      </c>
      <c r="B19" s="86" t="s">
        <v>284</v>
      </c>
      <c r="C19" s="85" t="s">
        <v>285</v>
      </c>
      <c r="D19" s="87">
        <f>+SUM(E19,+I19)</f>
        <v>29201</v>
      </c>
      <c r="E19" s="87">
        <f>+SUM(G19+H19)</f>
        <v>3438</v>
      </c>
      <c r="F19" s="106">
        <f>IF(D19&gt;0,E19/D19*100,"-")</f>
        <v>11.773569398308277</v>
      </c>
      <c r="G19" s="87">
        <v>3438</v>
      </c>
      <c r="H19" s="87">
        <v>0</v>
      </c>
      <c r="I19" s="87">
        <f>+SUM(K19,+M19,O19+P19)</f>
        <v>25763</v>
      </c>
      <c r="J19" s="88">
        <f>IF(D19&gt;0,I19/D19*100,"-")</f>
        <v>88.226430601691717</v>
      </c>
      <c r="K19" s="87">
        <v>14517</v>
      </c>
      <c r="L19" s="88">
        <f>IF(D19&gt;0,K19/D19*100,"-")</f>
        <v>49.714050888668197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11246</v>
      </c>
      <c r="Q19" s="87">
        <v>6686</v>
      </c>
      <c r="R19" s="87">
        <v>4560</v>
      </c>
      <c r="S19" s="87">
        <v>0</v>
      </c>
      <c r="T19" s="88">
        <f>IF(D19&gt;0,P19/D19*100,"-")</f>
        <v>38.512379713023527</v>
      </c>
      <c r="U19" s="87">
        <v>322</v>
      </c>
      <c r="V19" s="85"/>
      <c r="W19" s="85"/>
      <c r="X19" s="85"/>
      <c r="Y19" s="85" t="s">
        <v>263</v>
      </c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35</v>
      </c>
      <c r="B20" s="86" t="s">
        <v>286</v>
      </c>
      <c r="C20" s="85" t="s">
        <v>287</v>
      </c>
      <c r="D20" s="87">
        <f>+SUM(E20,+I20)</f>
        <v>30621</v>
      </c>
      <c r="E20" s="87">
        <f>+SUM(G20+H20)</f>
        <v>318</v>
      </c>
      <c r="F20" s="106">
        <f>IF(D20&gt;0,E20/D20*100,"-")</f>
        <v>1.0385029881453904</v>
      </c>
      <c r="G20" s="87">
        <v>318</v>
      </c>
      <c r="H20" s="87">
        <v>0</v>
      </c>
      <c r="I20" s="87">
        <f>+SUM(K20,+M20,O20+P20)</f>
        <v>30303</v>
      </c>
      <c r="J20" s="88">
        <f>IF(D20&gt;0,I20/D20*100,"-")</f>
        <v>98.961497011854604</v>
      </c>
      <c r="K20" s="87">
        <v>19733</v>
      </c>
      <c r="L20" s="88">
        <f>IF(D20&gt;0,K20/D20*100,"-")</f>
        <v>64.442702720355314</v>
      </c>
      <c r="M20" s="87">
        <v>3356</v>
      </c>
      <c r="N20" s="88">
        <f>IF(D20&gt;0,M20/D20*100,"-")</f>
        <v>10.959798830867705</v>
      </c>
      <c r="O20" s="87">
        <v>2982</v>
      </c>
      <c r="P20" s="87">
        <f>SUM(Q20:S20)</f>
        <v>4232</v>
      </c>
      <c r="Q20" s="87">
        <v>0</v>
      </c>
      <c r="R20" s="87">
        <v>4232</v>
      </c>
      <c r="S20" s="87">
        <v>0</v>
      </c>
      <c r="T20" s="88">
        <f>IF(D20&gt;0,P20/D20*100,"-")</f>
        <v>13.820580647268216</v>
      </c>
      <c r="U20" s="87">
        <v>2227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35</v>
      </c>
      <c r="B21" s="86" t="s">
        <v>288</v>
      </c>
      <c r="C21" s="85" t="s">
        <v>289</v>
      </c>
      <c r="D21" s="87">
        <f>+SUM(E21,+I21)</f>
        <v>14503</v>
      </c>
      <c r="E21" s="87">
        <f>+SUM(G21+H21)</f>
        <v>131</v>
      </c>
      <c r="F21" s="106">
        <f>IF(D21&gt;0,E21/D21*100,"-")</f>
        <v>0.90326139419430462</v>
      </c>
      <c r="G21" s="87">
        <v>131</v>
      </c>
      <c r="H21" s="87">
        <v>0</v>
      </c>
      <c r="I21" s="87">
        <f>+SUM(K21,+M21,O21+P21)</f>
        <v>14372</v>
      </c>
      <c r="J21" s="88">
        <f>IF(D21&gt;0,I21/D21*100,"-")</f>
        <v>99.096738605805683</v>
      </c>
      <c r="K21" s="87">
        <v>10983</v>
      </c>
      <c r="L21" s="88">
        <f>IF(D21&gt;0,K21/D21*100,"-")</f>
        <v>75.729159484244633</v>
      </c>
      <c r="M21" s="87">
        <v>0</v>
      </c>
      <c r="N21" s="88">
        <f>IF(D21&gt;0,M21/D21*100,"-")</f>
        <v>0</v>
      </c>
      <c r="O21" s="87">
        <v>54</v>
      </c>
      <c r="P21" s="87">
        <f>SUM(Q21:S21)</f>
        <v>3335</v>
      </c>
      <c r="Q21" s="87">
        <v>0</v>
      </c>
      <c r="R21" s="87">
        <v>1233</v>
      </c>
      <c r="S21" s="87">
        <v>2102</v>
      </c>
      <c r="T21" s="88">
        <f>IF(D21&gt;0,P21/D21*100,"-")</f>
        <v>22.995242363648899</v>
      </c>
      <c r="U21" s="87">
        <v>317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35</v>
      </c>
      <c r="B22" s="86" t="s">
        <v>290</v>
      </c>
      <c r="C22" s="85" t="s">
        <v>291</v>
      </c>
      <c r="D22" s="87">
        <f>+SUM(E22,+I22)</f>
        <v>876</v>
      </c>
      <c r="E22" s="87">
        <f>+SUM(G22+H22)</f>
        <v>207</v>
      </c>
      <c r="F22" s="106">
        <f>IF(D22&gt;0,E22/D22*100,"-")</f>
        <v>23.63013698630137</v>
      </c>
      <c r="G22" s="87">
        <v>207</v>
      </c>
      <c r="H22" s="87">
        <v>0</v>
      </c>
      <c r="I22" s="87">
        <f>+SUM(K22,+M22,O22+P22)</f>
        <v>669</v>
      </c>
      <c r="J22" s="88">
        <f>IF(D22&gt;0,I22/D22*100,"-")</f>
        <v>76.369863013698634</v>
      </c>
      <c r="K22" s="87">
        <v>39</v>
      </c>
      <c r="L22" s="88">
        <f>IF(D22&gt;0,K22/D22*100,"-")</f>
        <v>4.4520547945205475</v>
      </c>
      <c r="M22" s="87">
        <v>0</v>
      </c>
      <c r="N22" s="88">
        <f>IF(D22&gt;0,M22/D22*100,"-")</f>
        <v>0</v>
      </c>
      <c r="O22" s="87">
        <v>47</v>
      </c>
      <c r="P22" s="87">
        <f>SUM(Q22:S22)</f>
        <v>583</v>
      </c>
      <c r="Q22" s="87">
        <v>63</v>
      </c>
      <c r="R22" s="87">
        <v>465</v>
      </c>
      <c r="S22" s="87">
        <v>55</v>
      </c>
      <c r="T22" s="88">
        <f>IF(D22&gt;0,P22/D22*100,"-")</f>
        <v>66.552511415525117</v>
      </c>
      <c r="U22" s="87">
        <v>14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35</v>
      </c>
      <c r="B23" s="86" t="s">
        <v>292</v>
      </c>
      <c r="C23" s="85" t="s">
        <v>293</v>
      </c>
      <c r="D23" s="87">
        <f>+SUM(E23,+I23)</f>
        <v>9755</v>
      </c>
      <c r="E23" s="87">
        <f>+SUM(G23+H23)</f>
        <v>867</v>
      </c>
      <c r="F23" s="106">
        <f>IF(D23&gt;0,E23/D23*100,"-")</f>
        <v>8.887749871860585</v>
      </c>
      <c r="G23" s="87">
        <v>867</v>
      </c>
      <c r="H23" s="87">
        <v>0</v>
      </c>
      <c r="I23" s="87">
        <f>+SUM(K23,+M23,O23+P23)</f>
        <v>8888</v>
      </c>
      <c r="J23" s="88">
        <f>IF(D23&gt;0,I23/D23*100,"-")</f>
        <v>91.112250128139422</v>
      </c>
      <c r="K23" s="87">
        <v>4779</v>
      </c>
      <c r="L23" s="88">
        <f>IF(D23&gt;0,K23/D23*100,"-")</f>
        <v>48.990261404407995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4109</v>
      </c>
      <c r="Q23" s="87">
        <v>616</v>
      </c>
      <c r="R23" s="87">
        <v>3493</v>
      </c>
      <c r="S23" s="87">
        <v>0</v>
      </c>
      <c r="T23" s="88">
        <f>IF(D23&gt;0,P23/D23*100,"-")</f>
        <v>42.12198872373142</v>
      </c>
      <c r="U23" s="87">
        <v>184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35</v>
      </c>
      <c r="B24" s="86" t="s">
        <v>294</v>
      </c>
      <c r="C24" s="85" t="s">
        <v>295</v>
      </c>
      <c r="D24" s="87">
        <f>+SUM(E24,+I24)</f>
        <v>6803</v>
      </c>
      <c r="E24" s="87">
        <f>+SUM(G24+H24)</f>
        <v>89</v>
      </c>
      <c r="F24" s="106">
        <f>IF(D24&gt;0,E24/D24*100,"-")</f>
        <v>1.308246361899162</v>
      </c>
      <c r="G24" s="87">
        <v>89</v>
      </c>
      <c r="H24" s="87">
        <v>0</v>
      </c>
      <c r="I24" s="87">
        <f>+SUM(K24,+M24,O24+P24)</f>
        <v>6714</v>
      </c>
      <c r="J24" s="88">
        <f>IF(D24&gt;0,I24/D24*100,"-")</f>
        <v>98.691753638100849</v>
      </c>
      <c r="K24" s="87">
        <v>0</v>
      </c>
      <c r="L24" s="88">
        <f>IF(D24&gt;0,K24/D24*100,"-")</f>
        <v>0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6714</v>
      </c>
      <c r="Q24" s="87">
        <v>303</v>
      </c>
      <c r="R24" s="87">
        <v>6411</v>
      </c>
      <c r="S24" s="87">
        <v>0</v>
      </c>
      <c r="T24" s="88">
        <f>IF(D24&gt;0,P24/D24*100,"-")</f>
        <v>98.691753638100849</v>
      </c>
      <c r="U24" s="87">
        <v>77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35</v>
      </c>
      <c r="B25" s="86" t="s">
        <v>296</v>
      </c>
      <c r="C25" s="85" t="s">
        <v>297</v>
      </c>
      <c r="D25" s="87">
        <f>+SUM(E25,+I25)</f>
        <v>13833</v>
      </c>
      <c r="E25" s="87">
        <f>+SUM(G25+H25)</f>
        <v>814</v>
      </c>
      <c r="F25" s="106">
        <f>IF(D25&gt;0,E25/D25*100,"-")</f>
        <v>5.8844791440757609</v>
      </c>
      <c r="G25" s="87">
        <v>814</v>
      </c>
      <c r="H25" s="87">
        <v>0</v>
      </c>
      <c r="I25" s="87">
        <f>+SUM(K25,+M25,O25+P25)</f>
        <v>13019</v>
      </c>
      <c r="J25" s="88">
        <f>IF(D25&gt;0,I25/D25*100,"-")</f>
        <v>94.115520855924245</v>
      </c>
      <c r="K25" s="87">
        <v>10480</v>
      </c>
      <c r="L25" s="88">
        <f>IF(D25&gt;0,K25/D25*100,"-")</f>
        <v>75.760861707511026</v>
      </c>
      <c r="M25" s="87">
        <v>0</v>
      </c>
      <c r="N25" s="88">
        <f>IF(D25&gt;0,M25/D25*100,"-")</f>
        <v>0</v>
      </c>
      <c r="O25" s="87">
        <v>61</v>
      </c>
      <c r="P25" s="87">
        <f>SUM(Q25:S25)</f>
        <v>2478</v>
      </c>
      <c r="Q25" s="87">
        <v>1808</v>
      </c>
      <c r="R25" s="87">
        <v>670</v>
      </c>
      <c r="S25" s="87">
        <v>0</v>
      </c>
      <c r="T25" s="88">
        <f>IF(D25&gt;0,P25/D25*100,"-")</f>
        <v>17.913684667100412</v>
      </c>
      <c r="U25" s="87">
        <v>272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35</v>
      </c>
      <c r="B26" s="86" t="s">
        <v>298</v>
      </c>
      <c r="C26" s="85" t="s">
        <v>299</v>
      </c>
      <c r="D26" s="87">
        <f>+SUM(E26,+I26)</f>
        <v>21339</v>
      </c>
      <c r="E26" s="87">
        <f>+SUM(G26+H26)</f>
        <v>94</v>
      </c>
      <c r="F26" s="106">
        <f>IF(D26&gt;0,E26/D26*100,"-")</f>
        <v>0.44050799006513897</v>
      </c>
      <c r="G26" s="87">
        <v>94</v>
      </c>
      <c r="H26" s="87">
        <v>0</v>
      </c>
      <c r="I26" s="87">
        <f>+SUM(K26,+M26,O26+P26)</f>
        <v>21245</v>
      </c>
      <c r="J26" s="88">
        <f>IF(D26&gt;0,I26/D26*100,"-")</f>
        <v>99.559492009934857</v>
      </c>
      <c r="K26" s="87">
        <v>18938</v>
      </c>
      <c r="L26" s="88">
        <f>IF(D26&gt;0,K26/D26*100,"-")</f>
        <v>88.748301232485119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2307</v>
      </c>
      <c r="Q26" s="87">
        <v>0</v>
      </c>
      <c r="R26" s="87">
        <v>1121</v>
      </c>
      <c r="S26" s="87">
        <v>1186</v>
      </c>
      <c r="T26" s="88">
        <f>IF(D26&gt;0,P26/D26*100,"-")</f>
        <v>10.81119077744974</v>
      </c>
      <c r="U26" s="87">
        <v>750</v>
      </c>
      <c r="V26" s="85"/>
      <c r="W26" s="85"/>
      <c r="X26" s="85"/>
      <c r="Y26" s="85" t="s">
        <v>263</v>
      </c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35</v>
      </c>
      <c r="B27" s="86" t="s">
        <v>300</v>
      </c>
      <c r="C27" s="85" t="s">
        <v>301</v>
      </c>
      <c r="D27" s="87">
        <f>+SUM(E27,+I27)</f>
        <v>1509</v>
      </c>
      <c r="E27" s="87">
        <f>+SUM(G27+H27)</f>
        <v>10</v>
      </c>
      <c r="F27" s="106">
        <f>IF(D27&gt;0,E27/D27*100,"-")</f>
        <v>0.6626905235255135</v>
      </c>
      <c r="G27" s="87">
        <v>10</v>
      </c>
      <c r="H27" s="87">
        <v>0</v>
      </c>
      <c r="I27" s="87">
        <f>+SUM(K27,+M27,O27+P27)</f>
        <v>1499</v>
      </c>
      <c r="J27" s="88">
        <f>IF(D27&gt;0,I27/D27*100,"-")</f>
        <v>99.337309476474488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1499</v>
      </c>
      <c r="Q27" s="87">
        <v>0</v>
      </c>
      <c r="R27" s="87">
        <v>1249</v>
      </c>
      <c r="S27" s="87">
        <v>250</v>
      </c>
      <c r="T27" s="88">
        <f>IF(D27&gt;0,P27/D27*100,"-")</f>
        <v>99.337309476474488</v>
      </c>
      <c r="U27" s="87">
        <v>13</v>
      </c>
      <c r="V27" s="85"/>
      <c r="W27" s="85" t="s">
        <v>263</v>
      </c>
      <c r="X27" s="85"/>
      <c r="Y27" s="85"/>
      <c r="Z27" s="85"/>
      <c r="AA27" s="85" t="s">
        <v>263</v>
      </c>
      <c r="AB27" s="85"/>
      <c r="AC27" s="85"/>
      <c r="AD27" s="184" t="s">
        <v>262</v>
      </c>
    </row>
    <row r="28" spans="1:30" ht="13.5" customHeight="1">
      <c r="A28" s="85" t="s">
        <v>35</v>
      </c>
      <c r="B28" s="86" t="s">
        <v>302</v>
      </c>
      <c r="C28" s="85" t="s">
        <v>303</v>
      </c>
      <c r="D28" s="87">
        <f>+SUM(E28,+I28)</f>
        <v>3910</v>
      </c>
      <c r="E28" s="87">
        <f>+SUM(G28+H28)</f>
        <v>134</v>
      </c>
      <c r="F28" s="106">
        <f>IF(D28&gt;0,E28/D28*100,"-")</f>
        <v>3.4271099744245523</v>
      </c>
      <c r="G28" s="87">
        <v>134</v>
      </c>
      <c r="H28" s="87">
        <v>0</v>
      </c>
      <c r="I28" s="87">
        <f>+SUM(K28,+M28,O28+P28)</f>
        <v>3776</v>
      </c>
      <c r="J28" s="88">
        <f>IF(D28&gt;0,I28/D28*100,"-")</f>
        <v>96.572890025575447</v>
      </c>
      <c r="K28" s="87">
        <v>1750</v>
      </c>
      <c r="L28" s="88">
        <f>IF(D28&gt;0,K28/D28*100,"-")</f>
        <v>44.757033248081839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2026</v>
      </c>
      <c r="Q28" s="87">
        <v>834</v>
      </c>
      <c r="R28" s="87">
        <v>678</v>
      </c>
      <c r="S28" s="87">
        <v>514</v>
      </c>
      <c r="T28" s="88">
        <f>IF(D28&gt;0,P28/D28*100,"-")</f>
        <v>51.815856777493607</v>
      </c>
      <c r="U28" s="87">
        <v>46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35</v>
      </c>
      <c r="B29" s="86" t="s">
        <v>304</v>
      </c>
      <c r="C29" s="85" t="s">
        <v>305</v>
      </c>
      <c r="D29" s="87">
        <f>+SUM(E29,+I29)</f>
        <v>9777</v>
      </c>
      <c r="E29" s="87">
        <f>+SUM(G29+H29)</f>
        <v>47</v>
      </c>
      <c r="F29" s="106">
        <f>IF(D29&gt;0,E29/D29*100,"-")</f>
        <v>0.48072005727728345</v>
      </c>
      <c r="G29" s="87">
        <v>47</v>
      </c>
      <c r="H29" s="87">
        <v>0</v>
      </c>
      <c r="I29" s="87">
        <f>+SUM(K29,+M29,O29+P29)</f>
        <v>9730</v>
      </c>
      <c r="J29" s="88">
        <f>IF(D29&gt;0,I29/D29*100,"-")</f>
        <v>99.519279942722719</v>
      </c>
      <c r="K29" s="87">
        <v>5901</v>
      </c>
      <c r="L29" s="88">
        <f>IF(D29&gt;0,K29/D29*100,"-")</f>
        <v>60.355937404111693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3829</v>
      </c>
      <c r="Q29" s="87">
        <v>0</v>
      </c>
      <c r="R29" s="87">
        <v>875</v>
      </c>
      <c r="S29" s="87">
        <v>2954</v>
      </c>
      <c r="T29" s="88">
        <f>IF(D29&gt;0,P29/D29*100,"-")</f>
        <v>39.163342538611026</v>
      </c>
      <c r="U29" s="87">
        <v>359</v>
      </c>
      <c r="V29" s="85"/>
      <c r="W29" s="85"/>
      <c r="X29" s="85"/>
      <c r="Y29" s="85" t="s">
        <v>263</v>
      </c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35</v>
      </c>
      <c r="B30" s="86" t="s">
        <v>306</v>
      </c>
      <c r="C30" s="85" t="s">
        <v>307</v>
      </c>
      <c r="D30" s="87">
        <f>+SUM(E30,+I30)</f>
        <v>5816</v>
      </c>
      <c r="E30" s="87">
        <f>+SUM(G30+H30)</f>
        <v>0</v>
      </c>
      <c r="F30" s="106">
        <f>IF(D30&gt;0,E30/D30*100,"-")</f>
        <v>0</v>
      </c>
      <c r="G30" s="87">
        <v>0</v>
      </c>
      <c r="H30" s="87">
        <v>0</v>
      </c>
      <c r="I30" s="87">
        <f>+SUM(K30,+M30,O30+P30)</f>
        <v>5816</v>
      </c>
      <c r="J30" s="88">
        <f>IF(D30&gt;0,I30/D30*100,"-")</f>
        <v>100</v>
      </c>
      <c r="K30" s="87">
        <v>3457</v>
      </c>
      <c r="L30" s="88">
        <f>IF(D30&gt;0,K30/D30*100,"-")</f>
        <v>59.439477303988994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2359</v>
      </c>
      <c r="Q30" s="87">
        <v>1311</v>
      </c>
      <c r="R30" s="87">
        <v>1048</v>
      </c>
      <c r="S30" s="87">
        <v>0</v>
      </c>
      <c r="T30" s="88">
        <f>IF(D30&gt;0,P30/D30*100,"-")</f>
        <v>40.560522696011006</v>
      </c>
      <c r="U30" s="87">
        <v>338</v>
      </c>
      <c r="V30" s="85"/>
      <c r="W30" s="85"/>
      <c r="X30" s="85"/>
      <c r="Y30" s="85" t="s">
        <v>263</v>
      </c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35</v>
      </c>
      <c r="B31" s="86" t="s">
        <v>308</v>
      </c>
      <c r="C31" s="85" t="s">
        <v>309</v>
      </c>
      <c r="D31" s="87">
        <f>+SUM(E31,+I31)</f>
        <v>3068</v>
      </c>
      <c r="E31" s="87">
        <f>+SUM(G31+H31)</f>
        <v>74</v>
      </c>
      <c r="F31" s="106">
        <f>IF(D31&gt;0,E31/D31*100,"-")</f>
        <v>2.4119947848761409</v>
      </c>
      <c r="G31" s="87">
        <v>74</v>
      </c>
      <c r="H31" s="87">
        <v>0</v>
      </c>
      <c r="I31" s="87">
        <f>+SUM(K31,+M31,O31+P31)</f>
        <v>2994</v>
      </c>
      <c r="J31" s="88">
        <f>IF(D31&gt;0,I31/D31*100,"-")</f>
        <v>97.588005215123857</v>
      </c>
      <c r="K31" s="87">
        <v>0</v>
      </c>
      <c r="L31" s="88">
        <f>IF(D31&gt;0,K31/D31*100,"-")</f>
        <v>0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2994</v>
      </c>
      <c r="Q31" s="87">
        <v>968</v>
      </c>
      <c r="R31" s="87">
        <v>2026</v>
      </c>
      <c r="S31" s="87">
        <v>0</v>
      </c>
      <c r="T31" s="88">
        <f>IF(D31&gt;0,P31/D31*100,"-")</f>
        <v>97.588005215123857</v>
      </c>
      <c r="U31" s="87">
        <v>47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35</v>
      </c>
      <c r="B32" s="86" t="s">
        <v>310</v>
      </c>
      <c r="C32" s="85" t="s">
        <v>311</v>
      </c>
      <c r="D32" s="87">
        <f>+SUM(E32,+I32)</f>
        <v>27129</v>
      </c>
      <c r="E32" s="87">
        <f>+SUM(G32+H32)</f>
        <v>476</v>
      </c>
      <c r="F32" s="106">
        <f>IF(D32&gt;0,E32/D32*100,"-")</f>
        <v>1.7545799697740425</v>
      </c>
      <c r="G32" s="87">
        <v>476</v>
      </c>
      <c r="H32" s="87">
        <v>0</v>
      </c>
      <c r="I32" s="87">
        <f>+SUM(K32,+M32,O32+P32)</f>
        <v>26653</v>
      </c>
      <c r="J32" s="88">
        <f>IF(D32&gt;0,I32/D32*100,"-")</f>
        <v>98.245420030225958</v>
      </c>
      <c r="K32" s="87">
        <v>19196</v>
      </c>
      <c r="L32" s="88">
        <f>IF(D32&gt;0,K32/D32*100,"-")</f>
        <v>70.758229201223784</v>
      </c>
      <c r="M32" s="87">
        <v>123</v>
      </c>
      <c r="N32" s="88">
        <f>IF(D32&gt;0,M32/D32*100,"-")</f>
        <v>0.45338936193741014</v>
      </c>
      <c r="O32" s="87">
        <v>0</v>
      </c>
      <c r="P32" s="87">
        <f>SUM(Q32:S32)</f>
        <v>7334</v>
      </c>
      <c r="Q32" s="87">
        <v>2318</v>
      </c>
      <c r="R32" s="87">
        <v>5016</v>
      </c>
      <c r="S32" s="87">
        <v>0</v>
      </c>
      <c r="T32" s="88">
        <f>IF(D32&gt;0,P32/D32*100,"-")</f>
        <v>27.033801467064766</v>
      </c>
      <c r="U32" s="87">
        <v>1094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35</v>
      </c>
      <c r="B33" s="86" t="s">
        <v>312</v>
      </c>
      <c r="C33" s="85" t="s">
        <v>313</v>
      </c>
      <c r="D33" s="87">
        <f>+SUM(E33,+I33)</f>
        <v>619</v>
      </c>
      <c r="E33" s="87">
        <f>+SUM(G33+H33)</f>
        <v>0</v>
      </c>
      <c r="F33" s="106">
        <f>IF(D33&gt;0,E33/D33*100,"-")</f>
        <v>0</v>
      </c>
      <c r="G33" s="87">
        <v>0</v>
      </c>
      <c r="H33" s="87">
        <v>0</v>
      </c>
      <c r="I33" s="87">
        <f>+SUM(K33,+M33,O33+P33)</f>
        <v>619</v>
      </c>
      <c r="J33" s="88">
        <f>IF(D33&gt;0,I33/D33*100,"-")</f>
        <v>100</v>
      </c>
      <c r="K33" s="87">
        <v>574</v>
      </c>
      <c r="L33" s="88">
        <f>IF(D33&gt;0,K33/D33*100,"-")</f>
        <v>92.730210016155084</v>
      </c>
      <c r="M33" s="87">
        <v>0</v>
      </c>
      <c r="N33" s="88">
        <f>IF(D33&gt;0,M33/D33*100,"-")</f>
        <v>0</v>
      </c>
      <c r="O33" s="87">
        <v>45</v>
      </c>
      <c r="P33" s="87">
        <f>SUM(Q33:S33)</f>
        <v>0</v>
      </c>
      <c r="Q33" s="87">
        <v>0</v>
      </c>
      <c r="R33" s="87">
        <v>0</v>
      </c>
      <c r="S33" s="87">
        <v>0</v>
      </c>
      <c r="T33" s="88">
        <f>IF(D33&gt;0,P33/D33*100,"-")</f>
        <v>0</v>
      </c>
      <c r="U33" s="87">
        <v>10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35</v>
      </c>
      <c r="B34" s="86" t="s">
        <v>314</v>
      </c>
      <c r="C34" s="85" t="s">
        <v>315</v>
      </c>
      <c r="D34" s="87">
        <f>+SUM(E34,+I34)</f>
        <v>507</v>
      </c>
      <c r="E34" s="87">
        <f>+SUM(G34+H34)</f>
        <v>6</v>
      </c>
      <c r="F34" s="106">
        <f>IF(D34&gt;0,E34/D34*100,"-")</f>
        <v>1.1834319526627219</v>
      </c>
      <c r="G34" s="87">
        <v>0</v>
      </c>
      <c r="H34" s="87">
        <v>6</v>
      </c>
      <c r="I34" s="87">
        <f>+SUM(K34,+M34,O34+P34)</f>
        <v>501</v>
      </c>
      <c r="J34" s="88">
        <f>IF(D34&gt;0,I34/D34*100,"-")</f>
        <v>98.816568047337284</v>
      </c>
      <c r="K34" s="87">
        <v>486</v>
      </c>
      <c r="L34" s="88">
        <f>IF(D34&gt;0,K34/D34*100,"-")</f>
        <v>95.857988165680467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15</v>
      </c>
      <c r="Q34" s="87">
        <v>5</v>
      </c>
      <c r="R34" s="87">
        <v>10</v>
      </c>
      <c r="S34" s="87">
        <v>0</v>
      </c>
      <c r="T34" s="88">
        <f>IF(D34&gt;0,P34/D34*100,"-")</f>
        <v>2.9585798816568047</v>
      </c>
      <c r="U34" s="87">
        <v>3</v>
      </c>
      <c r="V34" s="85" t="s">
        <v>263</v>
      </c>
      <c r="W34" s="85"/>
      <c r="X34" s="85"/>
      <c r="Y34" s="85"/>
      <c r="Z34" s="85"/>
      <c r="AA34" s="85"/>
      <c r="AB34" s="85" t="s">
        <v>263</v>
      </c>
      <c r="AC34" s="85"/>
      <c r="AD34" s="184" t="s">
        <v>262</v>
      </c>
    </row>
    <row r="35" spans="1:30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30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30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30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30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30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30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4">
    <sortCondition ref="A8:A34"/>
    <sortCondition ref="B8:B34"/>
    <sortCondition ref="C8:C34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山梨県</v>
      </c>
      <c r="B7" s="90" t="str">
        <f>水洗化人口等!B7</f>
        <v>19000</v>
      </c>
      <c r="C7" s="89" t="s">
        <v>198</v>
      </c>
      <c r="D7" s="91">
        <f>SUM(E7,+H7,+K7)</f>
        <v>137824</v>
      </c>
      <c r="E7" s="91">
        <f>SUM(F7:G7)</f>
        <v>2734</v>
      </c>
      <c r="F7" s="91">
        <f>SUM(F$8:F$207)</f>
        <v>0</v>
      </c>
      <c r="G7" s="91">
        <f>SUM(G$8:G$207)</f>
        <v>2734</v>
      </c>
      <c r="H7" s="91">
        <f>SUM(I7:J7)</f>
        <v>694</v>
      </c>
      <c r="I7" s="91">
        <f>SUM(I$8:I$207)</f>
        <v>44</v>
      </c>
      <c r="J7" s="91">
        <f>SUM(J$8:J$207)</f>
        <v>650</v>
      </c>
      <c r="K7" s="91">
        <f>SUM(L7:M7)</f>
        <v>134396</v>
      </c>
      <c r="L7" s="91">
        <f>SUM(L$8:L$207)</f>
        <v>6709</v>
      </c>
      <c r="M7" s="91">
        <f>SUM(M$8:M$207)</f>
        <v>127687</v>
      </c>
      <c r="N7" s="91">
        <f>SUM(O7,+V7,+AC7)</f>
        <v>137836</v>
      </c>
      <c r="O7" s="91">
        <f>SUM(P7:U7)</f>
        <v>6753</v>
      </c>
      <c r="P7" s="91">
        <f t="shared" ref="P7:U7" si="0">SUM(P$8:P$207)</f>
        <v>6753</v>
      </c>
      <c r="Q7" s="91">
        <f t="shared" si="0"/>
        <v>0</v>
      </c>
      <c r="R7" s="91">
        <f t="shared" si="0"/>
        <v>0</v>
      </c>
      <c r="S7" s="91">
        <f t="shared" si="0"/>
        <v>0</v>
      </c>
      <c r="T7" s="91">
        <f t="shared" si="0"/>
        <v>0</v>
      </c>
      <c r="U7" s="91">
        <f t="shared" si="0"/>
        <v>0</v>
      </c>
      <c r="V7" s="91">
        <f>SUM(W7:AB7)</f>
        <v>131071</v>
      </c>
      <c r="W7" s="91">
        <f t="shared" ref="W7:AB7" si="1">SUM(W$8:W$207)</f>
        <v>128337</v>
      </c>
      <c r="X7" s="91">
        <f t="shared" si="1"/>
        <v>2734</v>
      </c>
      <c r="Y7" s="91">
        <f t="shared" si="1"/>
        <v>0</v>
      </c>
      <c r="Z7" s="91">
        <f t="shared" si="1"/>
        <v>0</v>
      </c>
      <c r="AA7" s="91">
        <f t="shared" si="1"/>
        <v>0</v>
      </c>
      <c r="AB7" s="91">
        <f t="shared" si="1"/>
        <v>0</v>
      </c>
      <c r="AC7" s="91">
        <f>SUM(AD7:AE7)</f>
        <v>12</v>
      </c>
      <c r="AD7" s="91">
        <f>SUM(AD$8:AD$207)</f>
        <v>0</v>
      </c>
      <c r="AE7" s="91">
        <f>SUM(AE$8:AE$207)</f>
        <v>12</v>
      </c>
      <c r="AF7" s="91">
        <f>SUM(AG7:AI7)</f>
        <v>3204</v>
      </c>
      <c r="AG7" s="91">
        <f>SUM(AG$8:AG$207)</f>
        <v>3204</v>
      </c>
      <c r="AH7" s="91">
        <f>SUM(AH$8:AH$207)</f>
        <v>0</v>
      </c>
      <c r="AI7" s="91">
        <f>SUM(AI$8:AI$207)</f>
        <v>0</v>
      </c>
      <c r="AJ7" s="91">
        <f>SUM(AK7:AS7)</f>
        <v>3589</v>
      </c>
      <c r="AK7" s="91">
        <f t="shared" ref="AK7:AS7" si="2">SUM(AK$8:AK$207)</f>
        <v>431</v>
      </c>
      <c r="AL7" s="91">
        <f t="shared" si="2"/>
        <v>0</v>
      </c>
      <c r="AM7" s="91">
        <f t="shared" si="2"/>
        <v>1273</v>
      </c>
      <c r="AN7" s="91">
        <f t="shared" si="2"/>
        <v>961</v>
      </c>
      <c r="AO7" s="91">
        <f t="shared" si="2"/>
        <v>0</v>
      </c>
      <c r="AP7" s="91">
        <f t="shared" si="2"/>
        <v>0</v>
      </c>
      <c r="AQ7" s="91">
        <f t="shared" si="2"/>
        <v>322</v>
      </c>
      <c r="AR7" s="91">
        <f t="shared" si="2"/>
        <v>17</v>
      </c>
      <c r="AS7" s="91">
        <f t="shared" si="2"/>
        <v>585</v>
      </c>
      <c r="AT7" s="91">
        <f>SUM(AU7:AY7)</f>
        <v>46</v>
      </c>
      <c r="AU7" s="91">
        <f>SUM(AU$8:AU$207)</f>
        <v>46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21</v>
      </c>
      <c r="BA7" s="91">
        <f>SUM(BA$8:BA$207)</f>
        <v>0</v>
      </c>
      <c r="BB7" s="91">
        <f>SUM(BB$8:BB$207)</f>
        <v>21</v>
      </c>
      <c r="BC7" s="91">
        <f>SUM(BC$8:BC$207)</f>
        <v>0</v>
      </c>
    </row>
    <row r="8" spans="1:55" ht="13.5" customHeight="1">
      <c r="A8" s="98" t="s">
        <v>35</v>
      </c>
      <c r="B8" s="96" t="s">
        <v>260</v>
      </c>
      <c r="C8" s="85" t="s">
        <v>261</v>
      </c>
      <c r="D8" s="87">
        <f>SUM(E8,+H8,+K8)</f>
        <v>4234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4234</v>
      </c>
      <c r="L8" s="87">
        <v>207</v>
      </c>
      <c r="M8" s="87">
        <v>4027</v>
      </c>
      <c r="N8" s="87">
        <f>SUM(O8,+V8,+AC8)</f>
        <v>4234</v>
      </c>
      <c r="O8" s="87">
        <f>SUM(P8:U8)</f>
        <v>207</v>
      </c>
      <c r="P8" s="87">
        <v>207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4027</v>
      </c>
      <c r="W8" s="87">
        <v>4027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35</v>
      </c>
      <c r="B9" s="96" t="s">
        <v>264</v>
      </c>
      <c r="C9" s="85" t="s">
        <v>265</v>
      </c>
      <c r="D9" s="87">
        <f>SUM(E9,+H9,+K9)</f>
        <v>14372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14372</v>
      </c>
      <c r="L9" s="87">
        <v>181</v>
      </c>
      <c r="M9" s="87">
        <v>14191</v>
      </c>
      <c r="N9" s="87">
        <f>SUM(O9,+V9,+AC9)</f>
        <v>14372</v>
      </c>
      <c r="O9" s="87">
        <f>SUM(P9:U9)</f>
        <v>181</v>
      </c>
      <c r="P9" s="87">
        <v>181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14191</v>
      </c>
      <c r="W9" s="87">
        <v>14191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36</v>
      </c>
      <c r="AK9" s="87">
        <v>36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35</v>
      </c>
      <c r="B10" s="96" t="s">
        <v>266</v>
      </c>
      <c r="C10" s="85" t="s">
        <v>267</v>
      </c>
      <c r="D10" s="87">
        <f>SUM(E10,+H10,+K10)</f>
        <v>6678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6678</v>
      </c>
      <c r="L10" s="87">
        <v>160</v>
      </c>
      <c r="M10" s="87">
        <v>6518</v>
      </c>
      <c r="N10" s="87">
        <f>SUM(O10,+V10,+AC10)</f>
        <v>6678</v>
      </c>
      <c r="O10" s="87">
        <f>SUM(P10:U10)</f>
        <v>160</v>
      </c>
      <c r="P10" s="87">
        <v>160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6518</v>
      </c>
      <c r="W10" s="87">
        <v>6518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266</v>
      </c>
      <c r="AG10" s="87">
        <v>266</v>
      </c>
      <c r="AH10" s="87">
        <v>0</v>
      </c>
      <c r="AI10" s="87">
        <v>0</v>
      </c>
      <c r="AJ10" s="87">
        <f>SUM(AK10:AS10)</f>
        <v>266</v>
      </c>
      <c r="AK10" s="87">
        <v>0</v>
      </c>
      <c r="AL10" s="87">
        <v>0</v>
      </c>
      <c r="AM10" s="87">
        <v>266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35</v>
      </c>
      <c r="B11" s="96" t="s">
        <v>268</v>
      </c>
      <c r="C11" s="85" t="s">
        <v>269</v>
      </c>
      <c r="D11" s="87">
        <f>SUM(E11,+H11,+K11)</f>
        <v>8940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8940</v>
      </c>
      <c r="L11" s="87">
        <v>483</v>
      </c>
      <c r="M11" s="87">
        <v>8457</v>
      </c>
      <c r="N11" s="87">
        <f>SUM(O11,+V11,+AC11)</f>
        <v>8940</v>
      </c>
      <c r="O11" s="87">
        <f>SUM(P11:U11)</f>
        <v>483</v>
      </c>
      <c r="P11" s="87">
        <v>483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8457</v>
      </c>
      <c r="W11" s="87">
        <v>8457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385</v>
      </c>
      <c r="AG11" s="87">
        <v>385</v>
      </c>
      <c r="AH11" s="87">
        <v>0</v>
      </c>
      <c r="AI11" s="87">
        <v>0</v>
      </c>
      <c r="AJ11" s="87">
        <f>SUM(AK11:AS11)</f>
        <v>385</v>
      </c>
      <c r="AK11" s="87">
        <v>0</v>
      </c>
      <c r="AL11" s="87">
        <v>0</v>
      </c>
      <c r="AM11" s="87">
        <v>385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35</v>
      </c>
      <c r="B12" s="96" t="s">
        <v>270</v>
      </c>
      <c r="C12" s="85" t="s">
        <v>271</v>
      </c>
      <c r="D12" s="87">
        <f>SUM(E12,+H12,+K12)</f>
        <v>7963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7963</v>
      </c>
      <c r="L12" s="87">
        <v>158</v>
      </c>
      <c r="M12" s="87">
        <v>7805</v>
      </c>
      <c r="N12" s="87">
        <f>SUM(O12,+V12,+AC12)</f>
        <v>7963</v>
      </c>
      <c r="O12" s="87">
        <f>SUM(P12:U12)</f>
        <v>158</v>
      </c>
      <c r="P12" s="87">
        <v>158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7805</v>
      </c>
      <c r="W12" s="87">
        <v>7805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316</v>
      </c>
      <c r="AG12" s="87">
        <v>316</v>
      </c>
      <c r="AH12" s="87">
        <v>0</v>
      </c>
      <c r="AI12" s="87">
        <v>0</v>
      </c>
      <c r="AJ12" s="87">
        <f>SUM(AK12:AS12)</f>
        <v>316</v>
      </c>
      <c r="AK12" s="87">
        <v>0</v>
      </c>
      <c r="AL12" s="87">
        <v>0</v>
      </c>
      <c r="AM12" s="87">
        <v>0</v>
      </c>
      <c r="AN12" s="87">
        <v>316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35</v>
      </c>
      <c r="B13" s="96" t="s">
        <v>272</v>
      </c>
      <c r="C13" s="85" t="s">
        <v>273</v>
      </c>
      <c r="D13" s="87">
        <f>SUM(E13,+H13,+K13)</f>
        <v>4631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4631</v>
      </c>
      <c r="L13" s="87">
        <v>459</v>
      </c>
      <c r="M13" s="87">
        <v>4172</v>
      </c>
      <c r="N13" s="87">
        <f>SUM(O13,+V13,+AC13)</f>
        <v>4631</v>
      </c>
      <c r="O13" s="87">
        <f>SUM(P13:U13)</f>
        <v>459</v>
      </c>
      <c r="P13" s="87">
        <v>459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4172</v>
      </c>
      <c r="W13" s="87">
        <v>4172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184</v>
      </c>
      <c r="AG13" s="87">
        <v>184</v>
      </c>
      <c r="AH13" s="87">
        <v>0</v>
      </c>
      <c r="AI13" s="87">
        <v>0</v>
      </c>
      <c r="AJ13" s="87">
        <f>SUM(AK13:AS13)</f>
        <v>184</v>
      </c>
      <c r="AK13" s="87">
        <v>0</v>
      </c>
      <c r="AL13" s="87">
        <v>0</v>
      </c>
      <c r="AM13" s="87">
        <v>3</v>
      </c>
      <c r="AN13" s="87">
        <v>181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35</v>
      </c>
      <c r="B14" s="96" t="s">
        <v>274</v>
      </c>
      <c r="C14" s="85" t="s">
        <v>275</v>
      </c>
      <c r="D14" s="87">
        <f>SUM(E14,+H14,+K14)</f>
        <v>15621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15621</v>
      </c>
      <c r="L14" s="87">
        <v>262</v>
      </c>
      <c r="M14" s="87">
        <v>15359</v>
      </c>
      <c r="N14" s="87">
        <f>SUM(O14,+V14,+AC14)</f>
        <v>15621</v>
      </c>
      <c r="O14" s="87">
        <f>SUM(P14:U14)</f>
        <v>262</v>
      </c>
      <c r="P14" s="87">
        <v>262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15359</v>
      </c>
      <c r="W14" s="87">
        <v>15359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304</v>
      </c>
      <c r="AG14" s="87">
        <v>304</v>
      </c>
      <c r="AH14" s="87">
        <v>0</v>
      </c>
      <c r="AI14" s="87">
        <v>0</v>
      </c>
      <c r="AJ14" s="87">
        <f>SUM(AK14:AS14)</f>
        <v>368</v>
      </c>
      <c r="AK14" s="87">
        <v>75</v>
      </c>
      <c r="AL14" s="87">
        <v>0</v>
      </c>
      <c r="AM14" s="87">
        <v>0</v>
      </c>
      <c r="AN14" s="87">
        <v>293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11</v>
      </c>
      <c r="AU14" s="87">
        <v>11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35</v>
      </c>
      <c r="B15" s="96" t="s">
        <v>276</v>
      </c>
      <c r="C15" s="85" t="s">
        <v>277</v>
      </c>
      <c r="D15" s="87">
        <f>SUM(E15,+H15,+K15)</f>
        <v>9052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9052</v>
      </c>
      <c r="L15" s="87">
        <v>1610</v>
      </c>
      <c r="M15" s="87">
        <v>7442</v>
      </c>
      <c r="N15" s="87">
        <f>SUM(O15,+V15,+AC15)</f>
        <v>9052</v>
      </c>
      <c r="O15" s="87">
        <f>SUM(P15:U15)</f>
        <v>1610</v>
      </c>
      <c r="P15" s="87">
        <v>1610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7442</v>
      </c>
      <c r="W15" s="87">
        <v>7442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126</v>
      </c>
      <c r="AG15" s="87">
        <v>126</v>
      </c>
      <c r="AH15" s="87">
        <v>0</v>
      </c>
      <c r="AI15" s="87">
        <v>0</v>
      </c>
      <c r="AJ15" s="87">
        <f>SUM(AK15:AS15)</f>
        <v>342</v>
      </c>
      <c r="AK15" s="87">
        <v>237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103</v>
      </c>
      <c r="AR15" s="87">
        <v>0</v>
      </c>
      <c r="AS15" s="87">
        <v>2</v>
      </c>
      <c r="AT15" s="87">
        <f>SUM(AU15:AY15)</f>
        <v>21</v>
      </c>
      <c r="AU15" s="87">
        <v>21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35</v>
      </c>
      <c r="B16" s="96" t="s">
        <v>278</v>
      </c>
      <c r="C16" s="85" t="s">
        <v>279</v>
      </c>
      <c r="D16" s="87">
        <f>SUM(E16,+H16,+K16)</f>
        <v>6948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6948</v>
      </c>
      <c r="L16" s="87">
        <v>303</v>
      </c>
      <c r="M16" s="87">
        <v>6645</v>
      </c>
      <c r="N16" s="87">
        <f>SUM(O16,+V16,+AC16)</f>
        <v>6948</v>
      </c>
      <c r="O16" s="87">
        <f>SUM(P16:U16)</f>
        <v>303</v>
      </c>
      <c r="P16" s="87">
        <v>303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6645</v>
      </c>
      <c r="W16" s="87">
        <v>6645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143</v>
      </c>
      <c r="AG16" s="87">
        <v>143</v>
      </c>
      <c r="AH16" s="87">
        <v>0</v>
      </c>
      <c r="AI16" s="87">
        <v>0</v>
      </c>
      <c r="AJ16" s="87">
        <f>SUM(AK16:AS16)</f>
        <v>143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143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35</v>
      </c>
      <c r="B17" s="96" t="s">
        <v>280</v>
      </c>
      <c r="C17" s="85" t="s">
        <v>281</v>
      </c>
      <c r="D17" s="87">
        <f>SUM(E17,+H17,+K17)</f>
        <v>8286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8286</v>
      </c>
      <c r="L17" s="87">
        <v>429</v>
      </c>
      <c r="M17" s="87">
        <v>7857</v>
      </c>
      <c r="N17" s="87">
        <f>SUM(O17,+V17,+AC17)</f>
        <v>8286</v>
      </c>
      <c r="O17" s="87">
        <f>SUM(P17:U17)</f>
        <v>429</v>
      </c>
      <c r="P17" s="87">
        <v>429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7857</v>
      </c>
      <c r="W17" s="87">
        <v>7857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393</v>
      </c>
      <c r="AG17" s="87">
        <v>393</v>
      </c>
      <c r="AH17" s="87">
        <v>0</v>
      </c>
      <c r="AI17" s="87">
        <v>0</v>
      </c>
      <c r="AJ17" s="87">
        <f>SUM(AK17:AS17)</f>
        <v>393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393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35</v>
      </c>
      <c r="B18" s="96" t="s">
        <v>282</v>
      </c>
      <c r="C18" s="85" t="s">
        <v>283</v>
      </c>
      <c r="D18" s="87">
        <f>SUM(E18,+H18,+K18)</f>
        <v>7740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7740</v>
      </c>
      <c r="L18" s="87">
        <v>464</v>
      </c>
      <c r="M18" s="87">
        <v>7276</v>
      </c>
      <c r="N18" s="87">
        <f>SUM(O18,+V18,+AC18)</f>
        <v>7740</v>
      </c>
      <c r="O18" s="87">
        <f>SUM(P18:U18)</f>
        <v>464</v>
      </c>
      <c r="P18" s="87">
        <v>464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7276</v>
      </c>
      <c r="W18" s="87">
        <v>7276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360</v>
      </c>
      <c r="AG18" s="87">
        <v>360</v>
      </c>
      <c r="AH18" s="87">
        <v>0</v>
      </c>
      <c r="AI18" s="87">
        <v>0</v>
      </c>
      <c r="AJ18" s="87">
        <f>SUM(AK18:AS18)</f>
        <v>360</v>
      </c>
      <c r="AK18" s="87">
        <v>0</v>
      </c>
      <c r="AL18" s="87">
        <v>0</v>
      </c>
      <c r="AM18" s="87">
        <v>360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35</v>
      </c>
      <c r="B19" s="96" t="s">
        <v>284</v>
      </c>
      <c r="C19" s="85" t="s">
        <v>285</v>
      </c>
      <c r="D19" s="87">
        <f>SUM(E19,+H19,+K19)</f>
        <v>7077</v>
      </c>
      <c r="E19" s="87">
        <f>SUM(F19:G19)</f>
        <v>0</v>
      </c>
      <c r="F19" s="87">
        <v>0</v>
      </c>
      <c r="G19" s="87">
        <v>0</v>
      </c>
      <c r="H19" s="87">
        <f>SUM(I19:J19)</f>
        <v>682</v>
      </c>
      <c r="I19" s="87">
        <v>44</v>
      </c>
      <c r="J19" s="87">
        <v>638</v>
      </c>
      <c r="K19" s="87">
        <f>SUM(L19:M19)</f>
        <v>6395</v>
      </c>
      <c r="L19" s="87">
        <v>570</v>
      </c>
      <c r="M19" s="87">
        <v>5825</v>
      </c>
      <c r="N19" s="87">
        <f>SUM(O19,+V19,+AC19)</f>
        <v>7077</v>
      </c>
      <c r="O19" s="87">
        <f>SUM(P19:U19)</f>
        <v>614</v>
      </c>
      <c r="P19" s="87">
        <v>614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6463</v>
      </c>
      <c r="W19" s="87">
        <v>6463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68</v>
      </c>
      <c r="AG19" s="87">
        <v>68</v>
      </c>
      <c r="AH19" s="87">
        <v>0</v>
      </c>
      <c r="AI19" s="87">
        <v>0</v>
      </c>
      <c r="AJ19" s="87">
        <f>SUM(AK19:AS19)</f>
        <v>68</v>
      </c>
      <c r="AK19" s="87">
        <v>0</v>
      </c>
      <c r="AL19" s="87">
        <v>0</v>
      </c>
      <c r="AM19" s="87">
        <v>14</v>
      </c>
      <c r="AN19" s="87">
        <v>0</v>
      </c>
      <c r="AO19" s="87">
        <v>0</v>
      </c>
      <c r="AP19" s="87">
        <v>0</v>
      </c>
      <c r="AQ19" s="87">
        <v>15</v>
      </c>
      <c r="AR19" s="87">
        <v>0</v>
      </c>
      <c r="AS19" s="87">
        <v>39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35</v>
      </c>
      <c r="B20" s="96" t="s">
        <v>286</v>
      </c>
      <c r="C20" s="85" t="s">
        <v>287</v>
      </c>
      <c r="D20" s="87">
        <f>SUM(E20,+H20,+K20)</f>
        <v>6307</v>
      </c>
      <c r="E20" s="87">
        <f>SUM(F20:G20)</f>
        <v>2734</v>
      </c>
      <c r="F20" s="87">
        <v>0</v>
      </c>
      <c r="G20" s="87">
        <v>2734</v>
      </c>
      <c r="H20" s="87">
        <f>SUM(I20:J20)</f>
        <v>0</v>
      </c>
      <c r="I20" s="87">
        <v>0</v>
      </c>
      <c r="J20" s="87">
        <v>0</v>
      </c>
      <c r="K20" s="87">
        <f>SUM(L20:M20)</f>
        <v>3573</v>
      </c>
      <c r="L20" s="87">
        <v>70</v>
      </c>
      <c r="M20" s="87">
        <v>3503</v>
      </c>
      <c r="N20" s="87">
        <f>SUM(O20,+V20,+AC20)</f>
        <v>6307</v>
      </c>
      <c r="O20" s="87">
        <f>SUM(P20:U20)</f>
        <v>70</v>
      </c>
      <c r="P20" s="87">
        <v>70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6237</v>
      </c>
      <c r="W20" s="87">
        <v>3503</v>
      </c>
      <c r="X20" s="87">
        <v>2734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12</v>
      </c>
      <c r="AG20" s="87">
        <v>12</v>
      </c>
      <c r="AH20" s="87">
        <v>0</v>
      </c>
      <c r="AI20" s="87">
        <v>0</v>
      </c>
      <c r="AJ20" s="87">
        <f>SUM(AK20:AS20)</f>
        <v>12</v>
      </c>
      <c r="AK20" s="87">
        <v>0</v>
      </c>
      <c r="AL20" s="87">
        <v>0</v>
      </c>
      <c r="AM20" s="87">
        <v>3</v>
      </c>
      <c r="AN20" s="87">
        <v>0</v>
      </c>
      <c r="AO20" s="87">
        <v>0</v>
      </c>
      <c r="AP20" s="87">
        <v>0</v>
      </c>
      <c r="AQ20" s="87">
        <v>5</v>
      </c>
      <c r="AR20" s="87">
        <v>0</v>
      </c>
      <c r="AS20" s="87">
        <v>4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21</v>
      </c>
      <c r="BA20" s="87">
        <v>0</v>
      </c>
      <c r="BB20" s="87">
        <v>21</v>
      </c>
      <c r="BC20" s="87">
        <v>0</v>
      </c>
    </row>
    <row r="21" spans="1:55" ht="13.5" customHeight="1">
      <c r="A21" s="98" t="s">
        <v>35</v>
      </c>
      <c r="B21" s="96" t="s">
        <v>288</v>
      </c>
      <c r="C21" s="85" t="s">
        <v>289</v>
      </c>
      <c r="D21" s="87">
        <f>SUM(E21,+H21,+K21)</f>
        <v>1277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1277</v>
      </c>
      <c r="L21" s="87">
        <v>167</v>
      </c>
      <c r="M21" s="87">
        <v>1110</v>
      </c>
      <c r="N21" s="87">
        <f>SUM(O21,+V21,+AC21)</f>
        <v>1277</v>
      </c>
      <c r="O21" s="87">
        <f>SUM(P21:U21)</f>
        <v>167</v>
      </c>
      <c r="P21" s="87">
        <v>167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1110</v>
      </c>
      <c r="W21" s="87">
        <v>1110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65</v>
      </c>
      <c r="AG21" s="87">
        <v>65</v>
      </c>
      <c r="AH21" s="87">
        <v>0</v>
      </c>
      <c r="AI21" s="87">
        <v>0</v>
      </c>
      <c r="AJ21" s="87">
        <f>SUM(AK21:AS21)</f>
        <v>82</v>
      </c>
      <c r="AK21" s="87">
        <v>18</v>
      </c>
      <c r="AL21" s="87">
        <v>0</v>
      </c>
      <c r="AM21" s="87">
        <v>0</v>
      </c>
      <c r="AN21" s="87">
        <v>64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1</v>
      </c>
      <c r="AU21" s="87">
        <v>1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35</v>
      </c>
      <c r="B22" s="96" t="s">
        <v>290</v>
      </c>
      <c r="C22" s="85" t="s">
        <v>291</v>
      </c>
      <c r="D22" s="87">
        <f>SUM(E22,+H22,+K22)</f>
        <v>835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835</v>
      </c>
      <c r="L22" s="87">
        <v>115</v>
      </c>
      <c r="M22" s="87">
        <v>720</v>
      </c>
      <c r="N22" s="87">
        <f>SUM(O22,+V22,+AC22)</f>
        <v>835</v>
      </c>
      <c r="O22" s="87">
        <f>SUM(P22:U22)</f>
        <v>115</v>
      </c>
      <c r="P22" s="87">
        <v>115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720</v>
      </c>
      <c r="W22" s="87">
        <v>720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20</v>
      </c>
      <c r="AG22" s="87">
        <v>20</v>
      </c>
      <c r="AH22" s="87">
        <v>0</v>
      </c>
      <c r="AI22" s="87">
        <v>0</v>
      </c>
      <c r="AJ22" s="87">
        <f>SUM(AK22:AS22)</f>
        <v>20</v>
      </c>
      <c r="AK22" s="87">
        <v>0</v>
      </c>
      <c r="AL22" s="87">
        <v>0</v>
      </c>
      <c r="AM22" s="87">
        <v>20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35</v>
      </c>
      <c r="B23" s="96" t="s">
        <v>292</v>
      </c>
      <c r="C23" s="85" t="s">
        <v>293</v>
      </c>
      <c r="D23" s="87">
        <f>SUM(E23,+H23,+K23)</f>
        <v>4702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4702</v>
      </c>
      <c r="L23" s="87">
        <v>472</v>
      </c>
      <c r="M23" s="87">
        <v>4230</v>
      </c>
      <c r="N23" s="87">
        <f>SUM(O23,+V23,+AC23)</f>
        <v>4702</v>
      </c>
      <c r="O23" s="87">
        <f>SUM(P23:U23)</f>
        <v>472</v>
      </c>
      <c r="P23" s="87">
        <v>472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4230</v>
      </c>
      <c r="W23" s="87">
        <v>4230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112</v>
      </c>
      <c r="AG23" s="87">
        <v>112</v>
      </c>
      <c r="AH23" s="87">
        <v>0</v>
      </c>
      <c r="AI23" s="87">
        <v>0</v>
      </c>
      <c r="AJ23" s="87">
        <f>SUM(AK23:AS23)</f>
        <v>112</v>
      </c>
      <c r="AK23" s="87">
        <v>0</v>
      </c>
      <c r="AL23" s="87">
        <v>0</v>
      </c>
      <c r="AM23" s="87">
        <v>112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35</v>
      </c>
      <c r="B24" s="96" t="s">
        <v>294</v>
      </c>
      <c r="C24" s="85" t="s">
        <v>295</v>
      </c>
      <c r="D24" s="87">
        <f>SUM(E24,+H24,+K24)</f>
        <v>5740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5740</v>
      </c>
      <c r="L24" s="87">
        <v>234</v>
      </c>
      <c r="M24" s="87">
        <v>5506</v>
      </c>
      <c r="N24" s="87">
        <f>SUM(O24,+V24,+AC24)</f>
        <v>5740</v>
      </c>
      <c r="O24" s="87">
        <f>SUM(P24:U24)</f>
        <v>234</v>
      </c>
      <c r="P24" s="87">
        <v>234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5506</v>
      </c>
      <c r="W24" s="87">
        <v>5506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48</v>
      </c>
      <c r="AG24" s="87">
        <v>48</v>
      </c>
      <c r="AH24" s="87">
        <v>0</v>
      </c>
      <c r="AI24" s="87">
        <v>0</v>
      </c>
      <c r="AJ24" s="87">
        <f>SUM(AK24:AS24)</f>
        <v>48</v>
      </c>
      <c r="AK24" s="87">
        <v>0</v>
      </c>
      <c r="AL24" s="87">
        <v>0</v>
      </c>
      <c r="AM24" s="87">
        <v>0</v>
      </c>
      <c r="AN24" s="87">
        <v>48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35</v>
      </c>
      <c r="B25" s="96" t="s">
        <v>296</v>
      </c>
      <c r="C25" s="85" t="s">
        <v>297</v>
      </c>
      <c r="D25" s="87">
        <f>SUM(E25,+H25,+K25)</f>
        <v>1474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1474</v>
      </c>
      <c r="L25" s="87">
        <v>172</v>
      </c>
      <c r="M25" s="87">
        <v>1302</v>
      </c>
      <c r="N25" s="87">
        <f>SUM(O25,+V25,+AC25)</f>
        <v>1474</v>
      </c>
      <c r="O25" s="87">
        <f>SUM(P25:U25)</f>
        <v>172</v>
      </c>
      <c r="P25" s="87">
        <v>172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1302</v>
      </c>
      <c r="W25" s="87">
        <v>1302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60</v>
      </c>
      <c r="AG25" s="87">
        <v>60</v>
      </c>
      <c r="AH25" s="87">
        <v>0</v>
      </c>
      <c r="AI25" s="87">
        <v>0</v>
      </c>
      <c r="AJ25" s="87">
        <f>SUM(AK25:AS25)</f>
        <v>74</v>
      </c>
      <c r="AK25" s="87">
        <v>15</v>
      </c>
      <c r="AL25" s="87">
        <v>0</v>
      </c>
      <c r="AM25" s="87">
        <v>0</v>
      </c>
      <c r="AN25" s="87">
        <v>59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1</v>
      </c>
      <c r="AU25" s="87">
        <v>1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35</v>
      </c>
      <c r="B26" s="96" t="s">
        <v>298</v>
      </c>
      <c r="C26" s="85" t="s">
        <v>299</v>
      </c>
      <c r="D26" s="87">
        <f>SUM(E26,+H26,+K26)</f>
        <v>1554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1554</v>
      </c>
      <c r="L26" s="87">
        <v>9</v>
      </c>
      <c r="M26" s="87">
        <v>1545</v>
      </c>
      <c r="N26" s="87">
        <f>SUM(O26,+V26,+AC26)</f>
        <v>1554</v>
      </c>
      <c r="O26" s="87">
        <f>SUM(P26:U26)</f>
        <v>9</v>
      </c>
      <c r="P26" s="87">
        <v>9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1545</v>
      </c>
      <c r="W26" s="87">
        <v>1545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4</v>
      </c>
      <c r="AG26" s="87">
        <v>4</v>
      </c>
      <c r="AH26" s="87">
        <v>0</v>
      </c>
      <c r="AI26" s="87">
        <v>0</v>
      </c>
      <c r="AJ26" s="87">
        <f>SUM(AK26:AS26)</f>
        <v>4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4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35</v>
      </c>
      <c r="B27" s="96" t="s">
        <v>300</v>
      </c>
      <c r="C27" s="85" t="s">
        <v>301</v>
      </c>
      <c r="D27" s="87">
        <f>SUM(E27,+H27,+K27)</f>
        <v>918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918</v>
      </c>
      <c r="L27" s="87">
        <v>19</v>
      </c>
      <c r="M27" s="87">
        <v>899</v>
      </c>
      <c r="N27" s="87">
        <f>SUM(O27,+V27,+AC27)</f>
        <v>918</v>
      </c>
      <c r="O27" s="87">
        <f>SUM(P27:U27)</f>
        <v>19</v>
      </c>
      <c r="P27" s="87">
        <v>19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899</v>
      </c>
      <c r="W27" s="87">
        <v>899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34</v>
      </c>
      <c r="AG27" s="87">
        <v>34</v>
      </c>
      <c r="AH27" s="87">
        <v>0</v>
      </c>
      <c r="AI27" s="87">
        <v>0</v>
      </c>
      <c r="AJ27" s="87">
        <f>SUM(AK27:AS27)</f>
        <v>34</v>
      </c>
      <c r="AK27" s="87">
        <v>0</v>
      </c>
      <c r="AL27" s="87">
        <v>0</v>
      </c>
      <c r="AM27" s="87">
        <v>6</v>
      </c>
      <c r="AN27" s="87">
        <v>0</v>
      </c>
      <c r="AO27" s="87">
        <v>0</v>
      </c>
      <c r="AP27" s="87">
        <v>0</v>
      </c>
      <c r="AQ27" s="87">
        <v>11</v>
      </c>
      <c r="AR27" s="87">
        <v>17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35</v>
      </c>
      <c r="B28" s="96" t="s">
        <v>302</v>
      </c>
      <c r="C28" s="85" t="s">
        <v>303</v>
      </c>
      <c r="D28" s="87">
        <f>SUM(E28,+H28,+K28)</f>
        <v>597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597</v>
      </c>
      <c r="L28" s="87">
        <v>17</v>
      </c>
      <c r="M28" s="87">
        <v>580</v>
      </c>
      <c r="N28" s="87">
        <f>SUM(O28,+V28,+AC28)</f>
        <v>597</v>
      </c>
      <c r="O28" s="87">
        <f>SUM(P28:U28)</f>
        <v>17</v>
      </c>
      <c r="P28" s="87">
        <v>17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580</v>
      </c>
      <c r="W28" s="87">
        <v>580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1</v>
      </c>
      <c r="AG28" s="87">
        <v>1</v>
      </c>
      <c r="AH28" s="87">
        <v>0</v>
      </c>
      <c r="AI28" s="87">
        <v>0</v>
      </c>
      <c r="AJ28" s="87">
        <f>SUM(AK28:AS28)</f>
        <v>1</v>
      </c>
      <c r="AK28" s="87">
        <v>1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1</v>
      </c>
      <c r="AU28" s="87">
        <v>1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35</v>
      </c>
      <c r="B29" s="96" t="s">
        <v>304</v>
      </c>
      <c r="C29" s="85" t="s">
        <v>305</v>
      </c>
      <c r="D29" s="87">
        <f>SUM(E29,+H29,+K29)</f>
        <v>1198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1198</v>
      </c>
      <c r="L29" s="87">
        <v>6</v>
      </c>
      <c r="M29" s="87">
        <v>1192</v>
      </c>
      <c r="N29" s="87">
        <f>SUM(O29,+V29,+AC29)</f>
        <v>1198</v>
      </c>
      <c r="O29" s="87">
        <f>SUM(P29:U29)</f>
        <v>6</v>
      </c>
      <c r="P29" s="87">
        <v>6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1192</v>
      </c>
      <c r="W29" s="87">
        <v>1192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3</v>
      </c>
      <c r="AG29" s="87">
        <v>3</v>
      </c>
      <c r="AH29" s="87">
        <v>0</v>
      </c>
      <c r="AI29" s="87">
        <v>0</v>
      </c>
      <c r="AJ29" s="87">
        <f>SUM(AK29:AS29)</f>
        <v>41</v>
      </c>
      <c r="AK29" s="87">
        <v>41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3</v>
      </c>
      <c r="AU29" s="87">
        <v>3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35</v>
      </c>
      <c r="B30" s="96" t="s">
        <v>306</v>
      </c>
      <c r="C30" s="85" t="s">
        <v>307</v>
      </c>
      <c r="D30" s="87">
        <f>SUM(E30,+H30,+K30)</f>
        <v>3344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3344</v>
      </c>
      <c r="L30" s="87">
        <v>52</v>
      </c>
      <c r="M30" s="87">
        <v>3292</v>
      </c>
      <c r="N30" s="87">
        <f>SUM(O30,+V30,+AC30)</f>
        <v>3344</v>
      </c>
      <c r="O30" s="87">
        <f>SUM(P30:U30)</f>
        <v>52</v>
      </c>
      <c r="P30" s="87">
        <v>52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3292</v>
      </c>
      <c r="W30" s="87">
        <v>3292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8</v>
      </c>
      <c r="AG30" s="87">
        <v>8</v>
      </c>
      <c r="AH30" s="87">
        <v>0</v>
      </c>
      <c r="AI30" s="87">
        <v>0</v>
      </c>
      <c r="AJ30" s="87">
        <f>SUM(AK30:AS30)</f>
        <v>8</v>
      </c>
      <c r="AK30" s="87">
        <v>8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8</v>
      </c>
      <c r="AU30" s="87">
        <v>8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35</v>
      </c>
      <c r="B31" s="96" t="s">
        <v>308</v>
      </c>
      <c r="C31" s="85" t="s">
        <v>309</v>
      </c>
      <c r="D31" s="87">
        <f>SUM(E31,+H31,+K31)</f>
        <v>2273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2273</v>
      </c>
      <c r="L31" s="87">
        <v>63</v>
      </c>
      <c r="M31" s="87">
        <v>2210</v>
      </c>
      <c r="N31" s="87">
        <f>SUM(O31,+V31,+AC31)</f>
        <v>2273</v>
      </c>
      <c r="O31" s="87">
        <f>SUM(P31:U31)</f>
        <v>63</v>
      </c>
      <c r="P31" s="87">
        <v>63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2210</v>
      </c>
      <c r="W31" s="87">
        <v>2210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80</v>
      </c>
      <c r="AG31" s="87">
        <v>80</v>
      </c>
      <c r="AH31" s="87">
        <v>0</v>
      </c>
      <c r="AI31" s="87">
        <v>0</v>
      </c>
      <c r="AJ31" s="87">
        <f>SUM(AK31:AS31)</f>
        <v>80</v>
      </c>
      <c r="AK31" s="87">
        <v>0</v>
      </c>
      <c r="AL31" s="87">
        <v>0</v>
      </c>
      <c r="AM31" s="87">
        <v>29</v>
      </c>
      <c r="AN31" s="87">
        <v>0</v>
      </c>
      <c r="AO31" s="87">
        <v>0</v>
      </c>
      <c r="AP31" s="87">
        <v>0</v>
      </c>
      <c r="AQ31" s="87">
        <v>51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35</v>
      </c>
      <c r="B32" s="96" t="s">
        <v>310</v>
      </c>
      <c r="C32" s="85" t="s">
        <v>311</v>
      </c>
      <c r="D32" s="87">
        <f>SUM(E32,+H32,+K32)</f>
        <v>6051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6051</v>
      </c>
      <c r="L32" s="87">
        <v>27</v>
      </c>
      <c r="M32" s="87">
        <v>6024</v>
      </c>
      <c r="N32" s="87">
        <f>SUM(O32,+V32,+AC32)</f>
        <v>6051</v>
      </c>
      <c r="O32" s="87">
        <f>SUM(P32:U32)</f>
        <v>27</v>
      </c>
      <c r="P32" s="87">
        <v>27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6024</v>
      </c>
      <c r="W32" s="87">
        <v>6024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212</v>
      </c>
      <c r="AG32" s="87">
        <v>212</v>
      </c>
      <c r="AH32" s="87">
        <v>0</v>
      </c>
      <c r="AI32" s="87">
        <v>0</v>
      </c>
      <c r="AJ32" s="87">
        <f>SUM(AK32:AS32)</f>
        <v>212</v>
      </c>
      <c r="AK32" s="87">
        <v>0</v>
      </c>
      <c r="AL32" s="87">
        <v>0</v>
      </c>
      <c r="AM32" s="87">
        <v>75</v>
      </c>
      <c r="AN32" s="87">
        <v>0</v>
      </c>
      <c r="AO32" s="87">
        <v>0</v>
      </c>
      <c r="AP32" s="87">
        <v>0</v>
      </c>
      <c r="AQ32" s="87">
        <v>137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35</v>
      </c>
      <c r="B33" s="96" t="s">
        <v>312</v>
      </c>
      <c r="C33" s="85" t="s">
        <v>313</v>
      </c>
      <c r="D33" s="87">
        <f>SUM(E33,+H33,+K33)</f>
        <v>0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0</v>
      </c>
      <c r="L33" s="87">
        <v>0</v>
      </c>
      <c r="M33" s="87">
        <v>0</v>
      </c>
      <c r="N33" s="87">
        <f>SUM(O33,+V33,+AC33)</f>
        <v>0</v>
      </c>
      <c r="O33" s="87">
        <f>SUM(P33:U33)</f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0</v>
      </c>
      <c r="W33" s="87">
        <v>0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0</v>
      </c>
      <c r="AG33" s="87">
        <v>0</v>
      </c>
      <c r="AH33" s="87">
        <v>0</v>
      </c>
      <c r="AI33" s="87">
        <v>0</v>
      </c>
      <c r="AJ33" s="87">
        <f>SUM(AK33:AS33)</f>
        <v>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35</v>
      </c>
      <c r="B34" s="96" t="s">
        <v>314</v>
      </c>
      <c r="C34" s="85" t="s">
        <v>315</v>
      </c>
      <c r="D34" s="87">
        <f>SUM(E34,+H34,+K34)</f>
        <v>12</v>
      </c>
      <c r="E34" s="87">
        <f>SUM(F34:G34)</f>
        <v>0</v>
      </c>
      <c r="F34" s="87">
        <v>0</v>
      </c>
      <c r="G34" s="87">
        <v>0</v>
      </c>
      <c r="H34" s="87">
        <f>SUM(I34:J34)</f>
        <v>12</v>
      </c>
      <c r="I34" s="87">
        <v>0</v>
      </c>
      <c r="J34" s="87">
        <v>12</v>
      </c>
      <c r="K34" s="87">
        <f>SUM(L34:M34)</f>
        <v>0</v>
      </c>
      <c r="L34" s="87">
        <v>0</v>
      </c>
      <c r="M34" s="87">
        <v>0</v>
      </c>
      <c r="N34" s="87">
        <f>SUM(O34,+V34,+AC34)</f>
        <v>24</v>
      </c>
      <c r="O34" s="87">
        <f>SUM(P34:U34)</f>
        <v>0</v>
      </c>
      <c r="P34" s="87">
        <v>0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12</v>
      </c>
      <c r="W34" s="87">
        <v>12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12</v>
      </c>
      <c r="AD34" s="87">
        <v>0</v>
      </c>
      <c r="AE34" s="87">
        <v>12</v>
      </c>
      <c r="AF34" s="87">
        <f>SUM(AG34:AI34)</f>
        <v>0</v>
      </c>
      <c r="AG34" s="87">
        <v>0</v>
      </c>
      <c r="AH34" s="87">
        <v>0</v>
      </c>
      <c r="AI34" s="87">
        <v>0</v>
      </c>
      <c r="AJ34" s="87">
        <f>SUM(AK34:AS34)</f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4">
    <sortCondition ref="A8:A34"/>
    <sortCondition ref="B8:B34"/>
    <sortCondition ref="C8:C34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3" man="1"/>
    <brk id="31" min="1" max="33" man="1"/>
    <brk id="45" min="1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19000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19201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19202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19204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19205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19206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19207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19208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19209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19210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19211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19212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19213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19214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19346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19364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19365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19366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19368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19384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19422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19423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19424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19425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19429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19430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19442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19443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D82BA9-5797-4F5A-BD4C-59E08AE1D9DE}"/>
</file>

<file path=customXml/itemProps2.xml><?xml version="1.0" encoding="utf-8"?>
<ds:datastoreItem xmlns:ds="http://schemas.openxmlformats.org/officeDocument/2006/customXml" ds:itemID="{0E355612-509E-46F4-A9B8-E102343B1834}"/>
</file>

<file path=customXml/itemProps3.xml><?xml version="1.0" encoding="utf-8"?>
<ds:datastoreItem xmlns:ds="http://schemas.openxmlformats.org/officeDocument/2006/customXml" ds:itemID="{FF05FB53-816A-4BAE-8D28-B6E36702A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2025-12-26T05:23:06Z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