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18福井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市町村分担金内訳!$A$6:$DU$14</definedName>
    <definedName name="_xlnm._FilterDatabase" localSheetId="4" hidden="1">組合分担金内訳!$A$6:$BE$23</definedName>
    <definedName name="_xlnm._FilterDatabase" localSheetId="3" hidden="1">'廃棄物事業経費（歳出）'!$A$6:$CI$31</definedName>
    <definedName name="_xlnm._FilterDatabase" localSheetId="2" hidden="1">'廃棄物事業経費（歳入）'!$A$6:$AE$31</definedName>
    <definedName name="_xlnm._FilterDatabase" localSheetId="0" hidden="1">'廃棄物事業経費（市町村）'!$A$6:$DJ$23</definedName>
    <definedName name="_xlnm._FilterDatabase" localSheetId="1" hidden="1">'廃棄物事業経費（組合）'!$A$6:$DJ$14</definedName>
    <definedName name="_xlnm.Print_Area" localSheetId="6">経費集計!$A$1:$M$33</definedName>
    <definedName name="_xlnm.Print_Area" localSheetId="5">市町村分担金内訳!$2:$15</definedName>
    <definedName name="_xlnm.Print_Area" localSheetId="4">組合分担金内訳!$2:$24</definedName>
    <definedName name="_xlnm.Print_Area" localSheetId="3">'廃棄物事業経費（歳出）'!$2:$32</definedName>
    <definedName name="_xlnm.Print_Area" localSheetId="2">'廃棄物事業経費（歳入）'!$2:$32</definedName>
    <definedName name="_xlnm.Print_Area" localSheetId="0">'廃棄物事業経費（市町村）'!$2:$24</definedName>
    <definedName name="_xlnm.Print_Area" localSheetId="1">'廃棄物事業経費（組合）'!$2:$15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D8" i="6"/>
  <c r="D9" i="6"/>
  <c r="D10" i="6"/>
  <c r="D11" i="6"/>
  <c r="D12" i="6"/>
  <c r="D13" i="6"/>
  <c r="D14" i="6"/>
  <c r="D15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I8" i="5"/>
  <c r="I13" i="5"/>
  <c r="I14" i="5"/>
  <c r="I19" i="5"/>
  <c r="I20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G8" i="5"/>
  <c r="G9" i="5"/>
  <c r="G10" i="5"/>
  <c r="I10" i="5" s="1"/>
  <c r="G11" i="5"/>
  <c r="G12" i="5"/>
  <c r="I12" i="5" s="1"/>
  <c r="G13" i="5"/>
  <c r="G14" i="5"/>
  <c r="G15" i="5"/>
  <c r="G16" i="5"/>
  <c r="I16" i="5" s="1"/>
  <c r="G17" i="5"/>
  <c r="G18" i="5"/>
  <c r="I18" i="5" s="1"/>
  <c r="G19" i="5"/>
  <c r="G20" i="5"/>
  <c r="G21" i="5"/>
  <c r="G22" i="5"/>
  <c r="I22" i="5" s="1"/>
  <c r="G23" i="5"/>
  <c r="G24" i="5"/>
  <c r="I24" i="5" s="1"/>
  <c r="F10" i="5"/>
  <c r="F11" i="5"/>
  <c r="F16" i="5"/>
  <c r="F17" i="5"/>
  <c r="F22" i="5"/>
  <c r="F23" i="5"/>
  <c r="E8" i="5"/>
  <c r="F8" i="5" s="1"/>
  <c r="E9" i="5"/>
  <c r="E10" i="5"/>
  <c r="E11" i="5"/>
  <c r="E12" i="5"/>
  <c r="E13" i="5"/>
  <c r="E14" i="5"/>
  <c r="F14" i="5" s="1"/>
  <c r="E15" i="5"/>
  <c r="E16" i="5"/>
  <c r="E17" i="5"/>
  <c r="E18" i="5"/>
  <c r="E19" i="5"/>
  <c r="E20" i="5"/>
  <c r="F20" i="5" s="1"/>
  <c r="E21" i="5"/>
  <c r="E22" i="5"/>
  <c r="E23" i="5"/>
  <c r="E24" i="5"/>
  <c r="D8" i="5"/>
  <c r="D9" i="5"/>
  <c r="F9" i="5" s="1"/>
  <c r="D10" i="5"/>
  <c r="D11" i="5"/>
  <c r="D12" i="5"/>
  <c r="F12" i="5" s="1"/>
  <c r="D13" i="5"/>
  <c r="F13" i="5" s="1"/>
  <c r="D14" i="5"/>
  <c r="D15" i="5"/>
  <c r="F15" i="5" s="1"/>
  <c r="D16" i="5"/>
  <c r="D17" i="5"/>
  <c r="D18" i="5"/>
  <c r="F18" i="5" s="1"/>
  <c r="D19" i="5"/>
  <c r="F19" i="5" s="1"/>
  <c r="D20" i="5"/>
  <c r="D21" i="5"/>
  <c r="F21" i="5" s="1"/>
  <c r="D22" i="5"/>
  <c r="D23" i="5"/>
  <c r="D24" i="5"/>
  <c r="F24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A12" i="4"/>
  <c r="CA18" i="4"/>
  <c r="CA24" i="4"/>
  <c r="CA30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V25" i="4"/>
  <c r="BV3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Q8" i="4"/>
  <c r="BQ14" i="4"/>
  <c r="BQ20" i="4"/>
  <c r="BQ26" i="4"/>
  <c r="BQ32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I12" i="4"/>
  <c r="BI18" i="4"/>
  <c r="BI24" i="4"/>
  <c r="BI30" i="4"/>
  <c r="BG16" i="4"/>
  <c r="BG22" i="4"/>
  <c r="AY8" i="4"/>
  <c r="AY9" i="4"/>
  <c r="AN9" i="4" s="1"/>
  <c r="BG9" i="4" s="1"/>
  <c r="AY10" i="4"/>
  <c r="AY11" i="4"/>
  <c r="AY12" i="4"/>
  <c r="AY13" i="4"/>
  <c r="AY14" i="4"/>
  <c r="AY15" i="4"/>
  <c r="AN15" i="4" s="1"/>
  <c r="BG15" i="4" s="1"/>
  <c r="AY16" i="4"/>
  <c r="AY17" i="4"/>
  <c r="AY18" i="4"/>
  <c r="AY19" i="4"/>
  <c r="AY20" i="4"/>
  <c r="AY21" i="4"/>
  <c r="AN21" i="4" s="1"/>
  <c r="BG21" i="4" s="1"/>
  <c r="AY22" i="4"/>
  <c r="AY23" i="4"/>
  <c r="AY24" i="4"/>
  <c r="AY25" i="4"/>
  <c r="AY26" i="4"/>
  <c r="AY27" i="4"/>
  <c r="AN27" i="4" s="1"/>
  <c r="BG27" i="4" s="1"/>
  <c r="AY28" i="4"/>
  <c r="AY29" i="4"/>
  <c r="AY30" i="4"/>
  <c r="AY31" i="4"/>
  <c r="AY32" i="4"/>
  <c r="AT8" i="4"/>
  <c r="AN8" i="4" s="1"/>
  <c r="BG8" i="4" s="1"/>
  <c r="AT9" i="4"/>
  <c r="AT10" i="4"/>
  <c r="AT11" i="4"/>
  <c r="AT12" i="4"/>
  <c r="AT13" i="4"/>
  <c r="AT14" i="4"/>
  <c r="AN14" i="4" s="1"/>
  <c r="BG14" i="4" s="1"/>
  <c r="AT15" i="4"/>
  <c r="AT16" i="4"/>
  <c r="AT17" i="4"/>
  <c r="AT18" i="4"/>
  <c r="AT19" i="4"/>
  <c r="AT20" i="4"/>
  <c r="AN20" i="4" s="1"/>
  <c r="BG20" i="4" s="1"/>
  <c r="AT21" i="4"/>
  <c r="AT22" i="4"/>
  <c r="AT23" i="4"/>
  <c r="AT24" i="4"/>
  <c r="AT25" i="4"/>
  <c r="AT26" i="4"/>
  <c r="AN26" i="4" s="1"/>
  <c r="BG26" i="4" s="1"/>
  <c r="AT27" i="4"/>
  <c r="AT28" i="4"/>
  <c r="AT29" i="4"/>
  <c r="AT30" i="4"/>
  <c r="AT31" i="4"/>
  <c r="AT32" i="4"/>
  <c r="AN32" i="4" s="1"/>
  <c r="BG32" i="4" s="1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N10" i="4"/>
  <c r="AN11" i="4"/>
  <c r="AN12" i="4"/>
  <c r="BG12" i="4" s="1"/>
  <c r="AN16" i="4"/>
  <c r="AN17" i="4"/>
  <c r="AN18" i="4"/>
  <c r="BG18" i="4" s="1"/>
  <c r="AN22" i="4"/>
  <c r="AN23" i="4"/>
  <c r="AN24" i="4"/>
  <c r="BG24" i="4" s="1"/>
  <c r="AN28" i="4"/>
  <c r="AN29" i="4"/>
  <c r="AN30" i="4"/>
  <c r="BG30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F8" i="4"/>
  <c r="AF9" i="4"/>
  <c r="AF10" i="4"/>
  <c r="BG10" i="4" s="1"/>
  <c r="AF12" i="4"/>
  <c r="AF13" i="4"/>
  <c r="AF14" i="4"/>
  <c r="AF15" i="4"/>
  <c r="AF16" i="4"/>
  <c r="AF18" i="4"/>
  <c r="AF19" i="4"/>
  <c r="AF20" i="4"/>
  <c r="AF21" i="4"/>
  <c r="AF22" i="4"/>
  <c r="AF24" i="4"/>
  <c r="AF25" i="4"/>
  <c r="AF26" i="4"/>
  <c r="AF27" i="4"/>
  <c r="AF28" i="4"/>
  <c r="BG28" i="4" s="1"/>
  <c r="AF30" i="4"/>
  <c r="AF31" i="4"/>
  <c r="AF32" i="4"/>
  <c r="W8" i="4"/>
  <c r="W9" i="4"/>
  <c r="CA9" i="4" s="1"/>
  <c r="W10" i="4"/>
  <c r="CA10" i="4" s="1"/>
  <c r="W11" i="4"/>
  <c r="CA11" i="4" s="1"/>
  <c r="W12" i="4"/>
  <c r="W13" i="4"/>
  <c r="CA13" i="4" s="1"/>
  <c r="W14" i="4"/>
  <c r="W15" i="4"/>
  <c r="CA15" i="4" s="1"/>
  <c r="W16" i="4"/>
  <c r="CA16" i="4" s="1"/>
  <c r="W17" i="4"/>
  <c r="CA17" i="4" s="1"/>
  <c r="W18" i="4"/>
  <c r="W19" i="4"/>
  <c r="CA19" i="4" s="1"/>
  <c r="W20" i="4"/>
  <c r="W21" i="4"/>
  <c r="CA21" i="4" s="1"/>
  <c r="W22" i="4"/>
  <c r="CA22" i="4" s="1"/>
  <c r="W23" i="4"/>
  <c r="CA23" i="4" s="1"/>
  <c r="W24" i="4"/>
  <c r="W25" i="4"/>
  <c r="CA25" i="4" s="1"/>
  <c r="W26" i="4"/>
  <c r="W27" i="4"/>
  <c r="CA27" i="4" s="1"/>
  <c r="W28" i="4"/>
  <c r="CA28" i="4" s="1"/>
  <c r="W29" i="4"/>
  <c r="CA29" i="4" s="1"/>
  <c r="W30" i="4"/>
  <c r="W31" i="4"/>
  <c r="CA31" i="4" s="1"/>
  <c r="W32" i="4"/>
  <c r="R8" i="4"/>
  <c r="BV8" i="4" s="1"/>
  <c r="R9" i="4"/>
  <c r="BV9" i="4" s="1"/>
  <c r="R10" i="4"/>
  <c r="BV10" i="4" s="1"/>
  <c r="R11" i="4"/>
  <c r="BV11" i="4" s="1"/>
  <c r="R12" i="4"/>
  <c r="BV12" i="4" s="1"/>
  <c r="R13" i="4"/>
  <c r="L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L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L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L31" i="4" s="1"/>
  <c r="R32" i="4"/>
  <c r="BV32" i="4" s="1"/>
  <c r="M8" i="4"/>
  <c r="M9" i="4"/>
  <c r="BQ9" i="4" s="1"/>
  <c r="M10" i="4"/>
  <c r="BQ10" i="4" s="1"/>
  <c r="M11" i="4"/>
  <c r="BQ11" i="4" s="1"/>
  <c r="M12" i="4"/>
  <c r="M13" i="4"/>
  <c r="M14" i="4"/>
  <c r="M15" i="4"/>
  <c r="BQ15" i="4" s="1"/>
  <c r="M16" i="4"/>
  <c r="BQ16" i="4" s="1"/>
  <c r="M17" i="4"/>
  <c r="BQ17" i="4" s="1"/>
  <c r="M18" i="4"/>
  <c r="M19" i="4"/>
  <c r="M20" i="4"/>
  <c r="M21" i="4"/>
  <c r="BQ21" i="4" s="1"/>
  <c r="M22" i="4"/>
  <c r="BQ22" i="4" s="1"/>
  <c r="M23" i="4"/>
  <c r="BQ23" i="4" s="1"/>
  <c r="M24" i="4"/>
  <c r="M25" i="4"/>
  <c r="M26" i="4"/>
  <c r="M27" i="4"/>
  <c r="BQ27" i="4" s="1"/>
  <c r="M28" i="4"/>
  <c r="BQ28" i="4" s="1"/>
  <c r="M29" i="4"/>
  <c r="BQ29" i="4" s="1"/>
  <c r="M30" i="4"/>
  <c r="M31" i="4"/>
  <c r="M32" i="4"/>
  <c r="L9" i="4"/>
  <c r="BP9" i="4" s="1"/>
  <c r="L10" i="4"/>
  <c r="BP10" i="4" s="1"/>
  <c r="L11" i="4"/>
  <c r="BP11" i="4" s="1"/>
  <c r="L15" i="4"/>
  <c r="L16" i="4"/>
  <c r="BP16" i="4" s="1"/>
  <c r="L17" i="4"/>
  <c r="BP17" i="4" s="1"/>
  <c r="L21" i="4"/>
  <c r="BP21" i="4" s="1"/>
  <c r="L22" i="4"/>
  <c r="BP22" i="4" s="1"/>
  <c r="L23" i="4"/>
  <c r="BP23" i="4" s="1"/>
  <c r="L27" i="4"/>
  <c r="L28" i="4"/>
  <c r="BP28" i="4" s="1"/>
  <c r="L29" i="4"/>
  <c r="BP29" i="4" s="1"/>
  <c r="E8" i="4"/>
  <c r="BI8" i="4" s="1"/>
  <c r="E9" i="4"/>
  <c r="BI9" i="4" s="1"/>
  <c r="E10" i="4"/>
  <c r="E11" i="4"/>
  <c r="E12" i="4"/>
  <c r="E13" i="4"/>
  <c r="BI13" i="4" s="1"/>
  <c r="E14" i="4"/>
  <c r="BI14" i="4" s="1"/>
  <c r="E15" i="4"/>
  <c r="BI15" i="4" s="1"/>
  <c r="E16" i="4"/>
  <c r="E17" i="4"/>
  <c r="E18" i="4"/>
  <c r="E19" i="4"/>
  <c r="BI19" i="4" s="1"/>
  <c r="E20" i="4"/>
  <c r="BI20" i="4" s="1"/>
  <c r="E21" i="4"/>
  <c r="BI21" i="4" s="1"/>
  <c r="E22" i="4"/>
  <c r="E23" i="4"/>
  <c r="E24" i="4"/>
  <c r="E25" i="4"/>
  <c r="BI25" i="4" s="1"/>
  <c r="E26" i="4"/>
  <c r="BI26" i="4" s="1"/>
  <c r="E27" i="4"/>
  <c r="BI27" i="4" s="1"/>
  <c r="E28" i="4"/>
  <c r="E29" i="4"/>
  <c r="E30" i="4"/>
  <c r="E31" i="4"/>
  <c r="BI31" i="4" s="1"/>
  <c r="E32" i="4"/>
  <c r="BI32" i="4" s="1"/>
  <c r="D8" i="4"/>
  <c r="D9" i="4"/>
  <c r="D11" i="4"/>
  <c r="D12" i="4"/>
  <c r="D13" i="4"/>
  <c r="BH13" i="4" s="1"/>
  <c r="D14" i="4"/>
  <c r="D15" i="4"/>
  <c r="BH15" i="4" s="1"/>
  <c r="D17" i="4"/>
  <c r="AE17" i="4" s="1"/>
  <c r="D18" i="4"/>
  <c r="D19" i="4"/>
  <c r="BH19" i="4" s="1"/>
  <c r="D20" i="4"/>
  <c r="D23" i="4"/>
  <c r="D24" i="4"/>
  <c r="D25" i="4"/>
  <c r="BH25" i="4" s="1"/>
  <c r="D26" i="4"/>
  <c r="D29" i="4"/>
  <c r="AE29" i="4" s="1"/>
  <c r="D30" i="4"/>
  <c r="D31" i="4"/>
  <c r="BH31" i="4" s="1"/>
  <c r="D32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W12" i="3"/>
  <c r="W15" i="3"/>
  <c r="W18" i="3"/>
  <c r="W19" i="3"/>
  <c r="W27" i="3"/>
  <c r="V9" i="3"/>
  <c r="V15" i="3"/>
  <c r="V16" i="3"/>
  <c r="V21" i="3"/>
  <c r="N8" i="3"/>
  <c r="M8" i="3" s="1"/>
  <c r="N9" i="3"/>
  <c r="W9" i="3" s="1"/>
  <c r="N10" i="3"/>
  <c r="W10" i="3" s="1"/>
  <c r="N11" i="3"/>
  <c r="M11" i="3" s="1"/>
  <c r="N12" i="3"/>
  <c r="N13" i="3"/>
  <c r="N14" i="3"/>
  <c r="N15" i="3"/>
  <c r="N16" i="3"/>
  <c r="W16" i="3" s="1"/>
  <c r="N17" i="3"/>
  <c r="M17" i="3" s="1"/>
  <c r="N18" i="3"/>
  <c r="N19" i="3"/>
  <c r="N20" i="3"/>
  <c r="M20" i="3" s="1"/>
  <c r="N21" i="3"/>
  <c r="N22" i="3"/>
  <c r="W22" i="3" s="1"/>
  <c r="N23" i="3"/>
  <c r="M23" i="3" s="1"/>
  <c r="N24" i="3"/>
  <c r="N25" i="3"/>
  <c r="N26" i="3"/>
  <c r="N27" i="3"/>
  <c r="M27" i="3" s="1"/>
  <c r="V27" i="3" s="1"/>
  <c r="N28" i="3"/>
  <c r="M28" i="3" s="1"/>
  <c r="N29" i="3"/>
  <c r="M29" i="3" s="1"/>
  <c r="N30" i="3"/>
  <c r="N31" i="3"/>
  <c r="N32" i="3"/>
  <c r="M9" i="3"/>
  <c r="M10" i="3"/>
  <c r="M12" i="3"/>
  <c r="M13" i="3"/>
  <c r="M14" i="3"/>
  <c r="M15" i="3"/>
  <c r="M16" i="3"/>
  <c r="M18" i="3"/>
  <c r="M19" i="3"/>
  <c r="M21" i="3"/>
  <c r="M24" i="3"/>
  <c r="M25" i="3"/>
  <c r="M26" i="3"/>
  <c r="M30" i="3"/>
  <c r="M31" i="3"/>
  <c r="M32" i="3"/>
  <c r="E8" i="3"/>
  <c r="E9" i="3"/>
  <c r="D9" i="3" s="1"/>
  <c r="E10" i="3"/>
  <c r="E11" i="3"/>
  <c r="E12" i="3"/>
  <c r="E13" i="3"/>
  <c r="W13" i="3" s="1"/>
  <c r="E14" i="3"/>
  <c r="W14" i="3" s="1"/>
  <c r="E15" i="3"/>
  <c r="D15" i="3" s="1"/>
  <c r="E16" i="3"/>
  <c r="E17" i="3"/>
  <c r="E18" i="3"/>
  <c r="D18" i="3" s="1"/>
  <c r="V18" i="3" s="1"/>
  <c r="E19" i="3"/>
  <c r="D19" i="3" s="1"/>
  <c r="V19" i="3" s="1"/>
  <c r="E20" i="3"/>
  <c r="E21" i="3"/>
  <c r="D21" i="3" s="1"/>
  <c r="E22" i="3"/>
  <c r="E23" i="3"/>
  <c r="W23" i="3" s="1"/>
  <c r="E24" i="3"/>
  <c r="D24" i="3" s="1"/>
  <c r="V24" i="3" s="1"/>
  <c r="E25" i="3"/>
  <c r="D25" i="3" s="1"/>
  <c r="V25" i="3" s="1"/>
  <c r="E26" i="3"/>
  <c r="E27" i="3"/>
  <c r="D27" i="3" s="1"/>
  <c r="E28" i="3"/>
  <c r="E29" i="3"/>
  <c r="W29" i="3" s="1"/>
  <c r="E30" i="3"/>
  <c r="W30" i="3" s="1"/>
  <c r="E31" i="3"/>
  <c r="D31" i="3" s="1"/>
  <c r="V31" i="3" s="1"/>
  <c r="E32" i="3"/>
  <c r="D10" i="3"/>
  <c r="V10" i="3" s="1"/>
  <c r="D11" i="3"/>
  <c r="V11" i="3" s="1"/>
  <c r="D12" i="3"/>
  <c r="D13" i="3"/>
  <c r="V13" i="3" s="1"/>
  <c r="D16" i="3"/>
  <c r="D17" i="3"/>
  <c r="V17" i="3" s="1"/>
  <c r="D22" i="3"/>
  <c r="D28" i="3"/>
  <c r="V28" i="3" s="1"/>
  <c r="D29" i="3"/>
  <c r="V29" i="3" s="1"/>
  <c r="DI8" i="2"/>
  <c r="DI9" i="2"/>
  <c r="DI10" i="2"/>
  <c r="DI11" i="2"/>
  <c r="DI12" i="2"/>
  <c r="DI13" i="2"/>
  <c r="DI14" i="2"/>
  <c r="DI15" i="2"/>
  <c r="DH8" i="2"/>
  <c r="DH9" i="2"/>
  <c r="DH10" i="2"/>
  <c r="DH11" i="2"/>
  <c r="DH12" i="2"/>
  <c r="DH13" i="2"/>
  <c r="DH14" i="2"/>
  <c r="DH15" i="2"/>
  <c r="DF8" i="2"/>
  <c r="DF9" i="2"/>
  <c r="DF10" i="2"/>
  <c r="DF11" i="2"/>
  <c r="DF12" i="2"/>
  <c r="DF13" i="2"/>
  <c r="DF14" i="2"/>
  <c r="DF15" i="2"/>
  <c r="DE8" i="2"/>
  <c r="DE9" i="2"/>
  <c r="DE10" i="2"/>
  <c r="DE11" i="2"/>
  <c r="DE12" i="2"/>
  <c r="DE13" i="2"/>
  <c r="DE14" i="2"/>
  <c r="DE15" i="2"/>
  <c r="DD8" i="2"/>
  <c r="DD9" i="2"/>
  <c r="DD10" i="2"/>
  <c r="DD11" i="2"/>
  <c r="DD12" i="2"/>
  <c r="DD13" i="2"/>
  <c r="DD14" i="2"/>
  <c r="DD15" i="2"/>
  <c r="DC8" i="2"/>
  <c r="DC9" i="2"/>
  <c r="DC10" i="2"/>
  <c r="DC11" i="2"/>
  <c r="DC12" i="2"/>
  <c r="DC13" i="2"/>
  <c r="DC14" i="2"/>
  <c r="DC15" i="2"/>
  <c r="DB10" i="2"/>
  <c r="DA8" i="2"/>
  <c r="DA9" i="2"/>
  <c r="DA10" i="2"/>
  <c r="DA11" i="2"/>
  <c r="DA12" i="2"/>
  <c r="DA13" i="2"/>
  <c r="DA14" i="2"/>
  <c r="DA15" i="2"/>
  <c r="CZ8" i="2"/>
  <c r="CZ9" i="2"/>
  <c r="CZ10" i="2"/>
  <c r="CZ11" i="2"/>
  <c r="CZ12" i="2"/>
  <c r="CZ13" i="2"/>
  <c r="CZ14" i="2"/>
  <c r="CZ15" i="2"/>
  <c r="CY8" i="2"/>
  <c r="CY9" i="2"/>
  <c r="CY10" i="2"/>
  <c r="CY11" i="2"/>
  <c r="CY12" i="2"/>
  <c r="CY13" i="2"/>
  <c r="CY14" i="2"/>
  <c r="CY15" i="2"/>
  <c r="CX8" i="2"/>
  <c r="CX9" i="2"/>
  <c r="CX10" i="2"/>
  <c r="CX11" i="2"/>
  <c r="CX12" i="2"/>
  <c r="CX13" i="2"/>
  <c r="CX14" i="2"/>
  <c r="CX15" i="2"/>
  <c r="CW15" i="2"/>
  <c r="CV8" i="2"/>
  <c r="CV9" i="2"/>
  <c r="CV10" i="2"/>
  <c r="CV11" i="2"/>
  <c r="CV12" i="2"/>
  <c r="CV13" i="2"/>
  <c r="CV14" i="2"/>
  <c r="CV15" i="2"/>
  <c r="CU8" i="2"/>
  <c r="CU9" i="2"/>
  <c r="CU10" i="2"/>
  <c r="CU11" i="2"/>
  <c r="CU12" i="2"/>
  <c r="CU13" i="2"/>
  <c r="CU14" i="2"/>
  <c r="CU15" i="2"/>
  <c r="CT8" i="2"/>
  <c r="CT9" i="2"/>
  <c r="CT10" i="2"/>
  <c r="CT11" i="2"/>
  <c r="CT12" i="2"/>
  <c r="CT13" i="2"/>
  <c r="CT14" i="2"/>
  <c r="CT15" i="2"/>
  <c r="CS8" i="2"/>
  <c r="CS9" i="2"/>
  <c r="CS10" i="2"/>
  <c r="CS11" i="2"/>
  <c r="CS12" i="2"/>
  <c r="CS13" i="2"/>
  <c r="CS14" i="2"/>
  <c r="CS15" i="2"/>
  <c r="CR12" i="2"/>
  <c r="CO8" i="2"/>
  <c r="CO9" i="2"/>
  <c r="CO10" i="2"/>
  <c r="CO11" i="2"/>
  <c r="CO12" i="2"/>
  <c r="CO13" i="2"/>
  <c r="CO14" i="2"/>
  <c r="CO15" i="2"/>
  <c r="CN8" i="2"/>
  <c r="CN9" i="2"/>
  <c r="CN10" i="2"/>
  <c r="CN11" i="2"/>
  <c r="CN12" i="2"/>
  <c r="CN13" i="2"/>
  <c r="CN14" i="2"/>
  <c r="CN15" i="2"/>
  <c r="CM8" i="2"/>
  <c r="CM9" i="2"/>
  <c r="CM10" i="2"/>
  <c r="CM11" i="2"/>
  <c r="CM12" i="2"/>
  <c r="CM13" i="2"/>
  <c r="CM14" i="2"/>
  <c r="CM15" i="2"/>
  <c r="CL8" i="2"/>
  <c r="CL9" i="2"/>
  <c r="CL10" i="2"/>
  <c r="CL11" i="2"/>
  <c r="CL12" i="2"/>
  <c r="CL13" i="2"/>
  <c r="CL14" i="2"/>
  <c r="CL15" i="2"/>
  <c r="CK8" i="2"/>
  <c r="CK9" i="2"/>
  <c r="CK10" i="2"/>
  <c r="CK11" i="2"/>
  <c r="CK12" i="2"/>
  <c r="CK13" i="2"/>
  <c r="CK14" i="2"/>
  <c r="CK15" i="2"/>
  <c r="CJ11" i="2"/>
  <c r="CJ12" i="2"/>
  <c r="BZ8" i="2"/>
  <c r="DB8" i="2" s="1"/>
  <c r="BZ9" i="2"/>
  <c r="BZ10" i="2"/>
  <c r="BZ11" i="2"/>
  <c r="DB11" i="2" s="1"/>
  <c r="BZ12" i="2"/>
  <c r="DB12" i="2" s="1"/>
  <c r="BZ13" i="2"/>
  <c r="DB13" i="2" s="1"/>
  <c r="BZ14" i="2"/>
  <c r="DB14" i="2" s="1"/>
  <c r="BZ15" i="2"/>
  <c r="DB15" i="2" s="1"/>
  <c r="BU8" i="2"/>
  <c r="BU9" i="2"/>
  <c r="BO9" i="2" s="1"/>
  <c r="BU10" i="2"/>
  <c r="BU11" i="2"/>
  <c r="CW11" i="2" s="1"/>
  <c r="BU12" i="2"/>
  <c r="BU13" i="2"/>
  <c r="BU14" i="2"/>
  <c r="BU15" i="2"/>
  <c r="BO15" i="2" s="1"/>
  <c r="BP8" i="2"/>
  <c r="BP9" i="2"/>
  <c r="BP10" i="2"/>
  <c r="BP11" i="2"/>
  <c r="BP12" i="2"/>
  <c r="BP13" i="2"/>
  <c r="CR13" i="2" s="1"/>
  <c r="BP14" i="2"/>
  <c r="BP15" i="2"/>
  <c r="CR15" i="2" s="1"/>
  <c r="BO11" i="2"/>
  <c r="CH11" i="2" s="1"/>
  <c r="BO12" i="2"/>
  <c r="BH8" i="2"/>
  <c r="CJ8" i="2" s="1"/>
  <c r="BH9" i="2"/>
  <c r="CJ9" i="2" s="1"/>
  <c r="BH10" i="2"/>
  <c r="BH11" i="2"/>
  <c r="BH12" i="2"/>
  <c r="BH13" i="2"/>
  <c r="CJ13" i="2" s="1"/>
  <c r="BH14" i="2"/>
  <c r="CJ14" i="2" s="1"/>
  <c r="BH15" i="2"/>
  <c r="CJ15" i="2" s="1"/>
  <c r="BG8" i="2"/>
  <c r="BG11" i="2"/>
  <c r="CI11" i="2" s="1"/>
  <c r="BG12" i="2"/>
  <c r="BG13" i="2"/>
  <c r="CI13" i="2" s="1"/>
  <c r="BG14" i="2"/>
  <c r="CI14" i="2" s="1"/>
  <c r="AX8" i="2"/>
  <c r="AX9" i="2"/>
  <c r="DB9" i="2" s="1"/>
  <c r="AX10" i="2"/>
  <c r="AM10" i="2" s="1"/>
  <c r="BF10" i="2" s="1"/>
  <c r="AX11" i="2"/>
  <c r="AX12" i="2"/>
  <c r="AX13" i="2"/>
  <c r="AX14" i="2"/>
  <c r="AX15" i="2"/>
  <c r="AS8" i="2"/>
  <c r="AM8" i="2" s="1"/>
  <c r="AS9" i="2"/>
  <c r="AS10" i="2"/>
  <c r="AS11" i="2"/>
  <c r="AS12" i="2"/>
  <c r="CW12" i="2" s="1"/>
  <c r="AS13" i="2"/>
  <c r="AM13" i="2" s="1"/>
  <c r="AS14" i="2"/>
  <c r="AM14" i="2" s="1"/>
  <c r="AS15" i="2"/>
  <c r="AN8" i="2"/>
  <c r="AN9" i="2"/>
  <c r="CR9" i="2" s="1"/>
  <c r="AN10" i="2"/>
  <c r="AN11" i="2"/>
  <c r="CR11" i="2" s="1"/>
  <c r="AN12" i="2"/>
  <c r="AM12" i="2" s="1"/>
  <c r="BF12" i="2" s="1"/>
  <c r="AN13" i="2"/>
  <c r="AN14" i="2"/>
  <c r="AN15" i="2"/>
  <c r="AM9" i="2"/>
  <c r="BF9" i="2" s="1"/>
  <c r="AM15" i="2"/>
  <c r="BF15" i="2" s="1"/>
  <c r="AF8" i="2"/>
  <c r="AE8" i="2" s="1"/>
  <c r="AF9" i="2"/>
  <c r="AF10" i="2"/>
  <c r="AF11" i="2"/>
  <c r="AF12" i="2"/>
  <c r="AF13" i="2"/>
  <c r="AE13" i="2" s="1"/>
  <c r="AF14" i="2"/>
  <c r="AE14" i="2" s="1"/>
  <c r="AF15" i="2"/>
  <c r="AE9" i="2"/>
  <c r="AE10" i="2"/>
  <c r="AE11" i="2"/>
  <c r="AE12" i="2"/>
  <c r="AE15" i="2"/>
  <c r="AD8" i="2"/>
  <c r="AD9" i="2"/>
  <c r="AD10" i="2"/>
  <c r="AD11" i="2"/>
  <c r="AD12" i="2"/>
  <c r="AD13" i="2"/>
  <c r="AD14" i="2"/>
  <c r="AD15" i="2"/>
  <c r="AC8" i="2"/>
  <c r="AC9" i="2"/>
  <c r="AC10" i="2"/>
  <c r="AC11" i="2"/>
  <c r="AC12" i="2"/>
  <c r="AC13" i="2"/>
  <c r="AC14" i="2"/>
  <c r="AC15" i="2"/>
  <c r="AB8" i="2"/>
  <c r="AB9" i="2"/>
  <c r="AB10" i="2"/>
  <c r="AB11" i="2"/>
  <c r="AB12" i="2"/>
  <c r="AB13" i="2"/>
  <c r="AB14" i="2"/>
  <c r="AB15" i="2"/>
  <c r="AA8" i="2"/>
  <c r="AA9" i="2"/>
  <c r="AA10" i="2"/>
  <c r="AA11" i="2"/>
  <c r="AA12" i="2"/>
  <c r="AA13" i="2"/>
  <c r="AA14" i="2"/>
  <c r="AA15" i="2"/>
  <c r="Z8" i="2"/>
  <c r="Z9" i="2"/>
  <c r="Z10" i="2"/>
  <c r="Z11" i="2"/>
  <c r="Z12" i="2"/>
  <c r="Z13" i="2"/>
  <c r="Z14" i="2"/>
  <c r="Z15" i="2"/>
  <c r="Y8" i="2"/>
  <c r="Y9" i="2"/>
  <c r="Y10" i="2"/>
  <c r="Y11" i="2"/>
  <c r="Y12" i="2"/>
  <c r="Y13" i="2"/>
  <c r="Y14" i="2"/>
  <c r="Y15" i="2"/>
  <c r="X8" i="2"/>
  <c r="X9" i="2"/>
  <c r="X10" i="2"/>
  <c r="X11" i="2"/>
  <c r="X12" i="2"/>
  <c r="X13" i="2"/>
  <c r="X14" i="2"/>
  <c r="X15" i="2"/>
  <c r="W8" i="2"/>
  <c r="W13" i="2"/>
  <c r="W14" i="2"/>
  <c r="N8" i="2"/>
  <c r="N9" i="2"/>
  <c r="M9" i="2" s="1"/>
  <c r="N10" i="2"/>
  <c r="M10" i="2" s="1"/>
  <c r="N11" i="2"/>
  <c r="N12" i="2"/>
  <c r="N13" i="2"/>
  <c r="N14" i="2"/>
  <c r="N15" i="2"/>
  <c r="M15" i="2" s="1"/>
  <c r="M8" i="2"/>
  <c r="M11" i="2"/>
  <c r="M12" i="2"/>
  <c r="M13" i="2"/>
  <c r="M14" i="2"/>
  <c r="E8" i="2"/>
  <c r="E9" i="2"/>
  <c r="W9" i="2" s="1"/>
  <c r="E10" i="2"/>
  <c r="W10" i="2" s="1"/>
  <c r="E11" i="2"/>
  <c r="W11" i="2" s="1"/>
  <c r="E12" i="2"/>
  <c r="E13" i="2"/>
  <c r="E14" i="2"/>
  <c r="E15" i="2"/>
  <c r="W15" i="2" s="1"/>
  <c r="D8" i="2"/>
  <c r="V8" i="2" s="1"/>
  <c r="D9" i="2"/>
  <c r="V9" i="2" s="1"/>
  <c r="D10" i="2"/>
  <c r="V10" i="2" s="1"/>
  <c r="D13" i="2"/>
  <c r="V13" i="2" s="1"/>
  <c r="D14" i="2"/>
  <c r="D15" i="2"/>
  <c r="V15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B9" i="1"/>
  <c r="DB10" i="1"/>
  <c r="DB15" i="1"/>
  <c r="DB16" i="1"/>
  <c r="DB21" i="1"/>
  <c r="DB2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R8" i="1"/>
  <c r="CR13" i="1"/>
  <c r="CR19" i="1"/>
  <c r="CR20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J9" i="1"/>
  <c r="CJ15" i="1"/>
  <c r="CJ16" i="1"/>
  <c r="CJ21" i="1"/>
  <c r="BZ8" i="1"/>
  <c r="BZ9" i="1"/>
  <c r="BZ10" i="1"/>
  <c r="BZ11" i="1"/>
  <c r="DB11" i="1" s="1"/>
  <c r="BZ12" i="1"/>
  <c r="DB12" i="1" s="1"/>
  <c r="BZ13" i="1"/>
  <c r="BZ14" i="1"/>
  <c r="BZ15" i="1"/>
  <c r="BZ16" i="1"/>
  <c r="BZ17" i="1"/>
  <c r="DB17" i="1" s="1"/>
  <c r="BZ18" i="1"/>
  <c r="DB18" i="1" s="1"/>
  <c r="BZ19" i="1"/>
  <c r="BZ20" i="1"/>
  <c r="BZ21" i="1"/>
  <c r="BZ22" i="1"/>
  <c r="BZ23" i="1"/>
  <c r="DB23" i="1" s="1"/>
  <c r="BZ24" i="1"/>
  <c r="DB24" i="1" s="1"/>
  <c r="BU8" i="1"/>
  <c r="BU9" i="1"/>
  <c r="BU10" i="1"/>
  <c r="CW10" i="1" s="1"/>
  <c r="BU11" i="1"/>
  <c r="CW11" i="1" s="1"/>
  <c r="BU12" i="1"/>
  <c r="BU13" i="1"/>
  <c r="CW13" i="1" s="1"/>
  <c r="BU14" i="1"/>
  <c r="BU15" i="1"/>
  <c r="BU16" i="1"/>
  <c r="CW16" i="1" s="1"/>
  <c r="BU17" i="1"/>
  <c r="CW17" i="1" s="1"/>
  <c r="BU18" i="1"/>
  <c r="BU19" i="1"/>
  <c r="CW19" i="1" s="1"/>
  <c r="BU20" i="1"/>
  <c r="BU21" i="1"/>
  <c r="BU22" i="1"/>
  <c r="CW22" i="1" s="1"/>
  <c r="BU23" i="1"/>
  <c r="CW23" i="1" s="1"/>
  <c r="BU24" i="1"/>
  <c r="BP8" i="1"/>
  <c r="BP9" i="1"/>
  <c r="BO9" i="1" s="1"/>
  <c r="BP10" i="1"/>
  <c r="BP11" i="1"/>
  <c r="CR11" i="1" s="1"/>
  <c r="BP12" i="1"/>
  <c r="CR12" i="1" s="1"/>
  <c r="BP13" i="1"/>
  <c r="BP14" i="1"/>
  <c r="BP15" i="1"/>
  <c r="BP16" i="1"/>
  <c r="BP17" i="1"/>
  <c r="CR17" i="1" s="1"/>
  <c r="BP18" i="1"/>
  <c r="CR18" i="1" s="1"/>
  <c r="BP19" i="1"/>
  <c r="BP20" i="1"/>
  <c r="BP21" i="1"/>
  <c r="BP22" i="1"/>
  <c r="BP23" i="1"/>
  <c r="CR23" i="1" s="1"/>
  <c r="BP24" i="1"/>
  <c r="CR24" i="1" s="1"/>
  <c r="BO10" i="1"/>
  <c r="BO15" i="1"/>
  <c r="CH15" i="1" s="1"/>
  <c r="BO16" i="1"/>
  <c r="BO21" i="1"/>
  <c r="CH21" i="1" s="1"/>
  <c r="BO22" i="1"/>
  <c r="BH8" i="1"/>
  <c r="CJ8" i="1" s="1"/>
  <c r="BH9" i="1"/>
  <c r="BG9" i="1" s="1"/>
  <c r="CI9" i="1" s="1"/>
  <c r="BH10" i="1"/>
  <c r="BG10" i="1" s="1"/>
  <c r="BH11" i="1"/>
  <c r="BG11" i="1" s="1"/>
  <c r="CI11" i="1" s="1"/>
  <c r="BH12" i="1"/>
  <c r="BH13" i="1"/>
  <c r="CJ13" i="1" s="1"/>
  <c r="BH14" i="1"/>
  <c r="CJ14" i="1" s="1"/>
  <c r="BH15" i="1"/>
  <c r="BG15" i="1" s="1"/>
  <c r="CI15" i="1" s="1"/>
  <c r="BH16" i="1"/>
  <c r="BG16" i="1" s="1"/>
  <c r="BH17" i="1"/>
  <c r="BH18" i="1"/>
  <c r="BH19" i="1"/>
  <c r="CJ19" i="1" s="1"/>
  <c r="BH20" i="1"/>
  <c r="CJ20" i="1" s="1"/>
  <c r="BH21" i="1"/>
  <c r="BG21" i="1" s="1"/>
  <c r="CI21" i="1" s="1"/>
  <c r="BH22" i="1"/>
  <c r="BG22" i="1" s="1"/>
  <c r="BH23" i="1"/>
  <c r="BH24" i="1"/>
  <c r="BG8" i="1"/>
  <c r="CI8" i="1" s="1"/>
  <c r="BG12" i="1"/>
  <c r="BG13" i="1"/>
  <c r="BG14" i="1"/>
  <c r="CI14" i="1" s="1"/>
  <c r="BG17" i="1"/>
  <c r="CI17" i="1" s="1"/>
  <c r="BG18" i="1"/>
  <c r="BG19" i="1"/>
  <c r="BG20" i="1"/>
  <c r="CI20" i="1" s="1"/>
  <c r="BG24" i="1"/>
  <c r="AX8" i="1"/>
  <c r="AX9" i="1"/>
  <c r="AX10" i="1"/>
  <c r="AX11" i="1"/>
  <c r="AX12" i="1"/>
  <c r="AM12" i="1" s="1"/>
  <c r="AX13" i="1"/>
  <c r="AX14" i="1"/>
  <c r="AX15" i="1"/>
  <c r="AX16" i="1"/>
  <c r="AX17" i="1"/>
  <c r="AX18" i="1"/>
  <c r="AM18" i="1" s="1"/>
  <c r="BF18" i="1" s="1"/>
  <c r="AX19" i="1"/>
  <c r="AX20" i="1"/>
  <c r="AX21" i="1"/>
  <c r="AX22" i="1"/>
  <c r="AX23" i="1"/>
  <c r="AX24" i="1"/>
  <c r="AM24" i="1" s="1"/>
  <c r="AS8" i="1"/>
  <c r="AS9" i="1"/>
  <c r="CW9" i="1" s="1"/>
  <c r="AS10" i="1"/>
  <c r="AS11" i="1"/>
  <c r="AS12" i="1"/>
  <c r="AS13" i="1"/>
  <c r="AS14" i="1"/>
  <c r="AS15" i="1"/>
  <c r="CW15" i="1" s="1"/>
  <c r="AS16" i="1"/>
  <c r="AS17" i="1"/>
  <c r="AS18" i="1"/>
  <c r="AS19" i="1"/>
  <c r="AS20" i="1"/>
  <c r="AS21" i="1"/>
  <c r="CW21" i="1" s="1"/>
  <c r="AS22" i="1"/>
  <c r="AS23" i="1"/>
  <c r="AS24" i="1"/>
  <c r="AN8" i="1"/>
  <c r="AN9" i="1"/>
  <c r="AN10" i="1"/>
  <c r="AM10" i="1" s="1"/>
  <c r="BF10" i="1" s="1"/>
  <c r="AN11" i="1"/>
  <c r="AN12" i="1"/>
  <c r="AN13" i="1"/>
  <c r="AN14" i="1"/>
  <c r="AN15" i="1"/>
  <c r="AN16" i="1"/>
  <c r="AM16" i="1" s="1"/>
  <c r="BF16" i="1" s="1"/>
  <c r="AN17" i="1"/>
  <c r="AN18" i="1"/>
  <c r="AN19" i="1"/>
  <c r="AN20" i="1"/>
  <c r="AN21" i="1"/>
  <c r="AN22" i="1"/>
  <c r="AN23" i="1"/>
  <c r="AN24" i="1"/>
  <c r="AM11" i="1"/>
  <c r="AM17" i="1"/>
  <c r="AM22" i="1"/>
  <c r="BF22" i="1" s="1"/>
  <c r="AM23" i="1"/>
  <c r="BF23" i="1" s="1"/>
  <c r="AF8" i="1"/>
  <c r="AF9" i="1"/>
  <c r="AF10" i="1"/>
  <c r="AE10" i="1" s="1"/>
  <c r="AF11" i="1"/>
  <c r="AE11" i="1" s="1"/>
  <c r="AF12" i="1"/>
  <c r="AE12" i="1" s="1"/>
  <c r="BF12" i="1" s="1"/>
  <c r="AF13" i="1"/>
  <c r="AF14" i="1"/>
  <c r="AF15" i="1"/>
  <c r="AF16" i="1"/>
  <c r="AE16" i="1" s="1"/>
  <c r="AF17" i="1"/>
  <c r="AE17" i="1" s="1"/>
  <c r="AF18" i="1"/>
  <c r="AF19" i="1"/>
  <c r="AF20" i="1"/>
  <c r="AF21" i="1"/>
  <c r="AF22" i="1"/>
  <c r="AE22" i="1" s="1"/>
  <c r="AF23" i="1"/>
  <c r="AE23" i="1" s="1"/>
  <c r="AF24" i="1"/>
  <c r="AE24" i="1" s="1"/>
  <c r="BF24" i="1" s="1"/>
  <c r="AE8" i="1"/>
  <c r="AE9" i="1"/>
  <c r="AE13" i="1"/>
  <c r="AE14" i="1"/>
  <c r="AE15" i="1"/>
  <c r="AE18" i="1"/>
  <c r="AE19" i="1"/>
  <c r="AE20" i="1"/>
  <c r="AE2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W8" i="1"/>
  <c r="W9" i="1"/>
  <c r="W14" i="1"/>
  <c r="W15" i="1"/>
  <c r="W20" i="1"/>
  <c r="W21" i="1"/>
  <c r="V15" i="1"/>
  <c r="N8" i="1"/>
  <c r="N9" i="1"/>
  <c r="N10" i="1"/>
  <c r="M10" i="1" s="1"/>
  <c r="V10" i="1" s="1"/>
  <c r="N11" i="1"/>
  <c r="N12" i="1"/>
  <c r="N13" i="1"/>
  <c r="M13" i="1" s="1"/>
  <c r="N14" i="1"/>
  <c r="N15" i="1"/>
  <c r="N16" i="1"/>
  <c r="M16" i="1" s="1"/>
  <c r="V16" i="1" s="1"/>
  <c r="N17" i="1"/>
  <c r="N18" i="1"/>
  <c r="N19" i="1"/>
  <c r="M19" i="1" s="1"/>
  <c r="N20" i="1"/>
  <c r="N21" i="1"/>
  <c r="N22" i="1"/>
  <c r="M22" i="1" s="1"/>
  <c r="V22" i="1" s="1"/>
  <c r="N23" i="1"/>
  <c r="N24" i="1"/>
  <c r="M8" i="1"/>
  <c r="M9" i="1"/>
  <c r="M11" i="1"/>
  <c r="M12" i="1"/>
  <c r="M14" i="1"/>
  <c r="M15" i="1"/>
  <c r="M17" i="1"/>
  <c r="M18" i="1"/>
  <c r="M20" i="1"/>
  <c r="M21" i="1"/>
  <c r="M23" i="1"/>
  <c r="M24" i="1"/>
  <c r="E8" i="1"/>
  <c r="E9" i="1"/>
  <c r="D9" i="1" s="1"/>
  <c r="V9" i="1" s="1"/>
  <c r="E10" i="1"/>
  <c r="E11" i="1"/>
  <c r="W11" i="1" s="1"/>
  <c r="E12" i="1"/>
  <c r="E13" i="1"/>
  <c r="W13" i="1" s="1"/>
  <c r="E14" i="1"/>
  <c r="E15" i="1"/>
  <c r="D15" i="1" s="1"/>
  <c r="E16" i="1"/>
  <c r="E17" i="1"/>
  <c r="W17" i="1" s="1"/>
  <c r="E18" i="1"/>
  <c r="E19" i="1"/>
  <c r="W19" i="1" s="1"/>
  <c r="E20" i="1"/>
  <c r="E21" i="1"/>
  <c r="D21" i="1" s="1"/>
  <c r="V21" i="1" s="1"/>
  <c r="E22" i="1"/>
  <c r="E23" i="1"/>
  <c r="W23" i="1" s="1"/>
  <c r="E24" i="1"/>
  <c r="D8" i="1"/>
  <c r="V8" i="1" s="1"/>
  <c r="D10" i="1"/>
  <c r="D11" i="1"/>
  <c r="D13" i="1"/>
  <c r="V13" i="1" s="1"/>
  <c r="D14" i="1"/>
  <c r="V14" i="1" s="1"/>
  <c r="D16" i="1"/>
  <c r="D17" i="1"/>
  <c r="D19" i="1"/>
  <c r="V19" i="1" s="1"/>
  <c r="D20" i="1"/>
  <c r="V20" i="1" s="1"/>
  <c r="D22" i="1"/>
  <c r="D23" i="1"/>
  <c r="V23" i="1" s="1"/>
  <c r="CH9" i="1" l="1"/>
  <c r="AM21" i="1"/>
  <c r="BF21" i="1" s="1"/>
  <c r="AM15" i="1"/>
  <c r="AM9" i="1"/>
  <c r="BF9" i="1" s="1"/>
  <c r="V17" i="1"/>
  <c r="BF11" i="1"/>
  <c r="AM20" i="1"/>
  <c r="BF20" i="1" s="1"/>
  <c r="AM14" i="1"/>
  <c r="BF14" i="1" s="1"/>
  <c r="AM8" i="1"/>
  <c r="BF8" i="1" s="1"/>
  <c r="AM19" i="1"/>
  <c r="BF19" i="1" s="1"/>
  <c r="AM13" i="1"/>
  <c r="BF13" i="1" s="1"/>
  <c r="CI12" i="1"/>
  <c r="CH10" i="1"/>
  <c r="DJ10" i="1" s="1"/>
  <c r="CQ10" i="1"/>
  <c r="BO20" i="1"/>
  <c r="BO14" i="1"/>
  <c r="BO8" i="1"/>
  <c r="CR14" i="1"/>
  <c r="CI8" i="2"/>
  <c r="BG10" i="2"/>
  <c r="CI10" i="2" s="1"/>
  <c r="CJ10" i="2"/>
  <c r="CR14" i="2"/>
  <c r="BO14" i="2"/>
  <c r="BO8" i="2"/>
  <c r="CR8" i="2"/>
  <c r="CW10" i="2"/>
  <c r="BO10" i="2"/>
  <c r="V12" i="3"/>
  <c r="W24" i="1"/>
  <c r="D24" i="1"/>
  <c r="V24" i="1" s="1"/>
  <c r="W18" i="1"/>
  <c r="D18" i="1"/>
  <c r="V18" i="1" s="1"/>
  <c r="W12" i="1"/>
  <c r="D12" i="1"/>
  <c r="V12" i="1" s="1"/>
  <c r="CI19" i="1"/>
  <c r="BO19" i="1"/>
  <c r="BO13" i="1"/>
  <c r="BO24" i="1"/>
  <c r="BO18" i="1"/>
  <c r="BO12" i="1"/>
  <c r="CJ22" i="1"/>
  <c r="CQ21" i="1"/>
  <c r="V14" i="2"/>
  <c r="CQ15" i="2"/>
  <c r="CQ9" i="2"/>
  <c r="V22" i="3"/>
  <c r="BI28" i="4"/>
  <c r="D28" i="4"/>
  <c r="BI16" i="4"/>
  <c r="D16" i="4"/>
  <c r="BI10" i="4"/>
  <c r="D10" i="4"/>
  <c r="DJ21" i="1"/>
  <c r="CH12" i="2"/>
  <c r="DJ12" i="2" s="1"/>
  <c r="CQ12" i="2"/>
  <c r="W32" i="3"/>
  <c r="D32" i="3"/>
  <c r="V32" i="3" s="1"/>
  <c r="W26" i="3"/>
  <c r="D26" i="3"/>
  <c r="V26" i="3" s="1"/>
  <c r="W20" i="3"/>
  <c r="D20" i="3"/>
  <c r="V20" i="3" s="1"/>
  <c r="W8" i="3"/>
  <c r="D8" i="3"/>
  <c r="V8" i="3" s="1"/>
  <c r="CI18" i="1"/>
  <c r="BH9" i="4"/>
  <c r="AE9" i="4"/>
  <c r="CI9" i="4" s="1"/>
  <c r="W22" i="1"/>
  <c r="W10" i="1"/>
  <c r="CJ24" i="1"/>
  <c r="CJ12" i="1"/>
  <c r="CI24" i="1"/>
  <c r="CH22" i="1"/>
  <c r="DJ22" i="1" s="1"/>
  <c r="CQ22" i="1"/>
  <c r="BI22" i="4"/>
  <c r="D22" i="4"/>
  <c r="W16" i="1"/>
  <c r="CJ18" i="1"/>
  <c r="D12" i="2"/>
  <c r="V12" i="2" s="1"/>
  <c r="W12" i="2"/>
  <c r="CJ23" i="1"/>
  <c r="CJ11" i="1"/>
  <c r="CR22" i="1"/>
  <c r="CR10" i="1"/>
  <c r="DB14" i="1"/>
  <c r="BF14" i="2"/>
  <c r="BG23" i="1"/>
  <c r="CI23" i="1" s="1"/>
  <c r="CI13" i="1"/>
  <c r="CI22" i="1"/>
  <c r="CI16" i="1"/>
  <c r="CI10" i="1"/>
  <c r="CR21" i="1"/>
  <c r="CR15" i="1"/>
  <c r="CR9" i="1"/>
  <c r="CW20" i="1"/>
  <c r="CW14" i="1"/>
  <c r="CW8" i="1"/>
  <c r="DB19" i="1"/>
  <c r="DB13" i="1"/>
  <c r="CJ10" i="1"/>
  <c r="BF13" i="2"/>
  <c r="V11" i="1"/>
  <c r="BF17" i="1"/>
  <c r="CJ17" i="1"/>
  <c r="CH16" i="1"/>
  <c r="DJ16" i="1" s="1"/>
  <c r="CQ16" i="1"/>
  <c r="CR16" i="1"/>
  <c r="DB20" i="1"/>
  <c r="DB8" i="1"/>
  <c r="BF8" i="2"/>
  <c r="CI12" i="2"/>
  <c r="D14" i="3"/>
  <c r="V14" i="3" s="1"/>
  <c r="BO23" i="1"/>
  <c r="BO17" i="1"/>
  <c r="BO11" i="1"/>
  <c r="D11" i="2"/>
  <c r="V11" i="2" s="1"/>
  <c r="AM11" i="2"/>
  <c r="BG15" i="2"/>
  <c r="CI15" i="2" s="1"/>
  <c r="BG9" i="2"/>
  <c r="CI9" i="2" s="1"/>
  <c r="BO13" i="2"/>
  <c r="CW9" i="2"/>
  <c r="D30" i="3"/>
  <c r="V30" i="3" s="1"/>
  <c r="D23" i="3"/>
  <c r="V23" i="3" s="1"/>
  <c r="W28" i="3"/>
  <c r="W21" i="3"/>
  <c r="BH32" i="4"/>
  <c r="AE32" i="4"/>
  <c r="CI32" i="4" s="1"/>
  <c r="AE18" i="4"/>
  <c r="CI18" i="4" s="1"/>
  <c r="AE11" i="4"/>
  <c r="BP27" i="4"/>
  <c r="BP15" i="4"/>
  <c r="BQ30" i="4"/>
  <c r="L30" i="4"/>
  <c r="BP30" i="4" s="1"/>
  <c r="BQ24" i="4"/>
  <c r="L24" i="4"/>
  <c r="BP24" i="4" s="1"/>
  <c r="BQ18" i="4"/>
  <c r="L18" i="4"/>
  <c r="BP18" i="4" s="1"/>
  <c r="BQ12" i="4"/>
  <c r="L12" i="4"/>
  <c r="BP12" i="4" s="1"/>
  <c r="CA32" i="4"/>
  <c r="L32" i="4"/>
  <c r="BP32" i="4" s="1"/>
  <c r="CA26" i="4"/>
  <c r="L26" i="4"/>
  <c r="BP26" i="4" s="1"/>
  <c r="CA20" i="4"/>
  <c r="L20" i="4"/>
  <c r="BP20" i="4" s="1"/>
  <c r="CA14" i="4"/>
  <c r="L14" i="4"/>
  <c r="BP14" i="4" s="1"/>
  <c r="CA8" i="4"/>
  <c r="L8" i="4"/>
  <c r="BP8" i="4" s="1"/>
  <c r="CW13" i="2"/>
  <c r="W25" i="3"/>
  <c r="W11" i="3"/>
  <c r="AE23" i="4"/>
  <c r="BH8" i="4"/>
  <c r="I21" i="5"/>
  <c r="I15" i="5"/>
  <c r="I9" i="5"/>
  <c r="CW14" i="2"/>
  <c r="CW8" i="2"/>
  <c r="W31" i="3"/>
  <c r="W24" i="3"/>
  <c r="W17" i="3"/>
  <c r="D21" i="4"/>
  <c r="BH14" i="4"/>
  <c r="AE15" i="4"/>
  <c r="CI15" i="4" s="1"/>
  <c r="BV19" i="4"/>
  <c r="CW24" i="1"/>
  <c r="CW18" i="1"/>
  <c r="CW12" i="1"/>
  <c r="M22" i="3"/>
  <c r="D27" i="4"/>
  <c r="BH20" i="4"/>
  <c r="BG17" i="4"/>
  <c r="CI17" i="4" s="1"/>
  <c r="BQ31" i="4"/>
  <c r="AN31" i="4"/>
  <c r="BG31" i="4" s="1"/>
  <c r="BQ25" i="4"/>
  <c r="AN25" i="4"/>
  <c r="BQ19" i="4"/>
  <c r="AN19" i="4"/>
  <c r="BQ13" i="4"/>
  <c r="AN13" i="4"/>
  <c r="BG13" i="4" s="1"/>
  <c r="BV13" i="4"/>
  <c r="CR10" i="2"/>
  <c r="BH26" i="4"/>
  <c r="AE26" i="4"/>
  <c r="CI26" i="4" s="1"/>
  <c r="BI29" i="4"/>
  <c r="AF29" i="4"/>
  <c r="BH29" i="4" s="1"/>
  <c r="BI23" i="4"/>
  <c r="AF23" i="4"/>
  <c r="BH23" i="4" s="1"/>
  <c r="BI17" i="4"/>
  <c r="AF17" i="4"/>
  <c r="BH17" i="4" s="1"/>
  <c r="BI11" i="4"/>
  <c r="AF11" i="4"/>
  <c r="BH11" i="4" s="1"/>
  <c r="BH30" i="4"/>
  <c r="BH24" i="4"/>
  <c r="BH18" i="4"/>
  <c r="BH12" i="4"/>
  <c r="AE31" i="4"/>
  <c r="CI31" i="4" s="1"/>
  <c r="AE25" i="4"/>
  <c r="AE19" i="4"/>
  <c r="AE13" i="4"/>
  <c r="CI13" i="4" s="1"/>
  <c r="C1" i="8"/>
  <c r="B1" i="8"/>
  <c r="BH28" i="4" l="1"/>
  <c r="AE28" i="4"/>
  <c r="CI28" i="4" s="1"/>
  <c r="BG23" i="4"/>
  <c r="CI23" i="4" s="1"/>
  <c r="CQ19" i="1"/>
  <c r="CH19" i="1"/>
  <c r="DJ19" i="1" s="1"/>
  <c r="CQ8" i="2"/>
  <c r="CH8" i="2"/>
  <c r="DJ8" i="2" s="1"/>
  <c r="DJ9" i="1"/>
  <c r="CI19" i="4"/>
  <c r="BG25" i="4"/>
  <c r="BP25" i="4"/>
  <c r="AE20" i="4"/>
  <c r="CI20" i="4" s="1"/>
  <c r="AE30" i="4"/>
  <c r="CI30" i="4" s="1"/>
  <c r="BF11" i="2"/>
  <c r="DJ11" i="2" s="1"/>
  <c r="CQ11" i="2"/>
  <c r="CH9" i="2"/>
  <c r="DJ9" i="2" s="1"/>
  <c r="CQ14" i="2"/>
  <c r="CH14" i="2"/>
  <c r="DJ14" i="2" s="1"/>
  <c r="CH8" i="1"/>
  <c r="DJ8" i="1" s="1"/>
  <c r="CQ8" i="1"/>
  <c r="CQ11" i="1"/>
  <c r="CH11" i="1"/>
  <c r="DJ11" i="1" s="1"/>
  <c r="BH22" i="4"/>
  <c r="AE22" i="4"/>
  <c r="CI22" i="4" s="1"/>
  <c r="CH15" i="2"/>
  <c r="DJ15" i="2" s="1"/>
  <c r="CQ18" i="1"/>
  <c r="CH18" i="1"/>
  <c r="DJ18" i="1" s="1"/>
  <c r="CH10" i="2"/>
  <c r="DJ10" i="2" s="1"/>
  <c r="CQ10" i="2"/>
  <c r="CH20" i="1"/>
  <c r="DJ20" i="1" s="1"/>
  <c r="CQ20" i="1"/>
  <c r="BF15" i="1"/>
  <c r="DJ15" i="1" s="1"/>
  <c r="CQ15" i="1"/>
  <c r="AE12" i="4"/>
  <c r="CI12" i="4" s="1"/>
  <c r="AE14" i="4"/>
  <c r="CI14" i="4" s="1"/>
  <c r="AE8" i="4"/>
  <c r="CI8" i="4" s="1"/>
  <c r="CQ13" i="2"/>
  <c r="CH13" i="2"/>
  <c r="DJ13" i="2" s="1"/>
  <c r="CQ17" i="1"/>
  <c r="CH17" i="1"/>
  <c r="DJ17" i="1" s="1"/>
  <c r="AE24" i="4"/>
  <c r="CI24" i="4" s="1"/>
  <c r="BH10" i="4"/>
  <c r="AE10" i="4"/>
  <c r="CI10" i="4" s="1"/>
  <c r="BP13" i="4"/>
  <c r="CQ24" i="1"/>
  <c r="CH24" i="1"/>
  <c r="DJ24" i="1" s="1"/>
  <c r="CQ12" i="1"/>
  <c r="CH12" i="1"/>
  <c r="DJ12" i="1" s="1"/>
  <c r="BH27" i="4"/>
  <c r="AE27" i="4"/>
  <c r="CI27" i="4" s="1"/>
  <c r="BG19" i="4"/>
  <c r="BP19" i="4"/>
  <c r="CQ23" i="1"/>
  <c r="CH23" i="1"/>
  <c r="DJ23" i="1" s="1"/>
  <c r="BG11" i="4"/>
  <c r="CI11" i="4" s="1"/>
  <c r="BP31" i="4"/>
  <c r="CQ13" i="1"/>
  <c r="CH13" i="1"/>
  <c r="DJ13" i="1" s="1"/>
  <c r="CQ9" i="1"/>
  <c r="CI25" i="4"/>
  <c r="CH14" i="1"/>
  <c r="DJ14" i="1" s="1"/>
  <c r="CQ14" i="1"/>
  <c r="BG29" i="4"/>
  <c r="CI29" i="4" s="1"/>
  <c r="BH21" i="4"/>
  <c r="AE21" i="4"/>
  <c r="CI21" i="4" s="1"/>
  <c r="BH16" i="4"/>
  <c r="AE16" i="4"/>
  <c r="CI16" i="4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P7" i="2" s="1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X7" i="1"/>
  <c r="AB7" i="1"/>
  <c r="AC7" i="2" l="1"/>
  <c r="AA7" i="2"/>
  <c r="CL7" i="2"/>
  <c r="DC7" i="2"/>
  <c r="CT7" i="2"/>
  <c r="DD7" i="2"/>
  <c r="Y7" i="2"/>
  <c r="DH7" i="2"/>
  <c r="CU7" i="2"/>
  <c r="DA7" i="2"/>
  <c r="BU7" i="2"/>
  <c r="BN7" i="4"/>
  <c r="CD7" i="4"/>
  <c r="AF7" i="2"/>
  <c r="AE7" i="2" s="1"/>
  <c r="BH7" i="2"/>
  <c r="D7" i="6"/>
  <c r="AS7" i="2"/>
  <c r="CX7" i="2"/>
  <c r="CM7" i="2"/>
  <c r="BZ7" i="2"/>
  <c r="N7" i="2"/>
  <c r="M7" i="2" s="1"/>
  <c r="CS7" i="2"/>
  <c r="CY7" i="2"/>
  <c r="Z7" i="2"/>
  <c r="DI7" i="2"/>
  <c r="DD7" i="1"/>
  <c r="CM7" i="1"/>
  <c r="CF7" i="4"/>
  <c r="AA7" i="3"/>
  <c r="BK7" i="4"/>
  <c r="V7" i="5"/>
  <c r="AD7" i="5"/>
  <c r="AC7" i="3"/>
  <c r="AL7" i="5"/>
  <c r="BE7" i="5"/>
  <c r="R7" i="4"/>
  <c r="BZ7" i="4"/>
  <c r="BB7" i="5"/>
  <c r="BL7" i="4"/>
  <c r="CB7" i="4"/>
  <c r="Y7" i="3"/>
  <c r="CU7" i="1"/>
  <c r="DI7" i="1"/>
  <c r="DF7" i="1"/>
  <c r="Q7" i="5"/>
  <c r="AG7" i="4"/>
  <c r="AF7" i="4" s="1"/>
  <c r="BY7" i="4"/>
  <c r="AF7" i="1"/>
  <c r="AE7" i="1" s="1"/>
  <c r="AN7" i="1"/>
  <c r="BH7" i="1"/>
  <c r="BG7" i="1" s="1"/>
  <c r="CZ7" i="1"/>
  <c r="DG7" i="1"/>
  <c r="AB7" i="3"/>
  <c r="CL7" i="1"/>
  <c r="BO7" i="4"/>
  <c r="BX7" i="4"/>
  <c r="CY7" i="1"/>
  <c r="E7" i="4"/>
  <c r="CC7" i="4"/>
  <c r="BW7" i="4"/>
  <c r="BT7" i="4"/>
  <c r="CH7" i="4"/>
  <c r="N7" i="1"/>
  <c r="M7" i="1" s="1"/>
  <c r="E7" i="1"/>
  <c r="D7" i="1" s="1"/>
  <c r="BJ7" i="4"/>
  <c r="CK7" i="1"/>
  <c r="H7" i="5"/>
  <c r="AT7" i="5"/>
  <c r="BM7" i="4"/>
  <c r="AT7" i="4"/>
  <c r="Z7" i="3"/>
  <c r="AX7" i="1"/>
  <c r="AO7" i="4"/>
  <c r="N7" i="5"/>
  <c r="BR7" i="4"/>
  <c r="W7" i="4"/>
  <c r="CV7" i="1"/>
  <c r="BS7" i="4"/>
  <c r="AB7" i="2"/>
  <c r="CT7" i="1"/>
  <c r="BU7" i="4"/>
  <c r="CE7" i="4"/>
  <c r="Y7" i="1"/>
  <c r="CS7" i="1"/>
  <c r="CG7" i="4"/>
  <c r="E7" i="2"/>
  <c r="D7" i="2" s="1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CR7" i="2" s="1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W7" i="2" l="1"/>
  <c r="BO7" i="2"/>
  <c r="CH7" i="2" s="1"/>
  <c r="AM7" i="2"/>
  <c r="V7" i="2"/>
  <c r="CJ7" i="2"/>
  <c r="W7" i="2"/>
  <c r="BG7" i="2"/>
  <c r="CI7" i="2" s="1"/>
  <c r="DB7" i="2"/>
  <c r="AM7" i="1"/>
  <c r="BF7" i="1" s="1"/>
  <c r="BV7" i="4"/>
  <c r="BI7" i="4"/>
  <c r="W7" i="1"/>
  <c r="CJ7" i="1"/>
  <c r="V7" i="1"/>
  <c r="D7" i="4"/>
  <c r="CR7" i="1"/>
  <c r="CA7" i="4"/>
  <c r="V7" i="3"/>
  <c r="AN7" i="4"/>
  <c r="BG7" i="4" s="1"/>
  <c r="CI7" i="1"/>
  <c r="I7" i="5"/>
  <c r="DB7" i="1"/>
  <c r="CW7" i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CQ7" i="2" l="1"/>
  <c r="BF7" i="2"/>
  <c r="DJ7" i="2" s="1"/>
  <c r="CQ7" i="1"/>
  <c r="AE7" i="4"/>
  <c r="CI7" i="4" s="1"/>
  <c r="BP7" i="4"/>
  <c r="BH7" i="4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<sst xmlns="http://schemas.openxmlformats.org/spreadsheetml/2006/main" count="1970" uniqueCount="378">
  <si>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</si>
  <si>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</si>
  <si>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</si>
  <si>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</si>
  <si>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</si>
  <si>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</si>
  <si>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</si>
  <si>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</si>
  <si>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</si>
  <si>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</si>
  <si>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</si>
  <si>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</si>
  <si>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</si>
  <si>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</si>
  <si>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</si>
  <si>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</si>
  <si>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</si>
  <si>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</si>
  <si>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</si>
  <si>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</si>
  <si>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</si>
  <si>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</si>
  <si>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</si>
  <si>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</si>
  <si>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</si>
  <si>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</si>
  <si>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</si>
  <si>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</si>
  <si>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</si>
  <si>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</si>
  <si>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</si>
  <si>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</si>
  <si>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</si>
  <si>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</si>
  <si>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</si>
  <si>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</si>
  <si>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</si>
  <si>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</si>
  <si>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</si>
  <si>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</si>
  <si>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</si>
  <si>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</si>
  <si>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</si>
  <si>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</si>
  <si>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</si>
  <si>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</si>
  <si>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</si>
  <si>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</si>
  <si>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</si>
  <si>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</si>
  <si>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</si>
  <si>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</si>
  <si>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</si>
  <si>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</si>
  <si>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</si>
  <si>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</si>
  <si>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</si>
  <si>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</si>
  <si>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</si>
  <si>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</si>
  <si>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</si>
  <si>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</si>
  <si>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</si>
  <si>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</si>
  <si>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</si>
  <si>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</si>
  <si>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</si>
  <si>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</si>
  <si>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</si>
  <si>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</si>
  <si>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</si>
  <si>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</si>
  <si>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</si>
  <si>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</si>
  <si>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</si>
  <si>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</si>
  <si>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</si>
  <si>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</si>
  <si>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</si>
  <si>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</si>
  <si>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</si>
  <si>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</si>
  <si>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</si>
  <si>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</si>
  <si>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</si>
  <si>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</si>
  <si>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</si>
  <si>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</si>
  <si>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</si>
  <si>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</si>
  <si>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</si>
  <si>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</si>
  <si>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</si>
  <si>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</si>
  <si>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</si>
  <si>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</si>
  <si>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</si>
  <si>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</si>
  <si>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</si>
  <si>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</si>
  <si>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</si>
  <si>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</si>
  <si>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</si>
  <si>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</si>
  <si>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</si>
  <si>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</si>
  <si>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</si>
  <si>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</si>
  <si>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</si>
  <si>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</si>
  <si>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</si>
  <si>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</si>
  <si>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</si>
  <si>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</si>
  <si>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</si>
  <si>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</si>
  <si>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</si>
  <si>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</si>
  <si>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</si>
  <si>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</si>
  <si>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</si>
  <si>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</si>
  <si>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</si>
  <si>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</si>
  <si>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</si>
  <si>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</si>
  <si>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</si>
  <si>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</si>
  <si>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</si>
  <si>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</si>
  <si>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</si>
  <si>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</si>
  <si>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</si>
  <si>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</si>
  <si>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</si>
  <si>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</si>
  <si>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</si>
  <si>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</si>
  <si>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</si>
  <si>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</si>
  <si>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</si>
  <si>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</si>
  <si>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</si>
  <si>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</si>
  <si>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</si>
  <si>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</si>
  <si>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</si>
  <si>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</si>
  <si>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</si>
  <si>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</si>
  <si>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</si>
  <si>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</si>
  <si>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</si>
  <si>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</si>
  <si>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</si>
  <si>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</si>
  <si>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</si>
  <si>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</si>
  <si>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</si>
  <si>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</si>
  <si>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</si>
  <si>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</si>
  <si>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</si>
  <si>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</si>
  <si>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</si>
  <si>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</si>
  <si>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</si>
  <si>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</si>
  <si>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</si>
  <si>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</si>
  <si>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</si>
  <si>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</si>
  <si>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</si>
  <si>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</si>
  <si>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</si>
  <si>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</si>
  <si>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</si>
  <si>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</si>
  <si>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</si>
  <si>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</si>
  <si>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</si>
  <si>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</si>
  <si>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</si>
  <si>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</si>
  <si>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</si>
  <si>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</si>
  <si>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</si>
  <si>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</si>
  <si>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</si>
  <si>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</si>
  <si>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</si>
  <si>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</si>
  <si>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</si>
  <si>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</si>
  <si>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</si>
  <si>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</si>
  <si>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</si>
  <si>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</si>
  <si>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</si>
  <si>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</si>
  <si>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</si>
  <si>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</si>
  <si>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</si>
  <si>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</si>
  <si>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</si>
  <si>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</si>
  <si>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</si>
  <si>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</si>
  <si>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</si>
  <si>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</si>
  <si>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</si>
  <si>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</si>
  <si>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</si>
  <si>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</si>
  <si>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</si>
  <si>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</si>
  <si>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</si>
  <si>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</si>
  <si>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</si>
  <si>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</si>
  <si>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</si>
  <si>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</si>
  <si>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</si>
  <si>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</si>
  <si>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</si>
  <si>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</si>
  <si>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</si>
  <si>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</si>
  <si>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</si>
  <si>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</si>
  <si>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</si>
  <si>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</si>
  <si>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</si>
  <si>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</si>
  <si>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</si>
  <si>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</si>
  <si>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</si>
  <si>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</si>
  <si>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</si>
  <si>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</si>
  <si>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</si>
  <si>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</si>
  <si>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</si>
  <si>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</si>
  <si>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</si>
  <si>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</si>
  <si>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</si>
  <si>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</si>
  <si>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</si>
  <si>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</si>
  <si>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</si>
  <si>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</si>
  <si>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</si>
  <si>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</si>
  <si>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</si>
  <si>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</si>
  <si>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</si>
  <si>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</si>
  <si>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</si>
  <si>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</si>
  <si>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</si>
  <si>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</si>
  <si>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</si>
  <si>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</si>
  <si>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</si>
  <si>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</si>
  <si>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</si>
  <si>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</si>
  <si>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</si>
  <si>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</si>
  <si>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</si>
  <si>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</si>
  <si>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</si>
  <si>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</si>
  <si>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</si>
  <si>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</si>
  <si>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</si>
  <si>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</si>
  <si>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</si>
  <si>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</si>
  <si>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</si>
  <si>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</si>
  <si>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</si>
  <si>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</si>
  <si>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</si>
  <si>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</si>
  <si>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</si>
  <si>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</si>
  <si>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</si>
  <si>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</si>
  <si>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</si>
  <si>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</si>
  <si>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</si>
  <si>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</si>
  <si>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</si>
  <si>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</si>
  <si>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</si>
  <si>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</si>
  <si>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</si>
  <si>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</si>
  <si>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</si>
  <si>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</si>
  <si>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</si>
  <si>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</si>
  <si>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</si>
  <si>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</si>
  <si>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</si>
  <si>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</si>
  <si>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</si>
  <si>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</si>
  <si>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</si>
  <si>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</si>
  <si>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</si>
  <si>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</si>
  <si>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</si>
  <si>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</si>
  <si>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18000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</si>
  <si>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</si>
  <si>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</si>
  <si>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</si>
  <si>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</si>
  <si>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</si>
  <si>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</si>
  <si>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18201</t>
  </si>
  <si>
    <t>福井市</t>
  </si>
  <si>
    <t/>
  </si>
  <si>
    <t>18825</t>
  </si>
  <si>
    <t>福井坂井地区広域市町村事務組合</t>
  </si>
  <si>
    <t>18844</t>
  </si>
  <si>
    <t>鯖江広域衛生施設組合</t>
  </si>
  <si>
    <t>18202</t>
  </si>
  <si>
    <t>敦賀市</t>
  </si>
  <si>
    <t>18204</t>
  </si>
  <si>
    <t>小浜市</t>
  </si>
  <si>
    <t>18856</t>
  </si>
  <si>
    <t>若狭広域行政事務組合</t>
  </si>
  <si>
    <t>18205</t>
  </si>
  <si>
    <t>大野市</t>
  </si>
  <si>
    <t>18833</t>
  </si>
  <si>
    <t>大野・勝山地区広域行政事務組合</t>
  </si>
  <si>
    <t>18206</t>
  </si>
  <si>
    <t>勝山市</t>
  </si>
  <si>
    <t>18842</t>
  </si>
  <si>
    <t>勝山・永平寺衛生管理組合</t>
  </si>
  <si>
    <t>18207</t>
  </si>
  <si>
    <t>鯖江市</t>
  </si>
  <si>
    <t>18208</t>
  </si>
  <si>
    <t>あわら市</t>
  </si>
  <si>
    <t>福井坂井地区広域市町村圏事務組合</t>
  </si>
  <si>
    <t>18853</t>
  </si>
  <si>
    <t>坂井地区広域連合</t>
  </si>
  <si>
    <t>18209</t>
  </si>
  <si>
    <t>越前市</t>
  </si>
  <si>
    <t>18839</t>
  </si>
  <si>
    <t>南越清掃組合</t>
  </si>
  <si>
    <t>18210</t>
  </si>
  <si>
    <t>坂井市</t>
  </si>
  <si>
    <t>18322</t>
  </si>
  <si>
    <t>永平寺町</t>
  </si>
  <si>
    <t>福井坂井地区広域圏事務組合</t>
  </si>
  <si>
    <t>勝山･永平寺衛生管理組合</t>
  </si>
  <si>
    <t>18382</t>
  </si>
  <si>
    <t>池田町</t>
  </si>
  <si>
    <t>18404</t>
  </si>
  <si>
    <t>南越前町</t>
  </si>
  <si>
    <t>18423</t>
  </si>
  <si>
    <t>越前町</t>
  </si>
  <si>
    <t>18442</t>
  </si>
  <si>
    <t>美浜町</t>
  </si>
  <si>
    <t>18821</t>
  </si>
  <si>
    <t>美浜・三方環境衛生組合</t>
  </si>
  <si>
    <t>18481</t>
  </si>
  <si>
    <t>高浜町</t>
  </si>
  <si>
    <t>18483</t>
  </si>
  <si>
    <t>おおい町</t>
  </si>
  <si>
    <t>18501</t>
  </si>
  <si>
    <t>若狭町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</si>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</sst>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20</v>
      </c>
      <c r="B7" s="148" t="s">
        <v>316</v>
      </c>
      <c r="C7" s="131" t="s">
        <v>33</v>
      </c>
      <c r="D7" s="133">
        <f>SUM(E7,+L7)</f>
        <v>17325726</v>
      </c>
      <c r="E7" s="133">
        <f>SUM(F7:I7,K7)</f>
        <v>7409284</v>
      </c>
      <c r="F7" s="133">
        <f>SUM(F$8:F$207)</f>
        <v>828367</v>
      </c>
      <c r="G7" s="133">
        <f>SUM(G$8:G$207)</f>
        <v>140886</v>
      </c>
      <c r="H7" s="133">
        <f>SUM(H$8:H$207)</f>
        <v>5632300</v>
      </c>
      <c r="I7" s="133">
        <f>SUM(I$8:I$207)</f>
        <v>512760</v>
      </c>
      <c r="J7" s="136" t="s">
        <v>311</v>
      </c>
      <c r="K7" s="133">
        <f>SUM(K$8:K$207)</f>
        <v>294971</v>
      </c>
      <c r="L7" s="133">
        <f>SUM(L$8:L$207)</f>
        <v>9916442</v>
      </c>
      <c r="M7" s="133">
        <f>SUM(N7,+U7)</f>
        <v>985096</v>
      </c>
      <c r="N7" s="133">
        <f>SUM(O7:R7,T7)</f>
        <v>159721</v>
      </c>
      <c r="O7" s="133">
        <f>SUM(O$8:O$207)</f>
        <v>91424</v>
      </c>
      <c r="P7" s="133">
        <f>SUM(P$8:P$207)</f>
        <v>10300</v>
      </c>
      <c r="Q7" s="133">
        <f>SUM(Q$8:Q$207)</f>
        <v>22600</v>
      </c>
      <c r="R7" s="133">
        <f>SUM(R$8:R$207)</f>
        <v>11598</v>
      </c>
      <c r="S7" s="136" t="s">
        <v>311</v>
      </c>
      <c r="T7" s="133">
        <f>SUM(T$8:T$207)</f>
        <v>23799</v>
      </c>
      <c r="U7" s="133">
        <f>SUM(U$8:U$207)</f>
        <v>825375</v>
      </c>
      <c r="V7" s="133">
        <f t="shared" ref="V7:AA7" si="0">+SUM(D7,M7)</f>
        <v>18310822</v>
      </c>
      <c r="W7" s="133">
        <f t="shared" si="0"/>
        <v>7569005</v>
      </c>
      <c r="X7" s="133">
        <f t="shared" si="0"/>
        <v>919791</v>
      </c>
      <c r="Y7" s="133">
        <f t="shared" si="0"/>
        <v>151186</v>
      </c>
      <c r="Z7" s="133">
        <f t="shared" si="0"/>
        <v>5654900</v>
      </c>
      <c r="AA7" s="133">
        <f t="shared" si="0"/>
        <v>524358</v>
      </c>
      <c r="AB7" s="135" t="str">
        <f>IF(+SUM(J7,S7)=0,"-",+SUM(J7,S7))</f>
        <v>-</v>
      </c>
      <c r="AC7" s="133">
        <f>+SUM(K7,T7)</f>
        <v>318770</v>
      </c>
      <c r="AD7" s="133">
        <f>+SUM(L7,U7)</f>
        <v>10741817</v>
      </c>
      <c r="AE7" s="133">
        <f>SUM(AF7,+AK7)</f>
        <v>5539231</v>
      </c>
      <c r="AF7" s="133">
        <f>SUM(AG7:AJ7)</f>
        <v>5539231</v>
      </c>
      <c r="AG7" s="133">
        <f t="shared" ref="AG7:AL7" si="1">SUM(AG$8:AG$207)</f>
        <v>29425</v>
      </c>
      <c r="AH7" s="133">
        <f t="shared" si="1"/>
        <v>5140698</v>
      </c>
      <c r="AI7" s="133">
        <f t="shared" si="1"/>
        <v>362586</v>
      </c>
      <c r="AJ7" s="133">
        <f t="shared" si="1"/>
        <v>6522</v>
      </c>
      <c r="AK7" s="133">
        <f t="shared" si="1"/>
        <v>0</v>
      </c>
      <c r="AL7" s="133">
        <f t="shared" si="1"/>
        <v>1944052</v>
      </c>
      <c r="AM7" s="133">
        <f>SUM(AN7,AS7,AW7,AX7,BD7)</f>
        <v>5190234</v>
      </c>
      <c r="AN7" s="133">
        <f>SUM(AO7:AR7)</f>
        <v>909884</v>
      </c>
      <c r="AO7" s="133">
        <f>SUM(AO$8:AO$207)</f>
        <v>335351</v>
      </c>
      <c r="AP7" s="133">
        <f>SUM(AP$8:AP$207)</f>
        <v>286263</v>
      </c>
      <c r="AQ7" s="133">
        <f>SUM(AQ$8:AQ$207)</f>
        <v>288270</v>
      </c>
      <c r="AR7" s="133">
        <f>SUM(AR$8:AR$207)</f>
        <v>0</v>
      </c>
      <c r="AS7" s="133">
        <f>SUM(AT7:AV7)</f>
        <v>792744</v>
      </c>
      <c r="AT7" s="133">
        <f>SUM(AT$8:AT$207)</f>
        <v>265013</v>
      </c>
      <c r="AU7" s="133">
        <f>SUM(AU$8:AU$207)</f>
        <v>468321</v>
      </c>
      <c r="AV7" s="133">
        <f>SUM(AV$8:AV$207)</f>
        <v>59410</v>
      </c>
      <c r="AW7" s="133">
        <f>SUM(AW$8:AW$207)</f>
        <v>0</v>
      </c>
      <c r="AX7" s="133">
        <f>SUM(AY7:BB7)</f>
        <v>3486381</v>
      </c>
      <c r="AY7" s="133">
        <f t="shared" ref="AY7:BE7" si="2">SUM(AY$8:AY$207)</f>
        <v>2106680</v>
      </c>
      <c r="AZ7" s="133">
        <f t="shared" si="2"/>
        <v>986583</v>
      </c>
      <c r="BA7" s="133">
        <f t="shared" si="2"/>
        <v>296897</v>
      </c>
      <c r="BB7" s="133">
        <f t="shared" si="2"/>
        <v>96221</v>
      </c>
      <c r="BC7" s="133">
        <f t="shared" si="2"/>
        <v>4565193</v>
      </c>
      <c r="BD7" s="133">
        <f t="shared" si="2"/>
        <v>1225</v>
      </c>
      <c r="BE7" s="133">
        <f t="shared" si="2"/>
        <v>87016</v>
      </c>
      <c r="BF7" s="133">
        <f>SUM(AE7,+AM7,+BE7)</f>
        <v>10816481</v>
      </c>
      <c r="BG7" s="133">
        <f>SUM(BH7,+BM7)</f>
        <v>100417</v>
      </c>
      <c r="BH7" s="133">
        <f>SUM(BI7:BL7)</f>
        <v>100417</v>
      </c>
      <c r="BI7" s="133">
        <f t="shared" ref="BI7:BN7" si="3">SUM(BI$8:BI$207)</f>
        <v>0</v>
      </c>
      <c r="BJ7" s="133">
        <f t="shared" si="3"/>
        <v>100417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0</v>
      </c>
      <c r="BO7" s="133">
        <f>SUM(BP7,BU7,BY7,BZ7,CF7)</f>
        <v>437393</v>
      </c>
      <c r="BP7" s="133">
        <f>SUM(BQ7:BT7)</f>
        <v>69817</v>
      </c>
      <c r="BQ7" s="133">
        <f>SUM(BQ$8:BQ$207)</f>
        <v>40089</v>
      </c>
      <c r="BR7" s="133">
        <f>SUM(BR$8:BR$207)</f>
        <v>15310</v>
      </c>
      <c r="BS7" s="133">
        <f>SUM(BS$8:BS$207)</f>
        <v>14418</v>
      </c>
      <c r="BT7" s="133">
        <f>SUM(BT$8:BT$207)</f>
        <v>0</v>
      </c>
      <c r="BU7" s="133">
        <f>SUM(BV7:BX7)</f>
        <v>203115</v>
      </c>
      <c r="BV7" s="133">
        <f>SUM(BV$8:BV$207)</f>
        <v>0</v>
      </c>
      <c r="BW7" s="133">
        <f>SUM(BW$8:BW$207)</f>
        <v>203115</v>
      </c>
      <c r="BX7" s="133">
        <f>SUM(BX$8:BX$207)</f>
        <v>0</v>
      </c>
      <c r="BY7" s="133">
        <f>SUM(BY$8:BY$207)</f>
        <v>0</v>
      </c>
      <c r="BZ7" s="133">
        <f>SUM(CA7:CD7)</f>
        <v>164461</v>
      </c>
      <c r="CA7" s="133">
        <f t="shared" ref="CA7:CG7" si="4">SUM(CA$8:CA$207)</f>
        <v>2977</v>
      </c>
      <c r="CB7" s="133">
        <f t="shared" si="4"/>
        <v>140773</v>
      </c>
      <c r="CC7" s="133">
        <f t="shared" si="4"/>
        <v>20711</v>
      </c>
      <c r="CD7" s="133">
        <f t="shared" si="4"/>
        <v>0</v>
      </c>
      <c r="CE7" s="133">
        <f t="shared" si="4"/>
        <v>447286</v>
      </c>
      <c r="CF7" s="133">
        <f t="shared" si="4"/>
        <v>0</v>
      </c>
      <c r="CG7" s="133">
        <f t="shared" si="4"/>
        <v>0</v>
      </c>
      <c r="CH7" s="133">
        <f>SUM(BG7,+BO7,+CG7)</f>
        <v>537810</v>
      </c>
      <c r="CI7" s="133">
        <f>SUM(AE7,+BG7)</f>
        <v>5639648</v>
      </c>
      <c r="CJ7" s="133">
        <f>SUM(AF7,+BH7)</f>
        <v>5639648</v>
      </c>
      <c r="CK7" s="133">
        <f t="shared" ref="CK7:DJ7" si="5">SUM(AG7,+BI7)</f>
        <v>29425</v>
      </c>
      <c r="CL7" s="133">
        <f t="shared" si="5"/>
        <v>5241115</v>
      </c>
      <c r="CM7" s="133">
        <f t="shared" si="5"/>
        <v>362586</v>
      </c>
      <c r="CN7" s="133">
        <f t="shared" si="5"/>
        <v>6522</v>
      </c>
      <c r="CO7" s="133">
        <f t="shared" si="5"/>
        <v>0</v>
      </c>
      <c r="CP7" s="133">
        <f t="shared" si="5"/>
        <v>1944052</v>
      </c>
      <c r="CQ7" s="133">
        <f t="shared" si="5"/>
        <v>5627627</v>
      </c>
      <c r="CR7" s="133">
        <f t="shared" si="5"/>
        <v>979701</v>
      </c>
      <c r="CS7" s="133">
        <f t="shared" si="5"/>
        <v>375440</v>
      </c>
      <c r="CT7" s="133">
        <f t="shared" si="5"/>
        <v>301573</v>
      </c>
      <c r="CU7" s="133">
        <f t="shared" si="5"/>
        <v>302688</v>
      </c>
      <c r="CV7" s="133">
        <f t="shared" si="5"/>
        <v>0</v>
      </c>
      <c r="CW7" s="133">
        <f t="shared" si="5"/>
        <v>995859</v>
      </c>
      <c r="CX7" s="133">
        <f t="shared" si="5"/>
        <v>265013</v>
      </c>
      <c r="CY7" s="133">
        <f t="shared" si="5"/>
        <v>671436</v>
      </c>
      <c r="CZ7" s="133">
        <f t="shared" si="5"/>
        <v>59410</v>
      </c>
      <c r="DA7" s="133">
        <f t="shared" si="5"/>
        <v>0</v>
      </c>
      <c r="DB7" s="133">
        <f t="shared" si="5"/>
        <v>3650842</v>
      </c>
      <c r="DC7" s="133">
        <f t="shared" si="5"/>
        <v>2109657</v>
      </c>
      <c r="DD7" s="133">
        <f t="shared" si="5"/>
        <v>1127356</v>
      </c>
      <c r="DE7" s="133">
        <f t="shared" si="5"/>
        <v>317608</v>
      </c>
      <c r="DF7" s="133">
        <f t="shared" si="5"/>
        <v>96221</v>
      </c>
      <c r="DG7" s="133">
        <f t="shared" si="5"/>
        <v>5012479</v>
      </c>
      <c r="DH7" s="133">
        <f t="shared" si="5"/>
        <v>1225</v>
      </c>
      <c r="DI7" s="133">
        <f t="shared" si="5"/>
        <v>87016</v>
      </c>
      <c r="DJ7" s="133">
        <f t="shared" si="5"/>
        <v>11354291</v>
      </c>
    </row>
    <row r="8" spans="1:114" ht="13.5" customHeight="1" x14ac:dyDescent="0.15">
      <c r="A8" s="114" t="s">
        <v>20</v>
      </c>
      <c r="B8" s="115" t="s">
        <v>323</v>
      </c>
      <c r="C8" s="114" t="s">
        <v>324</v>
      </c>
      <c r="D8" s="116">
        <f>SUM(E8,+L8)</f>
        <v>7616339</v>
      </c>
      <c r="E8" s="116">
        <f>SUM(F8:I8,K8)</f>
        <v>3723586</v>
      </c>
      <c r="F8" s="116">
        <v>363807</v>
      </c>
      <c r="G8" s="116">
        <v>0</v>
      </c>
      <c r="H8" s="116">
        <v>3097300</v>
      </c>
      <c r="I8" s="116">
        <v>197572</v>
      </c>
      <c r="J8" s="117" t="s">
        <v>377</v>
      </c>
      <c r="K8" s="116">
        <v>64907</v>
      </c>
      <c r="L8" s="116">
        <v>3892753</v>
      </c>
      <c r="M8" s="116">
        <f>SUM(N8,+U8)</f>
        <v>70515</v>
      </c>
      <c r="N8" s="116">
        <f>SUM(O8:R8,T8)</f>
        <v>21860</v>
      </c>
      <c r="O8" s="116">
        <v>0</v>
      </c>
      <c r="P8" s="116">
        <v>0</v>
      </c>
      <c r="Q8" s="116">
        <v>17400</v>
      </c>
      <c r="R8" s="116">
        <v>4460</v>
      </c>
      <c r="S8" s="117" t="s">
        <v>377</v>
      </c>
      <c r="T8" s="116">
        <v>0</v>
      </c>
      <c r="U8" s="116">
        <v>48655</v>
      </c>
      <c r="V8" s="116">
        <f>+SUM(D8,M8)</f>
        <v>7686854</v>
      </c>
      <c r="W8" s="116">
        <f>+SUM(E8,N8)</f>
        <v>3745446</v>
      </c>
      <c r="X8" s="116">
        <f>+SUM(F8,O8)</f>
        <v>363807</v>
      </c>
      <c r="Y8" s="116">
        <f>+SUM(G8,P8)</f>
        <v>0</v>
      </c>
      <c r="Z8" s="116">
        <f>+SUM(H8,Q8)</f>
        <v>3114700</v>
      </c>
      <c r="AA8" s="116">
        <f>+SUM(I8,R8)</f>
        <v>202032</v>
      </c>
      <c r="AB8" s="117" t="str">
        <f>IF(+SUM(J8,S8)=0,"-",+SUM(J8,S8))</f>
        <v>-</v>
      </c>
      <c r="AC8" s="116">
        <f>+SUM(K8,T8)</f>
        <v>64907</v>
      </c>
      <c r="AD8" s="116">
        <f>+SUM(L8,U8)</f>
        <v>3941408</v>
      </c>
      <c r="AE8" s="116">
        <f>SUM(AF8,+AK8)</f>
        <v>4916078</v>
      </c>
      <c r="AF8" s="116">
        <f>SUM(AG8:AJ8)</f>
        <v>4916078</v>
      </c>
      <c r="AG8" s="116">
        <v>0</v>
      </c>
      <c r="AH8" s="116">
        <v>4916078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2201823</v>
      </c>
      <c r="AN8" s="116">
        <f>SUM(AO8:AR8)</f>
        <v>737067</v>
      </c>
      <c r="AO8" s="116">
        <v>162534</v>
      </c>
      <c r="AP8" s="116">
        <v>286263</v>
      </c>
      <c r="AQ8" s="116">
        <v>288270</v>
      </c>
      <c r="AR8" s="116">
        <v>0</v>
      </c>
      <c r="AS8" s="116">
        <f>SUM(AT8:AV8)</f>
        <v>191325</v>
      </c>
      <c r="AT8" s="116">
        <v>33500</v>
      </c>
      <c r="AU8" s="116">
        <v>157825</v>
      </c>
      <c r="AV8" s="116">
        <v>0</v>
      </c>
      <c r="AW8" s="116">
        <v>0</v>
      </c>
      <c r="AX8" s="116">
        <f>SUM(AY8:BB8)</f>
        <v>1272641</v>
      </c>
      <c r="AY8" s="116">
        <v>669302</v>
      </c>
      <c r="AZ8" s="116">
        <v>405366</v>
      </c>
      <c r="BA8" s="116">
        <v>197973</v>
      </c>
      <c r="BB8" s="116">
        <v>0</v>
      </c>
      <c r="BC8" s="116">
        <v>444275</v>
      </c>
      <c r="BD8" s="116">
        <v>790</v>
      </c>
      <c r="BE8" s="116">
        <v>54163</v>
      </c>
      <c r="BF8" s="116">
        <f>SUM(AE8,+AM8,+BE8)</f>
        <v>7172064</v>
      </c>
      <c r="BG8" s="116">
        <f>SUM(BH8,+BM8)</f>
        <v>24194</v>
      </c>
      <c r="BH8" s="116">
        <f>SUM(BI8:BL8)</f>
        <v>24194</v>
      </c>
      <c r="BI8" s="116">
        <v>0</v>
      </c>
      <c r="BJ8" s="116">
        <v>24194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46321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5371</v>
      </c>
      <c r="BV8" s="116">
        <v>0</v>
      </c>
      <c r="BW8" s="116">
        <v>5371</v>
      </c>
      <c r="BX8" s="116">
        <v>0</v>
      </c>
      <c r="BY8" s="116">
        <v>0</v>
      </c>
      <c r="BZ8" s="116">
        <f>SUM(CA8:CD8)</f>
        <v>40950</v>
      </c>
      <c r="CA8" s="116">
        <v>0</v>
      </c>
      <c r="CB8" s="116">
        <v>40950</v>
      </c>
      <c r="CC8" s="116">
        <v>0</v>
      </c>
      <c r="CD8" s="116">
        <v>0</v>
      </c>
      <c r="CE8" s="116">
        <v>0</v>
      </c>
      <c r="CF8" s="116">
        <v>0</v>
      </c>
      <c r="CG8" s="116">
        <v>0</v>
      </c>
      <c r="CH8" s="116">
        <f>SUM(BG8,+BO8,+CG8)</f>
        <v>70515</v>
      </c>
      <c r="CI8" s="116">
        <f>SUM(AE8,+BG8)</f>
        <v>4940272</v>
      </c>
      <c r="CJ8" s="116">
        <f>SUM(AF8,+BH8)</f>
        <v>4940272</v>
      </c>
      <c r="CK8" s="116">
        <f>SUM(AG8,+BI8)</f>
        <v>0</v>
      </c>
      <c r="CL8" s="116">
        <f>SUM(AH8,+BJ8)</f>
        <v>4940272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2248144</v>
      </c>
      <c r="CR8" s="116">
        <f>SUM(AN8,+BP8)</f>
        <v>737067</v>
      </c>
      <c r="CS8" s="116">
        <f>SUM(AO8,+BQ8)</f>
        <v>162534</v>
      </c>
      <c r="CT8" s="116">
        <f>SUM(AP8,+BR8)</f>
        <v>286263</v>
      </c>
      <c r="CU8" s="116">
        <f>SUM(AQ8,+BS8)</f>
        <v>288270</v>
      </c>
      <c r="CV8" s="116">
        <f>SUM(AR8,+BT8)</f>
        <v>0</v>
      </c>
      <c r="CW8" s="116">
        <f>SUM(AS8,+BU8)</f>
        <v>196696</v>
      </c>
      <c r="CX8" s="116">
        <f>SUM(AT8,+BV8)</f>
        <v>33500</v>
      </c>
      <c r="CY8" s="116">
        <f>SUM(AU8,+BW8)</f>
        <v>163196</v>
      </c>
      <c r="CZ8" s="116">
        <f>SUM(AV8,+BX8)</f>
        <v>0</v>
      </c>
      <c r="DA8" s="116">
        <f>SUM(AW8,+BY8)</f>
        <v>0</v>
      </c>
      <c r="DB8" s="116">
        <f>SUM(AX8,+BZ8)</f>
        <v>1313591</v>
      </c>
      <c r="DC8" s="116">
        <f>SUM(AY8,+CA8)</f>
        <v>669302</v>
      </c>
      <c r="DD8" s="116">
        <f>SUM(AZ8,+CB8)</f>
        <v>446316</v>
      </c>
      <c r="DE8" s="116">
        <f>SUM(BA8,+CC8)</f>
        <v>197973</v>
      </c>
      <c r="DF8" s="116">
        <f>SUM(BB8,+CD8)</f>
        <v>0</v>
      </c>
      <c r="DG8" s="116">
        <f>SUM(BC8,+CE8)</f>
        <v>444275</v>
      </c>
      <c r="DH8" s="116">
        <f>SUM(BD8,+CF8)</f>
        <v>790</v>
      </c>
      <c r="DI8" s="116">
        <f>SUM(BE8,+CG8)</f>
        <v>54163</v>
      </c>
      <c r="DJ8" s="116">
        <f>SUM(BF8,+CH8)</f>
        <v>7242579</v>
      </c>
    </row>
    <row r="9" spans="1:114" ht="13.5" customHeight="1" x14ac:dyDescent="0.15">
      <c r="A9" s="114" t="s">
        <v>20</v>
      </c>
      <c r="B9" s="115" t="s">
        <v>330</v>
      </c>
      <c r="C9" s="114" t="s">
        <v>331</v>
      </c>
      <c r="D9" s="116">
        <f>SUM(E9,+L9)</f>
        <v>849036</v>
      </c>
      <c r="E9" s="116">
        <f>SUM(F9:I9,K9)</f>
        <v>487394</v>
      </c>
      <c r="F9" s="116">
        <v>273430</v>
      </c>
      <c r="G9" s="116">
        <v>0</v>
      </c>
      <c r="H9" s="116">
        <v>0</v>
      </c>
      <c r="I9" s="116">
        <v>40771</v>
      </c>
      <c r="J9" s="117" t="s">
        <v>377</v>
      </c>
      <c r="K9" s="116">
        <v>173193</v>
      </c>
      <c r="L9" s="116">
        <v>361642</v>
      </c>
      <c r="M9" s="116">
        <f>SUM(N9,+U9)</f>
        <v>91604</v>
      </c>
      <c r="N9" s="116">
        <f>SUM(O9:R9,T9)</f>
        <v>2284</v>
      </c>
      <c r="O9" s="116">
        <v>0</v>
      </c>
      <c r="P9" s="116">
        <v>0</v>
      </c>
      <c r="Q9" s="116">
        <v>0</v>
      </c>
      <c r="R9" s="116">
        <v>2284</v>
      </c>
      <c r="S9" s="117" t="s">
        <v>377</v>
      </c>
      <c r="T9" s="116">
        <v>0</v>
      </c>
      <c r="U9" s="116">
        <v>89320</v>
      </c>
      <c r="V9" s="116">
        <f>+SUM(D9,M9)</f>
        <v>940640</v>
      </c>
      <c r="W9" s="116">
        <f>+SUM(E9,N9)</f>
        <v>489678</v>
      </c>
      <c r="X9" s="116">
        <f>+SUM(F9,O9)</f>
        <v>273430</v>
      </c>
      <c r="Y9" s="116">
        <f>+SUM(G9,P9)</f>
        <v>0</v>
      </c>
      <c r="Z9" s="116">
        <f>+SUM(H9,Q9)</f>
        <v>0</v>
      </c>
      <c r="AA9" s="116">
        <f>+SUM(I9,R9)</f>
        <v>43055</v>
      </c>
      <c r="AB9" s="117" t="str">
        <f>IF(+SUM(J9,S9)=0,"-",+SUM(J9,S9))</f>
        <v>-</v>
      </c>
      <c r="AC9" s="116">
        <f>+SUM(K9,T9)</f>
        <v>173193</v>
      </c>
      <c r="AD9" s="116">
        <f>+SUM(L9,U9)</f>
        <v>450962</v>
      </c>
      <c r="AE9" s="116">
        <f>SUM(AF9,+AK9)</f>
        <v>29425</v>
      </c>
      <c r="AF9" s="116">
        <f>SUM(AG9:AJ9)</f>
        <v>29425</v>
      </c>
      <c r="AG9" s="116">
        <v>29425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813738</v>
      </c>
      <c r="AN9" s="116">
        <f>SUM(AO9:AR9)</f>
        <v>74559</v>
      </c>
      <c r="AO9" s="116">
        <v>74559</v>
      </c>
      <c r="AP9" s="116">
        <v>0</v>
      </c>
      <c r="AQ9" s="116">
        <v>0</v>
      </c>
      <c r="AR9" s="116">
        <v>0</v>
      </c>
      <c r="AS9" s="116">
        <f>SUM(AT9:AV9)</f>
        <v>303266</v>
      </c>
      <c r="AT9" s="116">
        <v>0</v>
      </c>
      <c r="AU9" s="116">
        <v>276346</v>
      </c>
      <c r="AV9" s="116">
        <v>26920</v>
      </c>
      <c r="AW9" s="116">
        <v>0</v>
      </c>
      <c r="AX9" s="116">
        <f>SUM(AY9:BB9)</f>
        <v>435913</v>
      </c>
      <c r="AY9" s="116">
        <v>143583</v>
      </c>
      <c r="AZ9" s="116">
        <v>273511</v>
      </c>
      <c r="BA9" s="116">
        <v>18819</v>
      </c>
      <c r="BB9" s="116">
        <v>0</v>
      </c>
      <c r="BC9" s="116">
        <v>0</v>
      </c>
      <c r="BD9" s="116">
        <v>0</v>
      </c>
      <c r="BE9" s="116">
        <v>5873</v>
      </c>
      <c r="BF9" s="116">
        <f>SUM(AE9,+AM9,+BE9)</f>
        <v>849036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91604</v>
      </c>
      <c r="BP9" s="116">
        <f>SUM(BQ9:BT9)</f>
        <v>29181</v>
      </c>
      <c r="BQ9" s="116">
        <v>13871</v>
      </c>
      <c r="BR9" s="116">
        <v>15310</v>
      </c>
      <c r="BS9" s="116">
        <v>0</v>
      </c>
      <c r="BT9" s="116">
        <v>0</v>
      </c>
      <c r="BU9" s="116">
        <f>SUM(BV9:BX9)</f>
        <v>62423</v>
      </c>
      <c r="BV9" s="116">
        <v>0</v>
      </c>
      <c r="BW9" s="116">
        <v>62423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91604</v>
      </c>
      <c r="CI9" s="116">
        <f>SUM(AE9,+BG9)</f>
        <v>29425</v>
      </c>
      <c r="CJ9" s="116">
        <f>SUM(AF9,+BH9)</f>
        <v>29425</v>
      </c>
      <c r="CK9" s="116">
        <f>SUM(AG9,+BI9)</f>
        <v>29425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905342</v>
      </c>
      <c r="CR9" s="116">
        <f>SUM(AN9,+BP9)</f>
        <v>103740</v>
      </c>
      <c r="CS9" s="116">
        <f>SUM(AO9,+BQ9)</f>
        <v>88430</v>
      </c>
      <c r="CT9" s="116">
        <f>SUM(AP9,+BR9)</f>
        <v>15310</v>
      </c>
      <c r="CU9" s="116">
        <f>SUM(AQ9,+BS9)</f>
        <v>0</v>
      </c>
      <c r="CV9" s="116">
        <f>SUM(AR9,+BT9)</f>
        <v>0</v>
      </c>
      <c r="CW9" s="116">
        <f>SUM(AS9,+BU9)</f>
        <v>365689</v>
      </c>
      <c r="CX9" s="116">
        <f>SUM(AT9,+BV9)</f>
        <v>0</v>
      </c>
      <c r="CY9" s="116">
        <f>SUM(AU9,+BW9)</f>
        <v>338769</v>
      </c>
      <c r="CZ9" s="116">
        <f>SUM(AV9,+BX9)</f>
        <v>26920</v>
      </c>
      <c r="DA9" s="116">
        <f>SUM(AW9,+BY9)</f>
        <v>0</v>
      </c>
      <c r="DB9" s="116">
        <f>SUM(AX9,+BZ9)</f>
        <v>435913</v>
      </c>
      <c r="DC9" s="116">
        <f>SUM(AY9,+CA9)</f>
        <v>143583</v>
      </c>
      <c r="DD9" s="116">
        <f>SUM(AZ9,+CB9)</f>
        <v>273511</v>
      </c>
      <c r="DE9" s="116">
        <f>SUM(BA9,+CC9)</f>
        <v>18819</v>
      </c>
      <c r="DF9" s="116">
        <f>SUM(BB9,+CD9)</f>
        <v>0</v>
      </c>
      <c r="DG9" s="116">
        <f>SUM(BC9,+CE9)</f>
        <v>0</v>
      </c>
      <c r="DH9" s="116">
        <f>SUM(BD9,+CF9)</f>
        <v>0</v>
      </c>
      <c r="DI9" s="116">
        <f>SUM(BE9,+CG9)</f>
        <v>5873</v>
      </c>
      <c r="DJ9" s="116">
        <f>SUM(BF9,+CH9)</f>
        <v>940640</v>
      </c>
    </row>
    <row r="10" spans="1:114" ht="13.5" customHeight="1" x14ac:dyDescent="0.15">
      <c r="A10" s="114" t="s">
        <v>20</v>
      </c>
      <c r="B10" s="115" t="s">
        <v>332</v>
      </c>
      <c r="C10" s="114" t="s">
        <v>333</v>
      </c>
      <c r="D10" s="116">
        <f>SUM(E10,+L10)</f>
        <v>629694</v>
      </c>
      <c r="E10" s="116">
        <f>SUM(F10:I10,K10)</f>
        <v>19683</v>
      </c>
      <c r="F10" s="116">
        <v>0</v>
      </c>
      <c r="G10" s="116">
        <v>0</v>
      </c>
      <c r="H10" s="116">
        <v>0</v>
      </c>
      <c r="I10" s="116">
        <v>7187</v>
      </c>
      <c r="J10" s="117" t="s">
        <v>377</v>
      </c>
      <c r="K10" s="116">
        <v>12496</v>
      </c>
      <c r="L10" s="116">
        <v>610011</v>
      </c>
      <c r="M10" s="116">
        <f>SUM(N10,+U10)</f>
        <v>90026</v>
      </c>
      <c r="N10" s="116">
        <f>SUM(O10:R10,T10)</f>
        <v>21648</v>
      </c>
      <c r="O10" s="116">
        <v>0</v>
      </c>
      <c r="P10" s="116">
        <v>0</v>
      </c>
      <c r="Q10" s="116">
        <v>0</v>
      </c>
      <c r="R10" s="116">
        <v>931</v>
      </c>
      <c r="S10" s="117" t="s">
        <v>377</v>
      </c>
      <c r="T10" s="116">
        <v>20717</v>
      </c>
      <c r="U10" s="116">
        <v>68378</v>
      </c>
      <c r="V10" s="116">
        <f>+SUM(D10,M10)</f>
        <v>719720</v>
      </c>
      <c r="W10" s="116">
        <f>+SUM(E10,N10)</f>
        <v>41331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8118</v>
      </c>
      <c r="AB10" s="117" t="str">
        <f>IF(+SUM(J10,S10)=0,"-",+SUM(J10,S10))</f>
        <v>-</v>
      </c>
      <c r="AC10" s="116">
        <f>+SUM(K10,T10)</f>
        <v>33213</v>
      </c>
      <c r="AD10" s="116">
        <f>+SUM(L10,U10)</f>
        <v>678389</v>
      </c>
      <c r="AE10" s="116">
        <f>SUM(AF10,+AK10)</f>
        <v>4675</v>
      </c>
      <c r="AF10" s="116">
        <f>SUM(AG10:AJ10)</f>
        <v>4675</v>
      </c>
      <c r="AG10" s="116">
        <v>0</v>
      </c>
      <c r="AH10" s="116">
        <v>0</v>
      </c>
      <c r="AI10" s="116">
        <v>4675</v>
      </c>
      <c r="AJ10" s="116">
        <v>0</v>
      </c>
      <c r="AK10" s="116">
        <v>0</v>
      </c>
      <c r="AL10" s="116">
        <v>0</v>
      </c>
      <c r="AM10" s="116">
        <f>SUM(AN10,AS10,AW10,AX10,BD10)</f>
        <v>358861</v>
      </c>
      <c r="AN10" s="116">
        <f>SUM(AO10:AR10)</f>
        <v>15255</v>
      </c>
      <c r="AO10" s="116">
        <v>15255</v>
      </c>
      <c r="AP10" s="116">
        <v>0</v>
      </c>
      <c r="AQ10" s="116">
        <v>0</v>
      </c>
      <c r="AR10" s="116">
        <v>0</v>
      </c>
      <c r="AS10" s="116">
        <f>SUM(AT10:AV10)</f>
        <v>6786</v>
      </c>
      <c r="AT10" s="116">
        <v>1125</v>
      </c>
      <c r="AU10" s="116">
        <v>5661</v>
      </c>
      <c r="AV10" s="116">
        <v>0</v>
      </c>
      <c r="AW10" s="116">
        <v>0</v>
      </c>
      <c r="AX10" s="116">
        <f>SUM(AY10:BB10)</f>
        <v>336820</v>
      </c>
      <c r="AY10" s="116">
        <v>174707</v>
      </c>
      <c r="AZ10" s="116">
        <v>159670</v>
      </c>
      <c r="BA10" s="116">
        <v>1286</v>
      </c>
      <c r="BB10" s="116">
        <v>1157</v>
      </c>
      <c r="BC10" s="116">
        <v>263797</v>
      </c>
      <c r="BD10" s="116">
        <v>0</v>
      </c>
      <c r="BE10" s="116">
        <v>2361</v>
      </c>
      <c r="BF10" s="116">
        <f>SUM(AE10,+AM10,+BE10)</f>
        <v>365897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90026</v>
      </c>
      <c r="BP10" s="116">
        <f>SUM(BQ10:BT10)</f>
        <v>11394</v>
      </c>
      <c r="BQ10" s="116">
        <v>11394</v>
      </c>
      <c r="BR10" s="116">
        <v>0</v>
      </c>
      <c r="BS10" s="116">
        <v>0</v>
      </c>
      <c r="BT10" s="116">
        <v>0</v>
      </c>
      <c r="BU10" s="116">
        <f>SUM(BV10:BX10)</f>
        <v>37666</v>
      </c>
      <c r="BV10" s="116">
        <v>0</v>
      </c>
      <c r="BW10" s="116">
        <v>37666</v>
      </c>
      <c r="BX10" s="116">
        <v>0</v>
      </c>
      <c r="BY10" s="116">
        <v>0</v>
      </c>
      <c r="BZ10" s="116">
        <f>SUM(CA10:CD10)</f>
        <v>40966</v>
      </c>
      <c r="CA10" s="116">
        <v>0</v>
      </c>
      <c r="CB10" s="116">
        <v>40966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90026</v>
      </c>
      <c r="CI10" s="116">
        <f>SUM(AE10,+BG10)</f>
        <v>4675</v>
      </c>
      <c r="CJ10" s="116">
        <f>SUM(AF10,+BH10)</f>
        <v>4675</v>
      </c>
      <c r="CK10" s="116">
        <f>SUM(AG10,+BI10)</f>
        <v>0</v>
      </c>
      <c r="CL10" s="116">
        <f>SUM(AH10,+BJ10)</f>
        <v>0</v>
      </c>
      <c r="CM10" s="116">
        <f>SUM(AI10,+BK10)</f>
        <v>4675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448887</v>
      </c>
      <c r="CR10" s="116">
        <f>SUM(AN10,+BP10)</f>
        <v>26649</v>
      </c>
      <c r="CS10" s="116">
        <f>SUM(AO10,+BQ10)</f>
        <v>26649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44452</v>
      </c>
      <c r="CX10" s="116">
        <f>SUM(AT10,+BV10)</f>
        <v>1125</v>
      </c>
      <c r="CY10" s="116">
        <f>SUM(AU10,+BW10)</f>
        <v>43327</v>
      </c>
      <c r="CZ10" s="116">
        <f>SUM(AV10,+BX10)</f>
        <v>0</v>
      </c>
      <c r="DA10" s="116">
        <f>SUM(AW10,+BY10)</f>
        <v>0</v>
      </c>
      <c r="DB10" s="116">
        <f>SUM(AX10,+BZ10)</f>
        <v>377786</v>
      </c>
      <c r="DC10" s="116">
        <f>SUM(AY10,+CA10)</f>
        <v>174707</v>
      </c>
      <c r="DD10" s="116">
        <f>SUM(AZ10,+CB10)</f>
        <v>200636</v>
      </c>
      <c r="DE10" s="116">
        <f>SUM(BA10,+CC10)</f>
        <v>1286</v>
      </c>
      <c r="DF10" s="116">
        <f>SUM(BB10,+CD10)</f>
        <v>1157</v>
      </c>
      <c r="DG10" s="116">
        <f>SUM(BC10,+CE10)</f>
        <v>263797</v>
      </c>
      <c r="DH10" s="116">
        <f>SUM(BD10,+CF10)</f>
        <v>0</v>
      </c>
      <c r="DI10" s="116">
        <f>SUM(BE10,+CG10)</f>
        <v>2361</v>
      </c>
      <c r="DJ10" s="116">
        <f>SUM(BF10,+CH10)</f>
        <v>455923</v>
      </c>
    </row>
    <row r="11" spans="1:114" ht="13.5" customHeight="1" x14ac:dyDescent="0.15">
      <c r="A11" s="114" t="s">
        <v>20</v>
      </c>
      <c r="B11" s="115" t="s">
        <v>336</v>
      </c>
      <c r="C11" s="114" t="s">
        <v>337</v>
      </c>
      <c r="D11" s="116">
        <f>SUM(E11,+L11)</f>
        <v>1776228</v>
      </c>
      <c r="E11" s="116">
        <f>SUM(F11:I11,K11)</f>
        <v>1200880</v>
      </c>
      <c r="F11" s="116">
        <v>0</v>
      </c>
      <c r="G11" s="116">
        <v>0</v>
      </c>
      <c r="H11" s="116">
        <v>1200100</v>
      </c>
      <c r="I11" s="116">
        <v>60</v>
      </c>
      <c r="J11" s="117" t="s">
        <v>377</v>
      </c>
      <c r="K11" s="116">
        <v>720</v>
      </c>
      <c r="L11" s="116">
        <v>575348</v>
      </c>
      <c r="M11" s="116">
        <f>SUM(N11,+U11)</f>
        <v>107594</v>
      </c>
      <c r="N11" s="116">
        <f>SUM(O11:R11,T11)</f>
        <v>14469</v>
      </c>
      <c r="O11" s="116">
        <v>6014</v>
      </c>
      <c r="P11" s="116">
        <v>0</v>
      </c>
      <c r="Q11" s="116">
        <v>5200</v>
      </c>
      <c r="R11" s="116">
        <v>3255</v>
      </c>
      <c r="S11" s="117" t="s">
        <v>377</v>
      </c>
      <c r="T11" s="116">
        <v>0</v>
      </c>
      <c r="U11" s="116">
        <v>93125</v>
      </c>
      <c r="V11" s="116">
        <f>+SUM(D11,M11)</f>
        <v>1883822</v>
      </c>
      <c r="W11" s="116">
        <f>+SUM(E11,N11)</f>
        <v>1215349</v>
      </c>
      <c r="X11" s="116">
        <f>+SUM(F11,O11)</f>
        <v>6014</v>
      </c>
      <c r="Y11" s="116">
        <f>+SUM(G11,P11)</f>
        <v>0</v>
      </c>
      <c r="Z11" s="116">
        <f>+SUM(H11,Q11)</f>
        <v>1205300</v>
      </c>
      <c r="AA11" s="116">
        <f>+SUM(I11,R11)</f>
        <v>3315</v>
      </c>
      <c r="AB11" s="117" t="str">
        <f>IF(+SUM(J11,S11)=0,"-",+SUM(J11,S11))</f>
        <v>-</v>
      </c>
      <c r="AC11" s="116">
        <f>+SUM(K11,T11)</f>
        <v>720</v>
      </c>
      <c r="AD11" s="116">
        <f>+SUM(L11,U11)</f>
        <v>668473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1141159</v>
      </c>
      <c r="AM11" s="116">
        <f>SUM(AN11,AS11,AW11,AX11,BD11)</f>
        <v>170118</v>
      </c>
      <c r="AN11" s="116">
        <f>SUM(AO11:AR11)</f>
        <v>6660</v>
      </c>
      <c r="AO11" s="116">
        <v>6660</v>
      </c>
      <c r="AP11" s="116">
        <v>0</v>
      </c>
      <c r="AQ11" s="116">
        <v>0</v>
      </c>
      <c r="AR11" s="116">
        <v>0</v>
      </c>
      <c r="AS11" s="116">
        <f>SUM(AT11:AV11)</f>
        <v>7013</v>
      </c>
      <c r="AT11" s="116">
        <v>2868</v>
      </c>
      <c r="AU11" s="116">
        <v>1677</v>
      </c>
      <c r="AV11" s="116">
        <v>2468</v>
      </c>
      <c r="AW11" s="116">
        <v>0</v>
      </c>
      <c r="AX11" s="116">
        <f>SUM(AY11:BB11)</f>
        <v>156445</v>
      </c>
      <c r="AY11" s="116">
        <v>156407</v>
      </c>
      <c r="AZ11" s="116">
        <v>38</v>
      </c>
      <c r="BA11" s="116">
        <v>0</v>
      </c>
      <c r="BB11" s="116">
        <v>0</v>
      </c>
      <c r="BC11" s="116">
        <v>464202</v>
      </c>
      <c r="BD11" s="116">
        <v>0</v>
      </c>
      <c r="BE11" s="116">
        <v>749</v>
      </c>
      <c r="BF11" s="116">
        <f>SUM(AE11,+AM11,+BE11)</f>
        <v>170867</v>
      </c>
      <c r="BG11" s="116">
        <f>SUM(BH11,+BM11)</f>
        <v>18044</v>
      </c>
      <c r="BH11" s="116">
        <f>SUM(BI11:BL11)</f>
        <v>18044</v>
      </c>
      <c r="BI11" s="116">
        <v>0</v>
      </c>
      <c r="BJ11" s="116">
        <v>18044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89550</v>
      </c>
      <c r="BP11" s="116">
        <f>SUM(BQ11:BT11)</f>
        <v>22779</v>
      </c>
      <c r="BQ11" s="116">
        <v>8361</v>
      </c>
      <c r="BR11" s="116">
        <v>0</v>
      </c>
      <c r="BS11" s="116">
        <v>14418</v>
      </c>
      <c r="BT11" s="116">
        <v>0</v>
      </c>
      <c r="BU11" s="116">
        <f>SUM(BV11:BX11)</f>
        <v>64997</v>
      </c>
      <c r="BV11" s="116">
        <v>0</v>
      </c>
      <c r="BW11" s="116">
        <v>64997</v>
      </c>
      <c r="BX11" s="116">
        <v>0</v>
      </c>
      <c r="BY11" s="116">
        <v>0</v>
      </c>
      <c r="BZ11" s="116">
        <f>SUM(CA11:CD11)</f>
        <v>1774</v>
      </c>
      <c r="CA11" s="116">
        <v>1774</v>
      </c>
      <c r="CB11" s="116">
        <v>0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107594</v>
      </c>
      <c r="CI11" s="116">
        <f>SUM(AE11,+BG11)</f>
        <v>18044</v>
      </c>
      <c r="CJ11" s="116">
        <f>SUM(AF11,+BH11)</f>
        <v>18044</v>
      </c>
      <c r="CK11" s="116">
        <f>SUM(AG11,+BI11)</f>
        <v>0</v>
      </c>
      <c r="CL11" s="116">
        <f>SUM(AH11,+BJ11)</f>
        <v>18044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1141159</v>
      </c>
      <c r="CQ11" s="116">
        <f>SUM(AM11,+BO11)</f>
        <v>259668</v>
      </c>
      <c r="CR11" s="116">
        <f>SUM(AN11,+BP11)</f>
        <v>29439</v>
      </c>
      <c r="CS11" s="116">
        <f>SUM(AO11,+BQ11)</f>
        <v>15021</v>
      </c>
      <c r="CT11" s="116">
        <f>SUM(AP11,+BR11)</f>
        <v>0</v>
      </c>
      <c r="CU11" s="116">
        <f>SUM(AQ11,+BS11)</f>
        <v>14418</v>
      </c>
      <c r="CV11" s="116">
        <f>SUM(AR11,+BT11)</f>
        <v>0</v>
      </c>
      <c r="CW11" s="116">
        <f>SUM(AS11,+BU11)</f>
        <v>72010</v>
      </c>
      <c r="CX11" s="116">
        <f>SUM(AT11,+BV11)</f>
        <v>2868</v>
      </c>
      <c r="CY11" s="116">
        <f>SUM(AU11,+BW11)</f>
        <v>66674</v>
      </c>
      <c r="CZ11" s="116">
        <f>SUM(AV11,+BX11)</f>
        <v>2468</v>
      </c>
      <c r="DA11" s="116">
        <f>SUM(AW11,+BY11)</f>
        <v>0</v>
      </c>
      <c r="DB11" s="116">
        <f>SUM(AX11,+BZ11)</f>
        <v>158219</v>
      </c>
      <c r="DC11" s="116">
        <f>SUM(AY11,+CA11)</f>
        <v>158181</v>
      </c>
      <c r="DD11" s="116">
        <f>SUM(AZ11,+CB11)</f>
        <v>38</v>
      </c>
      <c r="DE11" s="116">
        <f>SUM(BA11,+CC11)</f>
        <v>0</v>
      </c>
      <c r="DF11" s="116">
        <f>SUM(BB11,+CD11)</f>
        <v>0</v>
      </c>
      <c r="DG11" s="116">
        <f>SUM(BC11,+CE11)</f>
        <v>464202</v>
      </c>
      <c r="DH11" s="116">
        <f>SUM(BD11,+CF11)</f>
        <v>0</v>
      </c>
      <c r="DI11" s="116">
        <f>SUM(BE11,+CG11)</f>
        <v>749</v>
      </c>
      <c r="DJ11" s="116">
        <f>SUM(BF11,+CH11)</f>
        <v>278461</v>
      </c>
    </row>
    <row r="12" spans="1:114" ht="13.5" customHeight="1" x14ac:dyDescent="0.15">
      <c r="A12" s="114" t="s">
        <v>20</v>
      </c>
      <c r="B12" s="115" t="s">
        <v>340</v>
      </c>
      <c r="C12" s="114" t="s">
        <v>341</v>
      </c>
      <c r="D12" s="116">
        <f>SUM(E12,+L12)</f>
        <v>1236695</v>
      </c>
      <c r="E12" s="116">
        <f>SUM(F12:I12,K12)</f>
        <v>845875</v>
      </c>
      <c r="F12" s="116">
        <v>0</v>
      </c>
      <c r="G12" s="116">
        <v>0</v>
      </c>
      <c r="H12" s="116">
        <v>844100</v>
      </c>
      <c r="I12" s="116">
        <v>1775</v>
      </c>
      <c r="J12" s="117" t="s">
        <v>377</v>
      </c>
      <c r="K12" s="116">
        <v>0</v>
      </c>
      <c r="L12" s="116">
        <v>390820</v>
      </c>
      <c r="M12" s="116">
        <f>SUM(N12,+U12)</f>
        <v>26162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377</v>
      </c>
      <c r="T12" s="116">
        <v>0</v>
      </c>
      <c r="U12" s="116">
        <v>26162</v>
      </c>
      <c r="V12" s="116">
        <f>+SUM(D12,M12)</f>
        <v>1262857</v>
      </c>
      <c r="W12" s="116">
        <f>+SUM(E12,N12)</f>
        <v>845875</v>
      </c>
      <c r="X12" s="116">
        <f>+SUM(F12,O12)</f>
        <v>0</v>
      </c>
      <c r="Y12" s="116">
        <f>+SUM(G12,P12)</f>
        <v>0</v>
      </c>
      <c r="Z12" s="116">
        <f>+SUM(H12,Q12)</f>
        <v>844100</v>
      </c>
      <c r="AA12" s="116">
        <f>+SUM(I12,R12)</f>
        <v>1775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416982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802893</v>
      </c>
      <c r="AM12" s="116">
        <f>SUM(AN12,AS12,AW12,AX12,BD12)</f>
        <v>96574</v>
      </c>
      <c r="AN12" s="116">
        <f>SUM(AO12:AR12)</f>
        <v>26963</v>
      </c>
      <c r="AO12" s="116">
        <v>26963</v>
      </c>
      <c r="AP12" s="116">
        <v>0</v>
      </c>
      <c r="AQ12" s="116">
        <v>0</v>
      </c>
      <c r="AR12" s="116">
        <v>0</v>
      </c>
      <c r="AS12" s="116">
        <f>SUM(AT12:AV12)</f>
        <v>69611</v>
      </c>
      <c r="AT12" s="116">
        <v>69611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6">
        <v>337228</v>
      </c>
      <c r="BD12" s="116">
        <v>0</v>
      </c>
      <c r="BE12" s="116">
        <v>0</v>
      </c>
      <c r="BF12" s="116">
        <f>SUM(AE12,+AM12,+BE12)</f>
        <v>96574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2777</v>
      </c>
      <c r="BP12" s="116">
        <f>SUM(BQ12:BT12)</f>
        <v>2777</v>
      </c>
      <c r="BQ12" s="116">
        <v>2777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23385</v>
      </c>
      <c r="CF12" s="116">
        <v>0</v>
      </c>
      <c r="CG12" s="116">
        <v>0</v>
      </c>
      <c r="CH12" s="116">
        <f>SUM(BG12,+BO12,+CG12)</f>
        <v>2777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802893</v>
      </c>
      <c r="CQ12" s="116">
        <f>SUM(AM12,+BO12)</f>
        <v>99351</v>
      </c>
      <c r="CR12" s="116">
        <f>SUM(AN12,+BP12)</f>
        <v>29740</v>
      </c>
      <c r="CS12" s="116">
        <f>SUM(AO12,+BQ12)</f>
        <v>29740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69611</v>
      </c>
      <c r="CX12" s="116">
        <f>SUM(AT12,+BV12)</f>
        <v>69611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0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360613</v>
      </c>
      <c r="DH12" s="116">
        <f>SUM(BD12,+CF12)</f>
        <v>0</v>
      </c>
      <c r="DI12" s="116">
        <f>SUM(BE12,+CG12)</f>
        <v>0</v>
      </c>
      <c r="DJ12" s="116">
        <f>SUM(BF12,+CH12)</f>
        <v>99351</v>
      </c>
    </row>
    <row r="13" spans="1:114" ht="13.5" customHeight="1" x14ac:dyDescent="0.15">
      <c r="A13" s="114" t="s">
        <v>20</v>
      </c>
      <c r="B13" s="115" t="s">
        <v>344</v>
      </c>
      <c r="C13" s="114" t="s">
        <v>345</v>
      </c>
      <c r="D13" s="116">
        <f>SUM(E13,+L13)</f>
        <v>739490</v>
      </c>
      <c r="E13" s="116">
        <f>SUM(F13:I13,K13)</f>
        <v>12591</v>
      </c>
      <c r="F13" s="116">
        <v>0</v>
      </c>
      <c r="G13" s="116">
        <v>0</v>
      </c>
      <c r="H13" s="116">
        <v>0</v>
      </c>
      <c r="I13" s="116">
        <v>0</v>
      </c>
      <c r="J13" s="117" t="s">
        <v>377</v>
      </c>
      <c r="K13" s="116">
        <v>12591</v>
      </c>
      <c r="L13" s="116">
        <v>726899</v>
      </c>
      <c r="M13" s="116">
        <f>SUM(N13,+U13)</f>
        <v>105157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377</v>
      </c>
      <c r="T13" s="116">
        <v>0</v>
      </c>
      <c r="U13" s="116">
        <v>105157</v>
      </c>
      <c r="V13" s="116">
        <f>+SUM(D13,M13)</f>
        <v>844647</v>
      </c>
      <c r="W13" s="116">
        <f>+SUM(E13,N13)</f>
        <v>12591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7" t="str">
        <f>IF(+SUM(J13,S13)=0,"-",+SUM(J13,S13))</f>
        <v>-</v>
      </c>
      <c r="AC13" s="116">
        <f>+SUM(K13,T13)</f>
        <v>12591</v>
      </c>
      <c r="AD13" s="116">
        <f>+SUM(L13,U13)</f>
        <v>832056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302501</v>
      </c>
      <c r="AN13" s="116">
        <f>SUM(AO13:AR13)</f>
        <v>24475</v>
      </c>
      <c r="AO13" s="116">
        <v>24475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278026</v>
      </c>
      <c r="AY13" s="116">
        <v>229958</v>
      </c>
      <c r="AZ13" s="116">
        <v>48068</v>
      </c>
      <c r="BA13" s="116">
        <v>0</v>
      </c>
      <c r="BB13" s="116">
        <v>0</v>
      </c>
      <c r="BC13" s="116">
        <v>436989</v>
      </c>
      <c r="BD13" s="116">
        <v>0</v>
      </c>
      <c r="BE13" s="116">
        <v>0</v>
      </c>
      <c r="BF13" s="116">
        <f>SUM(AE13,+AM13,+BE13)</f>
        <v>302501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105157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302501</v>
      </c>
      <c r="CR13" s="116">
        <f>SUM(AN13,+BP13)</f>
        <v>24475</v>
      </c>
      <c r="CS13" s="116">
        <f>SUM(AO13,+BQ13)</f>
        <v>24475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278026</v>
      </c>
      <c r="DC13" s="116">
        <f>SUM(AY13,+CA13)</f>
        <v>229958</v>
      </c>
      <c r="DD13" s="116">
        <f>SUM(AZ13,+CB13)</f>
        <v>48068</v>
      </c>
      <c r="DE13" s="116">
        <f>SUM(BA13,+CC13)</f>
        <v>0</v>
      </c>
      <c r="DF13" s="116">
        <f>SUM(BB13,+CD13)</f>
        <v>0</v>
      </c>
      <c r="DG13" s="116">
        <f>SUM(BC13,+CE13)</f>
        <v>542146</v>
      </c>
      <c r="DH13" s="116">
        <f>SUM(BD13,+CF13)</f>
        <v>0</v>
      </c>
      <c r="DI13" s="116">
        <f>SUM(BE13,+CG13)</f>
        <v>0</v>
      </c>
      <c r="DJ13" s="116">
        <f>SUM(BF13,+CH13)</f>
        <v>302501</v>
      </c>
    </row>
    <row r="14" spans="1:114" ht="13.5" customHeight="1" x14ac:dyDescent="0.15">
      <c r="A14" s="114" t="s">
        <v>20</v>
      </c>
      <c r="B14" s="115" t="s">
        <v>346</v>
      </c>
      <c r="C14" s="114" t="s">
        <v>347</v>
      </c>
      <c r="D14" s="116">
        <f>SUM(E14,+L14)</f>
        <v>347058</v>
      </c>
      <c r="E14" s="116">
        <f>SUM(F14:I14,K14)</f>
        <v>62833</v>
      </c>
      <c r="F14" s="116">
        <v>0</v>
      </c>
      <c r="G14" s="116">
        <v>0</v>
      </c>
      <c r="H14" s="116">
        <v>0</v>
      </c>
      <c r="I14" s="116">
        <v>62661</v>
      </c>
      <c r="J14" s="117" t="s">
        <v>377</v>
      </c>
      <c r="K14" s="116">
        <v>172</v>
      </c>
      <c r="L14" s="116">
        <v>284225</v>
      </c>
      <c r="M14" s="116">
        <f>SUM(N14,+U14)</f>
        <v>47737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377</v>
      </c>
      <c r="T14" s="116">
        <v>0</v>
      </c>
      <c r="U14" s="116">
        <v>47737</v>
      </c>
      <c r="V14" s="116">
        <f>+SUM(D14,M14)</f>
        <v>394795</v>
      </c>
      <c r="W14" s="116">
        <f>+SUM(E14,N14)</f>
        <v>62833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62661</v>
      </c>
      <c r="AB14" s="117" t="str">
        <f>IF(+SUM(J14,S14)=0,"-",+SUM(J14,S14))</f>
        <v>-</v>
      </c>
      <c r="AC14" s="116">
        <f>+SUM(K14,T14)</f>
        <v>172</v>
      </c>
      <c r="AD14" s="116">
        <f>+SUM(L14,U14)</f>
        <v>331962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147969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147534</v>
      </c>
      <c r="AT14" s="116">
        <v>147534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6">
        <v>199089</v>
      </c>
      <c r="BD14" s="116">
        <v>435</v>
      </c>
      <c r="BE14" s="116">
        <v>0</v>
      </c>
      <c r="BF14" s="116">
        <f>SUM(AE14,+AM14,+BE14)</f>
        <v>147969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47737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147969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147534</v>
      </c>
      <c r="CX14" s="116">
        <f>SUM(AT14,+BV14)</f>
        <v>147534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0</v>
      </c>
      <c r="DC14" s="116">
        <f>SUM(AY14,+CA14)</f>
        <v>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246826</v>
      </c>
      <c r="DH14" s="116">
        <f>SUM(BD14,+CF14)</f>
        <v>435</v>
      </c>
      <c r="DI14" s="116">
        <f>SUM(BE14,+CG14)</f>
        <v>0</v>
      </c>
      <c r="DJ14" s="116">
        <f>SUM(BF14,+CH14)</f>
        <v>147969</v>
      </c>
    </row>
    <row r="15" spans="1:114" ht="13.5" customHeight="1" x14ac:dyDescent="0.15">
      <c r="A15" s="114" t="s">
        <v>20</v>
      </c>
      <c r="B15" s="115" t="s">
        <v>351</v>
      </c>
      <c r="C15" s="114" t="s">
        <v>352</v>
      </c>
      <c r="D15" s="116">
        <f>SUM(E15,+L15)</f>
        <v>835349</v>
      </c>
      <c r="E15" s="116">
        <f>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7" t="s">
        <v>377</v>
      </c>
      <c r="K15" s="116">
        <v>0</v>
      </c>
      <c r="L15" s="116">
        <v>835349</v>
      </c>
      <c r="M15" s="116">
        <f>SUM(N15,+U15)</f>
        <v>59628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377</v>
      </c>
      <c r="T15" s="116">
        <v>0</v>
      </c>
      <c r="U15" s="116">
        <v>59628</v>
      </c>
      <c r="V15" s="116">
        <f>+SUM(D15,M15)</f>
        <v>894977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894977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6">
        <v>835349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59628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0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0</v>
      </c>
      <c r="DC15" s="116">
        <f>SUM(AY15,+CA15)</f>
        <v>0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894977</v>
      </c>
      <c r="DH15" s="116">
        <f>SUM(BD15,+CF15)</f>
        <v>0</v>
      </c>
      <c r="DI15" s="116">
        <f>SUM(BE15,+CG15)</f>
        <v>0</v>
      </c>
      <c r="DJ15" s="116">
        <f>SUM(BF15,+CH15)</f>
        <v>0</v>
      </c>
    </row>
    <row r="16" spans="1:114" ht="13.5" customHeight="1" x14ac:dyDescent="0.15">
      <c r="A16" s="114" t="s">
        <v>20</v>
      </c>
      <c r="B16" s="115" t="s">
        <v>355</v>
      </c>
      <c r="C16" s="114" t="s">
        <v>356</v>
      </c>
      <c r="D16" s="116">
        <f>SUM(E16,+L16)</f>
        <v>945489</v>
      </c>
      <c r="E16" s="116">
        <f>SUM(F16:I16,K16)</f>
        <v>172950</v>
      </c>
      <c r="F16" s="116">
        <v>0</v>
      </c>
      <c r="G16" s="116">
        <v>0</v>
      </c>
      <c r="H16" s="116">
        <v>0</v>
      </c>
      <c r="I16" s="116">
        <v>166860</v>
      </c>
      <c r="J16" s="117" t="s">
        <v>377</v>
      </c>
      <c r="K16" s="116">
        <v>6090</v>
      </c>
      <c r="L16" s="116">
        <v>772539</v>
      </c>
      <c r="M16" s="116">
        <f>SUM(N16,+U16)</f>
        <v>111989</v>
      </c>
      <c r="N16" s="116">
        <f>SUM(O16:R16,T16)</f>
        <v>3081</v>
      </c>
      <c r="O16" s="116">
        <v>0</v>
      </c>
      <c r="P16" s="116">
        <v>0</v>
      </c>
      <c r="Q16" s="116">
        <v>0</v>
      </c>
      <c r="R16" s="116">
        <v>0</v>
      </c>
      <c r="S16" s="117" t="s">
        <v>377</v>
      </c>
      <c r="T16" s="116">
        <v>3081</v>
      </c>
      <c r="U16" s="116">
        <v>108908</v>
      </c>
      <c r="V16" s="116">
        <f>+SUM(D16,M16)</f>
        <v>1057478</v>
      </c>
      <c r="W16" s="116">
        <f>+SUM(E16,N16)</f>
        <v>176031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166860</v>
      </c>
      <c r="AB16" s="117" t="str">
        <f>IF(+SUM(J16,S16)=0,"-",+SUM(J16,S16))</f>
        <v>-</v>
      </c>
      <c r="AC16" s="116">
        <f>+SUM(K16,T16)</f>
        <v>9171</v>
      </c>
      <c r="AD16" s="116">
        <f>+SUM(L16,U16)</f>
        <v>881447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358871</v>
      </c>
      <c r="AN16" s="116">
        <f>SUM(AO16:AR16)</f>
        <v>0</v>
      </c>
      <c r="AO16" s="116">
        <v>0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358871</v>
      </c>
      <c r="AY16" s="116">
        <v>273883</v>
      </c>
      <c r="AZ16" s="116">
        <v>13044</v>
      </c>
      <c r="BA16" s="116">
        <v>0</v>
      </c>
      <c r="BB16" s="116">
        <v>71944</v>
      </c>
      <c r="BC16" s="116">
        <v>586618</v>
      </c>
      <c r="BD16" s="116">
        <v>0</v>
      </c>
      <c r="BE16" s="116">
        <v>0</v>
      </c>
      <c r="BF16" s="116">
        <f>SUM(AE16,+AM16,+BE16)</f>
        <v>358871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111989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358871</v>
      </c>
      <c r="CR16" s="116">
        <f>SUM(AN16,+BP16)</f>
        <v>0</v>
      </c>
      <c r="CS16" s="116">
        <f>SUM(AO16,+BQ16)</f>
        <v>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358871</v>
      </c>
      <c r="DC16" s="116">
        <f>SUM(AY16,+CA16)</f>
        <v>273883</v>
      </c>
      <c r="DD16" s="116">
        <f>SUM(AZ16,+CB16)</f>
        <v>13044</v>
      </c>
      <c r="DE16" s="116">
        <f>SUM(BA16,+CC16)</f>
        <v>0</v>
      </c>
      <c r="DF16" s="116">
        <f>SUM(BB16,+CD16)</f>
        <v>71944</v>
      </c>
      <c r="DG16" s="116">
        <f>SUM(BC16,+CE16)</f>
        <v>698607</v>
      </c>
      <c r="DH16" s="116">
        <f>SUM(BD16,+CF16)</f>
        <v>0</v>
      </c>
      <c r="DI16" s="116">
        <f>SUM(BE16,+CG16)</f>
        <v>0</v>
      </c>
      <c r="DJ16" s="116">
        <f>SUM(BF16,+CH16)</f>
        <v>358871</v>
      </c>
    </row>
    <row r="17" spans="1:114" ht="13.5" customHeight="1" x14ac:dyDescent="0.15">
      <c r="A17" s="114" t="s">
        <v>20</v>
      </c>
      <c r="B17" s="115" t="s">
        <v>357</v>
      </c>
      <c r="C17" s="114" t="s">
        <v>358</v>
      </c>
      <c r="D17" s="116">
        <f>SUM(E17,+L17)</f>
        <v>228870</v>
      </c>
      <c r="E17" s="116">
        <f>SUM(F17:I17,K17)</f>
        <v>16168</v>
      </c>
      <c r="F17" s="116">
        <v>0</v>
      </c>
      <c r="G17" s="116">
        <v>0</v>
      </c>
      <c r="H17" s="116">
        <v>0</v>
      </c>
      <c r="I17" s="116">
        <v>0</v>
      </c>
      <c r="J17" s="117" t="s">
        <v>377</v>
      </c>
      <c r="K17" s="116">
        <v>16168</v>
      </c>
      <c r="L17" s="116">
        <v>212702</v>
      </c>
      <c r="M17" s="116">
        <f>SUM(N17,+U17)</f>
        <v>12351</v>
      </c>
      <c r="N17" s="116">
        <f>SUM(O17:R17,T17)</f>
        <v>20</v>
      </c>
      <c r="O17" s="116">
        <v>0</v>
      </c>
      <c r="P17" s="116">
        <v>0</v>
      </c>
      <c r="Q17" s="116">
        <v>0</v>
      </c>
      <c r="R17" s="116">
        <v>20</v>
      </c>
      <c r="S17" s="117" t="s">
        <v>377</v>
      </c>
      <c r="T17" s="116">
        <v>0</v>
      </c>
      <c r="U17" s="116">
        <v>12331</v>
      </c>
      <c r="V17" s="116">
        <f>+SUM(D17,M17)</f>
        <v>241221</v>
      </c>
      <c r="W17" s="116">
        <f>+SUM(E17,N17)</f>
        <v>16188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20</v>
      </c>
      <c r="AB17" s="117" t="str">
        <f>IF(+SUM(J17,S17)=0,"-",+SUM(J17,S17))</f>
        <v>-</v>
      </c>
      <c r="AC17" s="116">
        <f>+SUM(K17,T17)</f>
        <v>16168</v>
      </c>
      <c r="AD17" s="116">
        <f>+SUM(L17,U17)</f>
        <v>225033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97970</v>
      </c>
      <c r="AN17" s="116">
        <f>SUM(AO17:AR17)</f>
        <v>4398</v>
      </c>
      <c r="AO17" s="116">
        <v>4398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93572</v>
      </c>
      <c r="AY17" s="116">
        <v>86595</v>
      </c>
      <c r="AZ17" s="116">
        <v>6977</v>
      </c>
      <c r="BA17" s="116">
        <v>0</v>
      </c>
      <c r="BB17" s="116">
        <v>0</v>
      </c>
      <c r="BC17" s="116">
        <v>127458</v>
      </c>
      <c r="BD17" s="116">
        <v>0</v>
      </c>
      <c r="BE17" s="116">
        <v>3442</v>
      </c>
      <c r="BF17" s="116">
        <f>SUM(AE17,+AM17,+BE17)</f>
        <v>101412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3686</v>
      </c>
      <c r="BP17" s="116">
        <f>SUM(BQ17:BT17)</f>
        <v>3686</v>
      </c>
      <c r="BQ17" s="116">
        <v>3686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8665</v>
      </c>
      <c r="CF17" s="116">
        <v>0</v>
      </c>
      <c r="CG17" s="116">
        <v>0</v>
      </c>
      <c r="CH17" s="116">
        <f>SUM(BG17,+BO17,+CG17)</f>
        <v>3686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101656</v>
      </c>
      <c r="CR17" s="116">
        <f>SUM(AN17,+BP17)</f>
        <v>8084</v>
      </c>
      <c r="CS17" s="116">
        <f>SUM(AO17,+BQ17)</f>
        <v>8084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93572</v>
      </c>
      <c r="DC17" s="116">
        <f>SUM(AY17,+CA17)</f>
        <v>86595</v>
      </c>
      <c r="DD17" s="116">
        <f>SUM(AZ17,+CB17)</f>
        <v>6977</v>
      </c>
      <c r="DE17" s="116">
        <f>SUM(BA17,+CC17)</f>
        <v>0</v>
      </c>
      <c r="DF17" s="116">
        <f>SUM(BB17,+CD17)</f>
        <v>0</v>
      </c>
      <c r="DG17" s="116">
        <f>SUM(BC17,+CE17)</f>
        <v>136123</v>
      </c>
      <c r="DH17" s="116">
        <f>SUM(BD17,+CF17)</f>
        <v>0</v>
      </c>
      <c r="DI17" s="116">
        <f>SUM(BE17,+CG17)</f>
        <v>3442</v>
      </c>
      <c r="DJ17" s="116">
        <f>SUM(BF17,+CH17)</f>
        <v>105098</v>
      </c>
    </row>
    <row r="18" spans="1:114" ht="13.5" customHeight="1" x14ac:dyDescent="0.15">
      <c r="A18" s="114" t="s">
        <v>20</v>
      </c>
      <c r="B18" s="115" t="s">
        <v>361</v>
      </c>
      <c r="C18" s="114" t="s">
        <v>362</v>
      </c>
      <c r="D18" s="116">
        <f>SUM(E18,+L18)</f>
        <v>41972</v>
      </c>
      <c r="E18" s="116">
        <f>SUM(F18:I18,K18)</f>
        <v>0</v>
      </c>
      <c r="F18" s="116">
        <v>0</v>
      </c>
      <c r="G18" s="116">
        <v>0</v>
      </c>
      <c r="H18" s="116">
        <v>0</v>
      </c>
      <c r="I18" s="116">
        <v>0</v>
      </c>
      <c r="J18" s="117" t="s">
        <v>377</v>
      </c>
      <c r="K18" s="116">
        <v>0</v>
      </c>
      <c r="L18" s="116">
        <v>41972</v>
      </c>
      <c r="M18" s="116">
        <f>SUM(N18,+U18)</f>
        <v>2406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377</v>
      </c>
      <c r="T18" s="116">
        <v>0</v>
      </c>
      <c r="U18" s="116">
        <v>2406</v>
      </c>
      <c r="V18" s="116">
        <f>+SUM(D18,M18)</f>
        <v>44378</v>
      </c>
      <c r="W18" s="116">
        <f>+SUM(E18,N18)</f>
        <v>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7" t="str">
        <f>IF(+SUM(J18,S18)=0,"-",+SUM(J18,S18))</f>
        <v>-</v>
      </c>
      <c r="AC18" s="116">
        <f>+SUM(K18,T18)</f>
        <v>0</v>
      </c>
      <c r="AD18" s="116">
        <f>+SUM(L18,U18)</f>
        <v>44378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0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0</v>
      </c>
      <c r="AT18" s="116">
        <v>0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41972</v>
      </c>
      <c r="BD18" s="116">
        <v>0</v>
      </c>
      <c r="BE18" s="116">
        <v>0</v>
      </c>
      <c r="BF18" s="116">
        <f>SUM(AE18,+AM18,+BE18)</f>
        <v>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1203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1203</v>
      </c>
      <c r="CA18" s="116">
        <v>1203</v>
      </c>
      <c r="CB18" s="116">
        <v>0</v>
      </c>
      <c r="CC18" s="116">
        <v>0</v>
      </c>
      <c r="CD18" s="116">
        <v>0</v>
      </c>
      <c r="CE18" s="116">
        <v>1203</v>
      </c>
      <c r="CF18" s="116">
        <v>0</v>
      </c>
      <c r="CG18" s="116">
        <v>0</v>
      </c>
      <c r="CH18" s="116">
        <f>SUM(BG18,+BO18,+CG18)</f>
        <v>1203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1203</v>
      </c>
      <c r="CR18" s="116">
        <f>SUM(AN18,+BP18)</f>
        <v>0</v>
      </c>
      <c r="CS18" s="116">
        <f>SUM(AO18,+BQ18)</f>
        <v>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0</v>
      </c>
      <c r="CX18" s="116">
        <f>SUM(AT18,+BV18)</f>
        <v>0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1203</v>
      </c>
      <c r="DC18" s="116">
        <f>SUM(AY18,+CA18)</f>
        <v>1203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43175</v>
      </c>
      <c r="DH18" s="116">
        <f>SUM(BD18,+CF18)</f>
        <v>0</v>
      </c>
      <c r="DI18" s="116">
        <f>SUM(BE18,+CG18)</f>
        <v>0</v>
      </c>
      <c r="DJ18" s="116">
        <f>SUM(BF18,+CH18)</f>
        <v>1203</v>
      </c>
    </row>
    <row r="19" spans="1:114" ht="13.5" customHeight="1" x14ac:dyDescent="0.15">
      <c r="A19" s="114" t="s">
        <v>20</v>
      </c>
      <c r="B19" s="115" t="s">
        <v>363</v>
      </c>
      <c r="C19" s="114" t="s">
        <v>364</v>
      </c>
      <c r="D19" s="116">
        <f>SUM(E19,+L19)</f>
        <v>135360</v>
      </c>
      <c r="E19" s="116">
        <f>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7" t="s">
        <v>377</v>
      </c>
      <c r="K19" s="116">
        <v>0</v>
      </c>
      <c r="L19" s="116">
        <v>135360</v>
      </c>
      <c r="M19" s="116">
        <f>SUM(N19,+U19)</f>
        <v>8706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377</v>
      </c>
      <c r="T19" s="116">
        <v>0</v>
      </c>
      <c r="U19" s="116">
        <v>8706</v>
      </c>
      <c r="V19" s="116">
        <f>+SUM(D19,M19)</f>
        <v>144066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144066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135360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8706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0</v>
      </c>
      <c r="CR19" s="116">
        <f>SUM(AN19,+BP19)</f>
        <v>0</v>
      </c>
      <c r="CS19" s="116">
        <f>SUM(AO19,+BQ19)</f>
        <v>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0</v>
      </c>
      <c r="CX19" s="116">
        <f>SUM(AT19,+BV19)</f>
        <v>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144066</v>
      </c>
      <c r="DH19" s="116">
        <f>SUM(BD19,+CF19)</f>
        <v>0</v>
      </c>
      <c r="DI19" s="116">
        <f>SUM(BE19,+CG19)</f>
        <v>0</v>
      </c>
      <c r="DJ19" s="116">
        <f>SUM(BF19,+CH19)</f>
        <v>0</v>
      </c>
    </row>
    <row r="20" spans="1:114" ht="13.5" customHeight="1" x14ac:dyDescent="0.15">
      <c r="A20" s="114" t="s">
        <v>20</v>
      </c>
      <c r="B20" s="115" t="s">
        <v>365</v>
      </c>
      <c r="C20" s="114" t="s">
        <v>366</v>
      </c>
      <c r="D20" s="116">
        <f>SUM(E20,+L20)</f>
        <v>274452</v>
      </c>
      <c r="E20" s="116">
        <f>SUM(F20:I20,K20)</f>
        <v>15979</v>
      </c>
      <c r="F20" s="116">
        <v>0</v>
      </c>
      <c r="G20" s="116">
        <v>0</v>
      </c>
      <c r="H20" s="116">
        <v>0</v>
      </c>
      <c r="I20" s="116">
        <v>14907</v>
      </c>
      <c r="J20" s="117" t="s">
        <v>377</v>
      </c>
      <c r="K20" s="116">
        <v>1072</v>
      </c>
      <c r="L20" s="116">
        <v>258473</v>
      </c>
      <c r="M20" s="116">
        <f>SUM(N20,+U20)</f>
        <v>20805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377</v>
      </c>
      <c r="T20" s="116">
        <v>0</v>
      </c>
      <c r="U20" s="116">
        <v>20805</v>
      </c>
      <c r="V20" s="116">
        <f>+SUM(D20,M20)</f>
        <v>295257</v>
      </c>
      <c r="W20" s="116">
        <f>+SUM(E20,N20)</f>
        <v>15979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14907</v>
      </c>
      <c r="AB20" s="117" t="str">
        <f>IF(+SUM(J20,S20)=0,"-",+SUM(J20,S20))</f>
        <v>-</v>
      </c>
      <c r="AC20" s="116">
        <f>+SUM(K20,T20)</f>
        <v>1072</v>
      </c>
      <c r="AD20" s="116">
        <f>+SUM(L20,U20)</f>
        <v>279278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111492</v>
      </c>
      <c r="AN20" s="116">
        <f>SUM(AO20:AR20)</f>
        <v>0</v>
      </c>
      <c r="AO20" s="116">
        <v>0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111492</v>
      </c>
      <c r="AY20" s="116">
        <v>108150</v>
      </c>
      <c r="AZ20" s="116">
        <v>2994</v>
      </c>
      <c r="BA20" s="116">
        <v>0</v>
      </c>
      <c r="BB20" s="116">
        <v>348</v>
      </c>
      <c r="BC20" s="116">
        <v>162960</v>
      </c>
      <c r="BD20" s="116">
        <v>0</v>
      </c>
      <c r="BE20" s="116">
        <v>0</v>
      </c>
      <c r="BF20" s="116">
        <f>SUM(AE20,+AM20,+BE20)</f>
        <v>111492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20805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111492</v>
      </c>
      <c r="CR20" s="116">
        <f>SUM(AN20,+BP20)</f>
        <v>0</v>
      </c>
      <c r="CS20" s="116">
        <f>SUM(AO20,+BQ20)</f>
        <v>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111492</v>
      </c>
      <c r="DC20" s="116">
        <f>SUM(AY20,+CA20)</f>
        <v>108150</v>
      </c>
      <c r="DD20" s="116">
        <f>SUM(AZ20,+CB20)</f>
        <v>2994</v>
      </c>
      <c r="DE20" s="116">
        <f>SUM(BA20,+CC20)</f>
        <v>0</v>
      </c>
      <c r="DF20" s="116">
        <f>SUM(BB20,+CD20)</f>
        <v>348</v>
      </c>
      <c r="DG20" s="116">
        <f>SUM(BC20,+CE20)</f>
        <v>183765</v>
      </c>
      <c r="DH20" s="116">
        <f>SUM(BD20,+CF20)</f>
        <v>0</v>
      </c>
      <c r="DI20" s="116">
        <f>SUM(BE20,+CG20)</f>
        <v>0</v>
      </c>
      <c r="DJ20" s="116">
        <f>SUM(BF20,+CH20)</f>
        <v>111492</v>
      </c>
    </row>
    <row r="21" spans="1:114" ht="13.5" customHeight="1" x14ac:dyDescent="0.15">
      <c r="A21" s="114" t="s">
        <v>20</v>
      </c>
      <c r="B21" s="115" t="s">
        <v>367</v>
      </c>
      <c r="C21" s="114" t="s">
        <v>368</v>
      </c>
      <c r="D21" s="116">
        <f>SUM(E21,+L21)</f>
        <v>734283</v>
      </c>
      <c r="E21" s="116">
        <f>SUM(F21:I21,K21)</f>
        <v>512179</v>
      </c>
      <c r="F21" s="116">
        <v>0</v>
      </c>
      <c r="G21" s="116">
        <v>19586</v>
      </c>
      <c r="H21" s="116">
        <v>490800</v>
      </c>
      <c r="I21" s="116">
        <v>1418</v>
      </c>
      <c r="J21" s="117" t="s">
        <v>377</v>
      </c>
      <c r="K21" s="116">
        <v>375</v>
      </c>
      <c r="L21" s="116">
        <v>222104</v>
      </c>
      <c r="M21" s="116">
        <f>SUM(N21,+U21)</f>
        <v>36007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377</v>
      </c>
      <c r="T21" s="116">
        <v>0</v>
      </c>
      <c r="U21" s="116">
        <v>36007</v>
      </c>
      <c r="V21" s="116">
        <f>+SUM(D21,M21)</f>
        <v>770290</v>
      </c>
      <c r="W21" s="116">
        <f>+SUM(E21,N21)</f>
        <v>512179</v>
      </c>
      <c r="X21" s="116">
        <f>+SUM(F21,O21)</f>
        <v>0</v>
      </c>
      <c r="Y21" s="116">
        <f>+SUM(G21,P21)</f>
        <v>19586</v>
      </c>
      <c r="Z21" s="116">
        <f>+SUM(H21,Q21)</f>
        <v>490800</v>
      </c>
      <c r="AA21" s="116">
        <f>+SUM(I21,R21)</f>
        <v>1418</v>
      </c>
      <c r="AB21" s="117" t="str">
        <f>IF(+SUM(J21,S21)=0,"-",+SUM(J21,S21))</f>
        <v>-</v>
      </c>
      <c r="AC21" s="116">
        <f>+SUM(K21,T21)</f>
        <v>375</v>
      </c>
      <c r="AD21" s="116">
        <f>+SUM(L21,U21)</f>
        <v>258111</v>
      </c>
      <c r="AE21" s="116">
        <f>SUM(AF21,+AK21)</f>
        <v>588640</v>
      </c>
      <c r="AF21" s="116">
        <f>SUM(AG21:AJ21)</f>
        <v>588640</v>
      </c>
      <c r="AG21" s="116">
        <v>0</v>
      </c>
      <c r="AH21" s="116">
        <v>224620</v>
      </c>
      <c r="AI21" s="116">
        <v>357498</v>
      </c>
      <c r="AJ21" s="116">
        <v>6522</v>
      </c>
      <c r="AK21" s="116">
        <v>0</v>
      </c>
      <c r="AL21" s="116">
        <v>0</v>
      </c>
      <c r="AM21" s="116">
        <f>SUM(AN21,AS21,AW21,AX21,BD21)</f>
        <v>93950</v>
      </c>
      <c r="AN21" s="116">
        <f>SUM(AO21:AR21)</f>
        <v>3605</v>
      </c>
      <c r="AO21" s="116">
        <v>3605</v>
      </c>
      <c r="AP21" s="116">
        <v>0</v>
      </c>
      <c r="AQ21" s="116">
        <v>0</v>
      </c>
      <c r="AR21" s="116">
        <v>0</v>
      </c>
      <c r="AS21" s="116">
        <f>SUM(AT21:AV21)</f>
        <v>2597</v>
      </c>
      <c r="AT21" s="116">
        <v>0</v>
      </c>
      <c r="AU21" s="116">
        <v>0</v>
      </c>
      <c r="AV21" s="116">
        <v>2597</v>
      </c>
      <c r="AW21" s="116">
        <v>0</v>
      </c>
      <c r="AX21" s="116">
        <f>SUM(AY21:BB21)</f>
        <v>87748</v>
      </c>
      <c r="AY21" s="116">
        <v>64976</v>
      </c>
      <c r="AZ21" s="116">
        <v>0</v>
      </c>
      <c r="BA21" s="116">
        <v>0</v>
      </c>
      <c r="BB21" s="116">
        <v>22772</v>
      </c>
      <c r="BC21" s="116">
        <v>45298</v>
      </c>
      <c r="BD21" s="116">
        <v>0</v>
      </c>
      <c r="BE21" s="116">
        <v>6395</v>
      </c>
      <c r="BF21" s="116">
        <f>SUM(AE21,+AM21,+BE21)</f>
        <v>688985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36007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588640</v>
      </c>
      <c r="CJ21" s="116">
        <f>SUM(AF21,+BH21)</f>
        <v>588640</v>
      </c>
      <c r="CK21" s="116">
        <f>SUM(AG21,+BI21)</f>
        <v>0</v>
      </c>
      <c r="CL21" s="116">
        <f>SUM(AH21,+BJ21)</f>
        <v>224620</v>
      </c>
      <c r="CM21" s="116">
        <f>SUM(AI21,+BK21)</f>
        <v>357498</v>
      </c>
      <c r="CN21" s="116">
        <f>SUM(AJ21,+BL21)</f>
        <v>6522</v>
      </c>
      <c r="CO21" s="116">
        <f>SUM(AK21,+BM21)</f>
        <v>0</v>
      </c>
      <c r="CP21" s="116">
        <f>SUM(AL21,+BN21)</f>
        <v>0</v>
      </c>
      <c r="CQ21" s="116">
        <f>SUM(AM21,+BO21)</f>
        <v>93950</v>
      </c>
      <c r="CR21" s="116">
        <f>SUM(AN21,+BP21)</f>
        <v>3605</v>
      </c>
      <c r="CS21" s="116">
        <f>SUM(AO21,+BQ21)</f>
        <v>3605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2597</v>
      </c>
      <c r="CX21" s="116">
        <f>SUM(AT21,+BV21)</f>
        <v>0</v>
      </c>
      <c r="CY21" s="116">
        <f>SUM(AU21,+BW21)</f>
        <v>0</v>
      </c>
      <c r="CZ21" s="116">
        <f>SUM(AV21,+BX21)</f>
        <v>2597</v>
      </c>
      <c r="DA21" s="116">
        <f>SUM(AW21,+BY21)</f>
        <v>0</v>
      </c>
      <c r="DB21" s="116">
        <f>SUM(AX21,+BZ21)</f>
        <v>87748</v>
      </c>
      <c r="DC21" s="116">
        <f>SUM(AY21,+CA21)</f>
        <v>64976</v>
      </c>
      <c r="DD21" s="116">
        <f>SUM(AZ21,+CB21)</f>
        <v>0</v>
      </c>
      <c r="DE21" s="116">
        <f>SUM(BA21,+CC21)</f>
        <v>0</v>
      </c>
      <c r="DF21" s="116">
        <f>SUM(BB21,+CD21)</f>
        <v>22772</v>
      </c>
      <c r="DG21" s="116">
        <f>SUM(BC21,+CE21)</f>
        <v>81305</v>
      </c>
      <c r="DH21" s="116">
        <f>SUM(BD21,+CF21)</f>
        <v>0</v>
      </c>
      <c r="DI21" s="116">
        <f>SUM(BE21,+CG21)</f>
        <v>6395</v>
      </c>
      <c r="DJ21" s="116">
        <f>SUM(BF21,+CH21)</f>
        <v>688985</v>
      </c>
    </row>
    <row r="22" spans="1:114" ht="13.5" customHeight="1" x14ac:dyDescent="0.15">
      <c r="A22" s="114" t="s">
        <v>20</v>
      </c>
      <c r="B22" s="115" t="s">
        <v>371</v>
      </c>
      <c r="C22" s="114" t="s">
        <v>372</v>
      </c>
      <c r="D22" s="116">
        <f>SUM(E22,+L22)</f>
        <v>376990</v>
      </c>
      <c r="E22" s="116">
        <f>SUM(F22:I22,K22)</f>
        <v>205719</v>
      </c>
      <c r="F22" s="116">
        <v>190230</v>
      </c>
      <c r="G22" s="116">
        <v>0</v>
      </c>
      <c r="H22" s="116">
        <v>0</v>
      </c>
      <c r="I22" s="116">
        <v>11583</v>
      </c>
      <c r="J22" s="117" t="s">
        <v>377</v>
      </c>
      <c r="K22" s="116">
        <v>3906</v>
      </c>
      <c r="L22" s="116">
        <v>171271</v>
      </c>
      <c r="M22" s="116">
        <f>SUM(N22,+U22)</f>
        <v>24289</v>
      </c>
      <c r="N22" s="116">
        <f>SUM(O22:R22,T22)</f>
        <v>19661</v>
      </c>
      <c r="O22" s="116">
        <v>19310</v>
      </c>
      <c r="P22" s="116">
        <v>0</v>
      </c>
      <c r="Q22" s="116">
        <v>0</v>
      </c>
      <c r="R22" s="116">
        <v>351</v>
      </c>
      <c r="S22" s="117" t="s">
        <v>377</v>
      </c>
      <c r="T22" s="116">
        <v>0</v>
      </c>
      <c r="U22" s="116">
        <v>4628</v>
      </c>
      <c r="V22" s="116">
        <f>+SUM(D22,M22)</f>
        <v>401279</v>
      </c>
      <c r="W22" s="116">
        <f>+SUM(E22,N22)</f>
        <v>225380</v>
      </c>
      <c r="X22" s="116">
        <f>+SUM(F22,O22)</f>
        <v>209540</v>
      </c>
      <c r="Y22" s="116">
        <f>+SUM(G22,P22)</f>
        <v>0</v>
      </c>
      <c r="Z22" s="116">
        <f>+SUM(H22,Q22)</f>
        <v>0</v>
      </c>
      <c r="AA22" s="116">
        <f>+SUM(I22,R22)</f>
        <v>11934</v>
      </c>
      <c r="AB22" s="117" t="str">
        <f>IF(+SUM(J22,S22)=0,"-",+SUM(J22,S22))</f>
        <v>-</v>
      </c>
      <c r="AC22" s="116">
        <f>+SUM(K22,T22)</f>
        <v>3906</v>
      </c>
      <c r="AD22" s="116">
        <f>+SUM(L22,U22)</f>
        <v>175899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251049</v>
      </c>
      <c r="AN22" s="116">
        <f>SUM(AO22:AR22)</f>
        <v>7944</v>
      </c>
      <c r="AO22" s="116">
        <v>7944</v>
      </c>
      <c r="AP22" s="116">
        <v>0</v>
      </c>
      <c r="AQ22" s="116">
        <v>0</v>
      </c>
      <c r="AR22" s="116">
        <v>0</v>
      </c>
      <c r="AS22" s="116">
        <f>SUM(AT22:AV22)</f>
        <v>33123</v>
      </c>
      <c r="AT22" s="116">
        <v>0</v>
      </c>
      <c r="AU22" s="116">
        <v>21303</v>
      </c>
      <c r="AV22" s="116">
        <v>11820</v>
      </c>
      <c r="AW22" s="116">
        <v>0</v>
      </c>
      <c r="AX22" s="116">
        <f>SUM(AY22:BB22)</f>
        <v>209982</v>
      </c>
      <c r="AY22" s="116">
        <v>83576</v>
      </c>
      <c r="AZ22" s="116">
        <v>65209</v>
      </c>
      <c r="BA22" s="116">
        <v>61197</v>
      </c>
      <c r="BB22" s="116">
        <v>0</v>
      </c>
      <c r="BC22" s="116">
        <v>125941</v>
      </c>
      <c r="BD22" s="116">
        <v>0</v>
      </c>
      <c r="BE22" s="116">
        <v>0</v>
      </c>
      <c r="BF22" s="116">
        <f>SUM(AE22,+AM22,+BE22)</f>
        <v>251049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24289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17126</v>
      </c>
      <c r="BV22" s="116">
        <v>0</v>
      </c>
      <c r="BW22" s="116">
        <v>17126</v>
      </c>
      <c r="BX22" s="116">
        <v>0</v>
      </c>
      <c r="BY22" s="116">
        <v>0</v>
      </c>
      <c r="BZ22" s="116">
        <f>SUM(CA22:CD22)</f>
        <v>7163</v>
      </c>
      <c r="CA22" s="116">
        <v>0</v>
      </c>
      <c r="CB22" s="116">
        <v>7163</v>
      </c>
      <c r="CC22" s="116">
        <v>0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24289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275338</v>
      </c>
      <c r="CR22" s="116">
        <f>SUM(AN22,+BP22)</f>
        <v>7944</v>
      </c>
      <c r="CS22" s="116">
        <f>SUM(AO22,+BQ22)</f>
        <v>7944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50249</v>
      </c>
      <c r="CX22" s="116">
        <f>SUM(AT22,+BV22)</f>
        <v>0</v>
      </c>
      <c r="CY22" s="116">
        <f>SUM(AU22,+BW22)</f>
        <v>38429</v>
      </c>
      <c r="CZ22" s="116">
        <f>SUM(AV22,+BX22)</f>
        <v>11820</v>
      </c>
      <c r="DA22" s="116">
        <f>SUM(AW22,+BY22)</f>
        <v>0</v>
      </c>
      <c r="DB22" s="116">
        <f>SUM(AX22,+BZ22)</f>
        <v>217145</v>
      </c>
      <c r="DC22" s="116">
        <f>SUM(AY22,+CA22)</f>
        <v>83576</v>
      </c>
      <c r="DD22" s="116">
        <f>SUM(AZ22,+CB22)</f>
        <v>72372</v>
      </c>
      <c r="DE22" s="116">
        <f>SUM(BA22,+CC22)</f>
        <v>61197</v>
      </c>
      <c r="DF22" s="116">
        <f>SUM(BB22,+CD22)</f>
        <v>0</v>
      </c>
      <c r="DG22" s="116">
        <f>SUM(BC22,+CE22)</f>
        <v>125941</v>
      </c>
      <c r="DH22" s="116">
        <f>SUM(BD22,+CF22)</f>
        <v>0</v>
      </c>
      <c r="DI22" s="116">
        <f>SUM(BE22,+CG22)</f>
        <v>0</v>
      </c>
      <c r="DJ22" s="116">
        <f>SUM(BF22,+CH22)</f>
        <v>275338</v>
      </c>
    </row>
    <row r="23" spans="1:114" ht="13.5" customHeight="1" x14ac:dyDescent="0.15">
      <c r="A23" s="114" t="s">
        <v>20</v>
      </c>
      <c r="B23" s="115" t="s">
        <v>373</v>
      </c>
      <c r="C23" s="114" t="s">
        <v>374</v>
      </c>
      <c r="D23" s="116">
        <f>SUM(E23,+L23)</f>
        <v>187289</v>
      </c>
      <c r="E23" s="116">
        <f>SUM(F23:I23,K23)</f>
        <v>133122</v>
      </c>
      <c r="F23" s="116">
        <v>900</v>
      </c>
      <c r="G23" s="116">
        <v>121300</v>
      </c>
      <c r="H23" s="116">
        <v>0</v>
      </c>
      <c r="I23" s="116">
        <v>7926</v>
      </c>
      <c r="J23" s="117" t="s">
        <v>377</v>
      </c>
      <c r="K23" s="116">
        <v>2996</v>
      </c>
      <c r="L23" s="116">
        <v>54167</v>
      </c>
      <c r="M23" s="116">
        <f>SUM(N23,+U23)</f>
        <v>125405</v>
      </c>
      <c r="N23" s="116">
        <f>SUM(O23:R23,T23)</f>
        <v>76698</v>
      </c>
      <c r="O23" s="116">
        <v>66100</v>
      </c>
      <c r="P23" s="116">
        <v>10300</v>
      </c>
      <c r="Q23" s="116">
        <v>0</v>
      </c>
      <c r="R23" s="116">
        <v>297</v>
      </c>
      <c r="S23" s="117" t="s">
        <v>377</v>
      </c>
      <c r="T23" s="116">
        <v>1</v>
      </c>
      <c r="U23" s="116">
        <v>48707</v>
      </c>
      <c r="V23" s="116">
        <f>+SUM(D23,M23)</f>
        <v>312694</v>
      </c>
      <c r="W23" s="116">
        <f>+SUM(E23,N23)</f>
        <v>209820</v>
      </c>
      <c r="X23" s="116">
        <f>+SUM(F23,O23)</f>
        <v>67000</v>
      </c>
      <c r="Y23" s="116">
        <f>+SUM(G23,P23)</f>
        <v>131600</v>
      </c>
      <c r="Z23" s="116">
        <f>+SUM(H23,Q23)</f>
        <v>0</v>
      </c>
      <c r="AA23" s="116">
        <f>+SUM(I23,R23)</f>
        <v>8223</v>
      </c>
      <c r="AB23" s="117" t="str">
        <f>IF(+SUM(J23,S23)=0,"-",+SUM(J23,S23))</f>
        <v>-</v>
      </c>
      <c r="AC23" s="116">
        <f>+SUM(K23,T23)</f>
        <v>2997</v>
      </c>
      <c r="AD23" s="116">
        <f>+SUM(L23,U23)</f>
        <v>102874</v>
      </c>
      <c r="AE23" s="116">
        <f>SUM(AF23,+AK23)</f>
        <v>413</v>
      </c>
      <c r="AF23" s="116">
        <f>SUM(AG23:AJ23)</f>
        <v>413</v>
      </c>
      <c r="AG23" s="116">
        <v>0</v>
      </c>
      <c r="AH23" s="116">
        <v>0</v>
      </c>
      <c r="AI23" s="116">
        <v>413</v>
      </c>
      <c r="AJ23" s="116">
        <v>0</v>
      </c>
      <c r="AK23" s="116">
        <v>0</v>
      </c>
      <c r="AL23" s="116">
        <v>0</v>
      </c>
      <c r="AM23" s="116">
        <f>SUM(AN23,AS23,AW23,AX23,BD23)</f>
        <v>76085</v>
      </c>
      <c r="AN23" s="116">
        <f>SUM(AO23:AR23)</f>
        <v>8958</v>
      </c>
      <c r="AO23" s="116">
        <v>8958</v>
      </c>
      <c r="AP23" s="116">
        <v>0</v>
      </c>
      <c r="AQ23" s="116">
        <v>0</v>
      </c>
      <c r="AR23" s="116">
        <v>0</v>
      </c>
      <c r="AS23" s="116">
        <f>SUM(AT23:AV23)</f>
        <v>20967</v>
      </c>
      <c r="AT23" s="116">
        <v>8751</v>
      </c>
      <c r="AU23" s="116">
        <v>5509</v>
      </c>
      <c r="AV23" s="116">
        <v>6707</v>
      </c>
      <c r="AW23" s="116">
        <v>0</v>
      </c>
      <c r="AX23" s="116">
        <f>SUM(AY23:BB23)</f>
        <v>46160</v>
      </c>
      <c r="AY23" s="116">
        <v>25718</v>
      </c>
      <c r="AZ23" s="116">
        <v>11367</v>
      </c>
      <c r="BA23" s="116">
        <v>9075</v>
      </c>
      <c r="BB23" s="116">
        <v>0</v>
      </c>
      <c r="BC23" s="116">
        <v>96758</v>
      </c>
      <c r="BD23" s="116">
        <v>0</v>
      </c>
      <c r="BE23" s="116">
        <v>14033</v>
      </c>
      <c r="BF23" s="116">
        <f>SUM(AE23,+AM23,+BE23)</f>
        <v>90531</v>
      </c>
      <c r="BG23" s="116">
        <f>SUM(BH23,+BM23)</f>
        <v>58179</v>
      </c>
      <c r="BH23" s="116">
        <f>SUM(BI23:BL23)</f>
        <v>58179</v>
      </c>
      <c r="BI23" s="116">
        <v>0</v>
      </c>
      <c r="BJ23" s="116">
        <v>58179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67226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15532</v>
      </c>
      <c r="BV23" s="116">
        <v>0</v>
      </c>
      <c r="BW23" s="116">
        <v>15532</v>
      </c>
      <c r="BX23" s="116">
        <v>0</v>
      </c>
      <c r="BY23" s="116">
        <v>0</v>
      </c>
      <c r="BZ23" s="116">
        <f>SUM(CA23:CD23)</f>
        <v>51694</v>
      </c>
      <c r="CA23" s="116">
        <v>0</v>
      </c>
      <c r="CB23" s="116">
        <v>51694</v>
      </c>
      <c r="CC23" s="116">
        <v>0</v>
      </c>
      <c r="CD23" s="116">
        <v>0</v>
      </c>
      <c r="CE23" s="116">
        <v>0</v>
      </c>
      <c r="CF23" s="116">
        <v>0</v>
      </c>
      <c r="CG23" s="116">
        <v>0</v>
      </c>
      <c r="CH23" s="116">
        <f>SUM(BG23,+BO23,+CG23)</f>
        <v>125405</v>
      </c>
      <c r="CI23" s="116">
        <f>SUM(AE23,+BG23)</f>
        <v>58592</v>
      </c>
      <c r="CJ23" s="116">
        <f>SUM(AF23,+BH23)</f>
        <v>58592</v>
      </c>
      <c r="CK23" s="116">
        <f>SUM(AG23,+BI23)</f>
        <v>0</v>
      </c>
      <c r="CL23" s="116">
        <f>SUM(AH23,+BJ23)</f>
        <v>58179</v>
      </c>
      <c r="CM23" s="116">
        <f>SUM(AI23,+BK23)</f>
        <v>413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143311</v>
      </c>
      <c r="CR23" s="116">
        <f>SUM(AN23,+BP23)</f>
        <v>8958</v>
      </c>
      <c r="CS23" s="116">
        <f>SUM(AO23,+BQ23)</f>
        <v>8958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36499</v>
      </c>
      <c r="CX23" s="116">
        <f>SUM(AT23,+BV23)</f>
        <v>8751</v>
      </c>
      <c r="CY23" s="116">
        <f>SUM(AU23,+BW23)</f>
        <v>21041</v>
      </c>
      <c r="CZ23" s="116">
        <f>SUM(AV23,+BX23)</f>
        <v>6707</v>
      </c>
      <c r="DA23" s="116">
        <f>SUM(AW23,+BY23)</f>
        <v>0</v>
      </c>
      <c r="DB23" s="116">
        <f>SUM(AX23,+BZ23)</f>
        <v>97854</v>
      </c>
      <c r="DC23" s="116">
        <f>SUM(AY23,+CA23)</f>
        <v>25718</v>
      </c>
      <c r="DD23" s="116">
        <f>SUM(AZ23,+CB23)</f>
        <v>63061</v>
      </c>
      <c r="DE23" s="116">
        <f>SUM(BA23,+CC23)</f>
        <v>9075</v>
      </c>
      <c r="DF23" s="116">
        <f>SUM(BB23,+CD23)</f>
        <v>0</v>
      </c>
      <c r="DG23" s="116">
        <f>SUM(BC23,+CE23)</f>
        <v>96758</v>
      </c>
      <c r="DH23" s="116">
        <f>SUM(BD23,+CF23)</f>
        <v>0</v>
      </c>
      <c r="DI23" s="116">
        <f>SUM(BE23,+CG23)</f>
        <v>14033</v>
      </c>
      <c r="DJ23" s="116">
        <f>SUM(BF23,+CH23)</f>
        <v>215936</v>
      </c>
    </row>
    <row r="24" spans="1:114" ht="13.5" customHeight="1" x14ac:dyDescent="0.15">
      <c r="A24" s="114" t="s">
        <v>20</v>
      </c>
      <c r="B24" s="115" t="s">
        <v>375</v>
      </c>
      <c r="C24" s="114" t="s">
        <v>376</v>
      </c>
      <c r="D24" s="116">
        <f>SUM(E24,+L24)</f>
        <v>371132</v>
      </c>
      <c r="E24" s="116">
        <f>SUM(F24:I24,K24)</f>
        <v>325</v>
      </c>
      <c r="F24" s="116">
        <v>0</v>
      </c>
      <c r="G24" s="116">
        <v>0</v>
      </c>
      <c r="H24" s="116">
        <v>0</v>
      </c>
      <c r="I24" s="116">
        <v>40</v>
      </c>
      <c r="J24" s="117" t="s">
        <v>377</v>
      </c>
      <c r="K24" s="116">
        <v>285</v>
      </c>
      <c r="L24" s="116">
        <v>370807</v>
      </c>
      <c r="M24" s="116">
        <f>SUM(N24,+U24)</f>
        <v>44715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377</v>
      </c>
      <c r="T24" s="116">
        <v>0</v>
      </c>
      <c r="U24" s="116">
        <v>44715</v>
      </c>
      <c r="V24" s="116">
        <f>+SUM(D24,M24)</f>
        <v>415847</v>
      </c>
      <c r="W24" s="116">
        <f>+SUM(E24,N24)</f>
        <v>325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40</v>
      </c>
      <c r="AB24" s="117" t="str">
        <f>IF(+SUM(J24,S24)=0,"-",+SUM(J24,S24))</f>
        <v>-</v>
      </c>
      <c r="AC24" s="116">
        <f>+SUM(K24,T24)</f>
        <v>285</v>
      </c>
      <c r="AD24" s="116">
        <f>+SUM(L24,U24)</f>
        <v>415522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109233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10522</v>
      </c>
      <c r="AT24" s="116">
        <v>1624</v>
      </c>
      <c r="AU24" s="116">
        <v>0</v>
      </c>
      <c r="AV24" s="116">
        <v>8898</v>
      </c>
      <c r="AW24" s="116">
        <v>0</v>
      </c>
      <c r="AX24" s="116">
        <f>SUM(AY24:BB24)</f>
        <v>98711</v>
      </c>
      <c r="AY24" s="116">
        <v>89825</v>
      </c>
      <c r="AZ24" s="116">
        <v>339</v>
      </c>
      <c r="BA24" s="116">
        <v>8547</v>
      </c>
      <c r="BB24" s="116">
        <v>0</v>
      </c>
      <c r="BC24" s="116">
        <v>261899</v>
      </c>
      <c r="BD24" s="116">
        <v>0</v>
      </c>
      <c r="BE24" s="116">
        <v>0</v>
      </c>
      <c r="BF24" s="116">
        <f>SUM(AE24,+AM24,+BE24)</f>
        <v>109233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20711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20711</v>
      </c>
      <c r="CA24" s="116">
        <v>0</v>
      </c>
      <c r="CB24" s="116">
        <v>0</v>
      </c>
      <c r="CC24" s="116">
        <v>20711</v>
      </c>
      <c r="CD24" s="116">
        <v>0</v>
      </c>
      <c r="CE24" s="116">
        <v>24004</v>
      </c>
      <c r="CF24" s="116">
        <v>0</v>
      </c>
      <c r="CG24" s="116">
        <v>0</v>
      </c>
      <c r="CH24" s="116">
        <f>SUM(BG24,+BO24,+CG24)</f>
        <v>20711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129944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10522</v>
      </c>
      <c r="CX24" s="116">
        <f>SUM(AT24,+BV24)</f>
        <v>1624</v>
      </c>
      <c r="CY24" s="116">
        <f>SUM(AU24,+BW24)</f>
        <v>0</v>
      </c>
      <c r="CZ24" s="116">
        <f>SUM(AV24,+BX24)</f>
        <v>8898</v>
      </c>
      <c r="DA24" s="116">
        <f>SUM(AW24,+BY24)</f>
        <v>0</v>
      </c>
      <c r="DB24" s="116">
        <f>SUM(AX24,+BZ24)</f>
        <v>119422</v>
      </c>
      <c r="DC24" s="116">
        <f>SUM(AY24,+CA24)</f>
        <v>89825</v>
      </c>
      <c r="DD24" s="116">
        <f>SUM(AZ24,+CB24)</f>
        <v>339</v>
      </c>
      <c r="DE24" s="116">
        <f>SUM(BA24,+CC24)</f>
        <v>29258</v>
      </c>
      <c r="DF24" s="116">
        <f>SUM(BB24,+CD24)</f>
        <v>0</v>
      </c>
      <c r="DG24" s="116">
        <f>SUM(BC24,+CE24)</f>
        <v>285903</v>
      </c>
      <c r="DH24" s="116">
        <f>SUM(BD24,+CF24)</f>
        <v>0</v>
      </c>
      <c r="DI24" s="116">
        <f>SUM(BE24,+CG24)</f>
        <v>0</v>
      </c>
      <c r="DJ24" s="116">
        <f>SUM(BF24,+CH24)</f>
        <v>129944</v>
      </c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7"/>
      <c r="K25" s="116"/>
      <c r="L25" s="116"/>
      <c r="M25" s="116"/>
      <c r="N25" s="116"/>
      <c r="O25" s="116"/>
      <c r="P25" s="116"/>
      <c r="Q25" s="116"/>
      <c r="R25" s="116"/>
      <c r="S25" s="117"/>
      <c r="T25" s="116"/>
      <c r="U25" s="116"/>
      <c r="V25" s="116"/>
      <c r="W25" s="116"/>
      <c r="X25" s="116"/>
      <c r="Y25" s="116"/>
      <c r="Z25" s="116"/>
      <c r="AA25" s="116"/>
      <c r="AB25" s="117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7"/>
      <c r="K26" s="116"/>
      <c r="L26" s="116"/>
      <c r="M26" s="116"/>
      <c r="N26" s="116"/>
      <c r="O26" s="116"/>
      <c r="P26" s="116"/>
      <c r="Q26" s="116"/>
      <c r="R26" s="116"/>
      <c r="S26" s="117"/>
      <c r="T26" s="116"/>
      <c r="U26" s="116"/>
      <c r="V26" s="116"/>
      <c r="W26" s="116"/>
      <c r="X26" s="116"/>
      <c r="Y26" s="116"/>
      <c r="Z26" s="116"/>
      <c r="AA26" s="116"/>
      <c r="AB26" s="117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4">
    <sortCondition ref="A8:A24"/>
    <sortCondition ref="B8:B24"/>
    <sortCondition ref="C8:C24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3" man="1"/>
    <brk id="30" min="1" max="23" man="1"/>
    <brk id="38" min="1" max="23" man="1"/>
    <brk id="66" min="1" max="23" man="1"/>
    <brk id="94" min="1" max="2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福井県</v>
      </c>
      <c r="B7" s="132" t="str">
        <f>'廃棄物事業経費（市町村）'!B7</f>
        <v>18000</v>
      </c>
      <c r="C7" s="131" t="s">
        <v>33</v>
      </c>
      <c r="D7" s="133">
        <f>SUM(E7,+L7)</f>
        <v>1718351</v>
      </c>
      <c r="E7" s="133">
        <f>SUM(F7:I7)+K7</f>
        <v>1304070</v>
      </c>
      <c r="F7" s="133">
        <f t="shared" ref="F7:L7" si="0">SUM(F$8:F$57)</f>
        <v>757861</v>
      </c>
      <c r="G7" s="133">
        <f t="shared" si="0"/>
        <v>0</v>
      </c>
      <c r="H7" s="133">
        <f t="shared" si="0"/>
        <v>0</v>
      </c>
      <c r="I7" s="133">
        <f t="shared" si="0"/>
        <v>396437</v>
      </c>
      <c r="J7" s="133">
        <f t="shared" si="0"/>
        <v>6509245</v>
      </c>
      <c r="K7" s="133">
        <f t="shared" si="0"/>
        <v>149772</v>
      </c>
      <c r="L7" s="133">
        <f t="shared" si="0"/>
        <v>414281</v>
      </c>
      <c r="M7" s="133">
        <f>SUM(N7,+U7)</f>
        <v>46912</v>
      </c>
      <c r="N7" s="133">
        <f>SUM(O7:R7,T7)</f>
        <v>50736</v>
      </c>
      <c r="O7" s="133">
        <f t="shared" ref="O7:U7" si="1">SUM(O$8:O$57)</f>
        <v>0</v>
      </c>
      <c r="P7" s="133">
        <f t="shared" si="1"/>
        <v>0</v>
      </c>
      <c r="Q7" s="133">
        <f t="shared" si="1"/>
        <v>18800</v>
      </c>
      <c r="R7" s="133">
        <f t="shared" si="1"/>
        <v>11077</v>
      </c>
      <c r="S7" s="133">
        <f t="shared" si="1"/>
        <v>447286</v>
      </c>
      <c r="T7" s="133">
        <f t="shared" si="1"/>
        <v>20859</v>
      </c>
      <c r="U7" s="133">
        <f t="shared" si="1"/>
        <v>-3824</v>
      </c>
      <c r="V7" s="133">
        <f t="shared" ref="V7:AD7" si="2">+SUM(D7,M7)</f>
        <v>1765263</v>
      </c>
      <c r="W7" s="133">
        <f t="shared" si="2"/>
        <v>1354806</v>
      </c>
      <c r="X7" s="133">
        <f t="shared" si="2"/>
        <v>757861</v>
      </c>
      <c r="Y7" s="133">
        <f t="shared" si="2"/>
        <v>0</v>
      </c>
      <c r="Z7" s="133">
        <f t="shared" si="2"/>
        <v>18800</v>
      </c>
      <c r="AA7" s="133">
        <f t="shared" si="2"/>
        <v>407514</v>
      </c>
      <c r="AB7" s="133">
        <f t="shared" si="2"/>
        <v>6956531</v>
      </c>
      <c r="AC7" s="133">
        <f t="shared" si="2"/>
        <v>170631</v>
      </c>
      <c r="AD7" s="133">
        <f t="shared" si="2"/>
        <v>410457</v>
      </c>
      <c r="AE7" s="133">
        <f>SUM(AF7,+AK7)</f>
        <v>2709424</v>
      </c>
      <c r="AF7" s="133">
        <f>SUM(AG7:AJ7)</f>
        <v>2709424</v>
      </c>
      <c r="AG7" s="133">
        <f>SUM(AG$8:AG$57)</f>
        <v>1177</v>
      </c>
      <c r="AH7" s="133">
        <f>SUM(AH$8:AH$57)</f>
        <v>2707752</v>
      </c>
      <c r="AI7" s="133">
        <f>SUM(AI$8:AI$57)</f>
        <v>495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4991987</v>
      </c>
      <c r="AN7" s="133">
        <f>SUM(AO7:AR7)</f>
        <v>190434</v>
      </c>
      <c r="AO7" s="133">
        <f>SUM(AO$8:AO$57)</f>
        <v>163152</v>
      </c>
      <c r="AP7" s="133">
        <f>SUM(AP$8:AP$57)</f>
        <v>27282</v>
      </c>
      <c r="AQ7" s="133">
        <f>SUM(AQ$8:AQ$57)</f>
        <v>0</v>
      </c>
      <c r="AR7" s="133">
        <f>SUM(AR$8:AR$57)</f>
        <v>0</v>
      </c>
      <c r="AS7" s="133">
        <f>SUM(AT7:AV7)</f>
        <v>1052912</v>
      </c>
      <c r="AT7" s="133">
        <f>SUM(AT$8:AT$57)</f>
        <v>2243</v>
      </c>
      <c r="AU7" s="133">
        <f>SUM(AU$8:AU$57)</f>
        <v>978367</v>
      </c>
      <c r="AV7" s="133">
        <f>SUM(AV$8:AV$57)</f>
        <v>72302</v>
      </c>
      <c r="AW7" s="133">
        <f>SUM(AW$8:AW$57)</f>
        <v>0</v>
      </c>
      <c r="AX7" s="133">
        <f>SUM(AY7:BB7)</f>
        <v>3742879</v>
      </c>
      <c r="AY7" s="133">
        <f>SUM(AY$8:AY$57)</f>
        <v>599209</v>
      </c>
      <c r="AZ7" s="133">
        <f>SUM(AZ$8:AZ$57)</f>
        <v>2810501</v>
      </c>
      <c r="BA7" s="133">
        <f>SUM(BA$8:BA$57)</f>
        <v>332817</v>
      </c>
      <c r="BB7" s="133">
        <f>SUM(BB$8:BB$57)</f>
        <v>352</v>
      </c>
      <c r="BC7" s="136" t="s">
        <v>312</v>
      </c>
      <c r="BD7" s="133">
        <f>SUM(BD$8:BD$57)</f>
        <v>5762</v>
      </c>
      <c r="BE7" s="133">
        <f>SUM(BE$8:BE$57)</f>
        <v>526185</v>
      </c>
      <c r="BF7" s="133">
        <f>SUM(AE7,+AM7,+BE7)</f>
        <v>8227596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356465</v>
      </c>
      <c r="BP7" s="133">
        <f>SUM(BQ7:BT7)</f>
        <v>26471</v>
      </c>
      <c r="BQ7" s="133">
        <f>SUM(BQ$8:BQ$57)</f>
        <v>26471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138798</v>
      </c>
      <c r="BV7" s="133">
        <f>SUM(BV$8:BV$57)</f>
        <v>0</v>
      </c>
      <c r="BW7" s="133">
        <f>SUM(BW$8:BW$57)</f>
        <v>138779</v>
      </c>
      <c r="BX7" s="133">
        <f>SUM(BX$8:BX$57)</f>
        <v>19</v>
      </c>
      <c r="BY7" s="133">
        <f>SUM(BY$8:BY$57)</f>
        <v>0</v>
      </c>
      <c r="BZ7" s="133">
        <f>SUM(CA7:CD7)</f>
        <v>191126</v>
      </c>
      <c r="CA7" s="133">
        <f>SUM(CA$8:CA$57)</f>
        <v>0</v>
      </c>
      <c r="CB7" s="133">
        <f>SUM(CB$8:CB$57)</f>
        <v>177237</v>
      </c>
      <c r="CC7" s="133">
        <f>SUM(CC$8:CC$57)</f>
        <v>1724</v>
      </c>
      <c r="CD7" s="133">
        <f>SUM(CD$8:CD$57)</f>
        <v>12165</v>
      </c>
      <c r="CE7" s="136" t="s">
        <v>311</v>
      </c>
      <c r="CF7" s="133">
        <f>SUM(CF$8:CF$57)</f>
        <v>70</v>
      </c>
      <c r="CG7" s="133">
        <f>SUM(CG$8:CG$57)</f>
        <v>137733</v>
      </c>
      <c r="CH7" s="133">
        <f>SUM(BG7,+BO7,+CG7)</f>
        <v>494198</v>
      </c>
      <c r="CI7" s="133">
        <f t="shared" ref="CI7:CO7" si="3">SUM(AE7,+BG7)</f>
        <v>2709424</v>
      </c>
      <c r="CJ7" s="133">
        <f>SUM(AF7,+BH7)</f>
        <v>2709424</v>
      </c>
      <c r="CK7" s="133">
        <f t="shared" si="3"/>
        <v>1177</v>
      </c>
      <c r="CL7" s="133">
        <f t="shared" si="3"/>
        <v>2707752</v>
      </c>
      <c r="CM7" s="133">
        <f t="shared" si="3"/>
        <v>495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5348452</v>
      </c>
      <c r="CR7" s="133">
        <f t="shared" si="4"/>
        <v>216905</v>
      </c>
      <c r="CS7" s="133">
        <f t="shared" si="4"/>
        <v>189623</v>
      </c>
      <c r="CT7" s="133">
        <f t="shared" si="4"/>
        <v>27282</v>
      </c>
      <c r="CU7" s="133">
        <f t="shared" si="4"/>
        <v>0</v>
      </c>
      <c r="CV7" s="133">
        <f t="shared" si="4"/>
        <v>0</v>
      </c>
      <c r="CW7" s="133">
        <f t="shared" si="4"/>
        <v>1191710</v>
      </c>
      <c r="CX7" s="133">
        <f t="shared" si="4"/>
        <v>2243</v>
      </c>
      <c r="CY7" s="133">
        <f t="shared" si="4"/>
        <v>1117146</v>
      </c>
      <c r="CZ7" s="133">
        <f t="shared" si="4"/>
        <v>72321</v>
      </c>
      <c r="DA7" s="133">
        <f t="shared" si="4"/>
        <v>0</v>
      </c>
      <c r="DB7" s="133">
        <f t="shared" si="4"/>
        <v>3934005</v>
      </c>
      <c r="DC7" s="133">
        <f t="shared" si="4"/>
        <v>599209</v>
      </c>
      <c r="DD7" s="133">
        <f t="shared" si="4"/>
        <v>2987738</v>
      </c>
      <c r="DE7" s="133">
        <f t="shared" si="4"/>
        <v>334541</v>
      </c>
      <c r="DF7" s="133">
        <f t="shared" si="4"/>
        <v>12517</v>
      </c>
      <c r="DG7" s="136" t="s">
        <v>311</v>
      </c>
      <c r="DH7" s="133">
        <f>SUM(BD7,+CF7)</f>
        <v>5832</v>
      </c>
      <c r="DI7" s="133">
        <f>SUM(BE7,+CG7)</f>
        <v>663918</v>
      </c>
      <c r="DJ7" s="133">
        <f>SUM(BF7,+CH7)</f>
        <v>8721794</v>
      </c>
    </row>
    <row r="8" spans="1:114" ht="13.5" customHeight="1" x14ac:dyDescent="0.15">
      <c r="A8" s="114" t="s">
        <v>20</v>
      </c>
      <c r="B8" s="115" t="s">
        <v>369</v>
      </c>
      <c r="C8" s="114" t="s">
        <v>370</v>
      </c>
      <c r="D8" s="116">
        <f>SUM(E8,+L8)</f>
        <v>79420</v>
      </c>
      <c r="E8" s="116">
        <f>SUM(F8:I8)+K8</f>
        <v>3176</v>
      </c>
      <c r="F8" s="116">
        <v>0</v>
      </c>
      <c r="G8" s="116">
        <v>0</v>
      </c>
      <c r="H8" s="116">
        <v>0</v>
      </c>
      <c r="I8" s="116">
        <v>3176</v>
      </c>
      <c r="J8" s="116">
        <v>171335</v>
      </c>
      <c r="K8" s="116">
        <v>0</v>
      </c>
      <c r="L8" s="116">
        <v>76244</v>
      </c>
      <c r="M8" s="116">
        <f>SUM(N8,+U8)</f>
        <v>996</v>
      </c>
      <c r="N8" s="116">
        <f>SUM(O8:R8,T8)</f>
        <v>795</v>
      </c>
      <c r="O8" s="116">
        <v>0</v>
      </c>
      <c r="P8" s="116">
        <v>0</v>
      </c>
      <c r="Q8" s="116">
        <v>0</v>
      </c>
      <c r="R8" s="116">
        <v>795</v>
      </c>
      <c r="S8" s="116">
        <v>60011</v>
      </c>
      <c r="T8" s="116">
        <v>0</v>
      </c>
      <c r="U8" s="116">
        <v>201</v>
      </c>
      <c r="V8" s="116">
        <f>+SUM(D8,M8)</f>
        <v>80416</v>
      </c>
      <c r="W8" s="116">
        <f>+SUM(E8,N8)</f>
        <v>3971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3971</v>
      </c>
      <c r="AB8" s="116">
        <f>+SUM(J8,S8)</f>
        <v>231346</v>
      </c>
      <c r="AC8" s="116">
        <f>+SUM(K8,T8)</f>
        <v>0</v>
      </c>
      <c r="AD8" s="116">
        <f>+SUM(L8,U8)</f>
        <v>76445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377</v>
      </c>
      <c r="AM8" s="116">
        <f>SUM(AN8,AS8,AW8,AX8,BD8)</f>
        <v>188420</v>
      </c>
      <c r="AN8" s="116">
        <f>SUM(AO8:AR8)</f>
        <v>312</v>
      </c>
      <c r="AO8" s="116">
        <v>312</v>
      </c>
      <c r="AP8" s="116">
        <v>0</v>
      </c>
      <c r="AQ8" s="116">
        <v>0</v>
      </c>
      <c r="AR8" s="116">
        <v>0</v>
      </c>
      <c r="AS8" s="116">
        <f>SUM(AT8:AV8)</f>
        <v>19476</v>
      </c>
      <c r="AT8" s="116">
        <v>0</v>
      </c>
      <c r="AU8" s="116">
        <v>19476</v>
      </c>
      <c r="AV8" s="116">
        <v>0</v>
      </c>
      <c r="AW8" s="116">
        <v>0</v>
      </c>
      <c r="AX8" s="116">
        <f>SUM(AY8:BB8)</f>
        <v>168632</v>
      </c>
      <c r="AY8" s="116">
        <v>0</v>
      </c>
      <c r="AZ8" s="116">
        <v>127737</v>
      </c>
      <c r="BA8" s="116">
        <v>40895</v>
      </c>
      <c r="BB8" s="116">
        <v>0</v>
      </c>
      <c r="BC8" s="117" t="s">
        <v>377</v>
      </c>
      <c r="BD8" s="116">
        <v>0</v>
      </c>
      <c r="BE8" s="116">
        <v>62335</v>
      </c>
      <c r="BF8" s="116">
        <f>SUM(AE8,+AM8,+BE8)</f>
        <v>250755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377</v>
      </c>
      <c r="BO8" s="116">
        <f>SUM(BP8,BU8,BY8,BZ8,CF8)</f>
        <v>61007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5488</v>
      </c>
      <c r="BV8" s="116">
        <v>0</v>
      </c>
      <c r="BW8" s="116">
        <v>5488</v>
      </c>
      <c r="BX8" s="116">
        <v>0</v>
      </c>
      <c r="BY8" s="116">
        <v>0</v>
      </c>
      <c r="BZ8" s="116">
        <f>SUM(CA8:CD8)</f>
        <v>55519</v>
      </c>
      <c r="CA8" s="116">
        <v>0</v>
      </c>
      <c r="CB8" s="116">
        <v>55519</v>
      </c>
      <c r="CC8" s="116">
        <v>0</v>
      </c>
      <c r="CD8" s="116">
        <v>0</v>
      </c>
      <c r="CE8" s="117" t="s">
        <v>377</v>
      </c>
      <c r="CF8" s="116">
        <v>0</v>
      </c>
      <c r="CG8" s="116">
        <v>0</v>
      </c>
      <c r="CH8" s="116">
        <f>SUM(BG8,+BO8,+CG8)</f>
        <v>61007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377</v>
      </c>
      <c r="CQ8" s="116">
        <f>SUM(AM8,+BO8)</f>
        <v>249427</v>
      </c>
      <c r="CR8" s="116">
        <f>SUM(AN8,+BP8)</f>
        <v>312</v>
      </c>
      <c r="CS8" s="116">
        <f>SUM(AO8,+BQ8)</f>
        <v>312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24964</v>
      </c>
      <c r="CX8" s="116">
        <f>SUM(AT8,+BV8)</f>
        <v>0</v>
      </c>
      <c r="CY8" s="116">
        <f>SUM(AU8,+BW8)</f>
        <v>24964</v>
      </c>
      <c r="CZ8" s="116">
        <f>SUM(AV8,+BX8)</f>
        <v>0</v>
      </c>
      <c r="DA8" s="116">
        <f>SUM(AW8,+BY8)</f>
        <v>0</v>
      </c>
      <c r="DB8" s="116">
        <f>SUM(AX8,+BZ8)</f>
        <v>224151</v>
      </c>
      <c r="DC8" s="116">
        <f>SUM(AY8,+CA8)</f>
        <v>0</v>
      </c>
      <c r="DD8" s="116">
        <f>SUM(AZ8,+CB8)</f>
        <v>183256</v>
      </c>
      <c r="DE8" s="116">
        <f>SUM(BA8,+CC8)</f>
        <v>40895</v>
      </c>
      <c r="DF8" s="116">
        <f>SUM(BB8,+CD8)</f>
        <v>0</v>
      </c>
      <c r="DG8" s="117" t="s">
        <v>377</v>
      </c>
      <c r="DH8" s="116">
        <f>SUM(BD8,+CF8)</f>
        <v>0</v>
      </c>
      <c r="DI8" s="116">
        <f>SUM(BE8,+CG8)</f>
        <v>62335</v>
      </c>
      <c r="DJ8" s="116">
        <f>SUM(BF8,+CH8)</f>
        <v>311762</v>
      </c>
    </row>
    <row r="9" spans="1:114" ht="13.5" customHeight="1" x14ac:dyDescent="0.15">
      <c r="A9" s="114" t="s">
        <v>20</v>
      </c>
      <c r="B9" s="115" t="s">
        <v>326</v>
      </c>
      <c r="C9" s="114" t="s">
        <v>348</v>
      </c>
      <c r="D9" s="116">
        <f>SUM(E9,+L9)</f>
        <v>143327</v>
      </c>
      <c r="E9" s="116">
        <f>SUM(F9:I9)+K9</f>
        <v>143327</v>
      </c>
      <c r="F9" s="116">
        <v>0</v>
      </c>
      <c r="G9" s="116">
        <v>0</v>
      </c>
      <c r="H9" s="116">
        <v>0</v>
      </c>
      <c r="I9" s="116">
        <v>138759</v>
      </c>
      <c r="J9" s="116">
        <v>1306387</v>
      </c>
      <c r="K9" s="116">
        <v>4568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143327</v>
      </c>
      <c r="W9" s="116">
        <f>+SUM(E9,N9)</f>
        <v>143327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138759</v>
      </c>
      <c r="AB9" s="116">
        <f>+SUM(J9,S9)</f>
        <v>1306387</v>
      </c>
      <c r="AC9" s="116">
        <f>+SUM(K9,T9)</f>
        <v>4568</v>
      </c>
      <c r="AD9" s="116">
        <f>+SUM(L9,U9)</f>
        <v>0</v>
      </c>
      <c r="AE9" s="116">
        <f>SUM(AF9,+AK9)</f>
        <v>3676</v>
      </c>
      <c r="AF9" s="116">
        <f>SUM(AG9:AJ9)</f>
        <v>3676</v>
      </c>
      <c r="AG9" s="116">
        <v>0</v>
      </c>
      <c r="AH9" s="116">
        <v>3181</v>
      </c>
      <c r="AI9" s="116">
        <v>495</v>
      </c>
      <c r="AJ9" s="116">
        <v>0</v>
      </c>
      <c r="AK9" s="116">
        <v>0</v>
      </c>
      <c r="AL9" s="117" t="s">
        <v>377</v>
      </c>
      <c r="AM9" s="116">
        <f>SUM(AN9,AS9,AW9,AX9,BD9)</f>
        <v>1419010</v>
      </c>
      <c r="AN9" s="116">
        <f>SUM(AO9:AR9)</f>
        <v>53244</v>
      </c>
      <c r="AO9" s="116">
        <v>53244</v>
      </c>
      <c r="AP9" s="116">
        <v>0</v>
      </c>
      <c r="AQ9" s="116">
        <v>0</v>
      </c>
      <c r="AR9" s="116">
        <v>0</v>
      </c>
      <c r="AS9" s="116">
        <f>SUM(AT9:AV9)</f>
        <v>5213</v>
      </c>
      <c r="AT9" s="116">
        <v>0</v>
      </c>
      <c r="AU9" s="116">
        <v>667</v>
      </c>
      <c r="AV9" s="116">
        <v>4546</v>
      </c>
      <c r="AW9" s="116">
        <v>0</v>
      </c>
      <c r="AX9" s="116">
        <f>SUM(AY9:BB9)</f>
        <v>1360553</v>
      </c>
      <c r="AY9" s="116">
        <v>0</v>
      </c>
      <c r="AZ9" s="116">
        <v>1152694</v>
      </c>
      <c r="BA9" s="116">
        <v>207859</v>
      </c>
      <c r="BB9" s="116">
        <v>0</v>
      </c>
      <c r="BC9" s="117" t="s">
        <v>377</v>
      </c>
      <c r="BD9" s="116">
        <v>0</v>
      </c>
      <c r="BE9" s="116">
        <v>27028</v>
      </c>
      <c r="BF9" s="116">
        <f>SUM(AE9,+AM9,+BE9)</f>
        <v>1449714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377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377</v>
      </c>
      <c r="CF9" s="116">
        <v>0</v>
      </c>
      <c r="CG9" s="116">
        <v>0</v>
      </c>
      <c r="CH9" s="116">
        <f>SUM(BG9,+BO9,+CG9)</f>
        <v>0</v>
      </c>
      <c r="CI9" s="116">
        <f>SUM(AE9,+BG9)</f>
        <v>3676</v>
      </c>
      <c r="CJ9" s="116">
        <f>SUM(AF9,+BH9)</f>
        <v>3676</v>
      </c>
      <c r="CK9" s="116">
        <f>SUM(AG9,+BI9)</f>
        <v>0</v>
      </c>
      <c r="CL9" s="116">
        <f>SUM(AH9,+BJ9)</f>
        <v>3181</v>
      </c>
      <c r="CM9" s="116">
        <f>SUM(AI9,+BK9)</f>
        <v>495</v>
      </c>
      <c r="CN9" s="116">
        <f>SUM(AJ9,+BL9)</f>
        <v>0</v>
      </c>
      <c r="CO9" s="116">
        <f>SUM(AK9,+BM9)</f>
        <v>0</v>
      </c>
      <c r="CP9" s="117" t="s">
        <v>377</v>
      </c>
      <c r="CQ9" s="116">
        <f>SUM(AM9,+BO9)</f>
        <v>1419010</v>
      </c>
      <c r="CR9" s="116">
        <f>SUM(AN9,+BP9)</f>
        <v>53244</v>
      </c>
      <c r="CS9" s="116">
        <f>SUM(AO9,+BQ9)</f>
        <v>53244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5213</v>
      </c>
      <c r="CX9" s="116">
        <f>SUM(AT9,+BV9)</f>
        <v>0</v>
      </c>
      <c r="CY9" s="116">
        <f>SUM(AU9,+BW9)</f>
        <v>667</v>
      </c>
      <c r="CZ9" s="116">
        <f>SUM(AV9,+BX9)</f>
        <v>4546</v>
      </c>
      <c r="DA9" s="116">
        <f>SUM(AW9,+BY9)</f>
        <v>0</v>
      </c>
      <c r="DB9" s="116">
        <f>SUM(AX9,+BZ9)</f>
        <v>1360553</v>
      </c>
      <c r="DC9" s="116">
        <f>SUM(AY9,+CA9)</f>
        <v>0</v>
      </c>
      <c r="DD9" s="116">
        <f>SUM(AZ9,+CB9)</f>
        <v>1152694</v>
      </c>
      <c r="DE9" s="116">
        <f>SUM(BA9,+CC9)</f>
        <v>207859</v>
      </c>
      <c r="DF9" s="116">
        <f>SUM(BB9,+CD9)</f>
        <v>0</v>
      </c>
      <c r="DG9" s="117" t="s">
        <v>377</v>
      </c>
      <c r="DH9" s="116">
        <f>SUM(BD9,+CF9)</f>
        <v>0</v>
      </c>
      <c r="DI9" s="116">
        <f>SUM(BE9,+CG9)</f>
        <v>27028</v>
      </c>
      <c r="DJ9" s="116">
        <f>SUM(BF9,+CH9)</f>
        <v>1449714</v>
      </c>
    </row>
    <row r="10" spans="1:114" ht="13.5" customHeight="1" x14ac:dyDescent="0.15">
      <c r="A10" s="114" t="s">
        <v>20</v>
      </c>
      <c r="B10" s="115" t="s">
        <v>338</v>
      </c>
      <c r="C10" s="114" t="s">
        <v>339</v>
      </c>
      <c r="D10" s="116">
        <f>SUM(E10,+L10)</f>
        <v>817188</v>
      </c>
      <c r="E10" s="116">
        <f>SUM(F10:I10)+K10</f>
        <v>817188</v>
      </c>
      <c r="F10" s="116">
        <v>757861</v>
      </c>
      <c r="G10" s="116">
        <v>0</v>
      </c>
      <c r="H10" s="116">
        <v>0</v>
      </c>
      <c r="I10" s="116">
        <v>59327</v>
      </c>
      <c r="J10" s="116">
        <v>2745482</v>
      </c>
      <c r="K10" s="116">
        <v>0</v>
      </c>
      <c r="L10" s="116">
        <v>0</v>
      </c>
      <c r="M10" s="116">
        <f>SUM(N10,+U10)</f>
        <v>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f>+SUM(D10,M10)</f>
        <v>817188</v>
      </c>
      <c r="W10" s="116">
        <f>+SUM(E10,N10)</f>
        <v>817188</v>
      </c>
      <c r="X10" s="116">
        <f>+SUM(F10,O10)</f>
        <v>757861</v>
      </c>
      <c r="Y10" s="116">
        <f>+SUM(G10,P10)</f>
        <v>0</v>
      </c>
      <c r="Z10" s="116">
        <f>+SUM(H10,Q10)</f>
        <v>0</v>
      </c>
      <c r="AA10" s="116">
        <f>+SUM(I10,R10)</f>
        <v>59327</v>
      </c>
      <c r="AB10" s="116">
        <f>+SUM(J10,S10)</f>
        <v>2745482</v>
      </c>
      <c r="AC10" s="116">
        <f>+SUM(K10,T10)</f>
        <v>0</v>
      </c>
      <c r="AD10" s="116">
        <f>+SUM(L10,U10)</f>
        <v>0</v>
      </c>
      <c r="AE10" s="116">
        <f>SUM(AF10,+AK10)</f>
        <v>2704571</v>
      </c>
      <c r="AF10" s="116">
        <f>SUM(AG10:AJ10)</f>
        <v>2704571</v>
      </c>
      <c r="AG10" s="116">
        <v>0</v>
      </c>
      <c r="AH10" s="116">
        <v>2704571</v>
      </c>
      <c r="AI10" s="116">
        <v>0</v>
      </c>
      <c r="AJ10" s="116">
        <v>0</v>
      </c>
      <c r="AK10" s="116">
        <v>0</v>
      </c>
      <c r="AL10" s="117" t="s">
        <v>377</v>
      </c>
      <c r="AM10" s="116">
        <f>SUM(AN10,AS10,AW10,AX10,BD10)</f>
        <v>838850</v>
      </c>
      <c r="AN10" s="116">
        <f>SUM(AO10:AR10)</f>
        <v>18560</v>
      </c>
      <c r="AO10" s="116">
        <v>18560</v>
      </c>
      <c r="AP10" s="116">
        <v>0</v>
      </c>
      <c r="AQ10" s="116">
        <v>0</v>
      </c>
      <c r="AR10" s="116">
        <v>0</v>
      </c>
      <c r="AS10" s="116">
        <f>SUM(AT10:AV10)</f>
        <v>520596</v>
      </c>
      <c r="AT10" s="116">
        <v>0</v>
      </c>
      <c r="AU10" s="116">
        <v>494325</v>
      </c>
      <c r="AV10" s="116">
        <v>26271</v>
      </c>
      <c r="AW10" s="116">
        <v>0</v>
      </c>
      <c r="AX10" s="116">
        <f>SUM(AY10:BB10)</f>
        <v>299694</v>
      </c>
      <c r="AY10" s="116">
        <v>0</v>
      </c>
      <c r="AZ10" s="116">
        <v>273459</v>
      </c>
      <c r="BA10" s="116">
        <v>26235</v>
      </c>
      <c r="BB10" s="116">
        <v>0</v>
      </c>
      <c r="BC10" s="117" t="s">
        <v>377</v>
      </c>
      <c r="BD10" s="116">
        <v>0</v>
      </c>
      <c r="BE10" s="116">
        <v>19249</v>
      </c>
      <c r="BF10" s="116">
        <f>SUM(AE10,+AM10,+BE10)</f>
        <v>3562670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377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7" t="s">
        <v>377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2704571</v>
      </c>
      <c r="CJ10" s="116">
        <f>SUM(AF10,+BH10)</f>
        <v>2704571</v>
      </c>
      <c r="CK10" s="116">
        <f>SUM(AG10,+BI10)</f>
        <v>0</v>
      </c>
      <c r="CL10" s="116">
        <f>SUM(AH10,+BJ10)</f>
        <v>2704571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377</v>
      </c>
      <c r="CQ10" s="116">
        <f>SUM(AM10,+BO10)</f>
        <v>838850</v>
      </c>
      <c r="CR10" s="116">
        <f>SUM(AN10,+BP10)</f>
        <v>18560</v>
      </c>
      <c r="CS10" s="116">
        <f>SUM(AO10,+BQ10)</f>
        <v>18560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520596</v>
      </c>
      <c r="CX10" s="116">
        <f>SUM(AT10,+BV10)</f>
        <v>0</v>
      </c>
      <c r="CY10" s="116">
        <f>SUM(AU10,+BW10)</f>
        <v>494325</v>
      </c>
      <c r="CZ10" s="116">
        <f>SUM(AV10,+BX10)</f>
        <v>26271</v>
      </c>
      <c r="DA10" s="116">
        <f>SUM(AW10,+BY10)</f>
        <v>0</v>
      </c>
      <c r="DB10" s="116">
        <f>SUM(AX10,+BZ10)</f>
        <v>299694</v>
      </c>
      <c r="DC10" s="116">
        <f>SUM(AY10,+CA10)</f>
        <v>0</v>
      </c>
      <c r="DD10" s="116">
        <f>SUM(AZ10,+CB10)</f>
        <v>273459</v>
      </c>
      <c r="DE10" s="116">
        <f>SUM(BA10,+CC10)</f>
        <v>26235</v>
      </c>
      <c r="DF10" s="116">
        <f>SUM(BB10,+CD10)</f>
        <v>0</v>
      </c>
      <c r="DG10" s="117" t="s">
        <v>377</v>
      </c>
      <c r="DH10" s="116">
        <f>SUM(BD10,+CF10)</f>
        <v>0</v>
      </c>
      <c r="DI10" s="116">
        <f>SUM(BE10,+CG10)</f>
        <v>19249</v>
      </c>
      <c r="DJ10" s="116">
        <f>SUM(BF10,+CH10)</f>
        <v>3562670</v>
      </c>
    </row>
    <row r="11" spans="1:114" ht="13.5" customHeight="1" x14ac:dyDescent="0.15">
      <c r="A11" s="114" t="s">
        <v>20</v>
      </c>
      <c r="B11" s="115" t="s">
        <v>353</v>
      </c>
      <c r="C11" s="114" t="s">
        <v>354</v>
      </c>
      <c r="D11" s="116">
        <f>SUM(E11,+L11)</f>
        <v>425984</v>
      </c>
      <c r="E11" s="116">
        <f>SUM(F11:I11)+K11</f>
        <v>175871</v>
      </c>
      <c r="F11" s="116">
        <v>0</v>
      </c>
      <c r="G11" s="116">
        <v>0</v>
      </c>
      <c r="H11" s="116">
        <v>0</v>
      </c>
      <c r="I11" s="116">
        <v>59951</v>
      </c>
      <c r="J11" s="116">
        <v>1012681</v>
      </c>
      <c r="K11" s="116">
        <v>115920</v>
      </c>
      <c r="L11" s="116">
        <v>250113</v>
      </c>
      <c r="M11" s="116">
        <f>SUM(N11,+U11)</f>
        <v>10886</v>
      </c>
      <c r="N11" s="116">
        <f>SUM(O11:R11,T11)</f>
        <v>10886</v>
      </c>
      <c r="O11" s="116">
        <v>0</v>
      </c>
      <c r="P11" s="116">
        <v>0</v>
      </c>
      <c r="Q11" s="116">
        <v>0</v>
      </c>
      <c r="R11" s="116">
        <v>3195</v>
      </c>
      <c r="S11" s="116">
        <v>68334</v>
      </c>
      <c r="T11" s="116">
        <v>7691</v>
      </c>
      <c r="U11" s="116">
        <v>0</v>
      </c>
      <c r="V11" s="116">
        <f>+SUM(D11,M11)</f>
        <v>436870</v>
      </c>
      <c r="W11" s="116">
        <f>+SUM(E11,N11)</f>
        <v>186757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63146</v>
      </c>
      <c r="AB11" s="116">
        <f>+SUM(J11,S11)</f>
        <v>1081015</v>
      </c>
      <c r="AC11" s="116">
        <f>+SUM(K11,T11)</f>
        <v>123611</v>
      </c>
      <c r="AD11" s="116">
        <f>+SUM(L11,U11)</f>
        <v>250113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377</v>
      </c>
      <c r="AM11" s="116">
        <f>SUM(AN11,AS11,AW11,AX11,BD11)</f>
        <v>1383637</v>
      </c>
      <c r="AN11" s="116">
        <f>SUM(AO11:AR11)</f>
        <v>72117</v>
      </c>
      <c r="AO11" s="116">
        <v>72117</v>
      </c>
      <c r="AP11" s="116">
        <v>0</v>
      </c>
      <c r="AQ11" s="116">
        <v>0</v>
      </c>
      <c r="AR11" s="116">
        <v>0</v>
      </c>
      <c r="AS11" s="116">
        <f>SUM(AT11:AV11)</f>
        <v>117667</v>
      </c>
      <c r="AT11" s="116">
        <v>2243</v>
      </c>
      <c r="AU11" s="116">
        <v>102016</v>
      </c>
      <c r="AV11" s="116">
        <v>13408</v>
      </c>
      <c r="AW11" s="116">
        <v>0</v>
      </c>
      <c r="AX11" s="116">
        <f>SUM(AY11:BB11)</f>
        <v>1193853</v>
      </c>
      <c r="AY11" s="116">
        <v>495116</v>
      </c>
      <c r="AZ11" s="116">
        <v>664589</v>
      </c>
      <c r="BA11" s="116">
        <v>33796</v>
      </c>
      <c r="BB11" s="116">
        <v>352</v>
      </c>
      <c r="BC11" s="117" t="s">
        <v>377</v>
      </c>
      <c r="BD11" s="116">
        <v>0</v>
      </c>
      <c r="BE11" s="116">
        <v>55028</v>
      </c>
      <c r="BF11" s="116">
        <f>SUM(AE11,+AM11,+BE11)</f>
        <v>1438665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377</v>
      </c>
      <c r="BO11" s="116">
        <f>SUM(BP11,BU11,BY11,BZ11,CF11)</f>
        <v>7691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7691</v>
      </c>
      <c r="CA11" s="116">
        <v>0</v>
      </c>
      <c r="CB11" s="116">
        <v>7691</v>
      </c>
      <c r="CC11" s="116">
        <v>0</v>
      </c>
      <c r="CD11" s="116">
        <v>0</v>
      </c>
      <c r="CE11" s="117" t="s">
        <v>377</v>
      </c>
      <c r="CF11" s="116">
        <v>0</v>
      </c>
      <c r="CG11" s="116">
        <v>71529</v>
      </c>
      <c r="CH11" s="116">
        <f>SUM(BG11,+BO11,+CG11)</f>
        <v>79220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377</v>
      </c>
      <c r="CQ11" s="116">
        <f>SUM(AM11,+BO11)</f>
        <v>1391328</v>
      </c>
      <c r="CR11" s="116">
        <f>SUM(AN11,+BP11)</f>
        <v>72117</v>
      </c>
      <c r="CS11" s="116">
        <f>SUM(AO11,+BQ11)</f>
        <v>72117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117667</v>
      </c>
      <c r="CX11" s="116">
        <f>SUM(AT11,+BV11)</f>
        <v>2243</v>
      </c>
      <c r="CY11" s="116">
        <f>SUM(AU11,+BW11)</f>
        <v>102016</v>
      </c>
      <c r="CZ11" s="116">
        <f>SUM(AV11,+BX11)</f>
        <v>13408</v>
      </c>
      <c r="DA11" s="116">
        <f>SUM(AW11,+BY11)</f>
        <v>0</v>
      </c>
      <c r="DB11" s="116">
        <f>SUM(AX11,+BZ11)</f>
        <v>1201544</v>
      </c>
      <c r="DC11" s="116">
        <f>SUM(AY11,+CA11)</f>
        <v>495116</v>
      </c>
      <c r="DD11" s="116">
        <f>SUM(AZ11,+CB11)</f>
        <v>672280</v>
      </c>
      <c r="DE11" s="116">
        <f>SUM(BA11,+CC11)</f>
        <v>33796</v>
      </c>
      <c r="DF11" s="116">
        <f>SUM(BB11,+CD11)</f>
        <v>352</v>
      </c>
      <c r="DG11" s="117" t="s">
        <v>377</v>
      </c>
      <c r="DH11" s="116">
        <f>SUM(BD11,+CF11)</f>
        <v>0</v>
      </c>
      <c r="DI11" s="116">
        <f>SUM(BE11,+CG11)</f>
        <v>126557</v>
      </c>
      <c r="DJ11" s="116">
        <f>SUM(BF11,+CH11)</f>
        <v>1517885</v>
      </c>
    </row>
    <row r="12" spans="1:114" ht="13.5" customHeight="1" x14ac:dyDescent="0.15">
      <c r="A12" s="114" t="s">
        <v>20</v>
      </c>
      <c r="B12" s="115" t="s">
        <v>342</v>
      </c>
      <c r="C12" s="114" t="s">
        <v>343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3121</v>
      </c>
      <c r="N12" s="116">
        <f>SUM(O12:R12,T12)</f>
        <v>791</v>
      </c>
      <c r="O12" s="116">
        <v>0</v>
      </c>
      <c r="P12" s="116">
        <v>0</v>
      </c>
      <c r="Q12" s="116">
        <v>0</v>
      </c>
      <c r="R12" s="116">
        <v>791</v>
      </c>
      <c r="S12" s="116">
        <v>32050</v>
      </c>
      <c r="T12" s="116">
        <v>0</v>
      </c>
      <c r="U12" s="116">
        <v>2330</v>
      </c>
      <c r="V12" s="116">
        <f>+SUM(D12,M12)</f>
        <v>3121</v>
      </c>
      <c r="W12" s="116">
        <f>+SUM(E12,N12)</f>
        <v>791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791</v>
      </c>
      <c r="AB12" s="116">
        <f>+SUM(J12,S12)</f>
        <v>32050</v>
      </c>
      <c r="AC12" s="116">
        <f>+SUM(K12,T12)</f>
        <v>0</v>
      </c>
      <c r="AD12" s="116">
        <f>+SUM(L12,U12)</f>
        <v>2330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377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377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377</v>
      </c>
      <c r="BO12" s="116">
        <f>SUM(BP12,BU12,BY12,BZ12,CF12)</f>
        <v>31969</v>
      </c>
      <c r="BP12" s="116">
        <f>SUM(BQ12:BT12)</f>
        <v>13684</v>
      </c>
      <c r="BQ12" s="116">
        <v>13684</v>
      </c>
      <c r="BR12" s="116">
        <v>0</v>
      </c>
      <c r="BS12" s="116">
        <v>0</v>
      </c>
      <c r="BT12" s="116">
        <v>0</v>
      </c>
      <c r="BU12" s="116">
        <f>SUM(BV12:BX12)</f>
        <v>12916</v>
      </c>
      <c r="BV12" s="116">
        <v>0</v>
      </c>
      <c r="BW12" s="116">
        <v>12897</v>
      </c>
      <c r="BX12" s="116">
        <v>19</v>
      </c>
      <c r="BY12" s="116">
        <v>0</v>
      </c>
      <c r="BZ12" s="116">
        <f>SUM(CA12:CD12)</f>
        <v>5369</v>
      </c>
      <c r="CA12" s="116">
        <v>0</v>
      </c>
      <c r="CB12" s="116">
        <v>0</v>
      </c>
      <c r="CC12" s="116">
        <v>0</v>
      </c>
      <c r="CD12" s="116">
        <v>5369</v>
      </c>
      <c r="CE12" s="117" t="s">
        <v>377</v>
      </c>
      <c r="CF12" s="116">
        <v>0</v>
      </c>
      <c r="CG12" s="116">
        <v>3202</v>
      </c>
      <c r="CH12" s="116">
        <f>SUM(BG12,+BO12,+CG12)</f>
        <v>35171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377</v>
      </c>
      <c r="CQ12" s="116">
        <f>SUM(AM12,+BO12)</f>
        <v>31969</v>
      </c>
      <c r="CR12" s="116">
        <f>SUM(AN12,+BP12)</f>
        <v>13684</v>
      </c>
      <c r="CS12" s="116">
        <f>SUM(AO12,+BQ12)</f>
        <v>13684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12916</v>
      </c>
      <c r="CX12" s="116">
        <f>SUM(AT12,+BV12)</f>
        <v>0</v>
      </c>
      <c r="CY12" s="116">
        <f>SUM(AU12,+BW12)</f>
        <v>12897</v>
      </c>
      <c r="CZ12" s="116">
        <f>SUM(AV12,+BX12)</f>
        <v>19</v>
      </c>
      <c r="DA12" s="116">
        <f>SUM(AW12,+BY12)</f>
        <v>0</v>
      </c>
      <c r="DB12" s="116">
        <f>SUM(AX12,+BZ12)</f>
        <v>5369</v>
      </c>
      <c r="DC12" s="116">
        <f>SUM(AY12,+CA12)</f>
        <v>0</v>
      </c>
      <c r="DD12" s="116">
        <f>SUM(AZ12,+CB12)</f>
        <v>0</v>
      </c>
      <c r="DE12" s="116">
        <f>SUM(BA12,+CC12)</f>
        <v>0</v>
      </c>
      <c r="DF12" s="116">
        <f>SUM(BB12,+CD12)</f>
        <v>5369</v>
      </c>
      <c r="DG12" s="117" t="s">
        <v>377</v>
      </c>
      <c r="DH12" s="116">
        <f>SUM(BD12,+CF12)</f>
        <v>0</v>
      </c>
      <c r="DI12" s="116">
        <f>SUM(BE12,+CG12)</f>
        <v>3202</v>
      </c>
      <c r="DJ12" s="116">
        <f>SUM(BF12,+CH12)</f>
        <v>35171</v>
      </c>
    </row>
    <row r="13" spans="1:114" ht="13.5" customHeight="1" x14ac:dyDescent="0.15">
      <c r="A13" s="114" t="s">
        <v>20</v>
      </c>
      <c r="B13" s="115" t="s">
        <v>328</v>
      </c>
      <c r="C13" s="114" t="s">
        <v>329</v>
      </c>
      <c r="D13" s="116">
        <f>SUM(E13,+L13)</f>
        <v>115108</v>
      </c>
      <c r="E13" s="116">
        <f>SUM(F13:I13)+K13</f>
        <v>104383</v>
      </c>
      <c r="F13" s="116">
        <v>0</v>
      </c>
      <c r="G13" s="116">
        <v>0</v>
      </c>
      <c r="H13" s="116">
        <v>0</v>
      </c>
      <c r="I13" s="116">
        <v>75099</v>
      </c>
      <c r="J13" s="116">
        <v>651002</v>
      </c>
      <c r="K13" s="116">
        <v>29284</v>
      </c>
      <c r="L13" s="116">
        <v>10725</v>
      </c>
      <c r="M13" s="116">
        <f>SUM(N13,+U13)</f>
        <v>19806</v>
      </c>
      <c r="N13" s="116">
        <f>SUM(O13:R13,T13)</f>
        <v>26161</v>
      </c>
      <c r="O13" s="116">
        <v>0</v>
      </c>
      <c r="P13" s="116">
        <v>0</v>
      </c>
      <c r="Q13" s="116">
        <v>18800</v>
      </c>
      <c r="R13" s="116">
        <v>1528</v>
      </c>
      <c r="S13" s="116">
        <v>127165</v>
      </c>
      <c r="T13" s="116">
        <v>5833</v>
      </c>
      <c r="U13" s="116">
        <v>-6355</v>
      </c>
      <c r="V13" s="116">
        <f>+SUM(D13,M13)</f>
        <v>134914</v>
      </c>
      <c r="W13" s="116">
        <f>+SUM(E13,N13)</f>
        <v>130544</v>
      </c>
      <c r="X13" s="116">
        <f>+SUM(F13,O13)</f>
        <v>0</v>
      </c>
      <c r="Y13" s="116">
        <f>+SUM(G13,P13)</f>
        <v>0</v>
      </c>
      <c r="Z13" s="116">
        <f>+SUM(H13,Q13)</f>
        <v>18800</v>
      </c>
      <c r="AA13" s="116">
        <f>+SUM(I13,R13)</f>
        <v>76627</v>
      </c>
      <c r="AB13" s="116">
        <f>+SUM(J13,S13)</f>
        <v>778167</v>
      </c>
      <c r="AC13" s="116">
        <f>+SUM(K13,T13)</f>
        <v>35117</v>
      </c>
      <c r="AD13" s="116">
        <f>+SUM(L13,U13)</f>
        <v>4370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377</v>
      </c>
      <c r="AM13" s="116">
        <f>SUM(AN13,AS13,AW13,AX13,BD13)</f>
        <v>664675</v>
      </c>
      <c r="AN13" s="116">
        <f>SUM(AO13:AR13)</f>
        <v>18919</v>
      </c>
      <c r="AO13" s="116">
        <v>18919</v>
      </c>
      <c r="AP13" s="116">
        <v>0</v>
      </c>
      <c r="AQ13" s="116">
        <v>0</v>
      </c>
      <c r="AR13" s="116">
        <v>0</v>
      </c>
      <c r="AS13" s="116">
        <f>SUM(AT13:AV13)</f>
        <v>389960</v>
      </c>
      <c r="AT13" s="116">
        <v>0</v>
      </c>
      <c r="AU13" s="116">
        <v>361883</v>
      </c>
      <c r="AV13" s="116">
        <v>28077</v>
      </c>
      <c r="AW13" s="116">
        <v>0</v>
      </c>
      <c r="AX13" s="116">
        <f>SUM(AY13:BB13)</f>
        <v>250034</v>
      </c>
      <c r="AY13" s="116">
        <v>0</v>
      </c>
      <c r="AZ13" s="116">
        <v>226002</v>
      </c>
      <c r="BA13" s="116">
        <v>24032</v>
      </c>
      <c r="BB13" s="116">
        <v>0</v>
      </c>
      <c r="BC13" s="117" t="s">
        <v>377</v>
      </c>
      <c r="BD13" s="116">
        <v>5762</v>
      </c>
      <c r="BE13" s="116">
        <v>101435</v>
      </c>
      <c r="BF13" s="116">
        <f>SUM(AE13,+AM13,+BE13)</f>
        <v>766110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377</v>
      </c>
      <c r="BO13" s="116">
        <f>SUM(BP13,BU13,BY13,BZ13,CF13)</f>
        <v>146971</v>
      </c>
      <c r="BP13" s="116">
        <f>SUM(BQ13:BT13)</f>
        <v>8739</v>
      </c>
      <c r="BQ13" s="116">
        <v>8739</v>
      </c>
      <c r="BR13" s="116">
        <v>0</v>
      </c>
      <c r="BS13" s="116">
        <v>0</v>
      </c>
      <c r="BT13" s="116">
        <v>0</v>
      </c>
      <c r="BU13" s="116">
        <f>SUM(BV13:BX13)</f>
        <v>120394</v>
      </c>
      <c r="BV13" s="116">
        <v>0</v>
      </c>
      <c r="BW13" s="116">
        <v>120394</v>
      </c>
      <c r="BX13" s="116">
        <v>0</v>
      </c>
      <c r="BY13" s="116">
        <v>0</v>
      </c>
      <c r="BZ13" s="116">
        <f>SUM(CA13:CD13)</f>
        <v>17768</v>
      </c>
      <c r="CA13" s="116">
        <v>0</v>
      </c>
      <c r="CB13" s="116">
        <v>17768</v>
      </c>
      <c r="CC13" s="116">
        <v>0</v>
      </c>
      <c r="CD13" s="116">
        <v>0</v>
      </c>
      <c r="CE13" s="117" t="s">
        <v>377</v>
      </c>
      <c r="CF13" s="116">
        <v>70</v>
      </c>
      <c r="CG13" s="116">
        <v>0</v>
      </c>
      <c r="CH13" s="116">
        <f>SUM(BG13,+BO13,+CG13)</f>
        <v>146971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377</v>
      </c>
      <c r="CQ13" s="116">
        <f>SUM(AM13,+BO13)</f>
        <v>811646</v>
      </c>
      <c r="CR13" s="116">
        <f>SUM(AN13,+BP13)</f>
        <v>27658</v>
      </c>
      <c r="CS13" s="116">
        <f>SUM(AO13,+BQ13)</f>
        <v>27658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510354</v>
      </c>
      <c r="CX13" s="116">
        <f>SUM(AT13,+BV13)</f>
        <v>0</v>
      </c>
      <c r="CY13" s="116">
        <f>SUM(AU13,+BW13)</f>
        <v>482277</v>
      </c>
      <c r="CZ13" s="116">
        <f>SUM(AV13,+BX13)</f>
        <v>28077</v>
      </c>
      <c r="DA13" s="116">
        <f>SUM(AW13,+BY13)</f>
        <v>0</v>
      </c>
      <c r="DB13" s="116">
        <f>SUM(AX13,+BZ13)</f>
        <v>267802</v>
      </c>
      <c r="DC13" s="116">
        <f>SUM(AY13,+CA13)</f>
        <v>0</v>
      </c>
      <c r="DD13" s="116">
        <f>SUM(AZ13,+CB13)</f>
        <v>243770</v>
      </c>
      <c r="DE13" s="116">
        <f>SUM(BA13,+CC13)</f>
        <v>24032</v>
      </c>
      <c r="DF13" s="116">
        <f>SUM(BB13,+CD13)</f>
        <v>0</v>
      </c>
      <c r="DG13" s="117" t="s">
        <v>377</v>
      </c>
      <c r="DH13" s="116">
        <f>SUM(BD13,+CF13)</f>
        <v>5832</v>
      </c>
      <c r="DI13" s="116">
        <f>SUM(BE13,+CG13)</f>
        <v>101435</v>
      </c>
      <c r="DJ13" s="116">
        <f>SUM(BF13,+CH13)</f>
        <v>913081</v>
      </c>
    </row>
    <row r="14" spans="1:114" ht="13.5" customHeight="1" x14ac:dyDescent="0.15">
      <c r="A14" s="114" t="s">
        <v>20</v>
      </c>
      <c r="B14" s="115" t="s">
        <v>349</v>
      </c>
      <c r="C14" s="114" t="s">
        <v>350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12103</v>
      </c>
      <c r="N14" s="116">
        <f>SUM(O14:R14,T14)</f>
        <v>12103</v>
      </c>
      <c r="O14" s="116">
        <v>0</v>
      </c>
      <c r="P14" s="116">
        <v>0</v>
      </c>
      <c r="Q14" s="116">
        <v>0</v>
      </c>
      <c r="R14" s="116">
        <v>4768</v>
      </c>
      <c r="S14" s="116">
        <v>159726</v>
      </c>
      <c r="T14" s="116">
        <v>7335</v>
      </c>
      <c r="U14" s="116">
        <v>0</v>
      </c>
      <c r="V14" s="116">
        <f>+SUM(D14,M14)</f>
        <v>12103</v>
      </c>
      <c r="W14" s="116">
        <f>+SUM(E14,N14)</f>
        <v>12103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4768</v>
      </c>
      <c r="AB14" s="116">
        <f>+SUM(J14,S14)</f>
        <v>159726</v>
      </c>
      <c r="AC14" s="116">
        <f>+SUM(K14,T14)</f>
        <v>7335</v>
      </c>
      <c r="AD14" s="116">
        <f>+SUM(L14,U14)</f>
        <v>0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377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377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377</v>
      </c>
      <c r="BO14" s="116">
        <f>SUM(BP14,BU14,BY14,BZ14,CF14)</f>
        <v>108827</v>
      </c>
      <c r="BP14" s="116">
        <f>SUM(BQ14:BT14)</f>
        <v>4048</v>
      </c>
      <c r="BQ14" s="116">
        <v>4048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104779</v>
      </c>
      <c r="CA14" s="116">
        <v>0</v>
      </c>
      <c r="CB14" s="116">
        <v>96259</v>
      </c>
      <c r="CC14" s="116">
        <v>1724</v>
      </c>
      <c r="CD14" s="116">
        <v>6796</v>
      </c>
      <c r="CE14" s="117" t="s">
        <v>377</v>
      </c>
      <c r="CF14" s="116">
        <v>0</v>
      </c>
      <c r="CG14" s="116">
        <v>63002</v>
      </c>
      <c r="CH14" s="116">
        <f>SUM(BG14,+BO14,+CG14)</f>
        <v>171829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377</v>
      </c>
      <c r="CQ14" s="116">
        <f>SUM(AM14,+BO14)</f>
        <v>108827</v>
      </c>
      <c r="CR14" s="116">
        <f>SUM(AN14,+BP14)</f>
        <v>4048</v>
      </c>
      <c r="CS14" s="116">
        <f>SUM(AO14,+BQ14)</f>
        <v>4048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104779</v>
      </c>
      <c r="DC14" s="116">
        <f>SUM(AY14,+CA14)</f>
        <v>0</v>
      </c>
      <c r="DD14" s="116">
        <f>SUM(AZ14,+CB14)</f>
        <v>96259</v>
      </c>
      <c r="DE14" s="116">
        <f>SUM(BA14,+CC14)</f>
        <v>1724</v>
      </c>
      <c r="DF14" s="116">
        <f>SUM(BB14,+CD14)</f>
        <v>6796</v>
      </c>
      <c r="DG14" s="117" t="s">
        <v>377</v>
      </c>
      <c r="DH14" s="116">
        <f>SUM(BD14,+CF14)</f>
        <v>0</v>
      </c>
      <c r="DI14" s="116">
        <f>SUM(BE14,+CG14)</f>
        <v>63002</v>
      </c>
      <c r="DJ14" s="116">
        <f>SUM(BF14,+CH14)</f>
        <v>171829</v>
      </c>
    </row>
    <row r="15" spans="1:114" ht="13.5" customHeight="1" x14ac:dyDescent="0.15">
      <c r="A15" s="114" t="s">
        <v>20</v>
      </c>
      <c r="B15" s="115" t="s">
        <v>334</v>
      </c>
      <c r="C15" s="114" t="s">
        <v>335</v>
      </c>
      <c r="D15" s="116">
        <f>SUM(E15,+L15)</f>
        <v>137324</v>
      </c>
      <c r="E15" s="116">
        <f>SUM(F15:I15)+K15</f>
        <v>60125</v>
      </c>
      <c r="F15" s="116">
        <v>0</v>
      </c>
      <c r="G15" s="116">
        <v>0</v>
      </c>
      <c r="H15" s="116">
        <v>0</v>
      </c>
      <c r="I15" s="116">
        <v>60125</v>
      </c>
      <c r="J15" s="116">
        <v>622358</v>
      </c>
      <c r="K15" s="116">
        <v>0</v>
      </c>
      <c r="L15" s="116">
        <v>77199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137324</v>
      </c>
      <c r="W15" s="116">
        <f>+SUM(E15,N15)</f>
        <v>60125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60125</v>
      </c>
      <c r="AB15" s="116">
        <f>+SUM(J15,S15)</f>
        <v>622358</v>
      </c>
      <c r="AC15" s="116">
        <f>+SUM(K15,T15)</f>
        <v>0</v>
      </c>
      <c r="AD15" s="116">
        <f>+SUM(L15,U15)</f>
        <v>77199</v>
      </c>
      <c r="AE15" s="116">
        <f>SUM(AF15,+AK15)</f>
        <v>1177</v>
      </c>
      <c r="AF15" s="116">
        <f>SUM(AG15:AJ15)</f>
        <v>1177</v>
      </c>
      <c r="AG15" s="116">
        <v>1177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377</v>
      </c>
      <c r="AM15" s="116">
        <f>SUM(AN15,AS15,AW15,AX15,BD15)</f>
        <v>497395</v>
      </c>
      <c r="AN15" s="116">
        <f>SUM(AO15:AR15)</f>
        <v>27282</v>
      </c>
      <c r="AO15" s="116">
        <v>0</v>
      </c>
      <c r="AP15" s="116">
        <v>27282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470113</v>
      </c>
      <c r="AY15" s="116">
        <v>104093</v>
      </c>
      <c r="AZ15" s="116">
        <v>366020</v>
      </c>
      <c r="BA15" s="116">
        <v>0</v>
      </c>
      <c r="BB15" s="116">
        <v>0</v>
      </c>
      <c r="BC15" s="117" t="s">
        <v>377</v>
      </c>
      <c r="BD15" s="116">
        <v>0</v>
      </c>
      <c r="BE15" s="116">
        <v>261110</v>
      </c>
      <c r="BF15" s="116">
        <f>SUM(AE15,+AM15,+BE15)</f>
        <v>759682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377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377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1177</v>
      </c>
      <c r="CJ15" s="116">
        <f>SUM(AF15,+BH15)</f>
        <v>1177</v>
      </c>
      <c r="CK15" s="116">
        <f>SUM(AG15,+BI15)</f>
        <v>1177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377</v>
      </c>
      <c r="CQ15" s="116">
        <f>SUM(AM15,+BO15)</f>
        <v>497395</v>
      </c>
      <c r="CR15" s="116">
        <f>SUM(AN15,+BP15)</f>
        <v>27282</v>
      </c>
      <c r="CS15" s="116">
        <f>SUM(AO15,+BQ15)</f>
        <v>0</v>
      </c>
      <c r="CT15" s="116">
        <f>SUM(AP15,+BR15)</f>
        <v>27282</v>
      </c>
      <c r="CU15" s="116">
        <f>SUM(AQ15,+BS15)</f>
        <v>0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470113</v>
      </c>
      <c r="DC15" s="116">
        <f>SUM(AY15,+CA15)</f>
        <v>104093</v>
      </c>
      <c r="DD15" s="116">
        <f>SUM(AZ15,+CB15)</f>
        <v>366020</v>
      </c>
      <c r="DE15" s="116">
        <f>SUM(BA15,+CC15)</f>
        <v>0</v>
      </c>
      <c r="DF15" s="116">
        <f>SUM(BB15,+CD15)</f>
        <v>0</v>
      </c>
      <c r="DG15" s="117" t="s">
        <v>377</v>
      </c>
      <c r="DH15" s="116">
        <f>SUM(BD15,+CF15)</f>
        <v>0</v>
      </c>
      <c r="DI15" s="116">
        <f>SUM(BE15,+CG15)</f>
        <v>261110</v>
      </c>
      <c r="DJ15" s="116">
        <f>SUM(BF15,+CH15)</f>
        <v>759682</v>
      </c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5">
    <sortCondition ref="A8:A15"/>
    <sortCondition ref="B8:B15"/>
    <sortCondition ref="C8:C15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4" man="1"/>
    <brk id="30" min="1" max="14" man="1"/>
    <brk id="38" min="1" max="14" man="1"/>
    <brk id="66" min="1" max="14" man="1"/>
    <brk id="94" min="1" max="1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福井県</v>
      </c>
      <c r="B7" s="132" t="str">
        <f>'廃棄物事業経費（市町村）'!B7</f>
        <v>18000</v>
      </c>
      <c r="C7" s="131" t="s">
        <v>33</v>
      </c>
      <c r="D7" s="133">
        <f>SUM(E7,+L7)</f>
        <v>19044077</v>
      </c>
      <c r="E7" s="133">
        <f>+SUM(F7:I7,K7)</f>
        <v>8713354</v>
      </c>
      <c r="F7" s="133">
        <f t="shared" ref="F7:L7" si="0">SUM(F$8:F$257)</f>
        <v>1586228</v>
      </c>
      <c r="G7" s="133">
        <f t="shared" si="0"/>
        <v>140886</v>
      </c>
      <c r="H7" s="133">
        <f t="shared" si="0"/>
        <v>5632300</v>
      </c>
      <c r="I7" s="133">
        <f t="shared" si="0"/>
        <v>909197</v>
      </c>
      <c r="J7" s="133">
        <f t="shared" si="0"/>
        <v>6509245</v>
      </c>
      <c r="K7" s="133">
        <f t="shared" si="0"/>
        <v>444743</v>
      </c>
      <c r="L7" s="133">
        <f t="shared" si="0"/>
        <v>10330723</v>
      </c>
      <c r="M7" s="133">
        <f>SUM(N7,+U7)</f>
        <v>1032008</v>
      </c>
      <c r="N7" s="133">
        <f>+SUM(O7:R7,T7)</f>
        <v>210457</v>
      </c>
      <c r="O7" s="133">
        <f t="shared" ref="O7:U7" si="1">SUM(O$8:O$257)</f>
        <v>91424</v>
      </c>
      <c r="P7" s="133">
        <f t="shared" si="1"/>
        <v>10300</v>
      </c>
      <c r="Q7" s="133">
        <f t="shared" si="1"/>
        <v>41400</v>
      </c>
      <c r="R7" s="133">
        <f t="shared" si="1"/>
        <v>22675</v>
      </c>
      <c r="S7" s="133">
        <f t="shared" si="1"/>
        <v>447286</v>
      </c>
      <c r="T7" s="133">
        <f t="shared" si="1"/>
        <v>44658</v>
      </c>
      <c r="U7" s="133">
        <f t="shared" si="1"/>
        <v>821551</v>
      </c>
      <c r="V7" s="133">
        <f t="shared" ref="V7:AB7" si="2">+SUM(D7,M7)</f>
        <v>20076085</v>
      </c>
      <c r="W7" s="133">
        <f t="shared" si="2"/>
        <v>8923811</v>
      </c>
      <c r="X7" s="133">
        <f t="shared" si="2"/>
        <v>1677652</v>
      </c>
      <c r="Y7" s="133">
        <f t="shared" si="2"/>
        <v>151186</v>
      </c>
      <c r="Z7" s="133">
        <f t="shared" si="2"/>
        <v>5673700</v>
      </c>
      <c r="AA7" s="133">
        <f t="shared" si="2"/>
        <v>931872</v>
      </c>
      <c r="AB7" s="133">
        <f t="shared" si="2"/>
        <v>6956531</v>
      </c>
      <c r="AC7" s="133">
        <f>+SUM(K7,T7)</f>
        <v>489401</v>
      </c>
      <c r="AD7" s="133">
        <f>+SUM(L7,U7)</f>
        <v>11152274</v>
      </c>
    </row>
    <row r="8" spans="1:32" ht="13.5" customHeight="1" x14ac:dyDescent="0.15">
      <c r="A8" s="114" t="s">
        <v>20</v>
      </c>
      <c r="B8" s="115" t="s">
        <v>323</v>
      </c>
      <c r="C8" s="114" t="s">
        <v>324</v>
      </c>
      <c r="D8" s="116">
        <f>SUM(E8,+L8)</f>
        <v>7616339</v>
      </c>
      <c r="E8" s="116">
        <f>+SUM(F8:I8,K8)</f>
        <v>3723586</v>
      </c>
      <c r="F8" s="116">
        <v>363807</v>
      </c>
      <c r="G8" s="116">
        <v>0</v>
      </c>
      <c r="H8" s="116">
        <v>3097300</v>
      </c>
      <c r="I8" s="116">
        <v>197572</v>
      </c>
      <c r="J8" s="116"/>
      <c r="K8" s="116">
        <v>64907</v>
      </c>
      <c r="L8" s="116">
        <v>3892753</v>
      </c>
      <c r="M8" s="116">
        <f>SUM(N8,+U8)</f>
        <v>70515</v>
      </c>
      <c r="N8" s="116">
        <f>+SUM(O8:R8,T8)</f>
        <v>21860</v>
      </c>
      <c r="O8" s="116">
        <v>0</v>
      </c>
      <c r="P8" s="116">
        <v>0</v>
      </c>
      <c r="Q8" s="116">
        <v>17400</v>
      </c>
      <c r="R8" s="116">
        <v>4460</v>
      </c>
      <c r="S8" s="116"/>
      <c r="T8" s="116">
        <v>0</v>
      </c>
      <c r="U8" s="116">
        <v>48655</v>
      </c>
      <c r="V8" s="116">
        <f>+SUM(D8,M8)</f>
        <v>7686854</v>
      </c>
      <c r="W8" s="116">
        <f>+SUM(E8,N8)</f>
        <v>3745446</v>
      </c>
      <c r="X8" s="116">
        <f>+SUM(F8,O8)</f>
        <v>363807</v>
      </c>
      <c r="Y8" s="116">
        <f>+SUM(G8,P8)</f>
        <v>0</v>
      </c>
      <c r="Z8" s="116">
        <f>+SUM(H8,Q8)</f>
        <v>3114700</v>
      </c>
      <c r="AA8" s="116">
        <f>+SUM(I8,R8)</f>
        <v>202032</v>
      </c>
      <c r="AB8" s="116">
        <f>+SUM(J8,S8)</f>
        <v>0</v>
      </c>
      <c r="AC8" s="116">
        <f>+SUM(K8,T8)</f>
        <v>64907</v>
      </c>
      <c r="AD8" s="116">
        <f>+SUM(L8,U8)</f>
        <v>3941408</v>
      </c>
      <c r="AE8" s="206" t="s">
        <v>325</v>
      </c>
    </row>
    <row r="9" spans="1:32" ht="13.5" customHeight="1" x14ac:dyDescent="0.15">
      <c r="A9" s="114" t="s">
        <v>20</v>
      </c>
      <c r="B9" s="115" t="s">
        <v>330</v>
      </c>
      <c r="C9" s="114" t="s">
        <v>331</v>
      </c>
      <c r="D9" s="116">
        <f>SUM(E9,+L9)</f>
        <v>849036</v>
      </c>
      <c r="E9" s="116">
        <f>+SUM(F9:I9,K9)</f>
        <v>487394</v>
      </c>
      <c r="F9" s="116">
        <v>273430</v>
      </c>
      <c r="G9" s="116">
        <v>0</v>
      </c>
      <c r="H9" s="116">
        <v>0</v>
      </c>
      <c r="I9" s="116">
        <v>40771</v>
      </c>
      <c r="J9" s="116"/>
      <c r="K9" s="116">
        <v>173193</v>
      </c>
      <c r="L9" s="116">
        <v>361642</v>
      </c>
      <c r="M9" s="116">
        <f>SUM(N9,+U9)</f>
        <v>91604</v>
      </c>
      <c r="N9" s="116">
        <f>+SUM(O9:R9,T9)</f>
        <v>2284</v>
      </c>
      <c r="O9" s="116">
        <v>0</v>
      </c>
      <c r="P9" s="116">
        <v>0</v>
      </c>
      <c r="Q9" s="116">
        <v>0</v>
      </c>
      <c r="R9" s="116">
        <v>2284</v>
      </c>
      <c r="S9" s="116"/>
      <c r="T9" s="116">
        <v>0</v>
      </c>
      <c r="U9" s="116">
        <v>89320</v>
      </c>
      <c r="V9" s="116">
        <f>+SUM(D9,M9)</f>
        <v>940640</v>
      </c>
      <c r="W9" s="116">
        <f>+SUM(E9,N9)</f>
        <v>489678</v>
      </c>
      <c r="X9" s="116">
        <f>+SUM(F9,O9)</f>
        <v>273430</v>
      </c>
      <c r="Y9" s="116">
        <f>+SUM(G9,P9)</f>
        <v>0</v>
      </c>
      <c r="Z9" s="116">
        <f>+SUM(H9,Q9)</f>
        <v>0</v>
      </c>
      <c r="AA9" s="116">
        <f>+SUM(I9,R9)</f>
        <v>43055</v>
      </c>
      <c r="AB9" s="116">
        <f>+SUM(J9,S9)</f>
        <v>0</v>
      </c>
      <c r="AC9" s="116">
        <f>+SUM(K9,T9)</f>
        <v>173193</v>
      </c>
      <c r="AD9" s="116">
        <f>+SUM(L9,U9)</f>
        <v>450962</v>
      </c>
      <c r="AE9" s="206" t="s">
        <v>325</v>
      </c>
    </row>
    <row r="10" spans="1:32" ht="13.5" customHeight="1" x14ac:dyDescent="0.15">
      <c r="A10" s="114" t="s">
        <v>20</v>
      </c>
      <c r="B10" s="115" t="s">
        <v>332</v>
      </c>
      <c r="C10" s="114" t="s">
        <v>333</v>
      </c>
      <c r="D10" s="116">
        <f>SUM(E10,+L10)</f>
        <v>629694</v>
      </c>
      <c r="E10" s="116">
        <f>+SUM(F10:I10,K10)</f>
        <v>19683</v>
      </c>
      <c r="F10" s="116">
        <v>0</v>
      </c>
      <c r="G10" s="116">
        <v>0</v>
      </c>
      <c r="H10" s="116">
        <v>0</v>
      </c>
      <c r="I10" s="116">
        <v>7187</v>
      </c>
      <c r="J10" s="116"/>
      <c r="K10" s="116">
        <v>12496</v>
      </c>
      <c r="L10" s="116">
        <v>610011</v>
      </c>
      <c r="M10" s="116">
        <f>SUM(N10,+U10)</f>
        <v>90026</v>
      </c>
      <c r="N10" s="116">
        <f>+SUM(O10:R10,T10)</f>
        <v>21648</v>
      </c>
      <c r="O10" s="116">
        <v>0</v>
      </c>
      <c r="P10" s="116">
        <v>0</v>
      </c>
      <c r="Q10" s="116">
        <v>0</v>
      </c>
      <c r="R10" s="116">
        <v>931</v>
      </c>
      <c r="S10" s="116"/>
      <c r="T10" s="116">
        <v>20717</v>
      </c>
      <c r="U10" s="116">
        <v>68378</v>
      </c>
      <c r="V10" s="116">
        <f>+SUM(D10,M10)</f>
        <v>719720</v>
      </c>
      <c r="W10" s="116">
        <f>+SUM(E10,N10)</f>
        <v>41331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8118</v>
      </c>
      <c r="AB10" s="116">
        <f>+SUM(J10,S10)</f>
        <v>0</v>
      </c>
      <c r="AC10" s="116">
        <f>+SUM(K10,T10)</f>
        <v>33213</v>
      </c>
      <c r="AD10" s="116">
        <f>+SUM(L10,U10)</f>
        <v>678389</v>
      </c>
      <c r="AE10" s="206" t="s">
        <v>325</v>
      </c>
    </row>
    <row r="11" spans="1:32" ht="13.5" customHeight="1" x14ac:dyDescent="0.15">
      <c r="A11" s="114" t="s">
        <v>20</v>
      </c>
      <c r="B11" s="115" t="s">
        <v>336</v>
      </c>
      <c r="C11" s="114" t="s">
        <v>337</v>
      </c>
      <c r="D11" s="116">
        <f>SUM(E11,+L11)</f>
        <v>1776228</v>
      </c>
      <c r="E11" s="116">
        <f>+SUM(F11:I11,K11)</f>
        <v>1200880</v>
      </c>
      <c r="F11" s="116">
        <v>0</v>
      </c>
      <c r="G11" s="116">
        <v>0</v>
      </c>
      <c r="H11" s="116">
        <v>1200100</v>
      </c>
      <c r="I11" s="116">
        <v>60</v>
      </c>
      <c r="J11" s="116"/>
      <c r="K11" s="116">
        <v>720</v>
      </c>
      <c r="L11" s="116">
        <v>575348</v>
      </c>
      <c r="M11" s="116">
        <f>SUM(N11,+U11)</f>
        <v>107594</v>
      </c>
      <c r="N11" s="116">
        <f>+SUM(O11:R11,T11)</f>
        <v>14469</v>
      </c>
      <c r="O11" s="116">
        <v>6014</v>
      </c>
      <c r="P11" s="116">
        <v>0</v>
      </c>
      <c r="Q11" s="116">
        <v>5200</v>
      </c>
      <c r="R11" s="116">
        <v>3255</v>
      </c>
      <c r="S11" s="116"/>
      <c r="T11" s="116">
        <v>0</v>
      </c>
      <c r="U11" s="116">
        <v>93125</v>
      </c>
      <c r="V11" s="116">
        <f>+SUM(D11,M11)</f>
        <v>1883822</v>
      </c>
      <c r="W11" s="116">
        <f>+SUM(E11,N11)</f>
        <v>1215349</v>
      </c>
      <c r="X11" s="116">
        <f>+SUM(F11,O11)</f>
        <v>6014</v>
      </c>
      <c r="Y11" s="116">
        <f>+SUM(G11,P11)</f>
        <v>0</v>
      </c>
      <c r="Z11" s="116">
        <f>+SUM(H11,Q11)</f>
        <v>1205300</v>
      </c>
      <c r="AA11" s="116">
        <f>+SUM(I11,R11)</f>
        <v>3315</v>
      </c>
      <c r="AB11" s="116">
        <f>+SUM(J11,S11)</f>
        <v>0</v>
      </c>
      <c r="AC11" s="116">
        <f>+SUM(K11,T11)</f>
        <v>720</v>
      </c>
      <c r="AD11" s="116">
        <f>+SUM(L11,U11)</f>
        <v>668473</v>
      </c>
      <c r="AE11" s="206" t="s">
        <v>325</v>
      </c>
    </row>
    <row r="12" spans="1:32" ht="13.5" customHeight="1" x14ac:dyDescent="0.15">
      <c r="A12" s="114" t="s">
        <v>20</v>
      </c>
      <c r="B12" s="115" t="s">
        <v>340</v>
      </c>
      <c r="C12" s="114" t="s">
        <v>341</v>
      </c>
      <c r="D12" s="116">
        <f>SUM(E12,+L12)</f>
        <v>1236695</v>
      </c>
      <c r="E12" s="116">
        <f>+SUM(F12:I12,K12)</f>
        <v>845875</v>
      </c>
      <c r="F12" s="116">
        <v>0</v>
      </c>
      <c r="G12" s="116">
        <v>0</v>
      </c>
      <c r="H12" s="116">
        <v>844100</v>
      </c>
      <c r="I12" s="116">
        <v>1775</v>
      </c>
      <c r="J12" s="116"/>
      <c r="K12" s="116">
        <v>0</v>
      </c>
      <c r="L12" s="116">
        <v>390820</v>
      </c>
      <c r="M12" s="116">
        <f>SUM(N12,+U12)</f>
        <v>26162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26162</v>
      </c>
      <c r="V12" s="116">
        <f>+SUM(D12,M12)</f>
        <v>1262857</v>
      </c>
      <c r="W12" s="116">
        <f>+SUM(E12,N12)</f>
        <v>845875</v>
      </c>
      <c r="X12" s="116">
        <f>+SUM(F12,O12)</f>
        <v>0</v>
      </c>
      <c r="Y12" s="116">
        <f>+SUM(G12,P12)</f>
        <v>0</v>
      </c>
      <c r="Z12" s="116">
        <f>+SUM(H12,Q12)</f>
        <v>844100</v>
      </c>
      <c r="AA12" s="116">
        <f>+SUM(I12,R12)</f>
        <v>1775</v>
      </c>
      <c r="AB12" s="116">
        <f>+SUM(J12,S12)</f>
        <v>0</v>
      </c>
      <c r="AC12" s="116">
        <f>+SUM(K12,T12)</f>
        <v>0</v>
      </c>
      <c r="AD12" s="116">
        <f>+SUM(L12,U12)</f>
        <v>416982</v>
      </c>
      <c r="AE12" s="206" t="s">
        <v>325</v>
      </c>
    </row>
    <row r="13" spans="1:32" ht="13.5" customHeight="1" x14ac:dyDescent="0.15">
      <c r="A13" s="114" t="s">
        <v>20</v>
      </c>
      <c r="B13" s="115" t="s">
        <v>344</v>
      </c>
      <c r="C13" s="114" t="s">
        <v>345</v>
      </c>
      <c r="D13" s="116">
        <f>SUM(E13,+L13)</f>
        <v>739490</v>
      </c>
      <c r="E13" s="116">
        <f>+SUM(F13:I13,K13)</f>
        <v>12591</v>
      </c>
      <c r="F13" s="116">
        <v>0</v>
      </c>
      <c r="G13" s="116">
        <v>0</v>
      </c>
      <c r="H13" s="116">
        <v>0</v>
      </c>
      <c r="I13" s="116">
        <v>0</v>
      </c>
      <c r="J13" s="116"/>
      <c r="K13" s="116">
        <v>12591</v>
      </c>
      <c r="L13" s="116">
        <v>726899</v>
      </c>
      <c r="M13" s="116">
        <f>SUM(N13,+U13)</f>
        <v>105157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105157</v>
      </c>
      <c r="V13" s="116">
        <f>+SUM(D13,M13)</f>
        <v>844647</v>
      </c>
      <c r="W13" s="116">
        <f>+SUM(E13,N13)</f>
        <v>12591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0</v>
      </c>
      <c r="AC13" s="116">
        <f>+SUM(K13,T13)</f>
        <v>12591</v>
      </c>
      <c r="AD13" s="116">
        <f>+SUM(L13,U13)</f>
        <v>832056</v>
      </c>
      <c r="AE13" s="206" t="s">
        <v>325</v>
      </c>
    </row>
    <row r="14" spans="1:32" ht="13.5" customHeight="1" x14ac:dyDescent="0.15">
      <c r="A14" s="114" t="s">
        <v>20</v>
      </c>
      <c r="B14" s="115" t="s">
        <v>346</v>
      </c>
      <c r="C14" s="114" t="s">
        <v>347</v>
      </c>
      <c r="D14" s="116">
        <f>SUM(E14,+L14)</f>
        <v>347058</v>
      </c>
      <c r="E14" s="116">
        <f>+SUM(F14:I14,K14)</f>
        <v>62833</v>
      </c>
      <c r="F14" s="116">
        <v>0</v>
      </c>
      <c r="G14" s="116">
        <v>0</v>
      </c>
      <c r="H14" s="116">
        <v>0</v>
      </c>
      <c r="I14" s="116">
        <v>62661</v>
      </c>
      <c r="J14" s="116"/>
      <c r="K14" s="116">
        <v>172</v>
      </c>
      <c r="L14" s="116">
        <v>284225</v>
      </c>
      <c r="M14" s="116">
        <f>SUM(N14,+U14)</f>
        <v>47737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47737</v>
      </c>
      <c r="V14" s="116">
        <f>+SUM(D14,M14)</f>
        <v>394795</v>
      </c>
      <c r="W14" s="116">
        <f>+SUM(E14,N14)</f>
        <v>62833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62661</v>
      </c>
      <c r="AB14" s="116">
        <f>+SUM(J14,S14)</f>
        <v>0</v>
      </c>
      <c r="AC14" s="116">
        <f>+SUM(K14,T14)</f>
        <v>172</v>
      </c>
      <c r="AD14" s="116">
        <f>+SUM(L14,U14)</f>
        <v>331962</v>
      </c>
      <c r="AE14" s="206" t="s">
        <v>325</v>
      </c>
    </row>
    <row r="15" spans="1:32" ht="13.5" customHeight="1" x14ac:dyDescent="0.15">
      <c r="A15" s="114" t="s">
        <v>20</v>
      </c>
      <c r="B15" s="115" t="s">
        <v>351</v>
      </c>
      <c r="C15" s="114" t="s">
        <v>352</v>
      </c>
      <c r="D15" s="116">
        <f>SUM(E15,+L15)</f>
        <v>835349</v>
      </c>
      <c r="E15" s="116">
        <f>+SUM(F15:I15,K15)</f>
        <v>0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0</v>
      </c>
      <c r="L15" s="116">
        <v>835349</v>
      </c>
      <c r="M15" s="116">
        <f>SUM(N15,+U15)</f>
        <v>59628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59628</v>
      </c>
      <c r="V15" s="116">
        <f>+SUM(D15,M15)</f>
        <v>894977</v>
      </c>
      <c r="W15" s="116">
        <f>+SUM(E15,N15)</f>
        <v>0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0</v>
      </c>
      <c r="AB15" s="116">
        <f>+SUM(J15,S15)</f>
        <v>0</v>
      </c>
      <c r="AC15" s="116">
        <f>+SUM(K15,T15)</f>
        <v>0</v>
      </c>
      <c r="AD15" s="116">
        <f>+SUM(L15,U15)</f>
        <v>894977</v>
      </c>
      <c r="AE15" s="206" t="s">
        <v>325</v>
      </c>
    </row>
    <row r="16" spans="1:32" ht="13.5" customHeight="1" x14ac:dyDescent="0.15">
      <c r="A16" s="114" t="s">
        <v>20</v>
      </c>
      <c r="B16" s="115" t="s">
        <v>355</v>
      </c>
      <c r="C16" s="114" t="s">
        <v>356</v>
      </c>
      <c r="D16" s="116">
        <f>SUM(E16,+L16)</f>
        <v>945489</v>
      </c>
      <c r="E16" s="116">
        <f>+SUM(F16:I16,K16)</f>
        <v>172950</v>
      </c>
      <c r="F16" s="116">
        <v>0</v>
      </c>
      <c r="G16" s="116">
        <v>0</v>
      </c>
      <c r="H16" s="116">
        <v>0</v>
      </c>
      <c r="I16" s="116">
        <v>166860</v>
      </c>
      <c r="J16" s="116"/>
      <c r="K16" s="116">
        <v>6090</v>
      </c>
      <c r="L16" s="116">
        <v>772539</v>
      </c>
      <c r="M16" s="116">
        <f>SUM(N16,+U16)</f>
        <v>111989</v>
      </c>
      <c r="N16" s="116">
        <f>+SUM(O16:R16,T16)</f>
        <v>3081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3081</v>
      </c>
      <c r="U16" s="116">
        <v>108908</v>
      </c>
      <c r="V16" s="116">
        <f>+SUM(D16,M16)</f>
        <v>1057478</v>
      </c>
      <c r="W16" s="116">
        <f>+SUM(E16,N16)</f>
        <v>176031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166860</v>
      </c>
      <c r="AB16" s="116">
        <f>+SUM(J16,S16)</f>
        <v>0</v>
      </c>
      <c r="AC16" s="116">
        <f>+SUM(K16,T16)</f>
        <v>9171</v>
      </c>
      <c r="AD16" s="116">
        <f>+SUM(L16,U16)</f>
        <v>881447</v>
      </c>
      <c r="AE16" s="206" t="s">
        <v>325</v>
      </c>
    </row>
    <row r="17" spans="1:31" ht="13.5" customHeight="1" x14ac:dyDescent="0.15">
      <c r="A17" s="114" t="s">
        <v>20</v>
      </c>
      <c r="B17" s="115" t="s">
        <v>357</v>
      </c>
      <c r="C17" s="114" t="s">
        <v>358</v>
      </c>
      <c r="D17" s="116">
        <f>SUM(E17,+L17)</f>
        <v>228870</v>
      </c>
      <c r="E17" s="116">
        <f>+SUM(F17:I17,K17)</f>
        <v>16168</v>
      </c>
      <c r="F17" s="116">
        <v>0</v>
      </c>
      <c r="G17" s="116">
        <v>0</v>
      </c>
      <c r="H17" s="116">
        <v>0</v>
      </c>
      <c r="I17" s="116">
        <v>0</v>
      </c>
      <c r="J17" s="116"/>
      <c r="K17" s="116">
        <v>16168</v>
      </c>
      <c r="L17" s="116">
        <v>212702</v>
      </c>
      <c r="M17" s="116">
        <f>SUM(N17,+U17)</f>
        <v>12351</v>
      </c>
      <c r="N17" s="116">
        <f>+SUM(O17:R17,T17)</f>
        <v>20</v>
      </c>
      <c r="O17" s="116">
        <v>0</v>
      </c>
      <c r="P17" s="116">
        <v>0</v>
      </c>
      <c r="Q17" s="116">
        <v>0</v>
      </c>
      <c r="R17" s="116">
        <v>20</v>
      </c>
      <c r="S17" s="116"/>
      <c r="T17" s="116">
        <v>0</v>
      </c>
      <c r="U17" s="116">
        <v>12331</v>
      </c>
      <c r="V17" s="116">
        <f>+SUM(D17,M17)</f>
        <v>241221</v>
      </c>
      <c r="W17" s="116">
        <f>+SUM(E17,N17)</f>
        <v>16188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20</v>
      </c>
      <c r="AB17" s="116">
        <f>+SUM(J17,S17)</f>
        <v>0</v>
      </c>
      <c r="AC17" s="116">
        <f>+SUM(K17,T17)</f>
        <v>16168</v>
      </c>
      <c r="AD17" s="116">
        <f>+SUM(L17,U17)</f>
        <v>225033</v>
      </c>
      <c r="AE17" s="206" t="s">
        <v>325</v>
      </c>
    </row>
    <row r="18" spans="1:31" ht="13.5" customHeight="1" x14ac:dyDescent="0.15">
      <c r="A18" s="114" t="s">
        <v>20</v>
      </c>
      <c r="B18" s="115" t="s">
        <v>361</v>
      </c>
      <c r="C18" s="114" t="s">
        <v>362</v>
      </c>
      <c r="D18" s="116">
        <f>SUM(E18,+L18)</f>
        <v>41972</v>
      </c>
      <c r="E18" s="116">
        <f>+SUM(F18:I18,K18)</f>
        <v>0</v>
      </c>
      <c r="F18" s="116">
        <v>0</v>
      </c>
      <c r="G18" s="116">
        <v>0</v>
      </c>
      <c r="H18" s="116">
        <v>0</v>
      </c>
      <c r="I18" s="116">
        <v>0</v>
      </c>
      <c r="J18" s="116"/>
      <c r="K18" s="116">
        <v>0</v>
      </c>
      <c r="L18" s="116">
        <v>41972</v>
      </c>
      <c r="M18" s="116">
        <f>SUM(N18,+U18)</f>
        <v>2406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2406</v>
      </c>
      <c r="V18" s="116">
        <f>+SUM(D18,M18)</f>
        <v>44378</v>
      </c>
      <c r="W18" s="116">
        <f>+SUM(E18,N18)</f>
        <v>0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0</v>
      </c>
      <c r="AB18" s="116">
        <f>+SUM(J18,S18)</f>
        <v>0</v>
      </c>
      <c r="AC18" s="116">
        <f>+SUM(K18,T18)</f>
        <v>0</v>
      </c>
      <c r="AD18" s="116">
        <f>+SUM(L18,U18)</f>
        <v>44378</v>
      </c>
      <c r="AE18" s="206" t="s">
        <v>325</v>
      </c>
    </row>
    <row r="19" spans="1:31" ht="13.5" customHeight="1" x14ac:dyDescent="0.15">
      <c r="A19" s="114" t="s">
        <v>20</v>
      </c>
      <c r="B19" s="115" t="s">
        <v>363</v>
      </c>
      <c r="C19" s="114" t="s">
        <v>364</v>
      </c>
      <c r="D19" s="116">
        <f>SUM(E19,+L19)</f>
        <v>135360</v>
      </c>
      <c r="E19" s="116">
        <f>+SUM(F19:I19,K19)</f>
        <v>0</v>
      </c>
      <c r="F19" s="116">
        <v>0</v>
      </c>
      <c r="G19" s="116">
        <v>0</v>
      </c>
      <c r="H19" s="116">
        <v>0</v>
      </c>
      <c r="I19" s="116">
        <v>0</v>
      </c>
      <c r="J19" s="116"/>
      <c r="K19" s="116">
        <v>0</v>
      </c>
      <c r="L19" s="116">
        <v>135360</v>
      </c>
      <c r="M19" s="116">
        <f>SUM(N19,+U19)</f>
        <v>8706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8706</v>
      </c>
      <c r="V19" s="116">
        <f>+SUM(D19,M19)</f>
        <v>144066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0</v>
      </c>
      <c r="AC19" s="116">
        <f>+SUM(K19,T19)</f>
        <v>0</v>
      </c>
      <c r="AD19" s="116">
        <f>+SUM(L19,U19)</f>
        <v>144066</v>
      </c>
      <c r="AE19" s="206" t="s">
        <v>325</v>
      </c>
    </row>
    <row r="20" spans="1:31" ht="13.5" customHeight="1" x14ac:dyDescent="0.15">
      <c r="A20" s="114" t="s">
        <v>20</v>
      </c>
      <c r="B20" s="115" t="s">
        <v>365</v>
      </c>
      <c r="C20" s="114" t="s">
        <v>366</v>
      </c>
      <c r="D20" s="116">
        <f>SUM(E20,+L20)</f>
        <v>274452</v>
      </c>
      <c r="E20" s="116">
        <f>+SUM(F20:I20,K20)</f>
        <v>15979</v>
      </c>
      <c r="F20" s="116">
        <v>0</v>
      </c>
      <c r="G20" s="116">
        <v>0</v>
      </c>
      <c r="H20" s="116">
        <v>0</v>
      </c>
      <c r="I20" s="116">
        <v>14907</v>
      </c>
      <c r="J20" s="116"/>
      <c r="K20" s="116">
        <v>1072</v>
      </c>
      <c r="L20" s="116">
        <v>258473</v>
      </c>
      <c r="M20" s="116">
        <f>SUM(N20,+U20)</f>
        <v>20805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20805</v>
      </c>
      <c r="V20" s="116">
        <f>+SUM(D20,M20)</f>
        <v>295257</v>
      </c>
      <c r="W20" s="116">
        <f>+SUM(E20,N20)</f>
        <v>15979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14907</v>
      </c>
      <c r="AB20" s="116">
        <f>+SUM(J20,S20)</f>
        <v>0</v>
      </c>
      <c r="AC20" s="116">
        <f>+SUM(K20,T20)</f>
        <v>1072</v>
      </c>
      <c r="AD20" s="116">
        <f>+SUM(L20,U20)</f>
        <v>279278</v>
      </c>
      <c r="AE20" s="206" t="s">
        <v>325</v>
      </c>
    </row>
    <row r="21" spans="1:31" ht="13.5" customHeight="1" x14ac:dyDescent="0.15">
      <c r="A21" s="114" t="s">
        <v>20</v>
      </c>
      <c r="B21" s="115" t="s">
        <v>367</v>
      </c>
      <c r="C21" s="114" t="s">
        <v>368</v>
      </c>
      <c r="D21" s="116">
        <f>SUM(E21,+L21)</f>
        <v>734283</v>
      </c>
      <c r="E21" s="116">
        <f>+SUM(F21:I21,K21)</f>
        <v>512179</v>
      </c>
      <c r="F21" s="116">
        <v>0</v>
      </c>
      <c r="G21" s="116">
        <v>19586</v>
      </c>
      <c r="H21" s="116">
        <v>490800</v>
      </c>
      <c r="I21" s="116">
        <v>1418</v>
      </c>
      <c r="J21" s="116"/>
      <c r="K21" s="116">
        <v>375</v>
      </c>
      <c r="L21" s="116">
        <v>222104</v>
      </c>
      <c r="M21" s="116">
        <f>SUM(N21,+U21)</f>
        <v>36007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36007</v>
      </c>
      <c r="V21" s="116">
        <f>+SUM(D21,M21)</f>
        <v>770290</v>
      </c>
      <c r="W21" s="116">
        <f>+SUM(E21,N21)</f>
        <v>512179</v>
      </c>
      <c r="X21" s="116">
        <f>+SUM(F21,O21)</f>
        <v>0</v>
      </c>
      <c r="Y21" s="116">
        <f>+SUM(G21,P21)</f>
        <v>19586</v>
      </c>
      <c r="Z21" s="116">
        <f>+SUM(H21,Q21)</f>
        <v>490800</v>
      </c>
      <c r="AA21" s="116">
        <f>+SUM(I21,R21)</f>
        <v>1418</v>
      </c>
      <c r="AB21" s="116">
        <f>+SUM(J21,S21)</f>
        <v>0</v>
      </c>
      <c r="AC21" s="116">
        <f>+SUM(K21,T21)</f>
        <v>375</v>
      </c>
      <c r="AD21" s="116">
        <f>+SUM(L21,U21)</f>
        <v>258111</v>
      </c>
      <c r="AE21" s="206" t="s">
        <v>325</v>
      </c>
    </row>
    <row r="22" spans="1:31" ht="13.5" customHeight="1" x14ac:dyDescent="0.15">
      <c r="A22" s="114" t="s">
        <v>20</v>
      </c>
      <c r="B22" s="115" t="s">
        <v>371</v>
      </c>
      <c r="C22" s="114" t="s">
        <v>372</v>
      </c>
      <c r="D22" s="116">
        <f>SUM(E22,+L22)</f>
        <v>376990</v>
      </c>
      <c r="E22" s="116">
        <f>+SUM(F22:I22,K22)</f>
        <v>205719</v>
      </c>
      <c r="F22" s="116">
        <v>190230</v>
      </c>
      <c r="G22" s="116">
        <v>0</v>
      </c>
      <c r="H22" s="116">
        <v>0</v>
      </c>
      <c r="I22" s="116">
        <v>11583</v>
      </c>
      <c r="J22" s="116"/>
      <c r="K22" s="116">
        <v>3906</v>
      </c>
      <c r="L22" s="116">
        <v>171271</v>
      </c>
      <c r="M22" s="116">
        <f>SUM(N22,+U22)</f>
        <v>24289</v>
      </c>
      <c r="N22" s="116">
        <f>+SUM(O22:R22,T22)</f>
        <v>19661</v>
      </c>
      <c r="O22" s="116">
        <v>19310</v>
      </c>
      <c r="P22" s="116">
        <v>0</v>
      </c>
      <c r="Q22" s="116">
        <v>0</v>
      </c>
      <c r="R22" s="116">
        <v>351</v>
      </c>
      <c r="S22" s="116"/>
      <c r="T22" s="116">
        <v>0</v>
      </c>
      <c r="U22" s="116">
        <v>4628</v>
      </c>
      <c r="V22" s="116">
        <f>+SUM(D22,M22)</f>
        <v>401279</v>
      </c>
      <c r="W22" s="116">
        <f>+SUM(E22,N22)</f>
        <v>225380</v>
      </c>
      <c r="X22" s="116">
        <f>+SUM(F22,O22)</f>
        <v>209540</v>
      </c>
      <c r="Y22" s="116">
        <f>+SUM(G22,P22)</f>
        <v>0</v>
      </c>
      <c r="Z22" s="116">
        <f>+SUM(H22,Q22)</f>
        <v>0</v>
      </c>
      <c r="AA22" s="116">
        <f>+SUM(I22,R22)</f>
        <v>11934</v>
      </c>
      <c r="AB22" s="116">
        <f>+SUM(J22,S22)</f>
        <v>0</v>
      </c>
      <c r="AC22" s="116">
        <f>+SUM(K22,T22)</f>
        <v>3906</v>
      </c>
      <c r="AD22" s="116">
        <f>+SUM(L22,U22)</f>
        <v>175899</v>
      </c>
      <c r="AE22" s="206" t="s">
        <v>325</v>
      </c>
    </row>
    <row r="23" spans="1:31" ht="13.5" customHeight="1" x14ac:dyDescent="0.15">
      <c r="A23" s="114" t="s">
        <v>20</v>
      </c>
      <c r="B23" s="115" t="s">
        <v>373</v>
      </c>
      <c r="C23" s="114" t="s">
        <v>374</v>
      </c>
      <c r="D23" s="116">
        <f>SUM(E23,+L23)</f>
        <v>187289</v>
      </c>
      <c r="E23" s="116">
        <f>+SUM(F23:I23,K23)</f>
        <v>133122</v>
      </c>
      <c r="F23" s="116">
        <v>900</v>
      </c>
      <c r="G23" s="116">
        <v>121300</v>
      </c>
      <c r="H23" s="116">
        <v>0</v>
      </c>
      <c r="I23" s="116">
        <v>7926</v>
      </c>
      <c r="J23" s="116"/>
      <c r="K23" s="116">
        <v>2996</v>
      </c>
      <c r="L23" s="116">
        <v>54167</v>
      </c>
      <c r="M23" s="116">
        <f>SUM(N23,+U23)</f>
        <v>125405</v>
      </c>
      <c r="N23" s="116">
        <f>+SUM(O23:R23,T23)</f>
        <v>76698</v>
      </c>
      <c r="O23" s="116">
        <v>66100</v>
      </c>
      <c r="P23" s="116">
        <v>10300</v>
      </c>
      <c r="Q23" s="116">
        <v>0</v>
      </c>
      <c r="R23" s="116">
        <v>297</v>
      </c>
      <c r="S23" s="116"/>
      <c r="T23" s="116">
        <v>1</v>
      </c>
      <c r="U23" s="116">
        <v>48707</v>
      </c>
      <c r="V23" s="116">
        <f>+SUM(D23,M23)</f>
        <v>312694</v>
      </c>
      <c r="W23" s="116">
        <f>+SUM(E23,N23)</f>
        <v>209820</v>
      </c>
      <c r="X23" s="116">
        <f>+SUM(F23,O23)</f>
        <v>67000</v>
      </c>
      <c r="Y23" s="116">
        <f>+SUM(G23,P23)</f>
        <v>131600</v>
      </c>
      <c r="Z23" s="116">
        <f>+SUM(H23,Q23)</f>
        <v>0</v>
      </c>
      <c r="AA23" s="116">
        <f>+SUM(I23,R23)</f>
        <v>8223</v>
      </c>
      <c r="AB23" s="116">
        <f>+SUM(J23,S23)</f>
        <v>0</v>
      </c>
      <c r="AC23" s="116">
        <f>+SUM(K23,T23)</f>
        <v>2997</v>
      </c>
      <c r="AD23" s="116">
        <f>+SUM(L23,U23)</f>
        <v>102874</v>
      </c>
      <c r="AE23" s="206" t="s">
        <v>325</v>
      </c>
    </row>
    <row r="24" spans="1:31" ht="13.5" customHeight="1" x14ac:dyDescent="0.15">
      <c r="A24" s="114" t="s">
        <v>20</v>
      </c>
      <c r="B24" s="115" t="s">
        <v>375</v>
      </c>
      <c r="C24" s="114" t="s">
        <v>376</v>
      </c>
      <c r="D24" s="116">
        <f>SUM(E24,+L24)</f>
        <v>371132</v>
      </c>
      <c r="E24" s="116">
        <f>+SUM(F24:I24,K24)</f>
        <v>325</v>
      </c>
      <c r="F24" s="116">
        <v>0</v>
      </c>
      <c r="G24" s="116">
        <v>0</v>
      </c>
      <c r="H24" s="116">
        <v>0</v>
      </c>
      <c r="I24" s="116">
        <v>40</v>
      </c>
      <c r="J24" s="116"/>
      <c r="K24" s="116">
        <v>285</v>
      </c>
      <c r="L24" s="116">
        <v>370807</v>
      </c>
      <c r="M24" s="116">
        <f>SUM(N24,+U24)</f>
        <v>44715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44715</v>
      </c>
      <c r="V24" s="116">
        <f>+SUM(D24,M24)</f>
        <v>415847</v>
      </c>
      <c r="W24" s="116">
        <f>+SUM(E24,N24)</f>
        <v>325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40</v>
      </c>
      <c r="AB24" s="116">
        <f>+SUM(J24,S24)</f>
        <v>0</v>
      </c>
      <c r="AC24" s="116">
        <f>+SUM(K24,T24)</f>
        <v>285</v>
      </c>
      <c r="AD24" s="116">
        <f>+SUM(L24,U24)</f>
        <v>415522</v>
      </c>
      <c r="AE24" s="206" t="s">
        <v>325</v>
      </c>
    </row>
    <row r="25" spans="1:31" ht="13.5" customHeight="1" x14ac:dyDescent="0.15">
      <c r="A25" s="114" t="s">
        <v>20</v>
      </c>
      <c r="B25" s="115" t="s">
        <v>369</v>
      </c>
      <c r="C25" s="114" t="s">
        <v>370</v>
      </c>
      <c r="D25" s="116">
        <f>SUM(E25,+L25)</f>
        <v>79420</v>
      </c>
      <c r="E25" s="116">
        <f>+SUM(F25:I25,K25)</f>
        <v>3176</v>
      </c>
      <c r="F25" s="116">
        <v>0</v>
      </c>
      <c r="G25" s="116">
        <v>0</v>
      </c>
      <c r="H25" s="116">
        <v>0</v>
      </c>
      <c r="I25" s="116">
        <v>3176</v>
      </c>
      <c r="J25" s="116">
        <v>171335</v>
      </c>
      <c r="K25" s="116">
        <v>0</v>
      </c>
      <c r="L25" s="116">
        <v>76244</v>
      </c>
      <c r="M25" s="116">
        <f>SUM(N25,+U25)</f>
        <v>996</v>
      </c>
      <c r="N25" s="116">
        <f>+SUM(O25:R25,T25)</f>
        <v>795</v>
      </c>
      <c r="O25" s="116">
        <v>0</v>
      </c>
      <c r="P25" s="116">
        <v>0</v>
      </c>
      <c r="Q25" s="116">
        <v>0</v>
      </c>
      <c r="R25" s="116">
        <v>795</v>
      </c>
      <c r="S25" s="116">
        <v>60011</v>
      </c>
      <c r="T25" s="116">
        <v>0</v>
      </c>
      <c r="U25" s="116">
        <v>201</v>
      </c>
      <c r="V25" s="116">
        <f>+SUM(D25,M25)</f>
        <v>80416</v>
      </c>
      <c r="W25" s="116">
        <f>+SUM(E25,N25)</f>
        <v>3971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3971</v>
      </c>
      <c r="AB25" s="116">
        <f>+SUM(J25,S25)</f>
        <v>231346</v>
      </c>
      <c r="AC25" s="116">
        <f>+SUM(K25,T25)</f>
        <v>0</v>
      </c>
      <c r="AD25" s="116">
        <f>+SUM(L25,U25)</f>
        <v>76445</v>
      </c>
      <c r="AE25" s="206" t="s">
        <v>325</v>
      </c>
    </row>
    <row r="26" spans="1:31" ht="13.5" customHeight="1" x14ac:dyDescent="0.15">
      <c r="A26" s="114" t="s">
        <v>20</v>
      </c>
      <c r="B26" s="115" t="s">
        <v>326</v>
      </c>
      <c r="C26" s="114" t="s">
        <v>348</v>
      </c>
      <c r="D26" s="116">
        <f>SUM(E26,+L26)</f>
        <v>143327</v>
      </c>
      <c r="E26" s="116">
        <f>+SUM(F26:I26,K26)</f>
        <v>143327</v>
      </c>
      <c r="F26" s="116">
        <v>0</v>
      </c>
      <c r="G26" s="116">
        <v>0</v>
      </c>
      <c r="H26" s="116">
        <v>0</v>
      </c>
      <c r="I26" s="116">
        <v>138759</v>
      </c>
      <c r="J26" s="116">
        <v>1306387</v>
      </c>
      <c r="K26" s="116">
        <v>4568</v>
      </c>
      <c r="L26" s="116">
        <v>0</v>
      </c>
      <c r="M26" s="116">
        <f>SUM(N26,+U26)</f>
        <v>0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>
        <v>0</v>
      </c>
      <c r="T26" s="116">
        <v>0</v>
      </c>
      <c r="U26" s="116">
        <v>0</v>
      </c>
      <c r="V26" s="116">
        <f>+SUM(D26,M26)</f>
        <v>143327</v>
      </c>
      <c r="W26" s="116">
        <f>+SUM(E26,N26)</f>
        <v>143327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138759</v>
      </c>
      <c r="AB26" s="116">
        <f>+SUM(J26,S26)</f>
        <v>1306387</v>
      </c>
      <c r="AC26" s="116">
        <f>+SUM(K26,T26)</f>
        <v>4568</v>
      </c>
      <c r="AD26" s="116">
        <f>+SUM(L26,U26)</f>
        <v>0</v>
      </c>
      <c r="AE26" s="206" t="s">
        <v>325</v>
      </c>
    </row>
    <row r="27" spans="1:31" ht="13.5" customHeight="1" x14ac:dyDescent="0.15">
      <c r="A27" s="114" t="s">
        <v>20</v>
      </c>
      <c r="B27" s="115" t="s">
        <v>338</v>
      </c>
      <c r="C27" s="114" t="s">
        <v>339</v>
      </c>
      <c r="D27" s="116">
        <f>SUM(E27,+L27)</f>
        <v>817188</v>
      </c>
      <c r="E27" s="116">
        <f>+SUM(F27:I27,K27)</f>
        <v>817188</v>
      </c>
      <c r="F27" s="116">
        <v>757861</v>
      </c>
      <c r="G27" s="116">
        <v>0</v>
      </c>
      <c r="H27" s="116">
        <v>0</v>
      </c>
      <c r="I27" s="116">
        <v>59327</v>
      </c>
      <c r="J27" s="116">
        <v>2745482</v>
      </c>
      <c r="K27" s="116">
        <v>0</v>
      </c>
      <c r="L27" s="116">
        <v>0</v>
      </c>
      <c r="M27" s="116">
        <f>SUM(N27,+U27)</f>
        <v>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817188</v>
      </c>
      <c r="W27" s="116">
        <f>+SUM(E27,N27)</f>
        <v>817188</v>
      </c>
      <c r="X27" s="116">
        <f>+SUM(F27,O27)</f>
        <v>757861</v>
      </c>
      <c r="Y27" s="116">
        <f>+SUM(G27,P27)</f>
        <v>0</v>
      </c>
      <c r="Z27" s="116">
        <f>+SUM(H27,Q27)</f>
        <v>0</v>
      </c>
      <c r="AA27" s="116">
        <f>+SUM(I27,R27)</f>
        <v>59327</v>
      </c>
      <c r="AB27" s="116">
        <f>+SUM(J27,S27)</f>
        <v>2745482</v>
      </c>
      <c r="AC27" s="116">
        <f>+SUM(K27,T27)</f>
        <v>0</v>
      </c>
      <c r="AD27" s="116">
        <f>+SUM(L27,U27)</f>
        <v>0</v>
      </c>
      <c r="AE27" s="206" t="s">
        <v>325</v>
      </c>
    </row>
    <row r="28" spans="1:31" ht="13.5" customHeight="1" x14ac:dyDescent="0.15">
      <c r="A28" s="114" t="s">
        <v>20</v>
      </c>
      <c r="B28" s="115" t="s">
        <v>353</v>
      </c>
      <c r="C28" s="114" t="s">
        <v>354</v>
      </c>
      <c r="D28" s="116">
        <f>SUM(E28,+L28)</f>
        <v>425984</v>
      </c>
      <c r="E28" s="116">
        <f>+SUM(F28:I28,K28)</f>
        <v>175871</v>
      </c>
      <c r="F28" s="116">
        <v>0</v>
      </c>
      <c r="G28" s="116">
        <v>0</v>
      </c>
      <c r="H28" s="116">
        <v>0</v>
      </c>
      <c r="I28" s="116">
        <v>59951</v>
      </c>
      <c r="J28" s="116">
        <v>1012681</v>
      </c>
      <c r="K28" s="116">
        <v>115920</v>
      </c>
      <c r="L28" s="116">
        <v>250113</v>
      </c>
      <c r="M28" s="116">
        <f>SUM(N28,+U28)</f>
        <v>10886</v>
      </c>
      <c r="N28" s="116">
        <f>+SUM(O28:R28,T28)</f>
        <v>10886</v>
      </c>
      <c r="O28" s="116">
        <v>0</v>
      </c>
      <c r="P28" s="116">
        <v>0</v>
      </c>
      <c r="Q28" s="116">
        <v>0</v>
      </c>
      <c r="R28" s="116">
        <v>3195</v>
      </c>
      <c r="S28" s="116">
        <v>68334</v>
      </c>
      <c r="T28" s="116">
        <v>7691</v>
      </c>
      <c r="U28" s="116">
        <v>0</v>
      </c>
      <c r="V28" s="116">
        <f>+SUM(D28,M28)</f>
        <v>436870</v>
      </c>
      <c r="W28" s="116">
        <f>+SUM(E28,N28)</f>
        <v>186757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63146</v>
      </c>
      <c r="AB28" s="116">
        <f>+SUM(J28,S28)</f>
        <v>1081015</v>
      </c>
      <c r="AC28" s="116">
        <f>+SUM(K28,T28)</f>
        <v>123611</v>
      </c>
      <c r="AD28" s="116">
        <f>+SUM(L28,U28)</f>
        <v>250113</v>
      </c>
      <c r="AE28" s="206" t="s">
        <v>325</v>
      </c>
    </row>
    <row r="29" spans="1:31" ht="13.5" customHeight="1" x14ac:dyDescent="0.15">
      <c r="A29" s="114" t="s">
        <v>20</v>
      </c>
      <c r="B29" s="115" t="s">
        <v>342</v>
      </c>
      <c r="C29" s="114" t="s">
        <v>343</v>
      </c>
      <c r="D29" s="116">
        <f>SUM(E29,+L29)</f>
        <v>0</v>
      </c>
      <c r="E29" s="116">
        <f>+SUM(F29:I29,K29)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f>SUM(N29,+U29)</f>
        <v>3121</v>
      </c>
      <c r="N29" s="116">
        <f>+SUM(O29:R29,T29)</f>
        <v>791</v>
      </c>
      <c r="O29" s="116">
        <v>0</v>
      </c>
      <c r="P29" s="116">
        <v>0</v>
      </c>
      <c r="Q29" s="116">
        <v>0</v>
      </c>
      <c r="R29" s="116">
        <v>791</v>
      </c>
      <c r="S29" s="116">
        <v>32050</v>
      </c>
      <c r="T29" s="116">
        <v>0</v>
      </c>
      <c r="U29" s="116">
        <v>2330</v>
      </c>
      <c r="V29" s="116">
        <f>+SUM(D29,M29)</f>
        <v>3121</v>
      </c>
      <c r="W29" s="116">
        <f>+SUM(E29,N29)</f>
        <v>791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791</v>
      </c>
      <c r="AB29" s="116">
        <f>+SUM(J29,S29)</f>
        <v>32050</v>
      </c>
      <c r="AC29" s="116">
        <f>+SUM(K29,T29)</f>
        <v>0</v>
      </c>
      <c r="AD29" s="116">
        <f>+SUM(L29,U29)</f>
        <v>2330</v>
      </c>
      <c r="AE29" s="206" t="s">
        <v>325</v>
      </c>
    </row>
    <row r="30" spans="1:31" ht="13.5" customHeight="1" x14ac:dyDescent="0.15">
      <c r="A30" s="114" t="s">
        <v>20</v>
      </c>
      <c r="B30" s="115" t="s">
        <v>328</v>
      </c>
      <c r="C30" s="114" t="s">
        <v>329</v>
      </c>
      <c r="D30" s="116">
        <f>SUM(E30,+L30)</f>
        <v>115108</v>
      </c>
      <c r="E30" s="116">
        <f>+SUM(F30:I30,K30)</f>
        <v>104383</v>
      </c>
      <c r="F30" s="116">
        <v>0</v>
      </c>
      <c r="G30" s="116">
        <v>0</v>
      </c>
      <c r="H30" s="116">
        <v>0</v>
      </c>
      <c r="I30" s="116">
        <v>75099</v>
      </c>
      <c r="J30" s="116">
        <v>651002</v>
      </c>
      <c r="K30" s="116">
        <v>29284</v>
      </c>
      <c r="L30" s="116">
        <v>10725</v>
      </c>
      <c r="M30" s="116">
        <f>SUM(N30,+U30)</f>
        <v>19806</v>
      </c>
      <c r="N30" s="116">
        <f>+SUM(O30:R30,T30)</f>
        <v>26161</v>
      </c>
      <c r="O30" s="116">
        <v>0</v>
      </c>
      <c r="P30" s="116">
        <v>0</v>
      </c>
      <c r="Q30" s="116">
        <v>18800</v>
      </c>
      <c r="R30" s="116">
        <v>1528</v>
      </c>
      <c r="S30" s="116">
        <v>127165</v>
      </c>
      <c r="T30" s="116">
        <v>5833</v>
      </c>
      <c r="U30" s="116">
        <v>-6355</v>
      </c>
      <c r="V30" s="116">
        <f>+SUM(D30,M30)</f>
        <v>134914</v>
      </c>
      <c r="W30" s="116">
        <f>+SUM(E30,N30)</f>
        <v>130544</v>
      </c>
      <c r="X30" s="116">
        <f>+SUM(F30,O30)</f>
        <v>0</v>
      </c>
      <c r="Y30" s="116">
        <f>+SUM(G30,P30)</f>
        <v>0</v>
      </c>
      <c r="Z30" s="116">
        <f>+SUM(H30,Q30)</f>
        <v>18800</v>
      </c>
      <c r="AA30" s="116">
        <f>+SUM(I30,R30)</f>
        <v>76627</v>
      </c>
      <c r="AB30" s="116">
        <f>+SUM(J30,S30)</f>
        <v>778167</v>
      </c>
      <c r="AC30" s="116">
        <f>+SUM(K30,T30)</f>
        <v>35117</v>
      </c>
      <c r="AD30" s="116">
        <f>+SUM(L30,U30)</f>
        <v>4370</v>
      </c>
      <c r="AE30" s="206" t="s">
        <v>325</v>
      </c>
    </row>
    <row r="31" spans="1:31" ht="13.5" customHeight="1" x14ac:dyDescent="0.15">
      <c r="A31" s="114" t="s">
        <v>20</v>
      </c>
      <c r="B31" s="115" t="s">
        <v>349</v>
      </c>
      <c r="C31" s="114" t="s">
        <v>350</v>
      </c>
      <c r="D31" s="116">
        <f>SUM(E31,+L31)</f>
        <v>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f>SUM(N31,+U31)</f>
        <v>12103</v>
      </c>
      <c r="N31" s="116">
        <f>+SUM(O31:R31,T31)</f>
        <v>12103</v>
      </c>
      <c r="O31" s="116">
        <v>0</v>
      </c>
      <c r="P31" s="116">
        <v>0</v>
      </c>
      <c r="Q31" s="116">
        <v>0</v>
      </c>
      <c r="R31" s="116">
        <v>4768</v>
      </c>
      <c r="S31" s="116">
        <v>159726</v>
      </c>
      <c r="T31" s="116">
        <v>7335</v>
      </c>
      <c r="U31" s="116">
        <v>0</v>
      </c>
      <c r="V31" s="116">
        <f>+SUM(D31,M31)</f>
        <v>12103</v>
      </c>
      <c r="W31" s="116">
        <f>+SUM(E31,N31)</f>
        <v>12103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4768</v>
      </c>
      <c r="AB31" s="116">
        <f>+SUM(J31,S31)</f>
        <v>159726</v>
      </c>
      <c r="AC31" s="116">
        <f>+SUM(K31,T31)</f>
        <v>7335</v>
      </c>
      <c r="AD31" s="116">
        <f>+SUM(L31,U31)</f>
        <v>0</v>
      </c>
      <c r="AE31" s="206" t="s">
        <v>325</v>
      </c>
    </row>
    <row r="32" spans="1:31" ht="13.5" customHeight="1" x14ac:dyDescent="0.15">
      <c r="A32" s="114" t="s">
        <v>20</v>
      </c>
      <c r="B32" s="115" t="s">
        <v>334</v>
      </c>
      <c r="C32" s="114" t="s">
        <v>335</v>
      </c>
      <c r="D32" s="116">
        <f>SUM(E32,+L32)</f>
        <v>137324</v>
      </c>
      <c r="E32" s="116">
        <f>+SUM(F32:I32,K32)</f>
        <v>60125</v>
      </c>
      <c r="F32" s="116">
        <v>0</v>
      </c>
      <c r="G32" s="116">
        <v>0</v>
      </c>
      <c r="H32" s="116">
        <v>0</v>
      </c>
      <c r="I32" s="116">
        <v>60125</v>
      </c>
      <c r="J32" s="116">
        <v>622358</v>
      </c>
      <c r="K32" s="116">
        <v>0</v>
      </c>
      <c r="L32" s="116">
        <v>77199</v>
      </c>
      <c r="M32" s="116">
        <f>SUM(N32,+U32)</f>
        <v>0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f>+SUM(D32,M32)</f>
        <v>137324</v>
      </c>
      <c r="W32" s="116">
        <f>+SUM(E32,N32)</f>
        <v>60125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60125</v>
      </c>
      <c r="AB32" s="116">
        <f>+SUM(J32,S32)</f>
        <v>622358</v>
      </c>
      <c r="AC32" s="116">
        <f>+SUM(K32,T32)</f>
        <v>0</v>
      </c>
      <c r="AD32" s="116">
        <f>+SUM(L32,U32)</f>
        <v>77199</v>
      </c>
      <c r="AE32" s="206" t="s">
        <v>325</v>
      </c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32">
    <sortCondition ref="A8:A32"/>
    <sortCondition ref="B8:B32"/>
    <sortCondition ref="C8:C32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31" man="1"/>
    <brk id="21" min="1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福井県</v>
      </c>
      <c r="B7" s="132" t="str">
        <f>'廃棄物事業経費（市町村）'!B7</f>
        <v>18000</v>
      </c>
      <c r="C7" s="131" t="s">
        <v>274</v>
      </c>
      <c r="D7" s="133">
        <f>+SUM(E7,J7)</f>
        <v>8248655</v>
      </c>
      <c r="E7" s="133">
        <f>+SUM(F7:I7)</f>
        <v>8248655</v>
      </c>
      <c r="F7" s="133">
        <f t="shared" ref="F7:K7" si="0">SUM(F$8:F$257)</f>
        <v>30602</v>
      </c>
      <c r="G7" s="133">
        <f t="shared" si="0"/>
        <v>7848450</v>
      </c>
      <c r="H7" s="133">
        <f t="shared" si="0"/>
        <v>363081</v>
      </c>
      <c r="I7" s="133">
        <f t="shared" si="0"/>
        <v>6522</v>
      </c>
      <c r="J7" s="133">
        <f t="shared" si="0"/>
        <v>0</v>
      </c>
      <c r="K7" s="133">
        <f t="shared" si="0"/>
        <v>1944052</v>
      </c>
      <c r="L7" s="133">
        <f>+SUM(M7,R7,V7,W7,AC7)</f>
        <v>10182221</v>
      </c>
      <c r="M7" s="133">
        <f>+SUM(N7:Q7)</f>
        <v>1100318</v>
      </c>
      <c r="N7" s="133">
        <f>SUM(N$8:N$257)</f>
        <v>498503</v>
      </c>
      <c r="O7" s="133">
        <f>SUM(O$8:O$257)</f>
        <v>313545</v>
      </c>
      <c r="P7" s="133">
        <f>SUM(P$8:P$257)</f>
        <v>288270</v>
      </c>
      <c r="Q7" s="133">
        <f>SUM(Q$8:Q$257)</f>
        <v>0</v>
      </c>
      <c r="R7" s="133">
        <f>+SUM(S7:U7)</f>
        <v>1845656</v>
      </c>
      <c r="S7" s="133">
        <f>SUM(S$8:S$257)</f>
        <v>267256</v>
      </c>
      <c r="T7" s="133">
        <f>SUM(T$8:T$257)</f>
        <v>1446688</v>
      </c>
      <c r="U7" s="133">
        <f>SUM(U$8:U$257)</f>
        <v>131712</v>
      </c>
      <c r="V7" s="133">
        <f>SUM(V$8:V$257)</f>
        <v>0</v>
      </c>
      <c r="W7" s="133">
        <f>+SUM(X7:AA7)</f>
        <v>7229260</v>
      </c>
      <c r="X7" s="133">
        <f t="shared" ref="X7:AD7" si="1">SUM(X$8:X$257)</f>
        <v>2705889</v>
      </c>
      <c r="Y7" s="133">
        <f t="shared" si="1"/>
        <v>3797084</v>
      </c>
      <c r="Z7" s="133">
        <f t="shared" si="1"/>
        <v>629714</v>
      </c>
      <c r="AA7" s="133">
        <f t="shared" si="1"/>
        <v>96573</v>
      </c>
      <c r="AB7" s="133">
        <f t="shared" si="1"/>
        <v>4565193</v>
      </c>
      <c r="AC7" s="133">
        <f t="shared" si="1"/>
        <v>6987</v>
      </c>
      <c r="AD7" s="133">
        <f t="shared" si="1"/>
        <v>613201</v>
      </c>
      <c r="AE7" s="133">
        <f>+SUM(D7,L7,AD7)</f>
        <v>19044077</v>
      </c>
      <c r="AF7" s="133">
        <f>+SUM(AG7,AL7)</f>
        <v>100417</v>
      </c>
      <c r="AG7" s="133">
        <f>+SUM(AH7:AK7)</f>
        <v>100417</v>
      </c>
      <c r="AH7" s="133">
        <f t="shared" ref="AH7:AM7" si="2">SUM(AH$8:AH$257)</f>
        <v>0</v>
      </c>
      <c r="AI7" s="133">
        <f t="shared" si="2"/>
        <v>100417</v>
      </c>
      <c r="AJ7" s="133">
        <f t="shared" si="2"/>
        <v>0</v>
      </c>
      <c r="AK7" s="133">
        <f t="shared" si="2"/>
        <v>0</v>
      </c>
      <c r="AL7" s="133">
        <f t="shared" si="2"/>
        <v>0</v>
      </c>
      <c r="AM7" s="133">
        <f t="shared" si="2"/>
        <v>0</v>
      </c>
      <c r="AN7" s="133">
        <f>+SUM(AO7,AT7,AX7,AY7,BE7)</f>
        <v>793858</v>
      </c>
      <c r="AO7" s="133">
        <f>+SUM(AP7:AS7)</f>
        <v>96288</v>
      </c>
      <c r="AP7" s="133">
        <f>SUM(AP$8:AP$257)</f>
        <v>66560</v>
      </c>
      <c r="AQ7" s="133">
        <f>SUM(AQ$8:AQ$257)</f>
        <v>15310</v>
      </c>
      <c r="AR7" s="133">
        <f>SUM(AR$8:AR$257)</f>
        <v>14418</v>
      </c>
      <c r="AS7" s="133">
        <f>SUM(AS$8:AS$257)</f>
        <v>0</v>
      </c>
      <c r="AT7" s="133">
        <f>+SUM(AU7:AW7)</f>
        <v>341913</v>
      </c>
      <c r="AU7" s="133">
        <f>SUM(AU$8:AU$257)</f>
        <v>0</v>
      </c>
      <c r="AV7" s="133">
        <f>SUM(AV$8:AV$257)</f>
        <v>341894</v>
      </c>
      <c r="AW7" s="133">
        <f>SUM(AW$8:AW$257)</f>
        <v>19</v>
      </c>
      <c r="AX7" s="133">
        <f>SUM(AX$8:AX$257)</f>
        <v>0</v>
      </c>
      <c r="AY7" s="133">
        <f>+SUM(AZ7:BC7)</f>
        <v>355587</v>
      </c>
      <c r="AZ7" s="133">
        <f t="shared" ref="AZ7:BF7" si="3">SUM(AZ$8:AZ$257)</f>
        <v>2977</v>
      </c>
      <c r="BA7" s="133">
        <f t="shared" si="3"/>
        <v>318010</v>
      </c>
      <c r="BB7" s="133">
        <f t="shared" si="3"/>
        <v>22435</v>
      </c>
      <c r="BC7" s="133">
        <f t="shared" si="3"/>
        <v>12165</v>
      </c>
      <c r="BD7" s="133">
        <f t="shared" si="3"/>
        <v>447286</v>
      </c>
      <c r="BE7" s="133">
        <f t="shared" si="3"/>
        <v>70</v>
      </c>
      <c r="BF7" s="133">
        <f t="shared" si="3"/>
        <v>137733</v>
      </c>
      <c r="BG7" s="133">
        <f>+SUM(BF7,AN7,AF7)</f>
        <v>1032008</v>
      </c>
      <c r="BH7" s="133">
        <f t="shared" ref="BH7:CI7" si="4">SUM(D7,AF7)</f>
        <v>8349072</v>
      </c>
      <c r="BI7" s="133">
        <f>SUM(E7,AG7)</f>
        <v>8349072</v>
      </c>
      <c r="BJ7" s="133">
        <f t="shared" si="4"/>
        <v>30602</v>
      </c>
      <c r="BK7" s="133">
        <f t="shared" si="4"/>
        <v>7948867</v>
      </c>
      <c r="BL7" s="133">
        <f t="shared" si="4"/>
        <v>363081</v>
      </c>
      <c r="BM7" s="133">
        <f t="shared" si="4"/>
        <v>6522</v>
      </c>
      <c r="BN7" s="133">
        <f t="shared" si="4"/>
        <v>0</v>
      </c>
      <c r="BO7" s="133">
        <f t="shared" si="4"/>
        <v>1944052</v>
      </c>
      <c r="BP7" s="133">
        <f t="shared" si="4"/>
        <v>10976079</v>
      </c>
      <c r="BQ7" s="133">
        <f t="shared" si="4"/>
        <v>1196606</v>
      </c>
      <c r="BR7" s="133">
        <f t="shared" si="4"/>
        <v>565063</v>
      </c>
      <c r="BS7" s="133">
        <f t="shared" si="4"/>
        <v>328855</v>
      </c>
      <c r="BT7" s="133">
        <f t="shared" si="4"/>
        <v>302688</v>
      </c>
      <c r="BU7" s="133">
        <f t="shared" si="4"/>
        <v>0</v>
      </c>
      <c r="BV7" s="133">
        <f t="shared" si="4"/>
        <v>2187569</v>
      </c>
      <c r="BW7" s="133">
        <f t="shared" si="4"/>
        <v>267256</v>
      </c>
      <c r="BX7" s="133">
        <f t="shared" si="4"/>
        <v>1788582</v>
      </c>
      <c r="BY7" s="133">
        <f t="shared" si="4"/>
        <v>131731</v>
      </c>
      <c r="BZ7" s="133">
        <f t="shared" si="4"/>
        <v>0</v>
      </c>
      <c r="CA7" s="133">
        <f t="shared" si="4"/>
        <v>7584847</v>
      </c>
      <c r="CB7" s="133">
        <f t="shared" si="4"/>
        <v>2708866</v>
      </c>
      <c r="CC7" s="133">
        <f t="shared" si="4"/>
        <v>4115094</v>
      </c>
      <c r="CD7" s="133">
        <f t="shared" si="4"/>
        <v>652149</v>
      </c>
      <c r="CE7" s="133">
        <f t="shared" si="4"/>
        <v>108738</v>
      </c>
      <c r="CF7" s="133">
        <f t="shared" si="4"/>
        <v>5012479</v>
      </c>
      <c r="CG7" s="133">
        <f t="shared" si="4"/>
        <v>7057</v>
      </c>
      <c r="CH7" s="133">
        <f t="shared" si="4"/>
        <v>750934</v>
      </c>
      <c r="CI7" s="133">
        <f t="shared" si="4"/>
        <v>20076085</v>
      </c>
    </row>
    <row r="8" spans="1:87" ht="13.5" customHeight="1" x14ac:dyDescent="0.15">
      <c r="A8" s="114" t="s">
        <v>20</v>
      </c>
      <c r="B8" s="115" t="s">
        <v>323</v>
      </c>
      <c r="C8" s="114" t="s">
        <v>324</v>
      </c>
      <c r="D8" s="116">
        <f>+SUM(E8,J8)</f>
        <v>4916078</v>
      </c>
      <c r="E8" s="116">
        <f>+SUM(F8:I8)</f>
        <v>4916078</v>
      </c>
      <c r="F8" s="116">
        <v>0</v>
      </c>
      <c r="G8" s="116">
        <v>4916078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2201823</v>
      </c>
      <c r="M8" s="116">
        <f>+SUM(N8:Q8)</f>
        <v>737067</v>
      </c>
      <c r="N8" s="116">
        <v>162534</v>
      </c>
      <c r="O8" s="116">
        <v>286263</v>
      </c>
      <c r="P8" s="116">
        <v>288270</v>
      </c>
      <c r="Q8" s="116">
        <v>0</v>
      </c>
      <c r="R8" s="116">
        <f>+SUM(S8:U8)</f>
        <v>191325</v>
      </c>
      <c r="S8" s="116">
        <v>33500</v>
      </c>
      <c r="T8" s="116">
        <v>157825</v>
      </c>
      <c r="U8" s="116">
        <v>0</v>
      </c>
      <c r="V8" s="116">
        <v>0</v>
      </c>
      <c r="W8" s="116">
        <f>+SUM(X8:AA8)</f>
        <v>1272641</v>
      </c>
      <c r="X8" s="116">
        <v>669302</v>
      </c>
      <c r="Y8" s="116">
        <v>405366</v>
      </c>
      <c r="Z8" s="116">
        <v>197973</v>
      </c>
      <c r="AA8" s="116">
        <v>0</v>
      </c>
      <c r="AB8" s="116">
        <v>444275</v>
      </c>
      <c r="AC8" s="116">
        <v>790</v>
      </c>
      <c r="AD8" s="116">
        <v>54163</v>
      </c>
      <c r="AE8" s="116">
        <f>+SUM(D8,L8,AD8)</f>
        <v>7172064</v>
      </c>
      <c r="AF8" s="116">
        <f>+SUM(AG8,AL8)</f>
        <v>24194</v>
      </c>
      <c r="AG8" s="116">
        <f>+SUM(AH8:AK8)</f>
        <v>24194</v>
      </c>
      <c r="AH8" s="116">
        <v>0</v>
      </c>
      <c r="AI8" s="116">
        <v>24194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46321</v>
      </c>
      <c r="AO8" s="116">
        <f>+SUM(AP8:AS8)</f>
        <v>0</v>
      </c>
      <c r="AP8" s="116">
        <v>0</v>
      </c>
      <c r="AQ8" s="116">
        <v>0</v>
      </c>
      <c r="AR8" s="116">
        <v>0</v>
      </c>
      <c r="AS8" s="116">
        <v>0</v>
      </c>
      <c r="AT8" s="116">
        <f>+SUM(AU8:AW8)</f>
        <v>5371</v>
      </c>
      <c r="AU8" s="116">
        <v>0</v>
      </c>
      <c r="AV8" s="116">
        <v>5371</v>
      </c>
      <c r="AW8" s="116">
        <v>0</v>
      </c>
      <c r="AX8" s="116">
        <v>0</v>
      </c>
      <c r="AY8" s="116">
        <f>+SUM(AZ8:BC8)</f>
        <v>40950</v>
      </c>
      <c r="AZ8" s="116">
        <v>0</v>
      </c>
      <c r="BA8" s="116">
        <v>40950</v>
      </c>
      <c r="BB8" s="116">
        <v>0</v>
      </c>
      <c r="BC8" s="116">
        <v>0</v>
      </c>
      <c r="BD8" s="116">
        <v>0</v>
      </c>
      <c r="BE8" s="116">
        <v>0</v>
      </c>
      <c r="BF8" s="116">
        <v>0</v>
      </c>
      <c r="BG8" s="116">
        <f>+SUM(BF8,AN8,AF8)</f>
        <v>70515</v>
      </c>
      <c r="BH8" s="116">
        <f>SUM(D8,AF8)</f>
        <v>4940272</v>
      </c>
      <c r="BI8" s="116">
        <f>SUM(E8,AG8)</f>
        <v>4940272</v>
      </c>
      <c r="BJ8" s="116">
        <f>SUM(F8,AH8)</f>
        <v>0</v>
      </c>
      <c r="BK8" s="116">
        <f>SUM(G8,AI8)</f>
        <v>4940272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2248144</v>
      </c>
      <c r="BQ8" s="116">
        <f>SUM(M8,AO8)</f>
        <v>737067</v>
      </c>
      <c r="BR8" s="116">
        <f>SUM(N8,AP8)</f>
        <v>162534</v>
      </c>
      <c r="BS8" s="116">
        <f>SUM(O8,AQ8)</f>
        <v>286263</v>
      </c>
      <c r="BT8" s="116">
        <f>SUM(P8,AR8)</f>
        <v>288270</v>
      </c>
      <c r="BU8" s="116">
        <f>SUM(Q8,AS8)</f>
        <v>0</v>
      </c>
      <c r="BV8" s="116">
        <f>SUM(R8,AT8)</f>
        <v>196696</v>
      </c>
      <c r="BW8" s="116">
        <f>SUM(S8,AU8)</f>
        <v>33500</v>
      </c>
      <c r="BX8" s="116">
        <f>SUM(T8,AV8)</f>
        <v>163196</v>
      </c>
      <c r="BY8" s="116">
        <f>SUM(U8,AW8)</f>
        <v>0</v>
      </c>
      <c r="BZ8" s="116">
        <f>SUM(V8,AX8)</f>
        <v>0</v>
      </c>
      <c r="CA8" s="116">
        <f>SUM(W8,AY8)</f>
        <v>1313591</v>
      </c>
      <c r="CB8" s="116">
        <f>SUM(X8,AZ8)</f>
        <v>669302</v>
      </c>
      <c r="CC8" s="116">
        <f>SUM(Y8,BA8)</f>
        <v>446316</v>
      </c>
      <c r="CD8" s="116">
        <f>SUM(Z8,BB8)</f>
        <v>197973</v>
      </c>
      <c r="CE8" s="116">
        <f>SUM(AA8,BC8)</f>
        <v>0</v>
      </c>
      <c r="CF8" s="116">
        <f>SUM(AB8,BD8)</f>
        <v>444275</v>
      </c>
      <c r="CG8" s="116">
        <f>SUM(AC8,BE8)</f>
        <v>790</v>
      </c>
      <c r="CH8" s="116">
        <f>SUM(AD8,BF8)</f>
        <v>54163</v>
      </c>
      <c r="CI8" s="116">
        <f>SUM(AE8,BG8)</f>
        <v>7242579</v>
      </c>
    </row>
    <row r="9" spans="1:87" ht="13.5" customHeight="1" x14ac:dyDescent="0.15">
      <c r="A9" s="114" t="s">
        <v>20</v>
      </c>
      <c r="B9" s="115" t="s">
        <v>330</v>
      </c>
      <c r="C9" s="114" t="s">
        <v>331</v>
      </c>
      <c r="D9" s="116">
        <f>+SUM(E9,J9)</f>
        <v>29425</v>
      </c>
      <c r="E9" s="116">
        <f>+SUM(F9:I9)</f>
        <v>29425</v>
      </c>
      <c r="F9" s="116">
        <v>29425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813738</v>
      </c>
      <c r="M9" s="116">
        <f>+SUM(N9:Q9)</f>
        <v>74559</v>
      </c>
      <c r="N9" s="116">
        <v>74559</v>
      </c>
      <c r="O9" s="116">
        <v>0</v>
      </c>
      <c r="P9" s="116">
        <v>0</v>
      </c>
      <c r="Q9" s="116">
        <v>0</v>
      </c>
      <c r="R9" s="116">
        <f>+SUM(S9:U9)</f>
        <v>303266</v>
      </c>
      <c r="S9" s="116">
        <v>0</v>
      </c>
      <c r="T9" s="116">
        <v>276346</v>
      </c>
      <c r="U9" s="116">
        <v>26920</v>
      </c>
      <c r="V9" s="116">
        <v>0</v>
      </c>
      <c r="W9" s="116">
        <f>+SUM(X9:AA9)</f>
        <v>435913</v>
      </c>
      <c r="X9" s="116">
        <v>143583</v>
      </c>
      <c r="Y9" s="116">
        <v>273511</v>
      </c>
      <c r="Z9" s="116">
        <v>18819</v>
      </c>
      <c r="AA9" s="116">
        <v>0</v>
      </c>
      <c r="AB9" s="116">
        <v>0</v>
      </c>
      <c r="AC9" s="116">
        <v>0</v>
      </c>
      <c r="AD9" s="116">
        <v>5873</v>
      </c>
      <c r="AE9" s="116">
        <f>+SUM(D9,L9,AD9)</f>
        <v>849036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91604</v>
      </c>
      <c r="AO9" s="116">
        <f>+SUM(AP9:AS9)</f>
        <v>29181</v>
      </c>
      <c r="AP9" s="116">
        <v>13871</v>
      </c>
      <c r="AQ9" s="116">
        <v>15310</v>
      </c>
      <c r="AR9" s="116">
        <v>0</v>
      </c>
      <c r="AS9" s="116">
        <v>0</v>
      </c>
      <c r="AT9" s="116">
        <f>+SUM(AU9:AW9)</f>
        <v>62423</v>
      </c>
      <c r="AU9" s="116">
        <v>0</v>
      </c>
      <c r="AV9" s="116">
        <v>62423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91604</v>
      </c>
      <c r="BH9" s="116">
        <f>SUM(D9,AF9)</f>
        <v>29425</v>
      </c>
      <c r="BI9" s="116">
        <f>SUM(E9,AG9)</f>
        <v>29425</v>
      </c>
      <c r="BJ9" s="116">
        <f>SUM(F9,AH9)</f>
        <v>29425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905342</v>
      </c>
      <c r="BQ9" s="116">
        <f>SUM(M9,AO9)</f>
        <v>103740</v>
      </c>
      <c r="BR9" s="116">
        <f>SUM(N9,AP9)</f>
        <v>88430</v>
      </c>
      <c r="BS9" s="116">
        <f>SUM(O9,AQ9)</f>
        <v>15310</v>
      </c>
      <c r="BT9" s="116">
        <f>SUM(P9,AR9)</f>
        <v>0</v>
      </c>
      <c r="BU9" s="116">
        <f>SUM(Q9,AS9)</f>
        <v>0</v>
      </c>
      <c r="BV9" s="116">
        <f>SUM(R9,AT9)</f>
        <v>365689</v>
      </c>
      <c r="BW9" s="116">
        <f>SUM(S9,AU9)</f>
        <v>0</v>
      </c>
      <c r="BX9" s="116">
        <f>SUM(T9,AV9)</f>
        <v>338769</v>
      </c>
      <c r="BY9" s="116">
        <f>SUM(U9,AW9)</f>
        <v>26920</v>
      </c>
      <c r="BZ9" s="116">
        <f>SUM(V9,AX9)</f>
        <v>0</v>
      </c>
      <c r="CA9" s="116">
        <f>SUM(W9,AY9)</f>
        <v>435913</v>
      </c>
      <c r="CB9" s="116">
        <f>SUM(X9,AZ9)</f>
        <v>143583</v>
      </c>
      <c r="CC9" s="116">
        <f>SUM(Y9,BA9)</f>
        <v>273511</v>
      </c>
      <c r="CD9" s="116">
        <f>SUM(Z9,BB9)</f>
        <v>18819</v>
      </c>
      <c r="CE9" s="116">
        <f>SUM(AA9,BC9)</f>
        <v>0</v>
      </c>
      <c r="CF9" s="116">
        <f>SUM(AB9,BD9)</f>
        <v>0</v>
      </c>
      <c r="CG9" s="116">
        <f>SUM(AC9,BE9)</f>
        <v>0</v>
      </c>
      <c r="CH9" s="116">
        <f>SUM(AD9,BF9)</f>
        <v>5873</v>
      </c>
      <c r="CI9" s="116">
        <f>SUM(AE9,BG9)</f>
        <v>940640</v>
      </c>
    </row>
    <row r="10" spans="1:87" ht="13.5" customHeight="1" x14ac:dyDescent="0.15">
      <c r="A10" s="114" t="s">
        <v>20</v>
      </c>
      <c r="B10" s="115" t="s">
        <v>332</v>
      </c>
      <c r="C10" s="114" t="s">
        <v>333</v>
      </c>
      <c r="D10" s="116">
        <f>+SUM(E10,J10)</f>
        <v>4675</v>
      </c>
      <c r="E10" s="116">
        <f>+SUM(F10:I10)</f>
        <v>4675</v>
      </c>
      <c r="F10" s="116">
        <v>0</v>
      </c>
      <c r="G10" s="116">
        <v>0</v>
      </c>
      <c r="H10" s="116">
        <v>4675</v>
      </c>
      <c r="I10" s="116">
        <v>0</v>
      </c>
      <c r="J10" s="116">
        <v>0</v>
      </c>
      <c r="K10" s="116">
        <v>0</v>
      </c>
      <c r="L10" s="116">
        <f>+SUM(M10,R10,V10,W10,AC10)</f>
        <v>358861</v>
      </c>
      <c r="M10" s="116">
        <f>+SUM(N10:Q10)</f>
        <v>15255</v>
      </c>
      <c r="N10" s="116">
        <v>15255</v>
      </c>
      <c r="O10" s="116">
        <v>0</v>
      </c>
      <c r="P10" s="116">
        <v>0</v>
      </c>
      <c r="Q10" s="116">
        <v>0</v>
      </c>
      <c r="R10" s="116">
        <f>+SUM(S10:U10)</f>
        <v>6786</v>
      </c>
      <c r="S10" s="116">
        <v>1125</v>
      </c>
      <c r="T10" s="116">
        <v>5661</v>
      </c>
      <c r="U10" s="116">
        <v>0</v>
      </c>
      <c r="V10" s="116">
        <v>0</v>
      </c>
      <c r="W10" s="116">
        <f>+SUM(X10:AA10)</f>
        <v>336820</v>
      </c>
      <c r="X10" s="116">
        <v>174707</v>
      </c>
      <c r="Y10" s="116">
        <v>159670</v>
      </c>
      <c r="Z10" s="116">
        <v>1286</v>
      </c>
      <c r="AA10" s="116">
        <v>1157</v>
      </c>
      <c r="AB10" s="116">
        <v>263797</v>
      </c>
      <c r="AC10" s="116">
        <v>0</v>
      </c>
      <c r="AD10" s="116">
        <v>2361</v>
      </c>
      <c r="AE10" s="116">
        <f>+SUM(D10,L10,AD10)</f>
        <v>365897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90026</v>
      </c>
      <c r="AO10" s="116">
        <f>+SUM(AP10:AS10)</f>
        <v>11394</v>
      </c>
      <c r="AP10" s="116">
        <v>11394</v>
      </c>
      <c r="AQ10" s="116">
        <v>0</v>
      </c>
      <c r="AR10" s="116">
        <v>0</v>
      </c>
      <c r="AS10" s="116">
        <v>0</v>
      </c>
      <c r="AT10" s="116">
        <f>+SUM(AU10:AW10)</f>
        <v>37666</v>
      </c>
      <c r="AU10" s="116">
        <v>0</v>
      </c>
      <c r="AV10" s="116">
        <v>37666</v>
      </c>
      <c r="AW10" s="116">
        <v>0</v>
      </c>
      <c r="AX10" s="116">
        <v>0</v>
      </c>
      <c r="AY10" s="116">
        <f>+SUM(AZ10:BC10)</f>
        <v>40966</v>
      </c>
      <c r="AZ10" s="116">
        <v>0</v>
      </c>
      <c r="BA10" s="116">
        <v>40966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90026</v>
      </c>
      <c r="BH10" s="116">
        <f>SUM(D10,AF10)</f>
        <v>4675</v>
      </c>
      <c r="BI10" s="116">
        <f>SUM(E10,AG10)</f>
        <v>4675</v>
      </c>
      <c r="BJ10" s="116">
        <f>SUM(F10,AH10)</f>
        <v>0</v>
      </c>
      <c r="BK10" s="116">
        <f>SUM(G10,AI10)</f>
        <v>0</v>
      </c>
      <c r="BL10" s="116">
        <f>SUM(H10,AJ10)</f>
        <v>4675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448887</v>
      </c>
      <c r="BQ10" s="116">
        <f>SUM(M10,AO10)</f>
        <v>26649</v>
      </c>
      <c r="BR10" s="116">
        <f>SUM(N10,AP10)</f>
        <v>26649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44452</v>
      </c>
      <c r="BW10" s="116">
        <f>SUM(S10,AU10)</f>
        <v>1125</v>
      </c>
      <c r="BX10" s="116">
        <f>SUM(T10,AV10)</f>
        <v>43327</v>
      </c>
      <c r="BY10" s="116">
        <f>SUM(U10,AW10)</f>
        <v>0</v>
      </c>
      <c r="BZ10" s="116">
        <f>SUM(V10,AX10)</f>
        <v>0</v>
      </c>
      <c r="CA10" s="116">
        <f>SUM(W10,AY10)</f>
        <v>377786</v>
      </c>
      <c r="CB10" s="116">
        <f>SUM(X10,AZ10)</f>
        <v>174707</v>
      </c>
      <c r="CC10" s="116">
        <f>SUM(Y10,BA10)</f>
        <v>200636</v>
      </c>
      <c r="CD10" s="116">
        <f>SUM(Z10,BB10)</f>
        <v>1286</v>
      </c>
      <c r="CE10" s="116">
        <f>SUM(AA10,BC10)</f>
        <v>1157</v>
      </c>
      <c r="CF10" s="116">
        <f>SUM(AB10,BD10)</f>
        <v>263797</v>
      </c>
      <c r="CG10" s="116">
        <f>SUM(AC10,BE10)</f>
        <v>0</v>
      </c>
      <c r="CH10" s="116">
        <f>SUM(AD10,BF10)</f>
        <v>2361</v>
      </c>
      <c r="CI10" s="116">
        <f>SUM(AE10,BG10)</f>
        <v>455923</v>
      </c>
    </row>
    <row r="11" spans="1:87" ht="13.5" customHeight="1" x14ac:dyDescent="0.15">
      <c r="A11" s="114" t="s">
        <v>20</v>
      </c>
      <c r="B11" s="115" t="s">
        <v>336</v>
      </c>
      <c r="C11" s="114" t="s">
        <v>337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1141159</v>
      </c>
      <c r="L11" s="116">
        <f>+SUM(M11,R11,V11,W11,AC11)</f>
        <v>170118</v>
      </c>
      <c r="M11" s="116">
        <f>+SUM(N11:Q11)</f>
        <v>6660</v>
      </c>
      <c r="N11" s="116">
        <v>6660</v>
      </c>
      <c r="O11" s="116">
        <v>0</v>
      </c>
      <c r="P11" s="116">
        <v>0</v>
      </c>
      <c r="Q11" s="116">
        <v>0</v>
      </c>
      <c r="R11" s="116">
        <f>+SUM(S11:U11)</f>
        <v>7013</v>
      </c>
      <c r="S11" s="116">
        <v>2868</v>
      </c>
      <c r="T11" s="116">
        <v>1677</v>
      </c>
      <c r="U11" s="116">
        <v>2468</v>
      </c>
      <c r="V11" s="116">
        <v>0</v>
      </c>
      <c r="W11" s="116">
        <f>+SUM(X11:AA11)</f>
        <v>156445</v>
      </c>
      <c r="X11" s="116">
        <v>156407</v>
      </c>
      <c r="Y11" s="116">
        <v>38</v>
      </c>
      <c r="Z11" s="116">
        <v>0</v>
      </c>
      <c r="AA11" s="116">
        <v>0</v>
      </c>
      <c r="AB11" s="116">
        <v>464202</v>
      </c>
      <c r="AC11" s="116">
        <v>0</v>
      </c>
      <c r="AD11" s="116">
        <v>749</v>
      </c>
      <c r="AE11" s="116">
        <f>+SUM(D11,L11,AD11)</f>
        <v>170867</v>
      </c>
      <c r="AF11" s="116">
        <f>+SUM(AG11,AL11)</f>
        <v>18044</v>
      </c>
      <c r="AG11" s="116">
        <f>+SUM(AH11:AK11)</f>
        <v>18044</v>
      </c>
      <c r="AH11" s="116">
        <v>0</v>
      </c>
      <c r="AI11" s="116">
        <v>18044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89550</v>
      </c>
      <c r="AO11" s="116">
        <f>+SUM(AP11:AS11)</f>
        <v>22779</v>
      </c>
      <c r="AP11" s="116">
        <v>8361</v>
      </c>
      <c r="AQ11" s="116">
        <v>0</v>
      </c>
      <c r="AR11" s="116">
        <v>14418</v>
      </c>
      <c r="AS11" s="116">
        <v>0</v>
      </c>
      <c r="AT11" s="116">
        <f>+SUM(AU11:AW11)</f>
        <v>64997</v>
      </c>
      <c r="AU11" s="116">
        <v>0</v>
      </c>
      <c r="AV11" s="116">
        <v>64997</v>
      </c>
      <c r="AW11" s="116">
        <v>0</v>
      </c>
      <c r="AX11" s="116">
        <v>0</v>
      </c>
      <c r="AY11" s="116">
        <f>+SUM(AZ11:BC11)</f>
        <v>1774</v>
      </c>
      <c r="AZ11" s="116">
        <v>1774</v>
      </c>
      <c r="BA11" s="116">
        <v>0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107594</v>
      </c>
      <c r="BH11" s="116">
        <f>SUM(D11,AF11)</f>
        <v>18044</v>
      </c>
      <c r="BI11" s="116">
        <f>SUM(E11,AG11)</f>
        <v>18044</v>
      </c>
      <c r="BJ11" s="116">
        <f>SUM(F11,AH11)</f>
        <v>0</v>
      </c>
      <c r="BK11" s="116">
        <f>SUM(G11,AI11)</f>
        <v>18044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1141159</v>
      </c>
      <c r="BP11" s="116">
        <f>SUM(L11,AN11)</f>
        <v>259668</v>
      </c>
      <c r="BQ11" s="116">
        <f>SUM(M11,AO11)</f>
        <v>29439</v>
      </c>
      <c r="BR11" s="116">
        <f>SUM(N11,AP11)</f>
        <v>15021</v>
      </c>
      <c r="BS11" s="116">
        <f>SUM(O11,AQ11)</f>
        <v>0</v>
      </c>
      <c r="BT11" s="116">
        <f>SUM(P11,AR11)</f>
        <v>14418</v>
      </c>
      <c r="BU11" s="116">
        <f>SUM(Q11,AS11)</f>
        <v>0</v>
      </c>
      <c r="BV11" s="116">
        <f>SUM(R11,AT11)</f>
        <v>72010</v>
      </c>
      <c r="BW11" s="116">
        <f>SUM(S11,AU11)</f>
        <v>2868</v>
      </c>
      <c r="BX11" s="116">
        <f>SUM(T11,AV11)</f>
        <v>66674</v>
      </c>
      <c r="BY11" s="116">
        <f>SUM(U11,AW11)</f>
        <v>2468</v>
      </c>
      <c r="BZ11" s="116">
        <f>SUM(V11,AX11)</f>
        <v>0</v>
      </c>
      <c r="CA11" s="116">
        <f>SUM(W11,AY11)</f>
        <v>158219</v>
      </c>
      <c r="CB11" s="116">
        <f>SUM(X11,AZ11)</f>
        <v>158181</v>
      </c>
      <c r="CC11" s="116">
        <f>SUM(Y11,BA11)</f>
        <v>38</v>
      </c>
      <c r="CD11" s="116">
        <f>SUM(Z11,BB11)</f>
        <v>0</v>
      </c>
      <c r="CE11" s="116">
        <f>SUM(AA11,BC11)</f>
        <v>0</v>
      </c>
      <c r="CF11" s="116">
        <f>SUM(AB11,BD11)</f>
        <v>464202</v>
      </c>
      <c r="CG11" s="116">
        <f>SUM(AC11,BE11)</f>
        <v>0</v>
      </c>
      <c r="CH11" s="116">
        <f>SUM(AD11,BF11)</f>
        <v>749</v>
      </c>
      <c r="CI11" s="116">
        <f>SUM(AE11,BG11)</f>
        <v>278461</v>
      </c>
    </row>
    <row r="12" spans="1:87" ht="13.5" customHeight="1" x14ac:dyDescent="0.15">
      <c r="A12" s="114" t="s">
        <v>20</v>
      </c>
      <c r="B12" s="115" t="s">
        <v>340</v>
      </c>
      <c r="C12" s="114" t="s">
        <v>341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802893</v>
      </c>
      <c r="L12" s="116">
        <f>+SUM(M12,R12,V12,W12,AC12)</f>
        <v>96574</v>
      </c>
      <c r="M12" s="116">
        <f>+SUM(N12:Q12)</f>
        <v>26963</v>
      </c>
      <c r="N12" s="116">
        <v>26963</v>
      </c>
      <c r="O12" s="116">
        <v>0</v>
      </c>
      <c r="P12" s="116">
        <v>0</v>
      </c>
      <c r="Q12" s="116">
        <v>0</v>
      </c>
      <c r="R12" s="116">
        <f>+SUM(S12:U12)</f>
        <v>69611</v>
      </c>
      <c r="S12" s="116">
        <v>69611</v>
      </c>
      <c r="T12" s="116">
        <v>0</v>
      </c>
      <c r="U12" s="116">
        <v>0</v>
      </c>
      <c r="V12" s="116">
        <v>0</v>
      </c>
      <c r="W12" s="116">
        <f>+SUM(X12:AA12)</f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337228</v>
      </c>
      <c r="AC12" s="116">
        <v>0</v>
      </c>
      <c r="AD12" s="116">
        <v>0</v>
      </c>
      <c r="AE12" s="116">
        <f>+SUM(D12,L12,AD12)</f>
        <v>96574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2777</v>
      </c>
      <c r="AO12" s="116">
        <f>+SUM(AP12:AS12)</f>
        <v>2777</v>
      </c>
      <c r="AP12" s="116">
        <v>2777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23385</v>
      </c>
      <c r="BE12" s="116">
        <v>0</v>
      </c>
      <c r="BF12" s="116">
        <v>0</v>
      </c>
      <c r="BG12" s="116">
        <f>+SUM(BF12,AN12,AF12)</f>
        <v>2777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802893</v>
      </c>
      <c r="BP12" s="116">
        <f>SUM(L12,AN12)</f>
        <v>99351</v>
      </c>
      <c r="BQ12" s="116">
        <f>SUM(M12,AO12)</f>
        <v>29740</v>
      </c>
      <c r="BR12" s="116">
        <f>SUM(N12,AP12)</f>
        <v>29740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69611</v>
      </c>
      <c r="BW12" s="116">
        <f>SUM(S12,AU12)</f>
        <v>69611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0</v>
      </c>
      <c r="CB12" s="116">
        <f>SUM(X12,AZ12)</f>
        <v>0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360613</v>
      </c>
      <c r="CG12" s="116">
        <f>SUM(AC12,BE12)</f>
        <v>0</v>
      </c>
      <c r="CH12" s="116">
        <f>SUM(AD12,BF12)</f>
        <v>0</v>
      </c>
      <c r="CI12" s="116">
        <f>SUM(AE12,BG12)</f>
        <v>99351</v>
      </c>
    </row>
    <row r="13" spans="1:87" ht="13.5" customHeight="1" x14ac:dyDescent="0.15">
      <c r="A13" s="114" t="s">
        <v>20</v>
      </c>
      <c r="B13" s="115" t="s">
        <v>344</v>
      </c>
      <c r="C13" s="114" t="s">
        <v>345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302501</v>
      </c>
      <c r="M13" s="116">
        <f>+SUM(N13:Q13)</f>
        <v>24475</v>
      </c>
      <c r="N13" s="116">
        <v>24475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278026</v>
      </c>
      <c r="X13" s="116">
        <v>229958</v>
      </c>
      <c r="Y13" s="116">
        <v>48068</v>
      </c>
      <c r="Z13" s="116">
        <v>0</v>
      </c>
      <c r="AA13" s="116">
        <v>0</v>
      </c>
      <c r="AB13" s="116">
        <v>436989</v>
      </c>
      <c r="AC13" s="116">
        <v>0</v>
      </c>
      <c r="AD13" s="116">
        <v>0</v>
      </c>
      <c r="AE13" s="116">
        <f>+SUM(D13,L13,AD13)</f>
        <v>302501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105157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302501</v>
      </c>
      <c r="BQ13" s="116">
        <f>SUM(M13,AO13)</f>
        <v>24475</v>
      </c>
      <c r="BR13" s="116">
        <f>SUM(N13,AP13)</f>
        <v>24475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278026</v>
      </c>
      <c r="CB13" s="116">
        <f>SUM(X13,AZ13)</f>
        <v>229958</v>
      </c>
      <c r="CC13" s="116">
        <f>SUM(Y13,BA13)</f>
        <v>48068</v>
      </c>
      <c r="CD13" s="116">
        <f>SUM(Z13,BB13)</f>
        <v>0</v>
      </c>
      <c r="CE13" s="116">
        <f>SUM(AA13,BC13)</f>
        <v>0</v>
      </c>
      <c r="CF13" s="116">
        <f>SUM(AB13,BD13)</f>
        <v>542146</v>
      </c>
      <c r="CG13" s="116">
        <f>SUM(AC13,BE13)</f>
        <v>0</v>
      </c>
      <c r="CH13" s="116">
        <f>SUM(AD13,BF13)</f>
        <v>0</v>
      </c>
      <c r="CI13" s="116">
        <f>SUM(AE13,BG13)</f>
        <v>302501</v>
      </c>
    </row>
    <row r="14" spans="1:87" ht="13.5" customHeight="1" x14ac:dyDescent="0.15">
      <c r="A14" s="114" t="s">
        <v>20</v>
      </c>
      <c r="B14" s="115" t="s">
        <v>346</v>
      </c>
      <c r="C14" s="114" t="s">
        <v>347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147969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147534</v>
      </c>
      <c r="S14" s="116">
        <v>147534</v>
      </c>
      <c r="T14" s="116">
        <v>0</v>
      </c>
      <c r="U14" s="116">
        <v>0</v>
      </c>
      <c r="V14" s="116">
        <v>0</v>
      </c>
      <c r="W14" s="116">
        <f>+SUM(X14:AA14)</f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199089</v>
      </c>
      <c r="AC14" s="116">
        <v>435</v>
      </c>
      <c r="AD14" s="116">
        <v>0</v>
      </c>
      <c r="AE14" s="116">
        <f>+SUM(D14,L14,AD14)</f>
        <v>147969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47737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147969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147534</v>
      </c>
      <c r="BW14" s="116">
        <f>SUM(S14,AU14)</f>
        <v>147534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0</v>
      </c>
      <c r="CB14" s="116">
        <f>SUM(X14,AZ14)</f>
        <v>0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246826</v>
      </c>
      <c r="CG14" s="116">
        <f>SUM(AC14,BE14)</f>
        <v>435</v>
      </c>
      <c r="CH14" s="116">
        <f>SUM(AD14,BF14)</f>
        <v>0</v>
      </c>
      <c r="CI14" s="116">
        <f>SUM(AE14,BG14)</f>
        <v>147969</v>
      </c>
    </row>
    <row r="15" spans="1:87" ht="13.5" customHeight="1" x14ac:dyDescent="0.15">
      <c r="A15" s="114" t="s">
        <v>20</v>
      </c>
      <c r="B15" s="115" t="s">
        <v>351</v>
      </c>
      <c r="C15" s="114" t="s">
        <v>352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0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f>+SUM(X15:AA15)</f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835349</v>
      </c>
      <c r="AC15" s="116">
        <v>0</v>
      </c>
      <c r="AD15" s="116">
        <v>0</v>
      </c>
      <c r="AE15" s="116">
        <f>+SUM(D15,L15,AD15)</f>
        <v>0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59628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0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0</v>
      </c>
      <c r="BW15" s="116">
        <f>SUM(S15,AU15)</f>
        <v>0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0</v>
      </c>
      <c r="CB15" s="116">
        <f>SUM(X15,AZ15)</f>
        <v>0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894977</v>
      </c>
      <c r="CG15" s="116">
        <f>SUM(AC15,BE15)</f>
        <v>0</v>
      </c>
      <c r="CH15" s="116">
        <f>SUM(AD15,BF15)</f>
        <v>0</v>
      </c>
      <c r="CI15" s="116">
        <f>SUM(AE15,BG15)</f>
        <v>0</v>
      </c>
    </row>
    <row r="16" spans="1:87" ht="13.5" customHeight="1" x14ac:dyDescent="0.15">
      <c r="A16" s="114" t="s">
        <v>20</v>
      </c>
      <c r="B16" s="115" t="s">
        <v>355</v>
      </c>
      <c r="C16" s="114" t="s">
        <v>356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358871</v>
      </c>
      <c r="M16" s="116">
        <f>+SUM(N16:Q16)</f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358871</v>
      </c>
      <c r="X16" s="116">
        <v>273883</v>
      </c>
      <c r="Y16" s="116">
        <v>13044</v>
      </c>
      <c r="Z16" s="116">
        <v>0</v>
      </c>
      <c r="AA16" s="116">
        <v>71944</v>
      </c>
      <c r="AB16" s="116">
        <v>586618</v>
      </c>
      <c r="AC16" s="116">
        <v>0</v>
      </c>
      <c r="AD16" s="116">
        <v>0</v>
      </c>
      <c r="AE16" s="116">
        <f>+SUM(D16,L16,AD16)</f>
        <v>358871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0</v>
      </c>
      <c r="AO16" s="116">
        <f>+SUM(AP16:AS16)</f>
        <v>0</v>
      </c>
      <c r="AP16" s="116">
        <v>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111989</v>
      </c>
      <c r="BE16" s="116">
        <v>0</v>
      </c>
      <c r="BF16" s="116">
        <v>0</v>
      </c>
      <c r="BG16" s="116">
        <f>+SUM(BF16,AN16,AF16)</f>
        <v>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358871</v>
      </c>
      <c r="BQ16" s="116">
        <f>SUM(M16,AO16)</f>
        <v>0</v>
      </c>
      <c r="BR16" s="116">
        <f>SUM(N16,AP16)</f>
        <v>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358871</v>
      </c>
      <c r="CB16" s="116">
        <f>SUM(X16,AZ16)</f>
        <v>273883</v>
      </c>
      <c r="CC16" s="116">
        <f>SUM(Y16,BA16)</f>
        <v>13044</v>
      </c>
      <c r="CD16" s="116">
        <f>SUM(Z16,BB16)</f>
        <v>0</v>
      </c>
      <c r="CE16" s="116">
        <f>SUM(AA16,BC16)</f>
        <v>71944</v>
      </c>
      <c r="CF16" s="116">
        <f>SUM(AB16,BD16)</f>
        <v>698607</v>
      </c>
      <c r="CG16" s="116">
        <f>SUM(AC16,BE16)</f>
        <v>0</v>
      </c>
      <c r="CH16" s="116">
        <f>SUM(AD16,BF16)</f>
        <v>0</v>
      </c>
      <c r="CI16" s="116">
        <f>SUM(AE16,BG16)</f>
        <v>358871</v>
      </c>
    </row>
    <row r="17" spans="1:87" ht="13.5" customHeight="1" x14ac:dyDescent="0.15">
      <c r="A17" s="114" t="s">
        <v>20</v>
      </c>
      <c r="B17" s="115" t="s">
        <v>357</v>
      </c>
      <c r="C17" s="114" t="s">
        <v>358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97970</v>
      </c>
      <c r="M17" s="116">
        <f>+SUM(N17:Q17)</f>
        <v>4398</v>
      </c>
      <c r="N17" s="116">
        <v>4398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93572</v>
      </c>
      <c r="X17" s="116">
        <v>86595</v>
      </c>
      <c r="Y17" s="116">
        <v>6977</v>
      </c>
      <c r="Z17" s="116">
        <v>0</v>
      </c>
      <c r="AA17" s="116">
        <v>0</v>
      </c>
      <c r="AB17" s="116">
        <v>127458</v>
      </c>
      <c r="AC17" s="116">
        <v>0</v>
      </c>
      <c r="AD17" s="116">
        <v>3442</v>
      </c>
      <c r="AE17" s="116">
        <f>+SUM(D17,L17,AD17)</f>
        <v>101412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3686</v>
      </c>
      <c r="AO17" s="116">
        <f>+SUM(AP17:AS17)</f>
        <v>3686</v>
      </c>
      <c r="AP17" s="116">
        <v>3686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8665</v>
      </c>
      <c r="BE17" s="116">
        <v>0</v>
      </c>
      <c r="BF17" s="116">
        <v>0</v>
      </c>
      <c r="BG17" s="116">
        <f>+SUM(BF17,AN17,AF17)</f>
        <v>3686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101656</v>
      </c>
      <c r="BQ17" s="116">
        <f>SUM(M17,AO17)</f>
        <v>8084</v>
      </c>
      <c r="BR17" s="116">
        <f>SUM(N17,AP17)</f>
        <v>8084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93572</v>
      </c>
      <c r="CB17" s="116">
        <f>SUM(X17,AZ17)</f>
        <v>86595</v>
      </c>
      <c r="CC17" s="116">
        <f>SUM(Y17,BA17)</f>
        <v>6977</v>
      </c>
      <c r="CD17" s="116">
        <f>SUM(Z17,BB17)</f>
        <v>0</v>
      </c>
      <c r="CE17" s="116">
        <f>SUM(AA17,BC17)</f>
        <v>0</v>
      </c>
      <c r="CF17" s="116">
        <f>SUM(AB17,BD17)</f>
        <v>136123</v>
      </c>
      <c r="CG17" s="116">
        <f>SUM(AC17,BE17)</f>
        <v>0</v>
      </c>
      <c r="CH17" s="116">
        <f>SUM(AD17,BF17)</f>
        <v>3442</v>
      </c>
      <c r="CI17" s="116">
        <f>SUM(AE17,BG17)</f>
        <v>105098</v>
      </c>
    </row>
    <row r="18" spans="1:87" ht="13.5" customHeight="1" x14ac:dyDescent="0.15">
      <c r="A18" s="114" t="s">
        <v>20</v>
      </c>
      <c r="B18" s="115" t="s">
        <v>361</v>
      </c>
      <c r="C18" s="114" t="s">
        <v>362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0</v>
      </c>
      <c r="M18" s="116">
        <f>+SUM(N18:Q18)</f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+SUM(S18:U18)</f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41972</v>
      </c>
      <c r="AC18" s="116">
        <v>0</v>
      </c>
      <c r="AD18" s="116">
        <v>0</v>
      </c>
      <c r="AE18" s="116">
        <f>+SUM(D18,L18,AD18)</f>
        <v>0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1203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1203</v>
      </c>
      <c r="AZ18" s="116">
        <v>1203</v>
      </c>
      <c r="BA18" s="116">
        <v>0</v>
      </c>
      <c r="BB18" s="116">
        <v>0</v>
      </c>
      <c r="BC18" s="116">
        <v>0</v>
      </c>
      <c r="BD18" s="116">
        <v>1203</v>
      </c>
      <c r="BE18" s="116">
        <v>0</v>
      </c>
      <c r="BF18" s="116">
        <v>0</v>
      </c>
      <c r="BG18" s="116">
        <f>+SUM(BF18,AN18,AF18)</f>
        <v>1203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1203</v>
      </c>
      <c r="BQ18" s="116">
        <f>SUM(M18,AO18)</f>
        <v>0</v>
      </c>
      <c r="BR18" s="116">
        <f>SUM(N18,AP18)</f>
        <v>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0</v>
      </c>
      <c r="BW18" s="116">
        <f>SUM(S18,AU18)</f>
        <v>0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1203</v>
      </c>
      <c r="CB18" s="116">
        <f>SUM(X18,AZ18)</f>
        <v>1203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43175</v>
      </c>
      <c r="CG18" s="116">
        <f>SUM(AC18,BE18)</f>
        <v>0</v>
      </c>
      <c r="CH18" s="116">
        <f>SUM(AD18,BF18)</f>
        <v>0</v>
      </c>
      <c r="CI18" s="116">
        <f>SUM(AE18,BG18)</f>
        <v>1203</v>
      </c>
    </row>
    <row r="19" spans="1:87" ht="13.5" customHeight="1" x14ac:dyDescent="0.15">
      <c r="A19" s="114" t="s">
        <v>20</v>
      </c>
      <c r="B19" s="115" t="s">
        <v>363</v>
      </c>
      <c r="C19" s="114" t="s">
        <v>364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0</v>
      </c>
      <c r="M19" s="116">
        <f>+SUM(N19:Q19)</f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f>+SUM(S19:U19)</f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135360</v>
      </c>
      <c r="AC19" s="116">
        <v>0</v>
      </c>
      <c r="AD19" s="116">
        <v>0</v>
      </c>
      <c r="AE19" s="116">
        <f>+SUM(D19,L19,AD19)</f>
        <v>0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8706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0</v>
      </c>
      <c r="BQ19" s="116">
        <f>SUM(M19,AO19)</f>
        <v>0</v>
      </c>
      <c r="BR19" s="116">
        <f>SUM(N19,AP19)</f>
        <v>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0</v>
      </c>
      <c r="BW19" s="116">
        <f>SUM(S19,AU19)</f>
        <v>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0</v>
      </c>
      <c r="CB19" s="116">
        <f>SUM(X19,AZ19)</f>
        <v>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144066</v>
      </c>
      <c r="CG19" s="116">
        <f>SUM(AC19,BE19)</f>
        <v>0</v>
      </c>
      <c r="CH19" s="116">
        <f>SUM(AD19,BF19)</f>
        <v>0</v>
      </c>
      <c r="CI19" s="116">
        <f>SUM(AE19,BG19)</f>
        <v>0</v>
      </c>
    </row>
    <row r="20" spans="1:87" ht="13.5" customHeight="1" x14ac:dyDescent="0.15">
      <c r="A20" s="114" t="s">
        <v>20</v>
      </c>
      <c r="B20" s="115" t="s">
        <v>365</v>
      </c>
      <c r="C20" s="114" t="s">
        <v>366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111492</v>
      </c>
      <c r="M20" s="116">
        <f>+SUM(N20:Q20)</f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111492</v>
      </c>
      <c r="X20" s="116">
        <v>108150</v>
      </c>
      <c r="Y20" s="116">
        <v>2994</v>
      </c>
      <c r="Z20" s="116">
        <v>0</v>
      </c>
      <c r="AA20" s="116">
        <v>348</v>
      </c>
      <c r="AB20" s="116">
        <v>162960</v>
      </c>
      <c r="AC20" s="116">
        <v>0</v>
      </c>
      <c r="AD20" s="116">
        <v>0</v>
      </c>
      <c r="AE20" s="116">
        <f>+SUM(D20,L20,AD20)</f>
        <v>111492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20805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111492</v>
      </c>
      <c r="BQ20" s="116">
        <f>SUM(M20,AO20)</f>
        <v>0</v>
      </c>
      <c r="BR20" s="116">
        <f>SUM(N20,AP20)</f>
        <v>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111492</v>
      </c>
      <c r="CB20" s="116">
        <f>SUM(X20,AZ20)</f>
        <v>108150</v>
      </c>
      <c r="CC20" s="116">
        <f>SUM(Y20,BA20)</f>
        <v>2994</v>
      </c>
      <c r="CD20" s="116">
        <f>SUM(Z20,BB20)</f>
        <v>0</v>
      </c>
      <c r="CE20" s="116">
        <f>SUM(AA20,BC20)</f>
        <v>348</v>
      </c>
      <c r="CF20" s="116">
        <f>SUM(AB20,BD20)</f>
        <v>183765</v>
      </c>
      <c r="CG20" s="116">
        <f>SUM(AC20,BE20)</f>
        <v>0</v>
      </c>
      <c r="CH20" s="116">
        <f>SUM(AD20,BF20)</f>
        <v>0</v>
      </c>
      <c r="CI20" s="116">
        <f>SUM(AE20,BG20)</f>
        <v>111492</v>
      </c>
    </row>
    <row r="21" spans="1:87" ht="13.5" customHeight="1" x14ac:dyDescent="0.15">
      <c r="A21" s="114" t="s">
        <v>20</v>
      </c>
      <c r="B21" s="115" t="s">
        <v>367</v>
      </c>
      <c r="C21" s="114" t="s">
        <v>368</v>
      </c>
      <c r="D21" s="116">
        <f>+SUM(E21,J21)</f>
        <v>588640</v>
      </c>
      <c r="E21" s="116">
        <f>+SUM(F21:I21)</f>
        <v>588640</v>
      </c>
      <c r="F21" s="116">
        <v>0</v>
      </c>
      <c r="G21" s="116">
        <v>224620</v>
      </c>
      <c r="H21" s="116">
        <v>357498</v>
      </c>
      <c r="I21" s="116">
        <v>6522</v>
      </c>
      <c r="J21" s="116">
        <v>0</v>
      </c>
      <c r="K21" s="116">
        <v>0</v>
      </c>
      <c r="L21" s="116">
        <f>+SUM(M21,R21,V21,W21,AC21)</f>
        <v>93950</v>
      </c>
      <c r="M21" s="116">
        <f>+SUM(N21:Q21)</f>
        <v>3605</v>
      </c>
      <c r="N21" s="116">
        <v>3605</v>
      </c>
      <c r="O21" s="116">
        <v>0</v>
      </c>
      <c r="P21" s="116">
        <v>0</v>
      </c>
      <c r="Q21" s="116">
        <v>0</v>
      </c>
      <c r="R21" s="116">
        <f>+SUM(S21:U21)</f>
        <v>2597</v>
      </c>
      <c r="S21" s="116">
        <v>0</v>
      </c>
      <c r="T21" s="116">
        <v>0</v>
      </c>
      <c r="U21" s="116">
        <v>2597</v>
      </c>
      <c r="V21" s="116">
        <v>0</v>
      </c>
      <c r="W21" s="116">
        <f>+SUM(X21:AA21)</f>
        <v>87748</v>
      </c>
      <c r="X21" s="116">
        <v>64976</v>
      </c>
      <c r="Y21" s="116">
        <v>0</v>
      </c>
      <c r="Z21" s="116">
        <v>0</v>
      </c>
      <c r="AA21" s="116">
        <v>22772</v>
      </c>
      <c r="AB21" s="116">
        <v>45298</v>
      </c>
      <c r="AC21" s="116">
        <v>0</v>
      </c>
      <c r="AD21" s="116">
        <v>6395</v>
      </c>
      <c r="AE21" s="116">
        <f>+SUM(D21,L21,AD21)</f>
        <v>688985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36007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588640</v>
      </c>
      <c r="BI21" s="116">
        <f>SUM(E21,AG21)</f>
        <v>588640</v>
      </c>
      <c r="BJ21" s="116">
        <f>SUM(F21,AH21)</f>
        <v>0</v>
      </c>
      <c r="BK21" s="116">
        <f>SUM(G21,AI21)</f>
        <v>224620</v>
      </c>
      <c r="BL21" s="116">
        <f>SUM(H21,AJ21)</f>
        <v>357498</v>
      </c>
      <c r="BM21" s="116">
        <f>SUM(I21,AK21)</f>
        <v>6522</v>
      </c>
      <c r="BN21" s="116">
        <f>SUM(J21,AL21)</f>
        <v>0</v>
      </c>
      <c r="BO21" s="116">
        <f>SUM(K21,AM21)</f>
        <v>0</v>
      </c>
      <c r="BP21" s="116">
        <f>SUM(L21,AN21)</f>
        <v>93950</v>
      </c>
      <c r="BQ21" s="116">
        <f>SUM(M21,AO21)</f>
        <v>3605</v>
      </c>
      <c r="BR21" s="116">
        <f>SUM(N21,AP21)</f>
        <v>3605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2597</v>
      </c>
      <c r="BW21" s="116">
        <f>SUM(S21,AU21)</f>
        <v>0</v>
      </c>
      <c r="BX21" s="116">
        <f>SUM(T21,AV21)</f>
        <v>0</v>
      </c>
      <c r="BY21" s="116">
        <f>SUM(U21,AW21)</f>
        <v>2597</v>
      </c>
      <c r="BZ21" s="116">
        <f>SUM(V21,AX21)</f>
        <v>0</v>
      </c>
      <c r="CA21" s="116">
        <f>SUM(W21,AY21)</f>
        <v>87748</v>
      </c>
      <c r="CB21" s="116">
        <f>SUM(X21,AZ21)</f>
        <v>64976</v>
      </c>
      <c r="CC21" s="116">
        <f>SUM(Y21,BA21)</f>
        <v>0</v>
      </c>
      <c r="CD21" s="116">
        <f>SUM(Z21,BB21)</f>
        <v>0</v>
      </c>
      <c r="CE21" s="116">
        <f>SUM(AA21,BC21)</f>
        <v>22772</v>
      </c>
      <c r="CF21" s="116">
        <f>SUM(AB21,BD21)</f>
        <v>81305</v>
      </c>
      <c r="CG21" s="116">
        <f>SUM(AC21,BE21)</f>
        <v>0</v>
      </c>
      <c r="CH21" s="116">
        <f>SUM(AD21,BF21)</f>
        <v>6395</v>
      </c>
      <c r="CI21" s="116">
        <f>SUM(AE21,BG21)</f>
        <v>688985</v>
      </c>
    </row>
    <row r="22" spans="1:87" ht="13.5" customHeight="1" x14ac:dyDescent="0.15">
      <c r="A22" s="114" t="s">
        <v>20</v>
      </c>
      <c r="B22" s="115" t="s">
        <v>371</v>
      </c>
      <c r="C22" s="114" t="s">
        <v>372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251049</v>
      </c>
      <c r="M22" s="116">
        <f>+SUM(N22:Q22)</f>
        <v>7944</v>
      </c>
      <c r="N22" s="116">
        <v>7944</v>
      </c>
      <c r="O22" s="116">
        <v>0</v>
      </c>
      <c r="P22" s="116">
        <v>0</v>
      </c>
      <c r="Q22" s="116">
        <v>0</v>
      </c>
      <c r="R22" s="116">
        <f>+SUM(S22:U22)</f>
        <v>33123</v>
      </c>
      <c r="S22" s="116">
        <v>0</v>
      </c>
      <c r="T22" s="116">
        <v>21303</v>
      </c>
      <c r="U22" s="116">
        <v>11820</v>
      </c>
      <c r="V22" s="116">
        <v>0</v>
      </c>
      <c r="W22" s="116">
        <f>+SUM(X22:AA22)</f>
        <v>209982</v>
      </c>
      <c r="X22" s="116">
        <v>83576</v>
      </c>
      <c r="Y22" s="116">
        <v>65209</v>
      </c>
      <c r="Z22" s="116">
        <v>61197</v>
      </c>
      <c r="AA22" s="116">
        <v>0</v>
      </c>
      <c r="AB22" s="116">
        <v>125941</v>
      </c>
      <c r="AC22" s="116">
        <v>0</v>
      </c>
      <c r="AD22" s="116">
        <v>0</v>
      </c>
      <c r="AE22" s="116">
        <f>+SUM(D22,L22,AD22)</f>
        <v>251049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24289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17126</v>
      </c>
      <c r="AU22" s="116">
        <v>0</v>
      </c>
      <c r="AV22" s="116">
        <v>17126</v>
      </c>
      <c r="AW22" s="116">
        <v>0</v>
      </c>
      <c r="AX22" s="116">
        <v>0</v>
      </c>
      <c r="AY22" s="116">
        <f>+SUM(AZ22:BC22)</f>
        <v>7163</v>
      </c>
      <c r="AZ22" s="116">
        <v>0</v>
      </c>
      <c r="BA22" s="116">
        <v>7163</v>
      </c>
      <c r="BB22" s="116">
        <v>0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24289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275338</v>
      </c>
      <c r="BQ22" s="116">
        <f>SUM(M22,AO22)</f>
        <v>7944</v>
      </c>
      <c r="BR22" s="116">
        <f>SUM(N22,AP22)</f>
        <v>7944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50249</v>
      </c>
      <c r="BW22" s="116">
        <f>SUM(S22,AU22)</f>
        <v>0</v>
      </c>
      <c r="BX22" s="116">
        <f>SUM(T22,AV22)</f>
        <v>38429</v>
      </c>
      <c r="BY22" s="116">
        <f>SUM(U22,AW22)</f>
        <v>11820</v>
      </c>
      <c r="BZ22" s="116">
        <f>SUM(V22,AX22)</f>
        <v>0</v>
      </c>
      <c r="CA22" s="116">
        <f>SUM(W22,AY22)</f>
        <v>217145</v>
      </c>
      <c r="CB22" s="116">
        <f>SUM(X22,AZ22)</f>
        <v>83576</v>
      </c>
      <c r="CC22" s="116">
        <f>SUM(Y22,BA22)</f>
        <v>72372</v>
      </c>
      <c r="CD22" s="116">
        <f>SUM(Z22,BB22)</f>
        <v>61197</v>
      </c>
      <c r="CE22" s="116">
        <f>SUM(AA22,BC22)</f>
        <v>0</v>
      </c>
      <c r="CF22" s="116">
        <f>SUM(AB22,BD22)</f>
        <v>125941</v>
      </c>
      <c r="CG22" s="116">
        <f>SUM(AC22,BE22)</f>
        <v>0</v>
      </c>
      <c r="CH22" s="116">
        <f>SUM(AD22,BF22)</f>
        <v>0</v>
      </c>
      <c r="CI22" s="116">
        <f>SUM(AE22,BG22)</f>
        <v>275338</v>
      </c>
    </row>
    <row r="23" spans="1:87" ht="13.5" customHeight="1" x14ac:dyDescent="0.15">
      <c r="A23" s="114" t="s">
        <v>20</v>
      </c>
      <c r="B23" s="115" t="s">
        <v>373</v>
      </c>
      <c r="C23" s="114" t="s">
        <v>374</v>
      </c>
      <c r="D23" s="116">
        <f>+SUM(E23,J23)</f>
        <v>413</v>
      </c>
      <c r="E23" s="116">
        <f>+SUM(F23:I23)</f>
        <v>413</v>
      </c>
      <c r="F23" s="116">
        <v>0</v>
      </c>
      <c r="G23" s="116">
        <v>0</v>
      </c>
      <c r="H23" s="116">
        <v>413</v>
      </c>
      <c r="I23" s="116">
        <v>0</v>
      </c>
      <c r="J23" s="116">
        <v>0</v>
      </c>
      <c r="K23" s="116">
        <v>0</v>
      </c>
      <c r="L23" s="116">
        <f>+SUM(M23,R23,V23,W23,AC23)</f>
        <v>76085</v>
      </c>
      <c r="M23" s="116">
        <f>+SUM(N23:Q23)</f>
        <v>8958</v>
      </c>
      <c r="N23" s="116">
        <v>8958</v>
      </c>
      <c r="O23" s="116">
        <v>0</v>
      </c>
      <c r="P23" s="116">
        <v>0</v>
      </c>
      <c r="Q23" s="116">
        <v>0</v>
      </c>
      <c r="R23" s="116">
        <f>+SUM(S23:U23)</f>
        <v>20967</v>
      </c>
      <c r="S23" s="116">
        <v>8751</v>
      </c>
      <c r="T23" s="116">
        <v>5509</v>
      </c>
      <c r="U23" s="116">
        <v>6707</v>
      </c>
      <c r="V23" s="116">
        <v>0</v>
      </c>
      <c r="W23" s="116">
        <f>+SUM(X23:AA23)</f>
        <v>46160</v>
      </c>
      <c r="X23" s="116">
        <v>25718</v>
      </c>
      <c r="Y23" s="116">
        <v>11367</v>
      </c>
      <c r="Z23" s="116">
        <v>9075</v>
      </c>
      <c r="AA23" s="116">
        <v>0</v>
      </c>
      <c r="AB23" s="116">
        <v>96758</v>
      </c>
      <c r="AC23" s="116">
        <v>0</v>
      </c>
      <c r="AD23" s="116">
        <v>14033</v>
      </c>
      <c r="AE23" s="116">
        <f>+SUM(D23,L23,AD23)</f>
        <v>90531</v>
      </c>
      <c r="AF23" s="116">
        <f>+SUM(AG23,AL23)</f>
        <v>58179</v>
      </c>
      <c r="AG23" s="116">
        <f>+SUM(AH23:AK23)</f>
        <v>58179</v>
      </c>
      <c r="AH23" s="116">
        <v>0</v>
      </c>
      <c r="AI23" s="116">
        <v>58179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67226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15532</v>
      </c>
      <c r="AU23" s="116">
        <v>0</v>
      </c>
      <c r="AV23" s="116">
        <v>15532</v>
      </c>
      <c r="AW23" s="116">
        <v>0</v>
      </c>
      <c r="AX23" s="116">
        <v>0</v>
      </c>
      <c r="AY23" s="116">
        <f>+SUM(AZ23:BC23)</f>
        <v>51694</v>
      </c>
      <c r="AZ23" s="116">
        <v>0</v>
      </c>
      <c r="BA23" s="116">
        <v>51694</v>
      </c>
      <c r="BB23" s="116">
        <v>0</v>
      </c>
      <c r="BC23" s="116">
        <v>0</v>
      </c>
      <c r="BD23" s="116">
        <v>0</v>
      </c>
      <c r="BE23" s="116">
        <v>0</v>
      </c>
      <c r="BF23" s="116">
        <v>0</v>
      </c>
      <c r="BG23" s="116">
        <f>+SUM(BF23,AN23,AF23)</f>
        <v>125405</v>
      </c>
      <c r="BH23" s="116">
        <f>SUM(D23,AF23)</f>
        <v>58592</v>
      </c>
      <c r="BI23" s="116">
        <f>SUM(E23,AG23)</f>
        <v>58592</v>
      </c>
      <c r="BJ23" s="116">
        <f>SUM(F23,AH23)</f>
        <v>0</v>
      </c>
      <c r="BK23" s="116">
        <f>SUM(G23,AI23)</f>
        <v>58179</v>
      </c>
      <c r="BL23" s="116">
        <f>SUM(H23,AJ23)</f>
        <v>413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143311</v>
      </c>
      <c r="BQ23" s="116">
        <f>SUM(M23,AO23)</f>
        <v>8958</v>
      </c>
      <c r="BR23" s="116">
        <f>SUM(N23,AP23)</f>
        <v>8958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36499</v>
      </c>
      <c r="BW23" s="116">
        <f>SUM(S23,AU23)</f>
        <v>8751</v>
      </c>
      <c r="BX23" s="116">
        <f>SUM(T23,AV23)</f>
        <v>21041</v>
      </c>
      <c r="BY23" s="116">
        <f>SUM(U23,AW23)</f>
        <v>6707</v>
      </c>
      <c r="BZ23" s="116">
        <f>SUM(V23,AX23)</f>
        <v>0</v>
      </c>
      <c r="CA23" s="116">
        <f>SUM(W23,AY23)</f>
        <v>97854</v>
      </c>
      <c r="CB23" s="116">
        <f>SUM(X23,AZ23)</f>
        <v>25718</v>
      </c>
      <c r="CC23" s="116">
        <f>SUM(Y23,BA23)</f>
        <v>63061</v>
      </c>
      <c r="CD23" s="116">
        <f>SUM(Z23,BB23)</f>
        <v>9075</v>
      </c>
      <c r="CE23" s="116">
        <f>SUM(AA23,BC23)</f>
        <v>0</v>
      </c>
      <c r="CF23" s="116">
        <f>SUM(AB23,BD23)</f>
        <v>96758</v>
      </c>
      <c r="CG23" s="116">
        <f>SUM(AC23,BE23)</f>
        <v>0</v>
      </c>
      <c r="CH23" s="116">
        <f>SUM(AD23,BF23)</f>
        <v>14033</v>
      </c>
      <c r="CI23" s="116">
        <f>SUM(AE23,BG23)</f>
        <v>215936</v>
      </c>
    </row>
    <row r="24" spans="1:87" ht="13.5" customHeight="1" x14ac:dyDescent="0.15">
      <c r="A24" s="114" t="s">
        <v>20</v>
      </c>
      <c r="B24" s="115" t="s">
        <v>375</v>
      </c>
      <c r="C24" s="114" t="s">
        <v>376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109233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10522</v>
      </c>
      <c r="S24" s="116">
        <v>1624</v>
      </c>
      <c r="T24" s="116">
        <v>0</v>
      </c>
      <c r="U24" s="116">
        <v>8898</v>
      </c>
      <c r="V24" s="116">
        <v>0</v>
      </c>
      <c r="W24" s="116">
        <f>+SUM(X24:AA24)</f>
        <v>98711</v>
      </c>
      <c r="X24" s="116">
        <v>89825</v>
      </c>
      <c r="Y24" s="116">
        <v>339</v>
      </c>
      <c r="Z24" s="116">
        <v>8547</v>
      </c>
      <c r="AA24" s="116">
        <v>0</v>
      </c>
      <c r="AB24" s="116">
        <v>261899</v>
      </c>
      <c r="AC24" s="116">
        <v>0</v>
      </c>
      <c r="AD24" s="116">
        <v>0</v>
      </c>
      <c r="AE24" s="116">
        <f>+SUM(D24,L24,AD24)</f>
        <v>109233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20711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20711</v>
      </c>
      <c r="AZ24" s="116">
        <v>0</v>
      </c>
      <c r="BA24" s="116">
        <v>0</v>
      </c>
      <c r="BB24" s="116">
        <v>20711</v>
      </c>
      <c r="BC24" s="116">
        <v>0</v>
      </c>
      <c r="BD24" s="116">
        <v>24004</v>
      </c>
      <c r="BE24" s="116">
        <v>0</v>
      </c>
      <c r="BF24" s="116">
        <v>0</v>
      </c>
      <c r="BG24" s="116">
        <f>+SUM(BF24,AN24,AF24)</f>
        <v>20711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129944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10522</v>
      </c>
      <c r="BW24" s="116">
        <f>SUM(S24,AU24)</f>
        <v>1624</v>
      </c>
      <c r="BX24" s="116">
        <f>SUM(T24,AV24)</f>
        <v>0</v>
      </c>
      <c r="BY24" s="116">
        <f>SUM(U24,AW24)</f>
        <v>8898</v>
      </c>
      <c r="BZ24" s="116">
        <f>SUM(V24,AX24)</f>
        <v>0</v>
      </c>
      <c r="CA24" s="116">
        <f>SUM(W24,AY24)</f>
        <v>119422</v>
      </c>
      <c r="CB24" s="116">
        <f>SUM(X24,AZ24)</f>
        <v>89825</v>
      </c>
      <c r="CC24" s="116">
        <f>SUM(Y24,BA24)</f>
        <v>339</v>
      </c>
      <c r="CD24" s="116">
        <f>SUM(Z24,BB24)</f>
        <v>29258</v>
      </c>
      <c r="CE24" s="116">
        <f>SUM(AA24,BC24)</f>
        <v>0</v>
      </c>
      <c r="CF24" s="116">
        <f>SUM(AB24,BD24)</f>
        <v>285903</v>
      </c>
      <c r="CG24" s="116">
        <f>SUM(AC24,BE24)</f>
        <v>0</v>
      </c>
      <c r="CH24" s="116">
        <f>SUM(AD24,BF24)</f>
        <v>0</v>
      </c>
      <c r="CI24" s="116">
        <f>SUM(AE24,BG24)</f>
        <v>129944</v>
      </c>
    </row>
    <row r="25" spans="1:87" ht="13.5" customHeight="1" x14ac:dyDescent="0.15">
      <c r="A25" s="114" t="s">
        <v>20</v>
      </c>
      <c r="B25" s="115" t="s">
        <v>369</v>
      </c>
      <c r="C25" s="114" t="s">
        <v>370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/>
      <c r="L25" s="116">
        <f>+SUM(M25,R25,V25,W25,AC25)</f>
        <v>188420</v>
      </c>
      <c r="M25" s="116">
        <f>+SUM(N25:Q25)</f>
        <v>312</v>
      </c>
      <c r="N25" s="116">
        <v>312</v>
      </c>
      <c r="O25" s="116">
        <v>0</v>
      </c>
      <c r="P25" s="116">
        <v>0</v>
      </c>
      <c r="Q25" s="116">
        <v>0</v>
      </c>
      <c r="R25" s="116">
        <f>+SUM(S25:U25)</f>
        <v>19476</v>
      </c>
      <c r="S25" s="116">
        <v>0</v>
      </c>
      <c r="T25" s="116">
        <v>19476</v>
      </c>
      <c r="U25" s="116">
        <v>0</v>
      </c>
      <c r="V25" s="116">
        <v>0</v>
      </c>
      <c r="W25" s="116">
        <f>+SUM(X25:AA25)</f>
        <v>168632</v>
      </c>
      <c r="X25" s="116">
        <v>0</v>
      </c>
      <c r="Y25" s="116">
        <v>127737</v>
      </c>
      <c r="Z25" s="116">
        <v>40895</v>
      </c>
      <c r="AA25" s="116">
        <v>0</v>
      </c>
      <c r="AB25" s="116"/>
      <c r="AC25" s="116">
        <v>0</v>
      </c>
      <c r="AD25" s="116">
        <v>62335</v>
      </c>
      <c r="AE25" s="116">
        <f>+SUM(D25,L25,AD25)</f>
        <v>250755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/>
      <c r="AN25" s="116">
        <f>+SUM(AO25,AT25,AX25,AY25,BE25)</f>
        <v>61007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5488</v>
      </c>
      <c r="AU25" s="116">
        <v>0</v>
      </c>
      <c r="AV25" s="116">
        <v>5488</v>
      </c>
      <c r="AW25" s="116">
        <v>0</v>
      </c>
      <c r="AX25" s="116">
        <v>0</v>
      </c>
      <c r="AY25" s="116">
        <f>+SUM(AZ25:BC25)</f>
        <v>55519</v>
      </c>
      <c r="AZ25" s="116">
        <v>0</v>
      </c>
      <c r="BA25" s="116">
        <v>55519</v>
      </c>
      <c r="BB25" s="116">
        <v>0</v>
      </c>
      <c r="BC25" s="116">
        <v>0</v>
      </c>
      <c r="BD25" s="116"/>
      <c r="BE25" s="116">
        <v>0</v>
      </c>
      <c r="BF25" s="116">
        <v>0</v>
      </c>
      <c r="BG25" s="116">
        <f>+SUM(BF25,AN25,AF25)</f>
        <v>61007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249427</v>
      </c>
      <c r="BQ25" s="116">
        <f>SUM(M25,AO25)</f>
        <v>312</v>
      </c>
      <c r="BR25" s="116">
        <f>SUM(N25,AP25)</f>
        <v>312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24964</v>
      </c>
      <c r="BW25" s="116">
        <f>SUM(S25,AU25)</f>
        <v>0</v>
      </c>
      <c r="BX25" s="116">
        <f>SUM(T25,AV25)</f>
        <v>24964</v>
      </c>
      <c r="BY25" s="116">
        <f>SUM(U25,AW25)</f>
        <v>0</v>
      </c>
      <c r="BZ25" s="116">
        <f>SUM(V25,AX25)</f>
        <v>0</v>
      </c>
      <c r="CA25" s="116">
        <f>SUM(W25,AY25)</f>
        <v>224151</v>
      </c>
      <c r="CB25" s="116">
        <f>SUM(X25,AZ25)</f>
        <v>0</v>
      </c>
      <c r="CC25" s="116">
        <f>SUM(Y25,BA25)</f>
        <v>183256</v>
      </c>
      <c r="CD25" s="116">
        <f>SUM(Z25,BB25)</f>
        <v>40895</v>
      </c>
      <c r="CE25" s="116">
        <f>SUM(AA25,BC25)</f>
        <v>0</v>
      </c>
      <c r="CF25" s="116">
        <f>SUM(AB25,BD25)</f>
        <v>0</v>
      </c>
      <c r="CG25" s="116">
        <f>SUM(AC25,BE25)</f>
        <v>0</v>
      </c>
      <c r="CH25" s="116">
        <f>SUM(AD25,BF25)</f>
        <v>62335</v>
      </c>
      <c r="CI25" s="116">
        <f>SUM(AE25,BG25)</f>
        <v>311762</v>
      </c>
    </row>
    <row r="26" spans="1:87" ht="13.5" customHeight="1" x14ac:dyDescent="0.15">
      <c r="A26" s="114" t="s">
        <v>20</v>
      </c>
      <c r="B26" s="115" t="s">
        <v>326</v>
      </c>
      <c r="C26" s="114" t="s">
        <v>348</v>
      </c>
      <c r="D26" s="116">
        <f>+SUM(E26,J26)</f>
        <v>3676</v>
      </c>
      <c r="E26" s="116">
        <f>+SUM(F26:I26)</f>
        <v>3676</v>
      </c>
      <c r="F26" s="116">
        <v>0</v>
      </c>
      <c r="G26" s="116">
        <v>3181</v>
      </c>
      <c r="H26" s="116">
        <v>495</v>
      </c>
      <c r="I26" s="116">
        <v>0</v>
      </c>
      <c r="J26" s="116">
        <v>0</v>
      </c>
      <c r="K26" s="116"/>
      <c r="L26" s="116">
        <f>+SUM(M26,R26,V26,W26,AC26)</f>
        <v>1419010</v>
      </c>
      <c r="M26" s="116">
        <f>+SUM(N26:Q26)</f>
        <v>53244</v>
      </c>
      <c r="N26" s="116">
        <v>53244</v>
      </c>
      <c r="O26" s="116">
        <v>0</v>
      </c>
      <c r="P26" s="116">
        <v>0</v>
      </c>
      <c r="Q26" s="116">
        <v>0</v>
      </c>
      <c r="R26" s="116">
        <f>+SUM(S26:U26)</f>
        <v>5213</v>
      </c>
      <c r="S26" s="116">
        <v>0</v>
      </c>
      <c r="T26" s="116">
        <v>667</v>
      </c>
      <c r="U26" s="116">
        <v>4546</v>
      </c>
      <c r="V26" s="116">
        <v>0</v>
      </c>
      <c r="W26" s="116">
        <f>+SUM(X26:AA26)</f>
        <v>1360553</v>
      </c>
      <c r="X26" s="116">
        <v>0</v>
      </c>
      <c r="Y26" s="116">
        <v>1152694</v>
      </c>
      <c r="Z26" s="116">
        <v>207859</v>
      </c>
      <c r="AA26" s="116">
        <v>0</v>
      </c>
      <c r="AB26" s="116"/>
      <c r="AC26" s="116">
        <v>0</v>
      </c>
      <c r="AD26" s="116">
        <v>27028</v>
      </c>
      <c r="AE26" s="116">
        <f>+SUM(D26,L26,AD26)</f>
        <v>1449714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/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/>
      <c r="BE26" s="116">
        <v>0</v>
      </c>
      <c r="BF26" s="116">
        <v>0</v>
      </c>
      <c r="BG26" s="116">
        <f>+SUM(BF26,AN26,AF26)</f>
        <v>0</v>
      </c>
      <c r="BH26" s="116">
        <f>SUM(D26,AF26)</f>
        <v>3676</v>
      </c>
      <c r="BI26" s="116">
        <f>SUM(E26,AG26)</f>
        <v>3676</v>
      </c>
      <c r="BJ26" s="116">
        <f>SUM(F26,AH26)</f>
        <v>0</v>
      </c>
      <c r="BK26" s="116">
        <f>SUM(G26,AI26)</f>
        <v>3181</v>
      </c>
      <c r="BL26" s="116">
        <f>SUM(H26,AJ26)</f>
        <v>495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1419010</v>
      </c>
      <c r="BQ26" s="116">
        <f>SUM(M26,AO26)</f>
        <v>53244</v>
      </c>
      <c r="BR26" s="116">
        <f>SUM(N26,AP26)</f>
        <v>53244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5213</v>
      </c>
      <c r="BW26" s="116">
        <f>SUM(S26,AU26)</f>
        <v>0</v>
      </c>
      <c r="BX26" s="116">
        <f>SUM(T26,AV26)</f>
        <v>667</v>
      </c>
      <c r="BY26" s="116">
        <f>SUM(U26,AW26)</f>
        <v>4546</v>
      </c>
      <c r="BZ26" s="116">
        <f>SUM(V26,AX26)</f>
        <v>0</v>
      </c>
      <c r="CA26" s="116">
        <f>SUM(W26,AY26)</f>
        <v>1360553</v>
      </c>
      <c r="CB26" s="116">
        <f>SUM(X26,AZ26)</f>
        <v>0</v>
      </c>
      <c r="CC26" s="116">
        <f>SUM(Y26,BA26)</f>
        <v>1152694</v>
      </c>
      <c r="CD26" s="116">
        <f>SUM(Z26,BB26)</f>
        <v>207859</v>
      </c>
      <c r="CE26" s="116">
        <f>SUM(AA26,BC26)</f>
        <v>0</v>
      </c>
      <c r="CF26" s="116">
        <f>SUM(AB26,BD26)</f>
        <v>0</v>
      </c>
      <c r="CG26" s="116">
        <f>SUM(AC26,BE26)</f>
        <v>0</v>
      </c>
      <c r="CH26" s="116">
        <f>SUM(AD26,BF26)</f>
        <v>27028</v>
      </c>
      <c r="CI26" s="116">
        <f>SUM(AE26,BG26)</f>
        <v>1449714</v>
      </c>
    </row>
    <row r="27" spans="1:87" ht="13.5" customHeight="1" x14ac:dyDescent="0.15">
      <c r="A27" s="114" t="s">
        <v>20</v>
      </c>
      <c r="B27" s="115" t="s">
        <v>338</v>
      </c>
      <c r="C27" s="114" t="s">
        <v>339</v>
      </c>
      <c r="D27" s="116">
        <f>+SUM(E27,J27)</f>
        <v>2704571</v>
      </c>
      <c r="E27" s="116">
        <f>+SUM(F27:I27)</f>
        <v>2704571</v>
      </c>
      <c r="F27" s="116">
        <v>0</v>
      </c>
      <c r="G27" s="116">
        <v>2704571</v>
      </c>
      <c r="H27" s="116">
        <v>0</v>
      </c>
      <c r="I27" s="116">
        <v>0</v>
      </c>
      <c r="J27" s="116">
        <v>0</v>
      </c>
      <c r="K27" s="116"/>
      <c r="L27" s="116">
        <f>+SUM(M27,R27,V27,W27,AC27)</f>
        <v>838850</v>
      </c>
      <c r="M27" s="116">
        <f>+SUM(N27:Q27)</f>
        <v>18560</v>
      </c>
      <c r="N27" s="116">
        <v>18560</v>
      </c>
      <c r="O27" s="116">
        <v>0</v>
      </c>
      <c r="P27" s="116">
        <v>0</v>
      </c>
      <c r="Q27" s="116">
        <v>0</v>
      </c>
      <c r="R27" s="116">
        <f>+SUM(S27:U27)</f>
        <v>520596</v>
      </c>
      <c r="S27" s="116">
        <v>0</v>
      </c>
      <c r="T27" s="116">
        <v>494325</v>
      </c>
      <c r="U27" s="116">
        <v>26271</v>
      </c>
      <c r="V27" s="116">
        <v>0</v>
      </c>
      <c r="W27" s="116">
        <f>+SUM(X27:AA27)</f>
        <v>299694</v>
      </c>
      <c r="X27" s="116">
        <v>0</v>
      </c>
      <c r="Y27" s="116">
        <v>273459</v>
      </c>
      <c r="Z27" s="116">
        <v>26235</v>
      </c>
      <c r="AA27" s="116">
        <v>0</v>
      </c>
      <c r="AB27" s="116"/>
      <c r="AC27" s="116">
        <v>0</v>
      </c>
      <c r="AD27" s="116">
        <v>19249</v>
      </c>
      <c r="AE27" s="116">
        <f>+SUM(D27,L27,AD27)</f>
        <v>3562670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0</v>
      </c>
      <c r="BH27" s="116">
        <f>SUM(D27,AF27)</f>
        <v>2704571</v>
      </c>
      <c r="BI27" s="116">
        <f>SUM(E27,AG27)</f>
        <v>2704571</v>
      </c>
      <c r="BJ27" s="116">
        <f>SUM(F27,AH27)</f>
        <v>0</v>
      </c>
      <c r="BK27" s="116">
        <f>SUM(G27,AI27)</f>
        <v>2704571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838850</v>
      </c>
      <c r="BQ27" s="116">
        <f>SUM(M27,AO27)</f>
        <v>18560</v>
      </c>
      <c r="BR27" s="116">
        <f>SUM(N27,AP27)</f>
        <v>18560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520596</v>
      </c>
      <c r="BW27" s="116">
        <f>SUM(S27,AU27)</f>
        <v>0</v>
      </c>
      <c r="BX27" s="116">
        <f>SUM(T27,AV27)</f>
        <v>494325</v>
      </c>
      <c r="BY27" s="116">
        <f>SUM(U27,AW27)</f>
        <v>26271</v>
      </c>
      <c r="BZ27" s="116">
        <f>SUM(V27,AX27)</f>
        <v>0</v>
      </c>
      <c r="CA27" s="116">
        <f>SUM(W27,AY27)</f>
        <v>299694</v>
      </c>
      <c r="CB27" s="116">
        <f>SUM(X27,AZ27)</f>
        <v>0</v>
      </c>
      <c r="CC27" s="116">
        <f>SUM(Y27,BA27)</f>
        <v>273459</v>
      </c>
      <c r="CD27" s="116">
        <f>SUM(Z27,BB27)</f>
        <v>26235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19249</v>
      </c>
      <c r="CI27" s="116">
        <f>SUM(AE27,BG27)</f>
        <v>3562670</v>
      </c>
    </row>
    <row r="28" spans="1:87" ht="13.5" customHeight="1" x14ac:dyDescent="0.15">
      <c r="A28" s="114" t="s">
        <v>20</v>
      </c>
      <c r="B28" s="115" t="s">
        <v>353</v>
      </c>
      <c r="C28" s="114" t="s">
        <v>354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/>
      <c r="L28" s="116">
        <f>+SUM(M28,R28,V28,W28,AC28)</f>
        <v>1383637</v>
      </c>
      <c r="M28" s="116">
        <f>+SUM(N28:Q28)</f>
        <v>72117</v>
      </c>
      <c r="N28" s="116">
        <v>72117</v>
      </c>
      <c r="O28" s="116">
        <v>0</v>
      </c>
      <c r="P28" s="116">
        <v>0</v>
      </c>
      <c r="Q28" s="116">
        <v>0</v>
      </c>
      <c r="R28" s="116">
        <f>+SUM(S28:U28)</f>
        <v>117667</v>
      </c>
      <c r="S28" s="116">
        <v>2243</v>
      </c>
      <c r="T28" s="116">
        <v>102016</v>
      </c>
      <c r="U28" s="116">
        <v>13408</v>
      </c>
      <c r="V28" s="116">
        <v>0</v>
      </c>
      <c r="W28" s="116">
        <f>+SUM(X28:AA28)</f>
        <v>1193853</v>
      </c>
      <c r="X28" s="116">
        <v>495116</v>
      </c>
      <c r="Y28" s="116">
        <v>664589</v>
      </c>
      <c r="Z28" s="116">
        <v>33796</v>
      </c>
      <c r="AA28" s="116">
        <v>352</v>
      </c>
      <c r="AB28" s="116"/>
      <c r="AC28" s="116">
        <v>0</v>
      </c>
      <c r="AD28" s="116">
        <v>55028</v>
      </c>
      <c r="AE28" s="116">
        <f>+SUM(D28,L28,AD28)</f>
        <v>1438665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/>
      <c r="AN28" s="116">
        <f>+SUM(AO28,AT28,AX28,AY28,BE28)</f>
        <v>7691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7691</v>
      </c>
      <c r="AZ28" s="116">
        <v>0</v>
      </c>
      <c r="BA28" s="116">
        <v>7691</v>
      </c>
      <c r="BB28" s="116">
        <v>0</v>
      </c>
      <c r="BC28" s="116">
        <v>0</v>
      </c>
      <c r="BD28" s="116"/>
      <c r="BE28" s="116">
        <v>0</v>
      </c>
      <c r="BF28" s="116">
        <v>71529</v>
      </c>
      <c r="BG28" s="116">
        <f>+SUM(BF28,AN28,AF28)</f>
        <v>79220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1391328</v>
      </c>
      <c r="BQ28" s="116">
        <f>SUM(M28,AO28)</f>
        <v>72117</v>
      </c>
      <c r="BR28" s="116">
        <f>SUM(N28,AP28)</f>
        <v>72117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117667</v>
      </c>
      <c r="BW28" s="116">
        <f>SUM(S28,AU28)</f>
        <v>2243</v>
      </c>
      <c r="BX28" s="116">
        <f>SUM(T28,AV28)</f>
        <v>102016</v>
      </c>
      <c r="BY28" s="116">
        <f>SUM(U28,AW28)</f>
        <v>13408</v>
      </c>
      <c r="BZ28" s="116">
        <f>SUM(V28,AX28)</f>
        <v>0</v>
      </c>
      <c r="CA28" s="116">
        <f>SUM(W28,AY28)</f>
        <v>1201544</v>
      </c>
      <c r="CB28" s="116">
        <f>SUM(X28,AZ28)</f>
        <v>495116</v>
      </c>
      <c r="CC28" s="116">
        <f>SUM(Y28,BA28)</f>
        <v>672280</v>
      </c>
      <c r="CD28" s="116">
        <f>SUM(Z28,BB28)</f>
        <v>33796</v>
      </c>
      <c r="CE28" s="116">
        <f>SUM(AA28,BC28)</f>
        <v>352</v>
      </c>
      <c r="CF28" s="116">
        <f>SUM(AB28,BD28)</f>
        <v>0</v>
      </c>
      <c r="CG28" s="116">
        <f>SUM(AC28,BE28)</f>
        <v>0</v>
      </c>
      <c r="CH28" s="116">
        <f>SUM(AD28,BF28)</f>
        <v>126557</v>
      </c>
      <c r="CI28" s="116">
        <f>SUM(AE28,BG28)</f>
        <v>1517885</v>
      </c>
    </row>
    <row r="29" spans="1:87" ht="13.5" customHeight="1" x14ac:dyDescent="0.15">
      <c r="A29" s="114" t="s">
        <v>20</v>
      </c>
      <c r="B29" s="115" t="s">
        <v>342</v>
      </c>
      <c r="C29" s="114" t="s">
        <v>343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/>
      <c r="L29" s="116">
        <f>+SUM(M29,R29,V29,W29,AC29)</f>
        <v>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0</v>
      </c>
      <c r="X29" s="116">
        <v>0</v>
      </c>
      <c r="Y29" s="116">
        <v>0</v>
      </c>
      <c r="Z29" s="116">
        <v>0</v>
      </c>
      <c r="AA29" s="116">
        <v>0</v>
      </c>
      <c r="AB29" s="116"/>
      <c r="AC29" s="116">
        <v>0</v>
      </c>
      <c r="AD29" s="116">
        <v>0</v>
      </c>
      <c r="AE29" s="116">
        <f>+SUM(D29,L29,AD29)</f>
        <v>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/>
      <c r="AN29" s="116">
        <f>+SUM(AO29,AT29,AX29,AY29,BE29)</f>
        <v>31969</v>
      </c>
      <c r="AO29" s="116">
        <f>+SUM(AP29:AS29)</f>
        <v>13684</v>
      </c>
      <c r="AP29" s="116">
        <v>13684</v>
      </c>
      <c r="AQ29" s="116">
        <v>0</v>
      </c>
      <c r="AR29" s="116">
        <v>0</v>
      </c>
      <c r="AS29" s="116">
        <v>0</v>
      </c>
      <c r="AT29" s="116">
        <f>+SUM(AU29:AW29)</f>
        <v>12916</v>
      </c>
      <c r="AU29" s="116">
        <v>0</v>
      </c>
      <c r="AV29" s="116">
        <v>12897</v>
      </c>
      <c r="AW29" s="116">
        <v>19</v>
      </c>
      <c r="AX29" s="116">
        <v>0</v>
      </c>
      <c r="AY29" s="116">
        <f>+SUM(AZ29:BC29)</f>
        <v>5369</v>
      </c>
      <c r="AZ29" s="116">
        <v>0</v>
      </c>
      <c r="BA29" s="116">
        <v>0</v>
      </c>
      <c r="BB29" s="116">
        <v>0</v>
      </c>
      <c r="BC29" s="116">
        <v>5369</v>
      </c>
      <c r="BD29" s="116"/>
      <c r="BE29" s="116">
        <v>0</v>
      </c>
      <c r="BF29" s="116">
        <v>3202</v>
      </c>
      <c r="BG29" s="116">
        <f>+SUM(BF29,AN29,AF29)</f>
        <v>35171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31969</v>
      </c>
      <c r="BQ29" s="116">
        <f>SUM(M29,AO29)</f>
        <v>13684</v>
      </c>
      <c r="BR29" s="116">
        <f>SUM(N29,AP29)</f>
        <v>13684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12916</v>
      </c>
      <c r="BW29" s="116">
        <f>SUM(S29,AU29)</f>
        <v>0</v>
      </c>
      <c r="BX29" s="116">
        <f>SUM(T29,AV29)</f>
        <v>12897</v>
      </c>
      <c r="BY29" s="116">
        <f>SUM(U29,AW29)</f>
        <v>19</v>
      </c>
      <c r="BZ29" s="116">
        <f>SUM(V29,AX29)</f>
        <v>0</v>
      </c>
      <c r="CA29" s="116">
        <f>SUM(W29,AY29)</f>
        <v>5369</v>
      </c>
      <c r="CB29" s="116">
        <f>SUM(X29,AZ29)</f>
        <v>0</v>
      </c>
      <c r="CC29" s="116">
        <f>SUM(Y29,BA29)</f>
        <v>0</v>
      </c>
      <c r="CD29" s="116">
        <f>SUM(Z29,BB29)</f>
        <v>0</v>
      </c>
      <c r="CE29" s="116">
        <f>SUM(AA29,BC29)</f>
        <v>5369</v>
      </c>
      <c r="CF29" s="116">
        <f>SUM(AB29,BD29)</f>
        <v>0</v>
      </c>
      <c r="CG29" s="116">
        <f>SUM(AC29,BE29)</f>
        <v>0</v>
      </c>
      <c r="CH29" s="116">
        <f>SUM(AD29,BF29)</f>
        <v>3202</v>
      </c>
      <c r="CI29" s="116">
        <f>SUM(AE29,BG29)</f>
        <v>35171</v>
      </c>
    </row>
    <row r="30" spans="1:87" ht="13.5" customHeight="1" x14ac:dyDescent="0.15">
      <c r="A30" s="114" t="s">
        <v>20</v>
      </c>
      <c r="B30" s="115" t="s">
        <v>328</v>
      </c>
      <c r="C30" s="114" t="s">
        <v>329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/>
      <c r="L30" s="116">
        <f>+SUM(M30,R30,V30,W30,AC30)</f>
        <v>664675</v>
      </c>
      <c r="M30" s="116">
        <f>+SUM(N30:Q30)</f>
        <v>18919</v>
      </c>
      <c r="N30" s="116">
        <v>18919</v>
      </c>
      <c r="O30" s="116">
        <v>0</v>
      </c>
      <c r="P30" s="116">
        <v>0</v>
      </c>
      <c r="Q30" s="116">
        <v>0</v>
      </c>
      <c r="R30" s="116">
        <f>+SUM(S30:U30)</f>
        <v>389960</v>
      </c>
      <c r="S30" s="116">
        <v>0</v>
      </c>
      <c r="T30" s="116">
        <v>361883</v>
      </c>
      <c r="U30" s="116">
        <v>28077</v>
      </c>
      <c r="V30" s="116">
        <v>0</v>
      </c>
      <c r="W30" s="116">
        <f>+SUM(X30:AA30)</f>
        <v>250034</v>
      </c>
      <c r="X30" s="116">
        <v>0</v>
      </c>
      <c r="Y30" s="116">
        <v>226002</v>
      </c>
      <c r="Z30" s="116">
        <v>24032</v>
      </c>
      <c r="AA30" s="116">
        <v>0</v>
      </c>
      <c r="AB30" s="116"/>
      <c r="AC30" s="116">
        <v>5762</v>
      </c>
      <c r="AD30" s="116">
        <v>101435</v>
      </c>
      <c r="AE30" s="116">
        <f>+SUM(D30,L30,AD30)</f>
        <v>766110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/>
      <c r="AN30" s="116">
        <f>+SUM(AO30,AT30,AX30,AY30,BE30)</f>
        <v>146971</v>
      </c>
      <c r="AO30" s="116">
        <f>+SUM(AP30:AS30)</f>
        <v>8739</v>
      </c>
      <c r="AP30" s="116">
        <v>8739</v>
      </c>
      <c r="AQ30" s="116">
        <v>0</v>
      </c>
      <c r="AR30" s="116">
        <v>0</v>
      </c>
      <c r="AS30" s="116">
        <v>0</v>
      </c>
      <c r="AT30" s="116">
        <f>+SUM(AU30:AW30)</f>
        <v>120394</v>
      </c>
      <c r="AU30" s="116">
        <v>0</v>
      </c>
      <c r="AV30" s="116">
        <v>120394</v>
      </c>
      <c r="AW30" s="116">
        <v>0</v>
      </c>
      <c r="AX30" s="116">
        <v>0</v>
      </c>
      <c r="AY30" s="116">
        <f>+SUM(AZ30:BC30)</f>
        <v>17768</v>
      </c>
      <c r="AZ30" s="116">
        <v>0</v>
      </c>
      <c r="BA30" s="116">
        <v>17768</v>
      </c>
      <c r="BB30" s="116">
        <v>0</v>
      </c>
      <c r="BC30" s="116">
        <v>0</v>
      </c>
      <c r="BD30" s="116"/>
      <c r="BE30" s="116">
        <v>70</v>
      </c>
      <c r="BF30" s="116">
        <v>0</v>
      </c>
      <c r="BG30" s="116">
        <f>+SUM(BF30,AN30,AF30)</f>
        <v>146971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811646</v>
      </c>
      <c r="BQ30" s="116">
        <f>SUM(M30,AO30)</f>
        <v>27658</v>
      </c>
      <c r="BR30" s="116">
        <f>SUM(N30,AP30)</f>
        <v>27658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510354</v>
      </c>
      <c r="BW30" s="116">
        <f>SUM(S30,AU30)</f>
        <v>0</v>
      </c>
      <c r="BX30" s="116">
        <f>SUM(T30,AV30)</f>
        <v>482277</v>
      </c>
      <c r="BY30" s="116">
        <f>SUM(U30,AW30)</f>
        <v>28077</v>
      </c>
      <c r="BZ30" s="116">
        <f>SUM(V30,AX30)</f>
        <v>0</v>
      </c>
      <c r="CA30" s="116">
        <f>SUM(W30,AY30)</f>
        <v>267802</v>
      </c>
      <c r="CB30" s="116">
        <f>SUM(X30,AZ30)</f>
        <v>0</v>
      </c>
      <c r="CC30" s="116">
        <f>SUM(Y30,BA30)</f>
        <v>243770</v>
      </c>
      <c r="CD30" s="116">
        <f>SUM(Z30,BB30)</f>
        <v>24032</v>
      </c>
      <c r="CE30" s="116">
        <f>SUM(AA30,BC30)</f>
        <v>0</v>
      </c>
      <c r="CF30" s="116">
        <f>SUM(AB30,BD30)</f>
        <v>0</v>
      </c>
      <c r="CG30" s="116">
        <f>SUM(AC30,BE30)</f>
        <v>5832</v>
      </c>
      <c r="CH30" s="116">
        <f>SUM(AD30,BF30)</f>
        <v>101435</v>
      </c>
      <c r="CI30" s="116">
        <f>SUM(AE30,BG30)</f>
        <v>913081</v>
      </c>
    </row>
    <row r="31" spans="1:87" ht="13.5" customHeight="1" x14ac:dyDescent="0.15">
      <c r="A31" s="114" t="s">
        <v>20</v>
      </c>
      <c r="B31" s="115" t="s">
        <v>349</v>
      </c>
      <c r="C31" s="114" t="s">
        <v>350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/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/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/>
      <c r="AN31" s="116">
        <f>+SUM(AO31,AT31,AX31,AY31,BE31)</f>
        <v>108827</v>
      </c>
      <c r="AO31" s="116">
        <f>+SUM(AP31:AS31)</f>
        <v>4048</v>
      </c>
      <c r="AP31" s="116">
        <v>4048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104779</v>
      </c>
      <c r="AZ31" s="116">
        <v>0</v>
      </c>
      <c r="BA31" s="116">
        <v>96259</v>
      </c>
      <c r="BB31" s="116">
        <v>1724</v>
      </c>
      <c r="BC31" s="116">
        <v>6796</v>
      </c>
      <c r="BD31" s="116"/>
      <c r="BE31" s="116">
        <v>0</v>
      </c>
      <c r="BF31" s="116">
        <v>63002</v>
      </c>
      <c r="BG31" s="116">
        <f>+SUM(BF31,AN31,AF31)</f>
        <v>171829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108827</v>
      </c>
      <c r="BQ31" s="116">
        <f>SUM(M31,AO31)</f>
        <v>4048</v>
      </c>
      <c r="BR31" s="116">
        <f>SUM(N31,AP31)</f>
        <v>4048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104779</v>
      </c>
      <c r="CB31" s="116">
        <f>SUM(X31,AZ31)</f>
        <v>0</v>
      </c>
      <c r="CC31" s="116">
        <f>SUM(Y31,BA31)</f>
        <v>96259</v>
      </c>
      <c r="CD31" s="116">
        <f>SUM(Z31,BB31)</f>
        <v>1724</v>
      </c>
      <c r="CE31" s="116">
        <f>SUM(AA31,BC31)</f>
        <v>6796</v>
      </c>
      <c r="CF31" s="116">
        <f>SUM(AB31,BD31)</f>
        <v>0</v>
      </c>
      <c r="CG31" s="116">
        <f>SUM(AC31,BE31)</f>
        <v>0</v>
      </c>
      <c r="CH31" s="116">
        <f>SUM(AD31,BF31)</f>
        <v>63002</v>
      </c>
      <c r="CI31" s="116">
        <f>SUM(AE31,BG31)</f>
        <v>171829</v>
      </c>
    </row>
    <row r="32" spans="1:87" ht="13.5" customHeight="1" x14ac:dyDescent="0.15">
      <c r="A32" s="114" t="s">
        <v>20</v>
      </c>
      <c r="B32" s="115" t="s">
        <v>334</v>
      </c>
      <c r="C32" s="114" t="s">
        <v>335</v>
      </c>
      <c r="D32" s="116">
        <f>+SUM(E32,J32)</f>
        <v>1177</v>
      </c>
      <c r="E32" s="116">
        <f>+SUM(F32:I32)</f>
        <v>1177</v>
      </c>
      <c r="F32" s="116">
        <v>1177</v>
      </c>
      <c r="G32" s="116">
        <v>0</v>
      </c>
      <c r="H32" s="116">
        <v>0</v>
      </c>
      <c r="I32" s="116">
        <v>0</v>
      </c>
      <c r="J32" s="116">
        <v>0</v>
      </c>
      <c r="K32" s="116"/>
      <c r="L32" s="116">
        <f>+SUM(M32,R32,V32,W32,AC32)</f>
        <v>497395</v>
      </c>
      <c r="M32" s="116">
        <f>+SUM(N32:Q32)</f>
        <v>27282</v>
      </c>
      <c r="N32" s="116">
        <v>0</v>
      </c>
      <c r="O32" s="116">
        <v>27282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470113</v>
      </c>
      <c r="X32" s="116">
        <v>104093</v>
      </c>
      <c r="Y32" s="116">
        <v>366020</v>
      </c>
      <c r="Z32" s="116">
        <v>0</v>
      </c>
      <c r="AA32" s="116">
        <v>0</v>
      </c>
      <c r="AB32" s="116"/>
      <c r="AC32" s="116">
        <v>0</v>
      </c>
      <c r="AD32" s="116">
        <v>261110</v>
      </c>
      <c r="AE32" s="116">
        <f>+SUM(D32,L32,AD32)</f>
        <v>759682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/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/>
      <c r="BE32" s="116">
        <v>0</v>
      </c>
      <c r="BF32" s="116">
        <v>0</v>
      </c>
      <c r="BG32" s="116">
        <f>+SUM(BF32,AN32,AF32)</f>
        <v>0</v>
      </c>
      <c r="BH32" s="116">
        <f>SUM(D32,AF32)</f>
        <v>1177</v>
      </c>
      <c r="BI32" s="116">
        <f>SUM(E32,AG32)</f>
        <v>1177</v>
      </c>
      <c r="BJ32" s="116">
        <f>SUM(F32,AH32)</f>
        <v>1177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497395</v>
      </c>
      <c r="BQ32" s="116">
        <f>SUM(M32,AO32)</f>
        <v>27282</v>
      </c>
      <c r="BR32" s="116">
        <f>SUM(N32,AP32)</f>
        <v>0</v>
      </c>
      <c r="BS32" s="116">
        <f>SUM(O32,AQ32)</f>
        <v>27282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470113</v>
      </c>
      <c r="CB32" s="116">
        <f>SUM(X32,AZ32)</f>
        <v>104093</v>
      </c>
      <c r="CC32" s="116">
        <f>SUM(Y32,BA32)</f>
        <v>366020</v>
      </c>
      <c r="CD32" s="116">
        <f>SUM(Z32,BB32)</f>
        <v>0</v>
      </c>
      <c r="CE32" s="116">
        <f>SUM(AA32,BC32)</f>
        <v>0</v>
      </c>
      <c r="CF32" s="116">
        <f>SUM(AB32,BD32)</f>
        <v>0</v>
      </c>
      <c r="CG32" s="116">
        <f>SUM(AC32,BE32)</f>
        <v>0</v>
      </c>
      <c r="CH32" s="116">
        <f>SUM(AD32,BF32)</f>
        <v>261110</v>
      </c>
      <c r="CI32" s="116">
        <f>SUM(AE32,BG32)</f>
        <v>759682</v>
      </c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32">
    <sortCondition ref="A8:A32"/>
    <sortCondition ref="B8:B32"/>
    <sortCondition ref="C8:C32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31" man="1"/>
    <brk id="67" min="1" max="3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福井県</v>
      </c>
      <c r="B7" s="132" t="str">
        <f>'廃棄物事業経費（市町村）'!B7</f>
        <v>18000</v>
      </c>
      <c r="C7" s="131" t="s">
        <v>278</v>
      </c>
      <c r="D7" s="133">
        <f>SUM(L7,T7,AB7,AJ7,AR7,AZ7)</f>
        <v>1944052</v>
      </c>
      <c r="E7" s="133">
        <f>SUM(M7,U7,AC7,AK7,AS7,BA7)</f>
        <v>4565193</v>
      </c>
      <c r="F7" s="133">
        <f>SUM(D7:E7)</f>
        <v>6509245</v>
      </c>
      <c r="G7" s="133">
        <f>SUM(O7,W7,AE7,AM7,AU7,BC7)</f>
        <v>0</v>
      </c>
      <c r="H7" s="133">
        <f>SUM(P7,X7,AF7,AN7,AV7,BD7)</f>
        <v>447286</v>
      </c>
      <c r="I7" s="133">
        <f>SUM(G7:H7)</f>
        <v>447286</v>
      </c>
      <c r="J7" s="134">
        <f>COUNTIF(J$8:J$207,"&lt;&gt;")</f>
        <v>16</v>
      </c>
      <c r="K7" s="134">
        <f>COUNTIF(K$8:K$207,"&lt;&gt;")</f>
        <v>16</v>
      </c>
      <c r="L7" s="133">
        <f>SUM(L$8:L$207)</f>
        <v>1944052</v>
      </c>
      <c r="M7" s="133">
        <f>SUM(M$8:M$207)</f>
        <v>4378278</v>
      </c>
      <c r="N7" s="133">
        <f>IF(AND(L7&lt;&gt;"",M7&lt;&gt;""),SUM(L7:M7),"")</f>
        <v>6322330</v>
      </c>
      <c r="O7" s="133">
        <f>SUM(O$8:O$207)</f>
        <v>0</v>
      </c>
      <c r="P7" s="133">
        <f>SUM(P$8:P$207)</f>
        <v>254307</v>
      </c>
      <c r="Q7" s="133">
        <f>IF(AND(O7&lt;&gt;"",P7&lt;&gt;""),SUM(O7:P7),"")</f>
        <v>254307</v>
      </c>
      <c r="R7" s="134">
        <f>COUNTIF(R$8:R$207,"&lt;&gt;")</f>
        <v>7</v>
      </c>
      <c r="S7" s="134">
        <f>COUNTIF(S$8:S$207,"&lt;&gt;")</f>
        <v>7</v>
      </c>
      <c r="T7" s="133">
        <f>SUM(T$8:T$207)</f>
        <v>0</v>
      </c>
      <c r="U7" s="133">
        <f>SUM(U$8:U$207)</f>
        <v>186915</v>
      </c>
      <c r="V7" s="133">
        <f>IF(AND(T7&lt;&gt;"",U7&lt;&gt;""),SUM(T7:U7),"")</f>
        <v>186915</v>
      </c>
      <c r="W7" s="133">
        <f>SUM(W$8:W$207)</f>
        <v>0</v>
      </c>
      <c r="X7" s="133">
        <f>SUM(X$8:X$207)</f>
        <v>192979</v>
      </c>
      <c r="Y7" s="133">
        <f>IF(AND(W7&lt;&gt;"",X7&lt;&gt;""),SUM(W7:X7),"")</f>
        <v>192979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20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444275</v>
      </c>
      <c r="F8" s="116">
        <f>SUM(D8:E8)</f>
        <v>444275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 t="s">
        <v>326</v>
      </c>
      <c r="K8" s="114" t="s">
        <v>327</v>
      </c>
      <c r="L8" s="116">
        <v>0</v>
      </c>
      <c r="M8" s="116">
        <v>393222</v>
      </c>
      <c r="N8" s="116">
        <f>IF(AND(L8&lt;&gt;"",M8&lt;&gt;""),SUM(L8:M8),"")</f>
        <v>393222</v>
      </c>
      <c r="O8" s="116">
        <v>0</v>
      </c>
      <c r="P8" s="116">
        <v>0</v>
      </c>
      <c r="Q8" s="116">
        <f>IF(AND(O8&lt;&gt;"",P8&lt;&gt;""),SUM(O8:P8),"")</f>
        <v>0</v>
      </c>
      <c r="R8" s="115" t="s">
        <v>328</v>
      </c>
      <c r="S8" s="114" t="s">
        <v>329</v>
      </c>
      <c r="T8" s="116">
        <v>0</v>
      </c>
      <c r="U8" s="116">
        <v>51053</v>
      </c>
      <c r="V8" s="116">
        <f>IF(AND(T8&lt;&gt;"",U8&lt;&gt;""),SUM(T8:U8),"")</f>
        <v>51053</v>
      </c>
      <c r="W8" s="116">
        <v>0</v>
      </c>
      <c r="X8" s="116">
        <v>0</v>
      </c>
      <c r="Y8" s="116">
        <f>IF(AND(W8&lt;&gt;"",X8&lt;&gt;""),SUM(W8:X8),"")</f>
        <v>0</v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20</v>
      </c>
      <c r="B9" s="115" t="s">
        <v>330</v>
      </c>
      <c r="C9" s="114" t="s">
        <v>331</v>
      </c>
      <c r="D9" s="116">
        <f>SUM(L9,T9,AB9,AJ9,AR9,AZ9)</f>
        <v>0</v>
      </c>
      <c r="E9" s="116">
        <f>SUM(M9,U9,AC9,AK9,AS9,BA9)</f>
        <v>0</v>
      </c>
      <c r="F9" s="116">
        <f>SUM(D9:E9)</f>
        <v>0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20</v>
      </c>
      <c r="B10" s="115" t="s">
        <v>332</v>
      </c>
      <c r="C10" s="114" t="s">
        <v>333</v>
      </c>
      <c r="D10" s="116">
        <f>SUM(L10,T10,AB10,AJ10,AR10,AZ10)</f>
        <v>0</v>
      </c>
      <c r="E10" s="116">
        <f>SUM(M10,U10,AC10,AK10,AS10,BA10)</f>
        <v>263797</v>
      </c>
      <c r="F10" s="116">
        <f>SUM(D10:E10)</f>
        <v>263797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334</v>
      </c>
      <c r="K10" s="114" t="s">
        <v>335</v>
      </c>
      <c r="L10" s="116">
        <v>0</v>
      </c>
      <c r="M10" s="116">
        <v>263797</v>
      </c>
      <c r="N10" s="116">
        <f>IF(AND(L10&lt;&gt;"",M10&lt;&gt;""),SUM(L10:M10),"")</f>
        <v>263797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20</v>
      </c>
      <c r="B11" s="115" t="s">
        <v>336</v>
      </c>
      <c r="C11" s="114" t="s">
        <v>337</v>
      </c>
      <c r="D11" s="116">
        <f>SUM(L11,T11,AB11,AJ11,AR11,AZ11)</f>
        <v>1141159</v>
      </c>
      <c r="E11" s="116">
        <f>SUM(M11,U11,AC11,AK11,AS11,BA11)</f>
        <v>464202</v>
      </c>
      <c r="F11" s="116">
        <f>SUM(D11:E11)</f>
        <v>1605361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338</v>
      </c>
      <c r="K11" s="114" t="s">
        <v>339</v>
      </c>
      <c r="L11" s="116">
        <v>1141159</v>
      </c>
      <c r="M11" s="116">
        <v>464202</v>
      </c>
      <c r="N11" s="116">
        <f>IF(AND(L11&lt;&gt;"",M11&lt;&gt;""),SUM(L11:M11),"")</f>
        <v>1605361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20</v>
      </c>
      <c r="B12" s="115" t="s">
        <v>340</v>
      </c>
      <c r="C12" s="114" t="s">
        <v>341</v>
      </c>
      <c r="D12" s="116">
        <f>SUM(L12,T12,AB12,AJ12,AR12,AZ12)</f>
        <v>802893</v>
      </c>
      <c r="E12" s="116">
        <f>SUM(M12,U12,AC12,AK12,AS12,BA12)</f>
        <v>337228</v>
      </c>
      <c r="F12" s="116">
        <f>SUM(D12:E12)</f>
        <v>1140121</v>
      </c>
      <c r="G12" s="116">
        <f>SUM(O12,W12,AE12,AM12,AU12,BC12)</f>
        <v>0</v>
      </c>
      <c r="H12" s="116">
        <f>SUM(P12,X12,AF12,AN12,AV12,BD12)</f>
        <v>23385</v>
      </c>
      <c r="I12" s="116">
        <f>SUM(G12:H12)</f>
        <v>23385</v>
      </c>
      <c r="J12" s="115" t="s">
        <v>338</v>
      </c>
      <c r="K12" s="114" t="s">
        <v>339</v>
      </c>
      <c r="L12" s="116">
        <v>802893</v>
      </c>
      <c r="M12" s="116">
        <v>337228</v>
      </c>
      <c r="N12" s="116">
        <f>IF(AND(L12&lt;&gt;"",M12&lt;&gt;""),SUM(L12:M12),"")</f>
        <v>1140121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342</v>
      </c>
      <c r="S12" s="114" t="s">
        <v>343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23385</v>
      </c>
      <c r="Y12" s="116">
        <f>IF(AND(W12&lt;&gt;"",X12&lt;&gt;""),SUM(W12:X12),"")</f>
        <v>23385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20</v>
      </c>
      <c r="B13" s="115" t="s">
        <v>344</v>
      </c>
      <c r="C13" s="114" t="s">
        <v>345</v>
      </c>
      <c r="D13" s="116">
        <f>SUM(L13,T13,AB13,AJ13,AR13,AZ13)</f>
        <v>0</v>
      </c>
      <c r="E13" s="116">
        <f>SUM(M13,U13,AC13,AK13,AS13,BA13)</f>
        <v>436989</v>
      </c>
      <c r="F13" s="116">
        <f>SUM(D13:E13)</f>
        <v>436989</v>
      </c>
      <c r="G13" s="116">
        <f>SUM(O13,W13,AE13,AM13,AU13,BC13)</f>
        <v>0</v>
      </c>
      <c r="H13" s="116">
        <f>SUM(P13,X13,AF13,AN13,AV13,BD13)</f>
        <v>105157</v>
      </c>
      <c r="I13" s="116">
        <f>SUM(G13:H13)</f>
        <v>105157</v>
      </c>
      <c r="J13" s="115" t="s">
        <v>328</v>
      </c>
      <c r="K13" s="114" t="s">
        <v>329</v>
      </c>
      <c r="L13" s="116">
        <v>0</v>
      </c>
      <c r="M13" s="116">
        <v>436989</v>
      </c>
      <c r="N13" s="116">
        <f>IF(AND(L13&lt;&gt;"",M13&lt;&gt;""),SUM(L13:M13),"")</f>
        <v>436989</v>
      </c>
      <c r="O13" s="116">
        <v>0</v>
      </c>
      <c r="P13" s="116">
        <v>105157</v>
      </c>
      <c r="Q13" s="116">
        <f>IF(AND(O13&lt;&gt;"",P13&lt;&gt;""),SUM(O13:P13),"")</f>
        <v>105157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20</v>
      </c>
      <c r="B14" s="115" t="s">
        <v>346</v>
      </c>
      <c r="C14" s="114" t="s">
        <v>347</v>
      </c>
      <c r="D14" s="116">
        <f>SUM(L14,T14,AB14,AJ14,AR14,AZ14)</f>
        <v>0</v>
      </c>
      <c r="E14" s="116">
        <f>SUM(M14,U14,AC14,AK14,AS14,BA14)</f>
        <v>199089</v>
      </c>
      <c r="F14" s="116">
        <f>SUM(D14:E14)</f>
        <v>199089</v>
      </c>
      <c r="G14" s="116">
        <f>SUM(O14,W14,AE14,AM14,AU14,BC14)</f>
        <v>0</v>
      </c>
      <c r="H14" s="116">
        <f>SUM(P14,X14,AF14,AN14,AV14,BD14)</f>
        <v>47737</v>
      </c>
      <c r="I14" s="116">
        <f>SUM(G14:H14)</f>
        <v>47737</v>
      </c>
      <c r="J14" s="115" t="s">
        <v>326</v>
      </c>
      <c r="K14" s="114" t="s">
        <v>348</v>
      </c>
      <c r="L14" s="116">
        <v>0</v>
      </c>
      <c r="M14" s="116">
        <v>199089</v>
      </c>
      <c r="N14" s="116">
        <f>IF(AND(L14&lt;&gt;"",M14&lt;&gt;""),SUM(L14:M14),"")</f>
        <v>199089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349</v>
      </c>
      <c r="S14" s="114" t="s">
        <v>350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47737</v>
      </c>
      <c r="Y14" s="116">
        <f>IF(AND(W14&lt;&gt;"",X14&lt;&gt;""),SUM(W14:X14),"")</f>
        <v>47737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20</v>
      </c>
      <c r="B15" s="115" t="s">
        <v>351</v>
      </c>
      <c r="C15" s="114" t="s">
        <v>352</v>
      </c>
      <c r="D15" s="116">
        <f>SUM(L15,T15,AB15,AJ15,AR15,AZ15)</f>
        <v>0</v>
      </c>
      <c r="E15" s="116">
        <f>SUM(M15,U15,AC15,AK15,AS15,BA15)</f>
        <v>835349</v>
      </c>
      <c r="F15" s="116">
        <f>SUM(D15:E15)</f>
        <v>835349</v>
      </c>
      <c r="G15" s="116">
        <f>SUM(O15,W15,AE15,AM15,AU15,BC15)</f>
        <v>0</v>
      </c>
      <c r="H15" s="116">
        <f>SUM(P15,X15,AF15,AN15,AV15,BD15)</f>
        <v>59628</v>
      </c>
      <c r="I15" s="116">
        <f>SUM(G15:H15)</f>
        <v>59628</v>
      </c>
      <c r="J15" s="115" t="s">
        <v>353</v>
      </c>
      <c r="K15" s="114" t="s">
        <v>354</v>
      </c>
      <c r="L15" s="116">
        <v>0</v>
      </c>
      <c r="M15" s="116">
        <v>835349</v>
      </c>
      <c r="N15" s="116">
        <f>IF(AND(L15&lt;&gt;"",M15&lt;&gt;""),SUM(L15:M15),"")</f>
        <v>835349</v>
      </c>
      <c r="O15" s="116">
        <v>0</v>
      </c>
      <c r="P15" s="116">
        <v>59628</v>
      </c>
      <c r="Q15" s="116">
        <f>IF(AND(O15&lt;&gt;"",P15&lt;&gt;""),SUM(O15:P15),"")</f>
        <v>59628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20</v>
      </c>
      <c r="B16" s="115" t="s">
        <v>355</v>
      </c>
      <c r="C16" s="114" t="s">
        <v>356</v>
      </c>
      <c r="D16" s="116">
        <f>SUM(L16,T16,AB16,AJ16,AR16,AZ16)</f>
        <v>0</v>
      </c>
      <c r="E16" s="116">
        <f>SUM(M16,U16,AC16,AK16,AS16,BA16)</f>
        <v>586618</v>
      </c>
      <c r="F16" s="116">
        <f>SUM(D16:E16)</f>
        <v>586618</v>
      </c>
      <c r="G16" s="116">
        <f>SUM(O16,W16,AE16,AM16,AU16,BC16)</f>
        <v>0</v>
      </c>
      <c r="H16" s="116">
        <f>SUM(P16,X16,AF16,AN16,AV16,BD16)</f>
        <v>111989</v>
      </c>
      <c r="I16" s="116">
        <f>SUM(G16:H16)</f>
        <v>111989</v>
      </c>
      <c r="J16" s="115" t="s">
        <v>326</v>
      </c>
      <c r="K16" s="114" t="s">
        <v>348</v>
      </c>
      <c r="L16" s="116">
        <v>0</v>
      </c>
      <c r="M16" s="116">
        <v>586618</v>
      </c>
      <c r="N16" s="116">
        <f>IF(AND(L16&lt;&gt;"",M16&lt;&gt;""),SUM(L16:M16),"")</f>
        <v>586618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349</v>
      </c>
      <c r="S16" s="114" t="s">
        <v>350</v>
      </c>
      <c r="T16" s="116">
        <v>0</v>
      </c>
      <c r="U16" s="116">
        <v>0</v>
      </c>
      <c r="V16" s="116">
        <f>IF(AND(T16&lt;&gt;"",U16&lt;&gt;""),SUM(T16:U16),"")</f>
        <v>0</v>
      </c>
      <c r="W16" s="116">
        <v>0</v>
      </c>
      <c r="X16" s="116">
        <v>111989</v>
      </c>
      <c r="Y16" s="116">
        <f>IF(AND(W16&lt;&gt;"",X16&lt;&gt;""),SUM(W16:X16),"")</f>
        <v>111989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20</v>
      </c>
      <c r="B17" s="115" t="s">
        <v>357</v>
      </c>
      <c r="C17" s="114" t="s">
        <v>358</v>
      </c>
      <c r="D17" s="116">
        <f>SUM(L17,T17,AB17,AJ17,AR17,AZ17)</f>
        <v>0</v>
      </c>
      <c r="E17" s="116">
        <f>SUM(M17,U17,AC17,AK17,AS17,BA17)</f>
        <v>127458</v>
      </c>
      <c r="F17" s="116">
        <f>SUM(D17:E17)</f>
        <v>127458</v>
      </c>
      <c r="G17" s="116">
        <f>SUM(O17,W17,AE17,AM17,AU17,BC17)</f>
        <v>0</v>
      </c>
      <c r="H17" s="116">
        <f>SUM(P17,X17,AF17,AN17,AV17,BD17)</f>
        <v>8665</v>
      </c>
      <c r="I17" s="116">
        <f>SUM(G17:H17)</f>
        <v>8665</v>
      </c>
      <c r="J17" s="115" t="s">
        <v>326</v>
      </c>
      <c r="K17" s="114" t="s">
        <v>359</v>
      </c>
      <c r="L17" s="116">
        <v>0</v>
      </c>
      <c r="M17" s="116">
        <v>127458</v>
      </c>
      <c r="N17" s="116">
        <f>IF(AND(L17&lt;&gt;"",M17&lt;&gt;""),SUM(L17:M17),"")</f>
        <v>127458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342</v>
      </c>
      <c r="S17" s="114" t="s">
        <v>360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8665</v>
      </c>
      <c r="Y17" s="116">
        <f>IF(AND(W17&lt;&gt;"",X17&lt;&gt;""),SUM(W17:X17),"")</f>
        <v>8665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20</v>
      </c>
      <c r="B18" s="115" t="s">
        <v>361</v>
      </c>
      <c r="C18" s="114" t="s">
        <v>362</v>
      </c>
      <c r="D18" s="116">
        <f>SUM(L18,T18,AB18,AJ18,AR18,AZ18)</f>
        <v>0</v>
      </c>
      <c r="E18" s="116">
        <f>SUM(M18,U18,AC18,AK18,AS18,BA18)</f>
        <v>41972</v>
      </c>
      <c r="F18" s="116">
        <f>SUM(D18:E18)</f>
        <v>41972</v>
      </c>
      <c r="G18" s="116">
        <f>SUM(O18,W18,AE18,AM18,AU18,BC18)</f>
        <v>0</v>
      </c>
      <c r="H18" s="116">
        <f>SUM(P18,X18,AF18,AN18,AV18,BD18)</f>
        <v>1203</v>
      </c>
      <c r="I18" s="116">
        <f>SUM(G18:H18)</f>
        <v>1203</v>
      </c>
      <c r="J18" s="115" t="s">
        <v>353</v>
      </c>
      <c r="K18" s="114" t="s">
        <v>354</v>
      </c>
      <c r="L18" s="116">
        <v>0</v>
      </c>
      <c r="M18" s="116">
        <v>41972</v>
      </c>
      <c r="N18" s="116">
        <f>IF(AND(L18&lt;&gt;"",M18&lt;&gt;""),SUM(L18:M18),"")</f>
        <v>41972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328</v>
      </c>
      <c r="S18" s="114" t="s">
        <v>329</v>
      </c>
      <c r="T18" s="116">
        <v>0</v>
      </c>
      <c r="U18" s="116">
        <v>0</v>
      </c>
      <c r="V18" s="116">
        <f>IF(AND(T18&lt;&gt;"",U18&lt;&gt;""),SUM(T18:U18),"")</f>
        <v>0</v>
      </c>
      <c r="W18" s="116">
        <v>0</v>
      </c>
      <c r="X18" s="116">
        <v>1203</v>
      </c>
      <c r="Y18" s="116">
        <f>IF(AND(W18&lt;&gt;"",X18&lt;&gt;""),SUM(W18:X18),"")</f>
        <v>1203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20</v>
      </c>
      <c r="B19" s="115" t="s">
        <v>363</v>
      </c>
      <c r="C19" s="114" t="s">
        <v>364</v>
      </c>
      <c r="D19" s="116">
        <f>SUM(L19,T19,AB19,AJ19,AR19,AZ19)</f>
        <v>0</v>
      </c>
      <c r="E19" s="116">
        <f>SUM(M19,U19,AC19,AK19,AS19,BA19)</f>
        <v>135360</v>
      </c>
      <c r="F19" s="116">
        <f>SUM(D19:E19)</f>
        <v>135360</v>
      </c>
      <c r="G19" s="116">
        <f>SUM(O19,W19,AE19,AM19,AU19,BC19)</f>
        <v>0</v>
      </c>
      <c r="H19" s="116">
        <f>SUM(P19,X19,AF19,AN19,AV19,BD19)</f>
        <v>8706</v>
      </c>
      <c r="I19" s="116">
        <f>SUM(G19:H19)</f>
        <v>8706</v>
      </c>
      <c r="J19" s="115" t="s">
        <v>353</v>
      </c>
      <c r="K19" s="114" t="s">
        <v>354</v>
      </c>
      <c r="L19" s="116">
        <v>0</v>
      </c>
      <c r="M19" s="116">
        <v>135360</v>
      </c>
      <c r="N19" s="116">
        <f>IF(AND(L19&lt;&gt;"",M19&lt;&gt;""),SUM(L19:M19),"")</f>
        <v>135360</v>
      </c>
      <c r="O19" s="116">
        <v>0</v>
      </c>
      <c r="P19" s="116">
        <v>8706</v>
      </c>
      <c r="Q19" s="116">
        <f>IF(AND(O19&lt;&gt;"",P19&lt;&gt;""),SUM(O19:P19),"")</f>
        <v>8706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20</v>
      </c>
      <c r="B20" s="115" t="s">
        <v>365</v>
      </c>
      <c r="C20" s="114" t="s">
        <v>366</v>
      </c>
      <c r="D20" s="116">
        <f>SUM(L20,T20,AB20,AJ20,AR20,AZ20)</f>
        <v>0</v>
      </c>
      <c r="E20" s="116">
        <f>SUM(M20,U20,AC20,AK20,AS20,BA20)</f>
        <v>162960</v>
      </c>
      <c r="F20" s="116">
        <f>SUM(D20:E20)</f>
        <v>162960</v>
      </c>
      <c r="G20" s="116">
        <f>SUM(O20,W20,AE20,AM20,AU20,BC20)</f>
        <v>0</v>
      </c>
      <c r="H20" s="116">
        <f>SUM(P20,X20,AF20,AN20,AV20,BD20)</f>
        <v>20805</v>
      </c>
      <c r="I20" s="116">
        <f>SUM(G20:H20)</f>
        <v>20805</v>
      </c>
      <c r="J20" s="115" t="s">
        <v>328</v>
      </c>
      <c r="K20" s="114" t="s">
        <v>329</v>
      </c>
      <c r="L20" s="116">
        <v>0</v>
      </c>
      <c r="M20" s="116">
        <v>162960</v>
      </c>
      <c r="N20" s="116">
        <f>IF(AND(L20&lt;&gt;"",M20&lt;&gt;""),SUM(L20:M20),"")</f>
        <v>162960</v>
      </c>
      <c r="O20" s="116">
        <v>0</v>
      </c>
      <c r="P20" s="116">
        <v>20805</v>
      </c>
      <c r="Q20" s="116">
        <f>IF(AND(O20&lt;&gt;"",P20&lt;&gt;""),SUM(O20:P20),"")</f>
        <v>20805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20</v>
      </c>
      <c r="B21" s="115" t="s">
        <v>367</v>
      </c>
      <c r="C21" s="114" t="s">
        <v>368</v>
      </c>
      <c r="D21" s="116">
        <f>SUM(L21,T21,AB21,AJ21,AR21,AZ21)</f>
        <v>0</v>
      </c>
      <c r="E21" s="116">
        <f>SUM(M21,U21,AC21,AK21,AS21,BA21)</f>
        <v>45298</v>
      </c>
      <c r="F21" s="116">
        <f>SUM(D21:E21)</f>
        <v>45298</v>
      </c>
      <c r="G21" s="116">
        <f>SUM(O21,W21,AE21,AM21,AU21,BC21)</f>
        <v>0</v>
      </c>
      <c r="H21" s="116">
        <f>SUM(P21,X21,AF21,AN21,AV21,BD21)</f>
        <v>36007</v>
      </c>
      <c r="I21" s="116">
        <f>SUM(G21:H21)</f>
        <v>36007</v>
      </c>
      <c r="J21" s="115" t="s">
        <v>369</v>
      </c>
      <c r="K21" s="114" t="s">
        <v>370</v>
      </c>
      <c r="L21" s="116">
        <v>0</v>
      </c>
      <c r="M21" s="116">
        <v>45298</v>
      </c>
      <c r="N21" s="116">
        <f>IF(AND(L21&lt;&gt;"",M21&lt;&gt;""),SUM(L21:M21),"")</f>
        <v>45298</v>
      </c>
      <c r="O21" s="116">
        <v>0</v>
      </c>
      <c r="P21" s="116">
        <v>36007</v>
      </c>
      <c r="Q21" s="116">
        <f>IF(AND(O21&lt;&gt;"",P21&lt;&gt;""),SUM(O21:P21),"")</f>
        <v>36007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20</v>
      </c>
      <c r="B22" s="115" t="s">
        <v>371</v>
      </c>
      <c r="C22" s="114" t="s">
        <v>372</v>
      </c>
      <c r="D22" s="116">
        <f>SUM(L22,T22,AB22,AJ22,AR22,AZ22)</f>
        <v>0</v>
      </c>
      <c r="E22" s="116">
        <f>SUM(M22,U22,AC22,AK22,AS22,BA22)</f>
        <v>125941</v>
      </c>
      <c r="F22" s="116">
        <f>SUM(D22:E22)</f>
        <v>125941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334</v>
      </c>
      <c r="K22" s="114" t="s">
        <v>335</v>
      </c>
      <c r="L22" s="116">
        <v>0</v>
      </c>
      <c r="M22" s="116">
        <v>125941</v>
      </c>
      <c r="N22" s="116">
        <f>IF(AND(L22&lt;&gt;"",M22&lt;&gt;""),SUM(L22:M22),"")</f>
        <v>125941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20</v>
      </c>
      <c r="B23" s="115" t="s">
        <v>373</v>
      </c>
      <c r="C23" s="114" t="s">
        <v>374</v>
      </c>
      <c r="D23" s="116">
        <f>SUM(L23,T23,AB23,AJ23,AR23,AZ23)</f>
        <v>0</v>
      </c>
      <c r="E23" s="116">
        <f>SUM(M23,U23,AC23,AK23,AS23,BA23)</f>
        <v>96758</v>
      </c>
      <c r="F23" s="116">
        <f>SUM(D23:E23)</f>
        <v>96758</v>
      </c>
      <c r="G23" s="116">
        <f>SUM(O23,W23,AE23,AM23,AU23,BC23)</f>
        <v>0</v>
      </c>
      <c r="H23" s="116">
        <f>SUM(P23,X23,AF23,AN23,AV23,BD23)</f>
        <v>0</v>
      </c>
      <c r="I23" s="116">
        <f>SUM(G23:H23)</f>
        <v>0</v>
      </c>
      <c r="J23" s="115" t="s">
        <v>334</v>
      </c>
      <c r="K23" s="114" t="s">
        <v>335</v>
      </c>
      <c r="L23" s="116">
        <v>0</v>
      </c>
      <c r="M23" s="116">
        <v>96758</v>
      </c>
      <c r="N23" s="116">
        <f>IF(AND(L23&lt;&gt;"",M23&lt;&gt;""),SUM(L23:M23),"")</f>
        <v>96758</v>
      </c>
      <c r="O23" s="116">
        <v>0</v>
      </c>
      <c r="P23" s="116">
        <v>0</v>
      </c>
      <c r="Q23" s="116">
        <f>IF(AND(O23&lt;&gt;"",P23&lt;&gt;""),SUM(O23:P23),"")</f>
        <v>0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20</v>
      </c>
      <c r="B24" s="115" t="s">
        <v>375</v>
      </c>
      <c r="C24" s="114" t="s">
        <v>376</v>
      </c>
      <c r="D24" s="116">
        <f>SUM(L24,T24,AB24,AJ24,AR24,AZ24)</f>
        <v>0</v>
      </c>
      <c r="E24" s="116">
        <f>SUM(M24,U24,AC24,AK24,AS24,BA24)</f>
        <v>261899</v>
      </c>
      <c r="F24" s="116">
        <f>SUM(D24:E24)</f>
        <v>261899</v>
      </c>
      <c r="G24" s="116">
        <f>SUM(O24,W24,AE24,AM24,AU24,BC24)</f>
        <v>0</v>
      </c>
      <c r="H24" s="116">
        <f>SUM(P24,X24,AF24,AN24,AV24,BD24)</f>
        <v>24004</v>
      </c>
      <c r="I24" s="116">
        <f>SUM(G24:H24)</f>
        <v>24004</v>
      </c>
      <c r="J24" s="115" t="s">
        <v>369</v>
      </c>
      <c r="K24" s="114" t="s">
        <v>370</v>
      </c>
      <c r="L24" s="116">
        <v>0</v>
      </c>
      <c r="M24" s="116">
        <v>126037</v>
      </c>
      <c r="N24" s="116">
        <f>IF(AND(L24&lt;&gt;"",M24&lt;&gt;""),SUM(L24:M24),"")</f>
        <v>126037</v>
      </c>
      <c r="O24" s="116">
        <v>0</v>
      </c>
      <c r="P24" s="116">
        <v>24004</v>
      </c>
      <c r="Q24" s="116">
        <f>IF(AND(O24&lt;&gt;"",P24&lt;&gt;""),SUM(O24:P24),"")</f>
        <v>24004</v>
      </c>
      <c r="R24" s="115" t="s">
        <v>334</v>
      </c>
      <c r="S24" s="114" t="s">
        <v>335</v>
      </c>
      <c r="T24" s="116">
        <v>0</v>
      </c>
      <c r="U24" s="116">
        <v>135862</v>
      </c>
      <c r="V24" s="116">
        <f>IF(AND(T24&lt;&gt;"",U24&lt;&gt;""),SUM(T24:U24),"")</f>
        <v>135862</v>
      </c>
      <c r="W24" s="116">
        <v>0</v>
      </c>
      <c r="X24" s="116">
        <v>0</v>
      </c>
      <c r="Y24" s="116">
        <f>IF(AND(W24&lt;&gt;"",X24&lt;&gt;""),SUM(W24:X24),"")</f>
        <v>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5"/>
      <c r="K25" s="114"/>
      <c r="L25" s="116"/>
      <c r="M25" s="116"/>
      <c r="N25" s="116"/>
      <c r="O25" s="116"/>
      <c r="P25" s="116"/>
      <c r="Q25" s="116"/>
      <c r="R25" s="115"/>
      <c r="S25" s="114"/>
      <c r="T25" s="116"/>
      <c r="U25" s="116"/>
      <c r="V25" s="116"/>
      <c r="W25" s="116"/>
      <c r="X25" s="116"/>
      <c r="Y25" s="116"/>
      <c r="Z25" s="115"/>
      <c r="AA25" s="114"/>
      <c r="AB25" s="116"/>
      <c r="AC25" s="116"/>
      <c r="AD25" s="116"/>
      <c r="AE25" s="116"/>
      <c r="AF25" s="116"/>
      <c r="AG25" s="116"/>
      <c r="AH25" s="115"/>
      <c r="AI25" s="114"/>
      <c r="AJ25" s="116"/>
      <c r="AK25" s="116"/>
      <c r="AL25" s="116"/>
      <c r="AM25" s="116"/>
      <c r="AN25" s="116"/>
      <c r="AO25" s="116"/>
      <c r="AP25" s="115"/>
      <c r="AQ25" s="114"/>
      <c r="AR25" s="116"/>
      <c r="AS25" s="116"/>
      <c r="AT25" s="116"/>
      <c r="AU25" s="116"/>
      <c r="AV25" s="116"/>
      <c r="AW25" s="116"/>
      <c r="AX25" s="115"/>
      <c r="AY25" s="114"/>
      <c r="AZ25" s="116"/>
      <c r="BA25" s="116"/>
      <c r="BB25" s="116"/>
      <c r="BC25" s="116"/>
      <c r="BD25" s="116"/>
      <c r="BE25" s="116"/>
    </row>
    <row r="26" spans="1:57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5"/>
      <c r="K26" s="114"/>
      <c r="L26" s="116"/>
      <c r="M26" s="116"/>
      <c r="N26" s="116"/>
      <c r="O26" s="116"/>
      <c r="P26" s="116"/>
      <c r="Q26" s="116"/>
      <c r="R26" s="115"/>
      <c r="S26" s="114"/>
      <c r="T26" s="116"/>
      <c r="U26" s="116"/>
      <c r="V26" s="116"/>
      <c r="W26" s="116"/>
      <c r="X26" s="116"/>
      <c r="Y26" s="116"/>
      <c r="Z26" s="115"/>
      <c r="AA26" s="114"/>
      <c r="AB26" s="116"/>
      <c r="AC26" s="116"/>
      <c r="AD26" s="116"/>
      <c r="AE26" s="116"/>
      <c r="AF26" s="116"/>
      <c r="AG26" s="116"/>
      <c r="AH26" s="115"/>
      <c r="AI26" s="114"/>
      <c r="AJ26" s="116"/>
      <c r="AK26" s="116"/>
      <c r="AL26" s="116"/>
      <c r="AM26" s="116"/>
      <c r="AN26" s="116"/>
      <c r="AO26" s="116"/>
      <c r="AP26" s="115"/>
      <c r="AQ26" s="114"/>
      <c r="AR26" s="116"/>
      <c r="AS26" s="116"/>
      <c r="AT26" s="116"/>
      <c r="AU26" s="116"/>
      <c r="AV26" s="116"/>
      <c r="AW26" s="116"/>
      <c r="AX26" s="115"/>
      <c r="AY26" s="114"/>
      <c r="AZ26" s="116"/>
      <c r="BA26" s="116"/>
      <c r="BB26" s="116"/>
      <c r="BC26" s="116"/>
      <c r="BD26" s="116"/>
      <c r="BE26" s="116"/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4">
    <sortCondition ref="A8:A24"/>
    <sortCondition ref="B8:B24"/>
    <sortCondition ref="C8:C24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3" man="1"/>
    <brk id="17" min="1" max="23" man="1"/>
    <brk id="25" min="1" max="23" man="1"/>
    <brk id="33" min="1" max="23" man="1"/>
    <brk id="41" min="1" max="23" man="1"/>
    <brk id="49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福井県</v>
      </c>
      <c r="B7" s="132" t="str">
        <f>'廃棄物事業経費（市町村）'!B7</f>
        <v>18000</v>
      </c>
      <c r="C7" s="131" t="s">
        <v>33</v>
      </c>
      <c r="D7" s="133">
        <f>SUM(H7,L7,P7,T7,X7,AB7,AF7,AJ7,AN7,AR7,AV7,AZ7,BD7,BH7,BL7,BP7,BT7,BX7,CB7,CF7,CJ7,CN7,CR7,CV7,CZ7,DD7,DH7,DL7,DP7,DT7)</f>
        <v>6509245</v>
      </c>
      <c r="E7" s="133">
        <f>SUM(I7,M7,Q7,U7,Y7,AC7,AG7,AK7,AO7,AS7,AW7,BA7,BE7,BI7,BM7,BQ7,BU7,BY7,CC7,CG7,CK7,CO7,CS7,CW7,DA7,DE7,DI7,DM7,DQ7,DU7)</f>
        <v>447286</v>
      </c>
      <c r="F7" s="134">
        <f>COUNTIF(F$8:F$57,"&lt;&gt;")</f>
        <v>8</v>
      </c>
      <c r="G7" s="134">
        <f>COUNTIF(G$8:G$57,"&lt;&gt;")</f>
        <v>8</v>
      </c>
      <c r="H7" s="133">
        <f>SUM(H$8:H$57)</f>
        <v>3194080</v>
      </c>
      <c r="I7" s="133">
        <f>SUM(I$8:I$57)</f>
        <v>166757</v>
      </c>
      <c r="J7" s="134">
        <f>COUNTIF(J$8:J$57,"&lt;&gt;")</f>
        <v>8</v>
      </c>
      <c r="K7" s="134">
        <f>COUNTIF(K$8:K$57,"&lt;&gt;")</f>
        <v>8</v>
      </c>
      <c r="L7" s="133">
        <f>SUM(L$8:L$57)</f>
        <v>2163537</v>
      </c>
      <c r="M7" s="133">
        <f>SUM(M$8:M$57)</f>
        <v>258521</v>
      </c>
      <c r="N7" s="134">
        <f>COUNTIF(N$8:N$57,"&lt;&gt;")</f>
        <v>4</v>
      </c>
      <c r="O7" s="134">
        <f>COUNTIF(O$8:O$57,"&lt;&gt;")</f>
        <v>4</v>
      </c>
      <c r="P7" s="133">
        <f>SUM(P$8:P$57)</f>
        <v>725348</v>
      </c>
      <c r="Q7" s="133">
        <f>SUM(Q$8:Q$57)</f>
        <v>1203</v>
      </c>
      <c r="R7" s="134">
        <f>COUNTIF(R$8:R$57,"&lt;&gt;")</f>
        <v>3</v>
      </c>
      <c r="S7" s="134">
        <f>COUNTIF(S$8:S$57,"&lt;&gt;")</f>
        <v>3</v>
      </c>
      <c r="T7" s="133">
        <f>SUM(T$8:T$57)</f>
        <v>426280</v>
      </c>
      <c r="U7" s="133">
        <f>SUM(U$8:U$57)</f>
        <v>20805</v>
      </c>
      <c r="V7" s="134">
        <f>COUNTIF(V$8:V$57,"&lt;&gt;")</f>
        <v>0</v>
      </c>
      <c r="W7" s="134">
        <f>COUNTIF(W$8:W$57,"&lt;&gt;")</f>
        <v>0</v>
      </c>
      <c r="X7" s="133">
        <f>SUM(X$8:X$57)</f>
        <v>0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20</v>
      </c>
      <c r="B8" s="115" t="s">
        <v>369</v>
      </c>
      <c r="C8" s="114" t="s">
        <v>370</v>
      </c>
      <c r="D8" s="116">
        <f>SUM(H8,L8,P8,T8,X8,AB8,AF8,AJ8,AN8,AR8,AV8,AZ8,BD8,BH8,BL8,BP8,BT8,BX8,CB8,CF8,CJ8,CN8,CR8,CV8,CZ8,DD8,DH8,DL8,DP8,DT8)</f>
        <v>171335</v>
      </c>
      <c r="E8" s="116">
        <f>SUM(I8,M8,Q8,U8,Y8,AC8,AG8,AK8,AO8,AS8,AW8,BA8,BE8,BI8,BM8,BQ8,BU8,BY8,CC8,CG8,CK8,CO8,CS8,CW8,DA8,DE8,DI8,DM8,DQ8,DU8)</f>
        <v>60011</v>
      </c>
      <c r="F8" s="115" t="s">
        <v>367</v>
      </c>
      <c r="G8" s="114" t="s">
        <v>368</v>
      </c>
      <c r="H8" s="116">
        <v>45298</v>
      </c>
      <c r="I8" s="116">
        <v>36007</v>
      </c>
      <c r="J8" s="115" t="s">
        <v>375</v>
      </c>
      <c r="K8" s="114" t="s">
        <v>376</v>
      </c>
      <c r="L8" s="116">
        <v>126037</v>
      </c>
      <c r="M8" s="116">
        <v>24004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20</v>
      </c>
      <c r="B9" s="115" t="s">
        <v>326</v>
      </c>
      <c r="C9" s="114" t="s">
        <v>348</v>
      </c>
      <c r="D9" s="116">
        <f>SUM(H9,L9,P9,T9,X9,AB9,AF9,AJ9,AN9,AR9,AV9,AZ9,BD9,BH9,BL9,BP9,BT9,BX9,CB9,CF9,CJ9,CN9,CR9,CV9,CZ9,DD9,DH9,DL9,DP9,DT9)</f>
        <v>1306387</v>
      </c>
      <c r="E9" s="116">
        <f>SUM(I9,M9,Q9,U9,Y9,AC9,AG9,AK9,AO9,AS9,AW9,BA9,BE9,BI9,BM9,BQ9,BU9,BY9,CC9,CG9,CK9,CO9,CS9,CW9,DA9,DE9,DI9,DM9,DQ9,DU9)</f>
        <v>0</v>
      </c>
      <c r="F9" s="115" t="s">
        <v>323</v>
      </c>
      <c r="G9" s="114" t="s">
        <v>324</v>
      </c>
      <c r="H9" s="116">
        <v>393222</v>
      </c>
      <c r="I9" s="116">
        <v>0</v>
      </c>
      <c r="J9" s="115" t="s">
        <v>346</v>
      </c>
      <c r="K9" s="114" t="s">
        <v>347</v>
      </c>
      <c r="L9" s="116">
        <v>199089</v>
      </c>
      <c r="M9" s="116">
        <v>0</v>
      </c>
      <c r="N9" s="115" t="s">
        <v>355</v>
      </c>
      <c r="O9" s="114" t="s">
        <v>356</v>
      </c>
      <c r="P9" s="116">
        <v>586618</v>
      </c>
      <c r="Q9" s="116">
        <v>0</v>
      </c>
      <c r="R9" s="115" t="s">
        <v>357</v>
      </c>
      <c r="S9" s="114" t="s">
        <v>358</v>
      </c>
      <c r="T9" s="116">
        <v>127458</v>
      </c>
      <c r="U9" s="116">
        <v>0</v>
      </c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20</v>
      </c>
      <c r="B10" s="115" t="s">
        <v>338</v>
      </c>
      <c r="C10" s="114" t="s">
        <v>339</v>
      </c>
      <c r="D10" s="116">
        <f>SUM(H10,L10,P10,T10,X10,AB10,AF10,AJ10,AN10,AR10,AV10,AZ10,BD10,BH10,BL10,BP10,BT10,BX10,CB10,CF10,CJ10,CN10,CR10,CV10,CZ10,DD10,DH10,DL10,DP10,DT10)</f>
        <v>2745482</v>
      </c>
      <c r="E10" s="116">
        <f>SUM(I10,M10,Q10,U10,Y10,AC10,AG10,AK10,AO10,AS10,AW10,BA10,BE10,BI10,BM10,BQ10,BU10,BY10,CC10,CG10,CK10,CO10,CS10,CW10,DA10,DE10,DI10,DM10,DQ10,DU10)</f>
        <v>0</v>
      </c>
      <c r="F10" s="115" t="s">
        <v>336</v>
      </c>
      <c r="G10" s="114" t="s">
        <v>337</v>
      </c>
      <c r="H10" s="116">
        <v>1605361</v>
      </c>
      <c r="I10" s="116">
        <v>0</v>
      </c>
      <c r="J10" s="115" t="s">
        <v>340</v>
      </c>
      <c r="K10" s="114" t="s">
        <v>341</v>
      </c>
      <c r="L10" s="116">
        <v>1140121</v>
      </c>
      <c r="M10" s="116">
        <v>0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20</v>
      </c>
      <c r="B11" s="115" t="s">
        <v>353</v>
      </c>
      <c r="C11" s="114" t="s">
        <v>354</v>
      </c>
      <c r="D11" s="116">
        <f>SUM(H11,L11,P11,T11,X11,AB11,AF11,AJ11,AN11,AR11,AV11,AZ11,BD11,BH11,BL11,BP11,BT11,BX11,CB11,CF11,CJ11,CN11,CR11,CV11,CZ11,DD11,DH11,DL11,DP11,DT11)</f>
        <v>1012681</v>
      </c>
      <c r="E11" s="116">
        <f>SUM(I11,M11,Q11,U11,Y11,AC11,AG11,AK11,AO11,AS11,AW11,BA11,BE11,BI11,BM11,BQ11,BU11,BY11,CC11,CG11,CK11,CO11,CS11,CW11,DA11,DE11,DI11,DM11,DQ11,DU11)</f>
        <v>68334</v>
      </c>
      <c r="F11" s="115" t="s">
        <v>351</v>
      </c>
      <c r="G11" s="114" t="s">
        <v>352</v>
      </c>
      <c r="H11" s="116">
        <v>835349</v>
      </c>
      <c r="I11" s="116">
        <v>59628</v>
      </c>
      <c r="J11" s="115" t="s">
        <v>363</v>
      </c>
      <c r="K11" s="114" t="s">
        <v>364</v>
      </c>
      <c r="L11" s="116">
        <v>135360</v>
      </c>
      <c r="M11" s="116">
        <v>8706</v>
      </c>
      <c r="N11" s="115" t="s">
        <v>361</v>
      </c>
      <c r="O11" s="114" t="s">
        <v>362</v>
      </c>
      <c r="P11" s="116">
        <v>41972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20</v>
      </c>
      <c r="B12" s="115" t="s">
        <v>342</v>
      </c>
      <c r="C12" s="114" t="s">
        <v>343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32050</v>
      </c>
      <c r="F12" s="115" t="s">
        <v>340</v>
      </c>
      <c r="G12" s="114" t="s">
        <v>341</v>
      </c>
      <c r="H12" s="116">
        <v>0</v>
      </c>
      <c r="I12" s="116">
        <v>23385</v>
      </c>
      <c r="J12" s="115" t="s">
        <v>357</v>
      </c>
      <c r="K12" s="114" t="s">
        <v>358</v>
      </c>
      <c r="L12" s="116">
        <v>0</v>
      </c>
      <c r="M12" s="116">
        <v>8665</v>
      </c>
      <c r="N12" s="115"/>
      <c r="O12" s="114"/>
      <c r="P12" s="116"/>
      <c r="Q12" s="116"/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20</v>
      </c>
      <c r="B13" s="115" t="s">
        <v>328</v>
      </c>
      <c r="C13" s="114" t="s">
        <v>329</v>
      </c>
      <c r="D13" s="116">
        <f>SUM(H13,L13,P13,T13,X13,AB13,AF13,AJ13,AN13,AR13,AV13,AZ13,BD13,BH13,BL13,BP13,BT13,BX13,CB13,CF13,CJ13,CN13,CR13,CV13,CZ13,DD13,DH13,DL13,DP13,DT13)</f>
        <v>651002</v>
      </c>
      <c r="E13" s="116">
        <f>SUM(I13,M13,Q13,U13,Y13,AC13,AG13,AK13,AO13,AS13,AW13,BA13,BE13,BI13,BM13,BQ13,BU13,BY13,CC13,CG13,CK13,CO13,CS13,CW13,DA13,DE13,DI13,DM13,DQ13,DU13)</f>
        <v>127165</v>
      </c>
      <c r="F13" s="115" t="s">
        <v>323</v>
      </c>
      <c r="G13" s="114" t="s">
        <v>324</v>
      </c>
      <c r="H13" s="116">
        <v>51053</v>
      </c>
      <c r="I13" s="116">
        <v>0</v>
      </c>
      <c r="J13" s="115" t="s">
        <v>344</v>
      </c>
      <c r="K13" s="114" t="s">
        <v>345</v>
      </c>
      <c r="L13" s="116">
        <v>436989</v>
      </c>
      <c r="M13" s="116">
        <v>105157</v>
      </c>
      <c r="N13" s="115" t="s">
        <v>361</v>
      </c>
      <c r="O13" s="114" t="s">
        <v>362</v>
      </c>
      <c r="P13" s="116">
        <v>0</v>
      </c>
      <c r="Q13" s="116">
        <v>1203</v>
      </c>
      <c r="R13" s="115" t="s">
        <v>365</v>
      </c>
      <c r="S13" s="114" t="s">
        <v>366</v>
      </c>
      <c r="T13" s="116">
        <v>162960</v>
      </c>
      <c r="U13" s="116">
        <v>20805</v>
      </c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20</v>
      </c>
      <c r="B14" s="115" t="s">
        <v>349</v>
      </c>
      <c r="C14" s="114" t="s">
        <v>350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159726</v>
      </c>
      <c r="F14" s="115" t="s">
        <v>346</v>
      </c>
      <c r="G14" s="114" t="s">
        <v>347</v>
      </c>
      <c r="H14" s="116">
        <v>0</v>
      </c>
      <c r="I14" s="116">
        <v>47737</v>
      </c>
      <c r="J14" s="115" t="s">
        <v>355</v>
      </c>
      <c r="K14" s="114" t="s">
        <v>356</v>
      </c>
      <c r="L14" s="116">
        <v>0</v>
      </c>
      <c r="M14" s="116">
        <v>111989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20</v>
      </c>
      <c r="B15" s="115" t="s">
        <v>334</v>
      </c>
      <c r="C15" s="114" t="s">
        <v>335</v>
      </c>
      <c r="D15" s="116">
        <f>SUM(H15,L15,P15,T15,X15,AB15,AF15,AJ15,AN15,AR15,AV15,AZ15,BD15,BH15,BL15,BP15,BT15,BX15,CB15,CF15,CJ15,CN15,CR15,CV15,CZ15,DD15,DH15,DL15,DP15,DT15)</f>
        <v>622358</v>
      </c>
      <c r="E15" s="116">
        <f>SUM(I15,M15,Q15,U15,Y15,AC15,AG15,AK15,AO15,AS15,AW15,BA15,BE15,BI15,BM15,BQ15,BU15,BY15,CC15,CG15,CK15,CO15,CS15,CW15,DA15,DE15,DI15,DM15,DQ15,DU15)</f>
        <v>0</v>
      </c>
      <c r="F15" s="115" t="s">
        <v>332</v>
      </c>
      <c r="G15" s="114" t="s">
        <v>333</v>
      </c>
      <c r="H15" s="116">
        <v>263797</v>
      </c>
      <c r="I15" s="116">
        <v>0</v>
      </c>
      <c r="J15" s="115" t="s">
        <v>371</v>
      </c>
      <c r="K15" s="114" t="s">
        <v>372</v>
      </c>
      <c r="L15" s="116">
        <v>125941</v>
      </c>
      <c r="M15" s="116">
        <v>0</v>
      </c>
      <c r="N15" s="115" t="s">
        <v>373</v>
      </c>
      <c r="O15" s="114" t="s">
        <v>374</v>
      </c>
      <c r="P15" s="116">
        <v>96758</v>
      </c>
      <c r="Q15" s="116">
        <v>0</v>
      </c>
      <c r="R15" s="115" t="s">
        <v>375</v>
      </c>
      <c r="S15" s="114" t="s">
        <v>376</v>
      </c>
      <c r="T15" s="116">
        <v>135862</v>
      </c>
      <c r="U15" s="116">
        <v>0</v>
      </c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5">
    <sortCondition ref="A8:A15"/>
    <sortCondition ref="B8:B15"/>
    <sortCondition ref="C8:C15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4" man="1"/>
    <brk id="21" min="1" max="14" man="1"/>
    <brk id="33" min="1" max="14" man="1"/>
    <brk id="45" min="1" max="14" man="1"/>
    <brk id="57" min="1" max="14" man="1"/>
    <brk id="69" min="1" max="14" man="1"/>
    <brk id="81" min="1" max="14" man="1"/>
    <brk id="93" min="1" max="14" man="1"/>
    <brk id="105" min="1" max="14" man="1"/>
    <brk id="117" min="1" max="1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18000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18201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18202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18204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18205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18206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18207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18208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18209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18210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18322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18382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18404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18423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18442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18481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18483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18501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18821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18825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18833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18839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18842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18844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18853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18856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73EF1A-FCB9-4725-A80A-626DBAEB19F7}"/>
</file>

<file path=customXml/itemProps2.xml><?xml version="1.0" encoding="utf-8"?>
<ds:datastoreItem xmlns:ds="http://schemas.openxmlformats.org/officeDocument/2006/customXml" ds:itemID="{43150D15-13FA-46AE-87F4-63A895F362B8}"/>
</file>

<file path=customXml/itemProps3.xml><?xml version="1.0" encoding="utf-8"?>
<ds:datastoreItem xmlns:ds="http://schemas.openxmlformats.org/officeDocument/2006/customXml" ds:itemID="{48AE9629-E208-41A3-8815-07F777FD9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2025-12-22T04:26:28Z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