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18福井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水洗化人口等!$A$6:$AD$23</definedName>
    <definedName name="_xlnm.Print_Area" localSheetId="2">し尿集計結果!$A$1:$M$37</definedName>
    <definedName name="_xlnm.Print_Area" localSheetId="1">し尿処理状況!$2:$24</definedName>
    <definedName name="_xlnm.Print_Area" localSheetId="0">水洗化人口等!$2:$24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C8" i="2"/>
  <c r="AC9" i="2"/>
  <c r="N9" i="2" s="1"/>
  <c r="AC10" i="2"/>
  <c r="AC11" i="2"/>
  <c r="AC12" i="2"/>
  <c r="AC13" i="2"/>
  <c r="AC14" i="2"/>
  <c r="AC15" i="2"/>
  <c r="N15" i="2" s="1"/>
  <c r="AC16" i="2"/>
  <c r="AC17" i="2"/>
  <c r="AC18" i="2"/>
  <c r="AC19" i="2"/>
  <c r="AC20" i="2"/>
  <c r="AC21" i="2"/>
  <c r="N21" i="2" s="1"/>
  <c r="AC22" i="2"/>
  <c r="AC23" i="2"/>
  <c r="AC24" i="2"/>
  <c r="V8" i="2"/>
  <c r="N8" i="2" s="1"/>
  <c r="V9" i="2"/>
  <c r="V10" i="2"/>
  <c r="N10" i="2" s="1"/>
  <c r="V11" i="2"/>
  <c r="N11" i="2" s="1"/>
  <c r="V12" i="2"/>
  <c r="V13" i="2"/>
  <c r="V14" i="2"/>
  <c r="N14" i="2" s="1"/>
  <c r="V15" i="2"/>
  <c r="V16" i="2"/>
  <c r="N16" i="2" s="1"/>
  <c r="V17" i="2"/>
  <c r="N17" i="2" s="1"/>
  <c r="V18" i="2"/>
  <c r="V19" i="2"/>
  <c r="V20" i="2"/>
  <c r="N20" i="2" s="1"/>
  <c r="V21" i="2"/>
  <c r="V22" i="2"/>
  <c r="N22" i="2" s="1"/>
  <c r="V23" i="2"/>
  <c r="N23" i="2" s="1"/>
  <c r="V24" i="2"/>
  <c r="O8" i="2"/>
  <c r="O9" i="2"/>
  <c r="O10" i="2"/>
  <c r="O11" i="2"/>
  <c r="O12" i="2"/>
  <c r="N12" i="2" s="1"/>
  <c r="O13" i="2"/>
  <c r="O14" i="2"/>
  <c r="O15" i="2"/>
  <c r="O16" i="2"/>
  <c r="O17" i="2"/>
  <c r="O18" i="2"/>
  <c r="N18" i="2" s="1"/>
  <c r="O19" i="2"/>
  <c r="O20" i="2"/>
  <c r="O21" i="2"/>
  <c r="O22" i="2"/>
  <c r="O23" i="2"/>
  <c r="O24" i="2"/>
  <c r="N24" i="2" s="1"/>
  <c r="N13" i="2"/>
  <c r="N19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H8" i="2"/>
  <c r="D8" i="2" s="1"/>
  <c r="H9" i="2"/>
  <c r="D9" i="2" s="1"/>
  <c r="H10" i="2"/>
  <c r="H11" i="2"/>
  <c r="H12" i="2"/>
  <c r="D12" i="2" s="1"/>
  <c r="H13" i="2"/>
  <c r="D13" i="2" s="1"/>
  <c r="H14" i="2"/>
  <c r="D14" i="2" s="1"/>
  <c r="H15" i="2"/>
  <c r="D15" i="2" s="1"/>
  <c r="H16" i="2"/>
  <c r="H17" i="2"/>
  <c r="H18" i="2"/>
  <c r="D18" i="2" s="1"/>
  <c r="H19" i="2"/>
  <c r="D19" i="2" s="1"/>
  <c r="H20" i="2"/>
  <c r="D20" i="2" s="1"/>
  <c r="H21" i="2"/>
  <c r="D21" i="2" s="1"/>
  <c r="H22" i="2"/>
  <c r="H23" i="2"/>
  <c r="H24" i="2"/>
  <c r="D24" i="2" s="1"/>
  <c r="E8" i="2"/>
  <c r="E9" i="2"/>
  <c r="E10" i="2"/>
  <c r="D10" i="2" s="1"/>
  <c r="E11" i="2"/>
  <c r="E12" i="2"/>
  <c r="E13" i="2"/>
  <c r="E14" i="2"/>
  <c r="E15" i="2"/>
  <c r="E16" i="2"/>
  <c r="D16" i="2" s="1"/>
  <c r="E17" i="2"/>
  <c r="E18" i="2"/>
  <c r="E19" i="2"/>
  <c r="E20" i="2"/>
  <c r="E21" i="2"/>
  <c r="E22" i="2"/>
  <c r="D22" i="2" s="1"/>
  <c r="E23" i="2"/>
  <c r="E24" i="2"/>
  <c r="D11" i="2"/>
  <c r="D17" i="2"/>
  <c r="D23" i="2"/>
  <c r="P8" i="1"/>
  <c r="P9" i="1"/>
  <c r="P10" i="1"/>
  <c r="P11" i="1"/>
  <c r="P12" i="1"/>
  <c r="I12" i="1" s="1"/>
  <c r="D12" i="1" s="1"/>
  <c r="P13" i="1"/>
  <c r="I13" i="1" s="1"/>
  <c r="D13" i="1" s="1"/>
  <c r="P14" i="1"/>
  <c r="P15" i="1"/>
  <c r="P16" i="1"/>
  <c r="P17" i="1"/>
  <c r="P18" i="1"/>
  <c r="I18" i="1" s="1"/>
  <c r="D18" i="1" s="1"/>
  <c r="P19" i="1"/>
  <c r="I19" i="1" s="1"/>
  <c r="D19" i="1" s="1"/>
  <c r="P20" i="1"/>
  <c r="P21" i="1"/>
  <c r="P22" i="1"/>
  <c r="P23" i="1"/>
  <c r="P24" i="1"/>
  <c r="I24" i="1" s="1"/>
  <c r="D24" i="1" s="1"/>
  <c r="I8" i="1"/>
  <c r="I9" i="1"/>
  <c r="D9" i="1" s="1"/>
  <c r="I10" i="1"/>
  <c r="D10" i="1" s="1"/>
  <c r="I11" i="1"/>
  <c r="D11" i="1" s="1"/>
  <c r="I14" i="1"/>
  <c r="I15" i="1"/>
  <c r="D15" i="1" s="1"/>
  <c r="I16" i="1"/>
  <c r="D16" i="1" s="1"/>
  <c r="I17" i="1"/>
  <c r="D17" i="1" s="1"/>
  <c r="I20" i="1"/>
  <c r="I21" i="1"/>
  <c r="D21" i="1" s="1"/>
  <c r="I22" i="1"/>
  <c r="D22" i="1" s="1"/>
  <c r="I23" i="1"/>
  <c r="D23" i="1" s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8" i="1"/>
  <c r="J8" i="1" s="1"/>
  <c r="D14" i="1"/>
  <c r="L14" i="1" s="1"/>
  <c r="D20" i="1"/>
  <c r="T20" i="1" s="1"/>
  <c r="L19" i="1" l="1"/>
  <c r="T19" i="1"/>
  <c r="F19" i="1"/>
  <c r="J19" i="1"/>
  <c r="N19" i="1"/>
  <c r="L23" i="1"/>
  <c r="F23" i="1"/>
  <c r="T23" i="1"/>
  <c r="J23" i="1"/>
  <c r="N23" i="1"/>
  <c r="T15" i="1"/>
  <c r="F15" i="1"/>
  <c r="J15" i="1"/>
  <c r="L15" i="1"/>
  <c r="N15" i="1"/>
  <c r="J24" i="1"/>
  <c r="N24" i="1"/>
  <c r="T24" i="1"/>
  <c r="L24" i="1"/>
  <c r="F24" i="1"/>
  <c r="T18" i="1"/>
  <c r="F18" i="1"/>
  <c r="N18" i="1"/>
  <c r="J18" i="1"/>
  <c r="L18" i="1"/>
  <c r="L12" i="1"/>
  <c r="F12" i="1"/>
  <c r="N12" i="1"/>
  <c r="T12" i="1"/>
  <c r="J12" i="1"/>
  <c r="J22" i="1"/>
  <c r="T22" i="1"/>
  <c r="F22" i="1"/>
  <c r="L22" i="1"/>
  <c r="N22" i="1"/>
  <c r="F21" i="1"/>
  <c r="J21" i="1"/>
  <c r="L21" i="1"/>
  <c r="N21" i="1"/>
  <c r="T21" i="1"/>
  <c r="N11" i="1"/>
  <c r="T11" i="1"/>
  <c r="F11" i="1"/>
  <c r="J11" i="1"/>
  <c r="L11" i="1"/>
  <c r="T10" i="1"/>
  <c r="F10" i="1"/>
  <c r="L10" i="1"/>
  <c r="N10" i="1"/>
  <c r="J10" i="1"/>
  <c r="F17" i="1"/>
  <c r="J17" i="1"/>
  <c r="L17" i="1"/>
  <c r="N17" i="1"/>
  <c r="T17" i="1"/>
  <c r="F9" i="1"/>
  <c r="L9" i="1"/>
  <c r="N9" i="1"/>
  <c r="T9" i="1"/>
  <c r="J9" i="1"/>
  <c r="T16" i="1"/>
  <c r="F16" i="1"/>
  <c r="J16" i="1"/>
  <c r="L16" i="1"/>
  <c r="N16" i="1"/>
  <c r="J13" i="1"/>
  <c r="N13" i="1"/>
  <c r="L13" i="1"/>
  <c r="T13" i="1"/>
  <c r="F13" i="1"/>
  <c r="N8" i="1"/>
  <c r="F14" i="1"/>
  <c r="F8" i="1"/>
  <c r="T14" i="1"/>
  <c r="T8" i="1"/>
  <c r="N14" i="1"/>
  <c r="L20" i="1"/>
  <c r="L8" i="1"/>
  <c r="J20" i="1"/>
  <c r="J14" i="1"/>
  <c r="N20" i="1"/>
  <c r="F20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Z7" i="2" s="1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<sst xmlns="http://schemas.openxmlformats.org/spreadsheetml/2006/main" count="647" uniqueCount="296">
  <si>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</si>
  <si>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</si>
  <si>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</si>
  <si>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</si>
  <si>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</si>
  <si>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</si>
  <si>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</si>
  <si>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</si>
  <si>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</si>
  <si>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</si>
  <si>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</si>
  <si>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</si>
  <si>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</si>
  <si>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</si>
  <si>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</si>
  <si>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</si>
  <si>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</si>
  <si>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</si>
  <si>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</si>
  <si>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</si>
  <si>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</si>
  <si>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</si>
  <si>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</si>
  <si>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</si>
  <si>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</si>
  <si>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</si>
  <si>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</si>
  <si>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</si>
  <si>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</si>
  <si>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</si>
  <si>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</si>
  <si>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</si>
  <si>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</si>
  <si>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</si>
  <si>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</si>
  <si>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</si>
  <si>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</si>
  <si>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</si>
  <si>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</si>
  <si>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</si>
  <si>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</si>
  <si>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</si>
  <si>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</si>
  <si>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</si>
  <si>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</si>
  <si>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</si>
  <si>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</si>
  <si>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</si>
  <si>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</si>
  <si>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</si>
  <si>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</si>
  <si>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</si>
  <si>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</si>
  <si>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</si>
  <si>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</si>
  <si>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</si>
  <si>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</si>
  <si>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</si>
  <si>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</si>
  <si>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</si>
  <si>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</si>
  <si>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</si>
  <si>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</si>
  <si>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</si>
  <si>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</si>
  <si>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</si>
  <si>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</si>
  <si>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</si>
  <si>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</si>
  <si>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</si>
  <si>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</si>
  <si>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</si>
  <si>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</si>
  <si>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</si>
  <si>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</si>
  <si>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</si>
  <si>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</si>
  <si>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</si>
  <si>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</si>
  <si>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</si>
  <si>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</si>
  <si>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</si>
  <si>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</si>
  <si>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</si>
  <si>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</si>
  <si>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</si>
  <si>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</si>
  <si>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</si>
  <si>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</si>
  <si>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</si>
  <si>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</si>
  <si>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</si>
  <si>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</si>
  <si>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</si>
  <si>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</si>
  <si>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</si>
  <si>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</si>
  <si>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</si>
  <si>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</si>
  <si>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</si>
  <si>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</si>
  <si>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</si>
  <si>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</si>
  <si>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</si>
  <si>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</si>
  <si>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</si>
  <si>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</si>
  <si>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</si>
  <si>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</si>
  <si>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</si>
  <si>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</si>
  <si>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</si>
  <si>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</si>
  <si>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</si>
  <si>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</si>
  <si>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</si>
  <si>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</si>
  <si>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</si>
  <si>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</si>
  <si>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</si>
  <si>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</si>
  <si>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</si>
  <si>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</si>
  <si>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</si>
  <si>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</si>
  <si>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</si>
  <si>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</si>
  <si>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</si>
  <si>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</si>
  <si>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</si>
  <si>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</si>
  <si>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</si>
  <si>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</si>
  <si>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</si>
  <si>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</si>
  <si>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</si>
  <si>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</si>
  <si>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</si>
  <si>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</si>
  <si>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</si>
  <si>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</si>
  <si>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</si>
  <si>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</si>
  <si>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</si>
  <si>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</si>
  <si>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</si>
  <si>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</si>
  <si>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</si>
  <si>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</si>
  <si>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</si>
  <si>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</si>
  <si>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</si>
  <si>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</si>
  <si>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</si>
  <si>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</si>
  <si>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</si>
  <si>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</si>
  <si>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</si>
  <si>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</si>
  <si>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</si>
  <si>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</si>
  <si>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</si>
  <si>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</si>
  <si>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</si>
  <si>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</si>
  <si>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</si>
  <si>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</si>
  <si>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</si>
  <si>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</si>
  <si>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</si>
  <si>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</si>
  <si>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</si>
  <si>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</si>
  <si>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</si>
  <si>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</si>
  <si>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</si>
  <si>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</si>
  <si>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</si>
  <si>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</si>
  <si>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</si>
  <si>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</si>
  <si>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</si>
  <si>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</si>
  <si>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</si>
  <si>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</si>
  <si>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</si>
  <si>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</si>
  <si>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</si>
  <si>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</si>
  <si>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</si>
  <si>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</si>
  <si>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</si>
  <si>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</si>
  <si>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</si>
  <si>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</si>
  <si>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</si>
  <si>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</si>
  <si>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</si>
  <si>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</si>
  <si>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</si>
  <si>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</si>
  <si>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</si>
  <si>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</si>
  <si>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</si>
  <si>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</si>
  <si>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</si>
  <si>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</si>
  <si>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</si>
  <si>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</si>
  <si>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</si>
  <si>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</si>
  <si>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</si>
  <si>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</si>
  <si>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</si>
  <si>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</si>
  <si>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</si>
  <si>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</si>
  <si>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</si>
  <si>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</si>
  <si>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</si>
  <si>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</si>
  <si>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</si>
  <si>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</si>
  <si>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</si>
  <si>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</si>
  <si>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</si>
  <si>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</si>
  <si>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</si>
  <si>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</si>
  <si>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</si>
  <si>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</si>
  <si>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</si>
  <si>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</si>
  <si>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</si>
  <si>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</si>
  <si>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</si>
  <si>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</si>
  <si>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</si>
  <si>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</si>
  <si>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</si>
  <si>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</si>
  <si>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</si>
  <si>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</si>
  <si>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</si>
  <si>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</si>
  <si>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</si>
  <si>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</si>
  <si>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</si>
  <si>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</si>
  <si>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</si>
  <si>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</si>
  <si>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</si>
  <si>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</si>
  <si>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</si>
  <si>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</si>
  <si>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</si>
  <si>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</si>
  <si>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18000</t>
  </si>
  <si>
    <t>水洗化人口等（令和6年度実績）</t>
    <phoneticPr fontId="3"/>
  </si>
  <si>
    <t>し尿処理の状況（令和6年度実績）</t>
    <phoneticPr fontId="3"/>
  </si>
  <si>
    <t>18201</t>
  </si>
  <si>
    <t>福井市</t>
  </si>
  <si>
    <t/>
  </si>
  <si>
    <t>○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</si>
  <si>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</si>
  <si>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</si>
  <si>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</si>
  <si>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</si>
  <si>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</si>
  <si>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</si>
  <si>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</si>
  <si>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</si>
  <si>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</si>
  <si>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</si>
  <si>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</si>
  <si>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</si>
  <si>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</si>
  <si>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</si>
  <si>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</si>
  <si>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</si>
  <si>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</si>
  <si>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</si>
  <si>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</si>
  <si>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池田町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</si>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</sst>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36</v>
      </c>
      <c r="B7" s="108" t="s">
        <v>257</v>
      </c>
      <c r="C7" s="92" t="s">
        <v>198</v>
      </c>
      <c r="D7" s="93">
        <f>+SUM(E7,+I7)</f>
        <v>747547</v>
      </c>
      <c r="E7" s="93">
        <f>+SUM(G7+H7)</f>
        <v>22530</v>
      </c>
      <c r="F7" s="94">
        <f>IF(D7&gt;0,E7/D7*100,"-")</f>
        <v>3.0138573226833896</v>
      </c>
      <c r="G7" s="93">
        <f>SUM(G$8:G$207)</f>
        <v>22049</v>
      </c>
      <c r="H7" s="93">
        <f>SUM(H$8:H$207)</f>
        <v>481</v>
      </c>
      <c r="I7" s="93">
        <f>+SUM(K7,+M7,O7+P7)</f>
        <v>725017</v>
      </c>
      <c r="J7" s="94">
        <f>IF(D7&gt;0,I7/D7*100,"-")</f>
        <v>96.986142677316607</v>
      </c>
      <c r="K7" s="93">
        <f>SUM(K$8:K$207)</f>
        <v>585379</v>
      </c>
      <c r="L7" s="94">
        <f>IF(D7&gt;0,K7/D7*100,"-")</f>
        <v>78.306648277633386</v>
      </c>
      <c r="M7" s="93">
        <f>SUM(M$8:M$207)</f>
        <v>0</v>
      </c>
      <c r="N7" s="94">
        <f>IF(D7&gt;0,M7/D7*100,"-")</f>
        <v>0</v>
      </c>
      <c r="O7" s="91">
        <f>SUM(O$8:O$207)</f>
        <v>64139</v>
      </c>
      <c r="P7" s="93">
        <f>SUM(Q7:S7)</f>
        <v>75499</v>
      </c>
      <c r="Q7" s="93">
        <f>SUM(Q$8:Q$207)</f>
        <v>30676</v>
      </c>
      <c r="R7" s="93">
        <f>SUM(R$8:R$207)</f>
        <v>37980</v>
      </c>
      <c r="S7" s="93">
        <f>SUM(S$8:S$207)</f>
        <v>6843</v>
      </c>
      <c r="T7" s="94">
        <f>IF(D7&gt;0,P7/D7*100,"-")</f>
        <v>10.099565646039647</v>
      </c>
      <c r="U7" s="93">
        <f>SUM(U$8:U$207)</f>
        <v>18578</v>
      </c>
      <c r="V7" s="95">
        <f t="shared" ref="V7:AC7" si="0">COUNTIF(V$8:V$207,"○")</f>
        <v>12</v>
      </c>
      <c r="W7" s="95">
        <f t="shared" si="0"/>
        <v>0</v>
      </c>
      <c r="X7" s="95">
        <f t="shared" si="0"/>
        <v>0</v>
      </c>
      <c r="Y7" s="95">
        <f t="shared" si="0"/>
        <v>5</v>
      </c>
      <c r="Z7" s="95">
        <f t="shared" si="0"/>
        <v>12</v>
      </c>
      <c r="AA7" s="95">
        <f t="shared" si="0"/>
        <v>0</v>
      </c>
      <c r="AB7" s="95">
        <f t="shared" si="0"/>
        <v>0</v>
      </c>
      <c r="AC7" s="95">
        <f t="shared" si="0"/>
        <v>5</v>
      </c>
    </row>
    <row r="8" spans="1:31" ht="13.5" customHeight="1">
      <c r="A8" s="85" t="s">
        <v>36</v>
      </c>
      <c r="B8" s="86" t="s">
        <v>260</v>
      </c>
      <c r="C8" s="85" t="s">
        <v>261</v>
      </c>
      <c r="D8" s="87">
        <f>+SUM(E8,+I8)</f>
        <v>254333</v>
      </c>
      <c r="E8" s="87">
        <f>+SUM(G8+H8)</f>
        <v>1060</v>
      </c>
      <c r="F8" s="106">
        <f>IF(D8&gt;0,E8/D8*100,"-")</f>
        <v>0.41677643089964733</v>
      </c>
      <c r="G8" s="87">
        <v>1007</v>
      </c>
      <c r="H8" s="87">
        <v>53</v>
      </c>
      <c r="I8" s="87">
        <f>+SUM(K8,+M8,O8+P8)</f>
        <v>253273</v>
      </c>
      <c r="J8" s="88">
        <f>IF(D8&gt;0,I8/D8*100,"-")</f>
        <v>99.583223569100355</v>
      </c>
      <c r="K8" s="87">
        <v>222962</v>
      </c>
      <c r="L8" s="88">
        <f>IF(D8&gt;0,K8/D8*100,"-")</f>
        <v>87.665383571931287</v>
      </c>
      <c r="M8" s="87">
        <v>0</v>
      </c>
      <c r="N8" s="88">
        <f>IF(D8&gt;0,M8/D8*100,"-")</f>
        <v>0</v>
      </c>
      <c r="O8" s="87">
        <v>11438</v>
      </c>
      <c r="P8" s="87">
        <f>SUM(Q8:S8)</f>
        <v>18873</v>
      </c>
      <c r="Q8" s="87">
        <v>7986</v>
      </c>
      <c r="R8" s="87">
        <v>10887</v>
      </c>
      <c r="S8" s="87">
        <v>0</v>
      </c>
      <c r="T8" s="88">
        <f>IF(D8&gt;0,P8/D8*100,"-")</f>
        <v>7.4205863965745706</v>
      </c>
      <c r="U8" s="87">
        <v>5497</v>
      </c>
      <c r="V8" s="85" t="s">
        <v>263</v>
      </c>
      <c r="W8" s="85"/>
      <c r="X8" s="85"/>
      <c r="Y8" s="85"/>
      <c r="Z8" s="85" t="s">
        <v>263</v>
      </c>
      <c r="AA8" s="85"/>
      <c r="AB8" s="85"/>
      <c r="AC8" s="85"/>
      <c r="AD8" s="184" t="s">
        <v>262</v>
      </c>
    </row>
    <row r="9" spans="1:31" ht="13.5" customHeight="1">
      <c r="A9" s="85" t="s">
        <v>36</v>
      </c>
      <c r="B9" s="86" t="s">
        <v>264</v>
      </c>
      <c r="C9" s="85" t="s">
        <v>265</v>
      </c>
      <c r="D9" s="87">
        <f>+SUM(E9,+I9)</f>
        <v>62375</v>
      </c>
      <c r="E9" s="87">
        <f>+SUM(G9+H9)</f>
        <v>3007</v>
      </c>
      <c r="F9" s="106">
        <f>IF(D9&gt;0,E9/D9*100,"-")</f>
        <v>4.8208416833667336</v>
      </c>
      <c r="G9" s="87">
        <v>3007</v>
      </c>
      <c r="H9" s="87">
        <v>0</v>
      </c>
      <c r="I9" s="87">
        <f>+SUM(K9,+M9,O9+P9)</f>
        <v>59368</v>
      </c>
      <c r="J9" s="88">
        <f>IF(D9&gt;0,I9/D9*100,"-")</f>
        <v>95.179158316633263</v>
      </c>
      <c r="K9" s="87">
        <v>51195</v>
      </c>
      <c r="L9" s="88">
        <f>IF(D9&gt;0,K9/D9*100,"-")</f>
        <v>82.076152304609224</v>
      </c>
      <c r="M9" s="87">
        <v>0</v>
      </c>
      <c r="N9" s="88">
        <f>IF(D9&gt;0,M9/D9*100,"-")</f>
        <v>0</v>
      </c>
      <c r="O9" s="87">
        <v>1686</v>
      </c>
      <c r="P9" s="87">
        <f>SUM(Q9:S9)</f>
        <v>6487</v>
      </c>
      <c r="Q9" s="87">
        <v>0</v>
      </c>
      <c r="R9" s="87">
        <v>0</v>
      </c>
      <c r="S9" s="87">
        <v>6487</v>
      </c>
      <c r="T9" s="88">
        <f>IF(D9&gt;0,P9/D9*100,"-")</f>
        <v>10.4</v>
      </c>
      <c r="U9" s="87">
        <v>1273</v>
      </c>
      <c r="V9" s="85" t="s">
        <v>263</v>
      </c>
      <c r="W9" s="85"/>
      <c r="X9" s="85"/>
      <c r="Y9" s="85"/>
      <c r="Z9" s="85" t="s">
        <v>263</v>
      </c>
      <c r="AA9" s="85"/>
      <c r="AB9" s="85"/>
      <c r="AC9" s="85"/>
      <c r="AD9" s="184" t="s">
        <v>262</v>
      </c>
    </row>
    <row r="10" spans="1:31" ht="13.5" customHeight="1">
      <c r="A10" s="85" t="s">
        <v>36</v>
      </c>
      <c r="B10" s="86" t="s">
        <v>266</v>
      </c>
      <c r="C10" s="85" t="s">
        <v>267</v>
      </c>
      <c r="D10" s="87">
        <f>+SUM(E10,+I10)</f>
        <v>27725</v>
      </c>
      <c r="E10" s="87">
        <f>+SUM(G10+H10)</f>
        <v>1338</v>
      </c>
      <c r="F10" s="106">
        <f>IF(D10&gt;0,E10/D10*100,"-")</f>
        <v>4.8259693417493237</v>
      </c>
      <c r="G10" s="87">
        <v>1338</v>
      </c>
      <c r="H10" s="87">
        <v>0</v>
      </c>
      <c r="I10" s="87">
        <f>+SUM(K10,+M10,O10+P10)</f>
        <v>26387</v>
      </c>
      <c r="J10" s="88">
        <f>IF(D10&gt;0,I10/D10*100,"-")</f>
        <v>95.174030658250672</v>
      </c>
      <c r="K10" s="87">
        <v>18002</v>
      </c>
      <c r="L10" s="88">
        <f>IF(D10&gt;0,K10/D10*100,"-")</f>
        <v>64.930568079350763</v>
      </c>
      <c r="M10" s="87">
        <v>0</v>
      </c>
      <c r="N10" s="88">
        <f>IF(D10&gt;0,M10/D10*100,"-")</f>
        <v>0</v>
      </c>
      <c r="O10" s="87">
        <v>7480</v>
      </c>
      <c r="P10" s="87">
        <f>SUM(Q10:S10)</f>
        <v>905</v>
      </c>
      <c r="Q10" s="87">
        <v>176</v>
      </c>
      <c r="R10" s="87">
        <v>654</v>
      </c>
      <c r="S10" s="87">
        <v>75</v>
      </c>
      <c r="T10" s="88">
        <f>IF(D10&gt;0,P10/D10*100,"-")</f>
        <v>3.2642019837691612</v>
      </c>
      <c r="U10" s="87">
        <v>503</v>
      </c>
      <c r="V10" s="85"/>
      <c r="W10" s="85"/>
      <c r="X10" s="85"/>
      <c r="Y10" s="85" t="s">
        <v>263</v>
      </c>
      <c r="Z10" s="85"/>
      <c r="AA10" s="85"/>
      <c r="AB10" s="85"/>
      <c r="AC10" s="85" t="s">
        <v>263</v>
      </c>
      <c r="AD10" s="184" t="s">
        <v>262</v>
      </c>
    </row>
    <row r="11" spans="1:31" ht="13.5" customHeight="1">
      <c r="A11" s="85" t="s">
        <v>36</v>
      </c>
      <c r="B11" s="86" t="s">
        <v>268</v>
      </c>
      <c r="C11" s="85" t="s">
        <v>269</v>
      </c>
      <c r="D11" s="87">
        <f>+SUM(E11,+I11)</f>
        <v>29946</v>
      </c>
      <c r="E11" s="87">
        <f>+SUM(G11+H11)</f>
        <v>2729</v>
      </c>
      <c r="F11" s="106">
        <f>IF(D11&gt;0,E11/D11*100,"-")</f>
        <v>9.1130701930140923</v>
      </c>
      <c r="G11" s="87">
        <v>2345</v>
      </c>
      <c r="H11" s="87">
        <v>384</v>
      </c>
      <c r="I11" s="87">
        <f>+SUM(K11,+M11,O11+P11)</f>
        <v>27217</v>
      </c>
      <c r="J11" s="88">
        <f>IF(D11&gt;0,I11/D11*100,"-")</f>
        <v>90.886929806985904</v>
      </c>
      <c r="K11" s="87">
        <v>7744</v>
      </c>
      <c r="L11" s="88">
        <f>IF(D11&gt;0,K11/D11*100,"-")</f>
        <v>25.859881119348159</v>
      </c>
      <c r="M11" s="87">
        <v>0</v>
      </c>
      <c r="N11" s="88">
        <f>IF(D11&gt;0,M11/D11*100,"-")</f>
        <v>0</v>
      </c>
      <c r="O11" s="87">
        <v>5355</v>
      </c>
      <c r="P11" s="87">
        <f>SUM(Q11:S11)</f>
        <v>14118</v>
      </c>
      <c r="Q11" s="87">
        <v>9380</v>
      </c>
      <c r="R11" s="87">
        <v>4738</v>
      </c>
      <c r="S11" s="87">
        <v>0</v>
      </c>
      <c r="T11" s="88">
        <f>IF(D11&gt;0,P11/D11*100,"-")</f>
        <v>47.14486074934883</v>
      </c>
      <c r="U11" s="87">
        <v>610</v>
      </c>
      <c r="V11" s="85"/>
      <c r="W11" s="85"/>
      <c r="X11" s="85"/>
      <c r="Y11" s="85" t="s">
        <v>263</v>
      </c>
      <c r="Z11" s="85"/>
      <c r="AA11" s="85"/>
      <c r="AB11" s="85"/>
      <c r="AC11" s="85" t="s">
        <v>263</v>
      </c>
      <c r="AD11" s="184" t="s">
        <v>262</v>
      </c>
    </row>
    <row r="12" spans="1:31" ht="13.5" customHeight="1">
      <c r="A12" s="85" t="s">
        <v>36</v>
      </c>
      <c r="B12" s="86" t="s">
        <v>270</v>
      </c>
      <c r="C12" s="85" t="s">
        <v>271</v>
      </c>
      <c r="D12" s="87">
        <f>+SUM(E12,+I12)</f>
        <v>21133</v>
      </c>
      <c r="E12" s="87">
        <f>+SUM(G12+H12)</f>
        <v>2301</v>
      </c>
      <c r="F12" s="106">
        <f>IF(D12&gt;0,E12/D12*100,"-")</f>
        <v>10.88818435622013</v>
      </c>
      <c r="G12" s="87">
        <v>2257</v>
      </c>
      <c r="H12" s="87">
        <v>44</v>
      </c>
      <c r="I12" s="87">
        <f>+SUM(K12,+M12,O12+P12)</f>
        <v>18832</v>
      </c>
      <c r="J12" s="88">
        <f>IF(D12&gt;0,I12/D12*100,"-")</f>
        <v>89.111815643779863</v>
      </c>
      <c r="K12" s="87">
        <v>16694</v>
      </c>
      <c r="L12" s="88">
        <f>IF(D12&gt;0,K12/D12*100,"-")</f>
        <v>78.994936828656606</v>
      </c>
      <c r="M12" s="87">
        <v>0</v>
      </c>
      <c r="N12" s="88">
        <f>IF(D12&gt;0,M12/D12*100,"-")</f>
        <v>0</v>
      </c>
      <c r="O12" s="87">
        <v>2026</v>
      </c>
      <c r="P12" s="87">
        <f>SUM(Q12:S12)</f>
        <v>112</v>
      </c>
      <c r="Q12" s="87">
        <v>0</v>
      </c>
      <c r="R12" s="87">
        <v>112</v>
      </c>
      <c r="S12" s="87">
        <v>0</v>
      </c>
      <c r="T12" s="88">
        <f>IF(D12&gt;0,P12/D12*100,"-")</f>
        <v>0.52997681351440873</v>
      </c>
      <c r="U12" s="87">
        <v>361</v>
      </c>
      <c r="V12" s="85" t="s">
        <v>263</v>
      </c>
      <c r="W12" s="85"/>
      <c r="X12" s="85"/>
      <c r="Y12" s="85"/>
      <c r="Z12" s="85" t="s">
        <v>263</v>
      </c>
      <c r="AA12" s="85"/>
      <c r="AB12" s="85"/>
      <c r="AC12" s="85"/>
      <c r="AD12" s="184" t="s">
        <v>262</v>
      </c>
    </row>
    <row r="13" spans="1:31" ht="13.5" customHeight="1">
      <c r="A13" s="85" t="s">
        <v>36</v>
      </c>
      <c r="B13" s="86" t="s">
        <v>272</v>
      </c>
      <c r="C13" s="85" t="s">
        <v>273</v>
      </c>
      <c r="D13" s="87">
        <f>+SUM(E13,+I13)</f>
        <v>68295</v>
      </c>
      <c r="E13" s="87">
        <f>+SUM(G13+H13)</f>
        <v>4013</v>
      </c>
      <c r="F13" s="106">
        <f>IF(D13&gt;0,E13/D13*100,"-")</f>
        <v>5.8759792078483049</v>
      </c>
      <c r="G13" s="87">
        <v>4013</v>
      </c>
      <c r="H13" s="87">
        <v>0</v>
      </c>
      <c r="I13" s="87">
        <f>+SUM(K13,+M13,O13+P13)</f>
        <v>64282</v>
      </c>
      <c r="J13" s="88">
        <f>IF(D13&gt;0,I13/D13*100,"-")</f>
        <v>94.124020792151697</v>
      </c>
      <c r="K13" s="87">
        <v>47475</v>
      </c>
      <c r="L13" s="88">
        <f>IF(D13&gt;0,K13/D13*100,"-")</f>
        <v>69.514605754447615</v>
      </c>
      <c r="M13" s="87">
        <v>0</v>
      </c>
      <c r="N13" s="88">
        <f>IF(D13&gt;0,M13/D13*100,"-")</f>
        <v>0</v>
      </c>
      <c r="O13" s="87">
        <v>11415</v>
      </c>
      <c r="P13" s="87">
        <f>SUM(Q13:S13)</f>
        <v>5392</v>
      </c>
      <c r="Q13" s="87">
        <v>2395</v>
      </c>
      <c r="R13" s="87">
        <v>2997</v>
      </c>
      <c r="S13" s="87">
        <v>0</v>
      </c>
      <c r="T13" s="88">
        <f>IF(D13&gt;0,P13/D13*100,"-")</f>
        <v>7.8951606999048245</v>
      </c>
      <c r="U13" s="87">
        <v>1150</v>
      </c>
      <c r="V13" s="85" t="s">
        <v>263</v>
      </c>
      <c r="W13" s="85"/>
      <c r="X13" s="85"/>
      <c r="Y13" s="85"/>
      <c r="Z13" s="85" t="s">
        <v>263</v>
      </c>
      <c r="AA13" s="85"/>
      <c r="AB13" s="85"/>
      <c r="AC13" s="85"/>
      <c r="AD13" s="184" t="s">
        <v>262</v>
      </c>
    </row>
    <row r="14" spans="1:31" ht="13.5" customHeight="1">
      <c r="A14" s="85" t="s">
        <v>36</v>
      </c>
      <c r="B14" s="86" t="s">
        <v>274</v>
      </c>
      <c r="C14" s="85" t="s">
        <v>275</v>
      </c>
      <c r="D14" s="87">
        <f>+SUM(E14,+I14)</f>
        <v>26357</v>
      </c>
      <c r="E14" s="87">
        <f>+SUM(G14+H14)</f>
        <v>1416</v>
      </c>
      <c r="F14" s="106">
        <f>IF(D14&gt;0,E14/D14*100,"-")</f>
        <v>5.3723868422051071</v>
      </c>
      <c r="G14" s="87">
        <v>1416</v>
      </c>
      <c r="H14" s="87">
        <v>0</v>
      </c>
      <c r="I14" s="87">
        <f>+SUM(K14,+M14,O14+P14)</f>
        <v>24941</v>
      </c>
      <c r="J14" s="88">
        <f>IF(D14&gt;0,I14/D14*100,"-")</f>
        <v>94.627613157794897</v>
      </c>
      <c r="K14" s="87">
        <v>24031</v>
      </c>
      <c r="L14" s="88">
        <f>IF(D14&gt;0,K14/D14*100,"-")</f>
        <v>91.175019918807138</v>
      </c>
      <c r="M14" s="87">
        <v>0</v>
      </c>
      <c r="N14" s="88">
        <f>IF(D14&gt;0,M14/D14*100,"-")</f>
        <v>0</v>
      </c>
      <c r="O14" s="87">
        <v>0</v>
      </c>
      <c r="P14" s="87">
        <f>SUM(Q14:S14)</f>
        <v>910</v>
      </c>
      <c r="Q14" s="87">
        <v>672</v>
      </c>
      <c r="R14" s="87">
        <v>238</v>
      </c>
      <c r="S14" s="87">
        <v>0</v>
      </c>
      <c r="T14" s="88">
        <f>IF(D14&gt;0,P14/D14*100,"-")</f>
        <v>3.4525932389877454</v>
      </c>
      <c r="U14" s="87">
        <v>674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36</v>
      </c>
      <c r="B15" s="86" t="s">
        <v>276</v>
      </c>
      <c r="C15" s="85" t="s">
        <v>277</v>
      </c>
      <c r="D15" s="87">
        <f>+SUM(E15,+I15)</f>
        <v>80375</v>
      </c>
      <c r="E15" s="87">
        <f>+SUM(G15+H15)</f>
        <v>1765</v>
      </c>
      <c r="F15" s="106">
        <f>IF(D15&gt;0,E15/D15*100,"-")</f>
        <v>2.1959564541213066</v>
      </c>
      <c r="G15" s="87">
        <v>1765</v>
      </c>
      <c r="H15" s="87">
        <v>0</v>
      </c>
      <c r="I15" s="87">
        <f>+SUM(K15,+M15,O15+P15)</f>
        <v>78610</v>
      </c>
      <c r="J15" s="88">
        <f>IF(D15&gt;0,I15/D15*100,"-")</f>
        <v>97.804043545878699</v>
      </c>
      <c r="K15" s="87">
        <v>59335</v>
      </c>
      <c r="L15" s="88">
        <f>IF(D15&gt;0,K15/D15*100,"-")</f>
        <v>73.822706065318826</v>
      </c>
      <c r="M15" s="87">
        <v>0</v>
      </c>
      <c r="N15" s="88">
        <f>IF(D15&gt;0,M15/D15*100,"-")</f>
        <v>0</v>
      </c>
      <c r="O15" s="87">
        <v>2983</v>
      </c>
      <c r="P15" s="87">
        <f>SUM(Q15:S15)</f>
        <v>16292</v>
      </c>
      <c r="Q15" s="87">
        <v>8244</v>
      </c>
      <c r="R15" s="87">
        <v>8048</v>
      </c>
      <c r="S15" s="87">
        <v>0</v>
      </c>
      <c r="T15" s="88">
        <f>IF(D15&gt;0,P15/D15*100,"-")</f>
        <v>20.269984447900466</v>
      </c>
      <c r="U15" s="87">
        <v>5468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36</v>
      </c>
      <c r="B16" s="86" t="s">
        <v>278</v>
      </c>
      <c r="C16" s="85" t="s">
        <v>279</v>
      </c>
      <c r="D16" s="87">
        <f>+SUM(E16,+I16)</f>
        <v>88462</v>
      </c>
      <c r="E16" s="87">
        <f>+SUM(G16+H16)</f>
        <v>1729</v>
      </c>
      <c r="F16" s="106">
        <f>IF(D16&gt;0,E16/D16*100,"-")</f>
        <v>1.9545115416789129</v>
      </c>
      <c r="G16" s="87">
        <v>1729</v>
      </c>
      <c r="H16" s="87">
        <v>0</v>
      </c>
      <c r="I16" s="87">
        <f>+SUM(K16,+M16,O16+P16)</f>
        <v>86733</v>
      </c>
      <c r="J16" s="88">
        <f>IF(D16&gt;0,I16/D16*100,"-")</f>
        <v>98.045488458321088</v>
      </c>
      <c r="K16" s="87">
        <v>83703</v>
      </c>
      <c r="L16" s="88">
        <f>IF(D16&gt;0,K16/D16*100,"-")</f>
        <v>94.620288937622931</v>
      </c>
      <c r="M16" s="87">
        <v>0</v>
      </c>
      <c r="N16" s="88">
        <f>IF(D16&gt;0,M16/D16*100,"-")</f>
        <v>0</v>
      </c>
      <c r="O16" s="87">
        <v>0</v>
      </c>
      <c r="P16" s="87">
        <f>SUM(Q16:S16)</f>
        <v>3030</v>
      </c>
      <c r="Q16" s="87">
        <v>1457</v>
      </c>
      <c r="R16" s="87">
        <v>1573</v>
      </c>
      <c r="S16" s="87">
        <v>0</v>
      </c>
      <c r="T16" s="88">
        <f>IF(D16&gt;0,P16/D16*100,"-")</f>
        <v>3.4251995206981531</v>
      </c>
      <c r="U16" s="87">
        <v>1904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36</v>
      </c>
      <c r="B17" s="86" t="s">
        <v>280</v>
      </c>
      <c r="C17" s="85" t="s">
        <v>281</v>
      </c>
      <c r="D17" s="87">
        <f>+SUM(E17,+I17)</f>
        <v>17685</v>
      </c>
      <c r="E17" s="87">
        <f>+SUM(G17+H17)</f>
        <v>91</v>
      </c>
      <c r="F17" s="106">
        <f>IF(D17&gt;0,E17/D17*100,"-")</f>
        <v>0.51456036188860621</v>
      </c>
      <c r="G17" s="87">
        <v>91</v>
      </c>
      <c r="H17" s="87">
        <v>0</v>
      </c>
      <c r="I17" s="87">
        <f>+SUM(K17,+M17,O17+P17)</f>
        <v>17594</v>
      </c>
      <c r="J17" s="88">
        <f>IF(D17&gt;0,I17/D17*100,"-")</f>
        <v>99.485439638111401</v>
      </c>
      <c r="K17" s="87">
        <v>16863</v>
      </c>
      <c r="L17" s="88">
        <f>IF(D17&gt;0,K17/D17*100,"-")</f>
        <v>95.351993214588632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731</v>
      </c>
      <c r="Q17" s="87">
        <v>0</v>
      </c>
      <c r="R17" s="87">
        <v>529</v>
      </c>
      <c r="S17" s="87">
        <v>202</v>
      </c>
      <c r="T17" s="88">
        <f>IF(D17&gt;0,P17/D17*100,"-")</f>
        <v>4.1334464235227593</v>
      </c>
      <c r="U17" s="87">
        <v>279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36</v>
      </c>
      <c r="B18" s="86" t="s">
        <v>282</v>
      </c>
      <c r="C18" s="85" t="s">
        <v>283</v>
      </c>
      <c r="D18" s="87">
        <f>+SUM(E18,+I18)</f>
        <v>2203</v>
      </c>
      <c r="E18" s="87">
        <f>+SUM(G18+H18)</f>
        <v>0</v>
      </c>
      <c r="F18" s="106">
        <f>IF(D18&gt;0,E18/D18*100,"-")</f>
        <v>0</v>
      </c>
      <c r="G18" s="87">
        <v>0</v>
      </c>
      <c r="H18" s="87">
        <v>0</v>
      </c>
      <c r="I18" s="87">
        <f>+SUM(K18,+M18,O18+P18)</f>
        <v>2203</v>
      </c>
      <c r="J18" s="88">
        <f>IF(D18&gt;0,I18/D18*100,"-")</f>
        <v>100</v>
      </c>
      <c r="K18" s="87">
        <v>1850</v>
      </c>
      <c r="L18" s="88">
        <f>IF(D18&gt;0,K18/D18*100,"-")</f>
        <v>83.976395823876544</v>
      </c>
      <c r="M18" s="87">
        <v>0</v>
      </c>
      <c r="N18" s="88">
        <f>IF(D18&gt;0,M18/D18*100,"-")</f>
        <v>0</v>
      </c>
      <c r="O18" s="87">
        <v>227</v>
      </c>
      <c r="P18" s="87">
        <f>SUM(Q18:S18)</f>
        <v>126</v>
      </c>
      <c r="Q18" s="87">
        <v>0</v>
      </c>
      <c r="R18" s="87">
        <v>126</v>
      </c>
      <c r="S18" s="87">
        <v>0</v>
      </c>
      <c r="T18" s="88">
        <f>IF(D18&gt;0,P18/D18*100,"-")</f>
        <v>5.719473445301861</v>
      </c>
      <c r="U18" s="87">
        <v>14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36</v>
      </c>
      <c r="B19" s="86" t="s">
        <v>284</v>
      </c>
      <c r="C19" s="85" t="s">
        <v>285</v>
      </c>
      <c r="D19" s="87">
        <f>+SUM(E19,+I19)</f>
        <v>9500</v>
      </c>
      <c r="E19" s="87">
        <f>+SUM(G19+H19)</f>
        <v>278</v>
      </c>
      <c r="F19" s="106">
        <f>IF(D19&gt;0,E19/D19*100,"-")</f>
        <v>2.926315789473684</v>
      </c>
      <c r="G19" s="87">
        <v>278</v>
      </c>
      <c r="H19" s="87">
        <v>0</v>
      </c>
      <c r="I19" s="87">
        <f>+SUM(K19,+M19,O19+P19)</f>
        <v>9222</v>
      </c>
      <c r="J19" s="88">
        <f>IF(D19&gt;0,I19/D19*100,"-")</f>
        <v>97.073684210526309</v>
      </c>
      <c r="K19" s="87">
        <v>3732</v>
      </c>
      <c r="L19" s="88">
        <f>IF(D19&gt;0,K19/D19*100,"-")</f>
        <v>39.284210526315789</v>
      </c>
      <c r="M19" s="87">
        <v>0</v>
      </c>
      <c r="N19" s="88">
        <f>IF(D19&gt;0,M19/D19*100,"-")</f>
        <v>0</v>
      </c>
      <c r="O19" s="87">
        <v>5058</v>
      </c>
      <c r="P19" s="87">
        <f>SUM(Q19:S19)</f>
        <v>432</v>
      </c>
      <c r="Q19" s="87">
        <v>0</v>
      </c>
      <c r="R19" s="87">
        <v>432</v>
      </c>
      <c r="S19" s="87">
        <v>0</v>
      </c>
      <c r="T19" s="88">
        <f>IF(D19&gt;0,P19/D19*100,"-")</f>
        <v>4.5473684210526315</v>
      </c>
      <c r="U19" s="87">
        <v>92</v>
      </c>
      <c r="V19" s="85"/>
      <c r="W19" s="85"/>
      <c r="X19" s="85"/>
      <c r="Y19" s="85" t="s">
        <v>263</v>
      </c>
      <c r="Z19" s="85"/>
      <c r="AA19" s="85"/>
      <c r="AB19" s="85"/>
      <c r="AC19" s="85" t="s">
        <v>263</v>
      </c>
      <c r="AD19" s="184" t="s">
        <v>262</v>
      </c>
    </row>
    <row r="20" spans="1:30" ht="13.5" customHeight="1">
      <c r="A20" s="85" t="s">
        <v>36</v>
      </c>
      <c r="B20" s="86" t="s">
        <v>286</v>
      </c>
      <c r="C20" s="85" t="s">
        <v>287</v>
      </c>
      <c r="D20" s="87">
        <f>+SUM(E20,+I20)</f>
        <v>19794</v>
      </c>
      <c r="E20" s="87">
        <f>+SUM(G20+H20)</f>
        <v>819</v>
      </c>
      <c r="F20" s="106">
        <f>IF(D20&gt;0,E20/D20*100,"-")</f>
        <v>4.1376174598363136</v>
      </c>
      <c r="G20" s="87">
        <v>819</v>
      </c>
      <c r="H20" s="87">
        <v>0</v>
      </c>
      <c r="I20" s="87">
        <f>+SUM(K20,+M20,O20+P20)</f>
        <v>18975</v>
      </c>
      <c r="J20" s="88">
        <f>IF(D20&gt;0,I20/D20*100,"-")</f>
        <v>95.862382540163679</v>
      </c>
      <c r="K20" s="87">
        <v>12966</v>
      </c>
      <c r="L20" s="88">
        <f>IF(D20&gt;0,K20/D20*100,"-")</f>
        <v>65.504698393452571</v>
      </c>
      <c r="M20" s="87">
        <v>0</v>
      </c>
      <c r="N20" s="88">
        <f>IF(D20&gt;0,M20/D20*100,"-")</f>
        <v>0</v>
      </c>
      <c r="O20" s="87">
        <v>5515</v>
      </c>
      <c r="P20" s="87">
        <f>SUM(Q20:S20)</f>
        <v>494</v>
      </c>
      <c r="Q20" s="87">
        <v>366</v>
      </c>
      <c r="R20" s="87">
        <v>128</v>
      </c>
      <c r="S20" s="87">
        <v>0</v>
      </c>
      <c r="T20" s="88">
        <f>IF(D20&gt;0,P20/D20*100,"-")</f>
        <v>2.4957057694250784</v>
      </c>
      <c r="U20" s="87">
        <v>268</v>
      </c>
      <c r="V20" s="85" t="s">
        <v>263</v>
      </c>
      <c r="W20" s="85"/>
      <c r="X20" s="85"/>
      <c r="Y20" s="85"/>
      <c r="Z20" s="85" t="s">
        <v>263</v>
      </c>
      <c r="AA20" s="85"/>
      <c r="AB20" s="85"/>
      <c r="AC20" s="85"/>
      <c r="AD20" s="184" t="s">
        <v>262</v>
      </c>
    </row>
    <row r="21" spans="1:30" ht="13.5" customHeight="1">
      <c r="A21" s="85" t="s">
        <v>36</v>
      </c>
      <c r="B21" s="86" t="s">
        <v>288</v>
      </c>
      <c r="C21" s="85" t="s">
        <v>289</v>
      </c>
      <c r="D21" s="87">
        <f>+SUM(E21,+I21)</f>
        <v>8709</v>
      </c>
      <c r="E21" s="87">
        <f>+SUM(G21+H21)</f>
        <v>1291</v>
      </c>
      <c r="F21" s="106">
        <f>IF(D21&gt;0,E21/D21*100,"-")</f>
        <v>14.823745550579858</v>
      </c>
      <c r="G21" s="87">
        <v>1291</v>
      </c>
      <c r="H21" s="87">
        <v>0</v>
      </c>
      <c r="I21" s="87">
        <f>+SUM(K21,+M21,O21+P21)</f>
        <v>7418</v>
      </c>
      <c r="J21" s="88">
        <f>IF(D21&gt;0,I21/D21*100,"-")</f>
        <v>85.176254449420142</v>
      </c>
      <c r="K21" s="87">
        <v>4410</v>
      </c>
      <c r="L21" s="88">
        <f>IF(D21&gt;0,K21/D21*100,"-")</f>
        <v>50.637271787805716</v>
      </c>
      <c r="M21" s="87">
        <v>0</v>
      </c>
      <c r="N21" s="88">
        <f>IF(D21&gt;0,M21/D21*100,"-")</f>
        <v>0</v>
      </c>
      <c r="O21" s="87">
        <v>2820</v>
      </c>
      <c r="P21" s="87">
        <f>SUM(Q21:S21)</f>
        <v>188</v>
      </c>
      <c r="Q21" s="87">
        <v>0</v>
      </c>
      <c r="R21" s="87">
        <v>188</v>
      </c>
      <c r="S21" s="87">
        <v>0</v>
      </c>
      <c r="T21" s="88">
        <f>IF(D21&gt;0,P21/D21*100,"-")</f>
        <v>2.1586864163509012</v>
      </c>
      <c r="U21" s="87">
        <v>94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36</v>
      </c>
      <c r="B22" s="86" t="s">
        <v>290</v>
      </c>
      <c r="C22" s="85" t="s">
        <v>291</v>
      </c>
      <c r="D22" s="87">
        <f>+SUM(E22,+I22)</f>
        <v>9571</v>
      </c>
      <c r="E22" s="87">
        <f>+SUM(G22+H22)</f>
        <v>303</v>
      </c>
      <c r="F22" s="106">
        <f>IF(D22&gt;0,E22/D22*100,"-")</f>
        <v>3.1658133946296103</v>
      </c>
      <c r="G22" s="87">
        <v>303</v>
      </c>
      <c r="H22" s="87">
        <v>0</v>
      </c>
      <c r="I22" s="87">
        <f>+SUM(K22,+M22,O22+P22)</f>
        <v>9268</v>
      </c>
      <c r="J22" s="88">
        <f>IF(D22&gt;0,I22/D22*100,"-")</f>
        <v>96.834186605370391</v>
      </c>
      <c r="K22" s="87">
        <v>7427</v>
      </c>
      <c r="L22" s="88">
        <f>IF(D22&gt;0,K22/D22*100,"-")</f>
        <v>77.598996970013573</v>
      </c>
      <c r="M22" s="87">
        <v>0</v>
      </c>
      <c r="N22" s="88">
        <f>IF(D22&gt;0,M22/D22*100,"-")</f>
        <v>0</v>
      </c>
      <c r="O22" s="87">
        <v>1683</v>
      </c>
      <c r="P22" s="87">
        <f>SUM(Q22:S22)</f>
        <v>158</v>
      </c>
      <c r="Q22" s="87">
        <v>0</v>
      </c>
      <c r="R22" s="87">
        <v>79</v>
      </c>
      <c r="S22" s="87">
        <v>79</v>
      </c>
      <c r="T22" s="88">
        <f>IF(D22&gt;0,P22/D22*100,"-")</f>
        <v>1.6508201859784768</v>
      </c>
      <c r="U22" s="87">
        <v>179</v>
      </c>
      <c r="V22" s="85"/>
      <c r="W22" s="85"/>
      <c r="X22" s="85"/>
      <c r="Y22" s="85" t="s">
        <v>263</v>
      </c>
      <c r="Z22" s="85"/>
      <c r="AA22" s="85"/>
      <c r="AB22" s="85"/>
      <c r="AC22" s="85" t="s">
        <v>263</v>
      </c>
      <c r="AD22" s="184" t="s">
        <v>262</v>
      </c>
    </row>
    <row r="23" spans="1:30" ht="13.5" customHeight="1">
      <c r="A23" s="85" t="s">
        <v>36</v>
      </c>
      <c r="B23" s="86" t="s">
        <v>292</v>
      </c>
      <c r="C23" s="85" t="s">
        <v>293</v>
      </c>
      <c r="D23" s="87">
        <f>+SUM(E23,+I23)</f>
        <v>7668</v>
      </c>
      <c r="E23" s="87">
        <f>+SUM(G23+H23)</f>
        <v>22</v>
      </c>
      <c r="F23" s="106">
        <f>IF(D23&gt;0,E23/D23*100,"-")</f>
        <v>0.28690662493479396</v>
      </c>
      <c r="G23" s="87">
        <v>22</v>
      </c>
      <c r="H23" s="87">
        <v>0</v>
      </c>
      <c r="I23" s="87">
        <f>+SUM(K23,+M23,O23+P23)</f>
        <v>7646</v>
      </c>
      <c r="J23" s="88">
        <f>IF(D23&gt;0,I23/D23*100,"-")</f>
        <v>99.713093375065213</v>
      </c>
      <c r="K23" s="87">
        <v>1193</v>
      </c>
      <c r="L23" s="88">
        <f>IF(D23&gt;0,K23/D23*100,"-")</f>
        <v>15.558163797600416</v>
      </c>
      <c r="M23" s="87">
        <v>0</v>
      </c>
      <c r="N23" s="88">
        <f>IF(D23&gt;0,M23/D23*100,"-")</f>
        <v>0</v>
      </c>
      <c r="O23" s="87">
        <v>6453</v>
      </c>
      <c r="P23" s="87">
        <f>SUM(Q23:S23)</f>
        <v>0</v>
      </c>
      <c r="Q23" s="87">
        <v>0</v>
      </c>
      <c r="R23" s="87">
        <v>0</v>
      </c>
      <c r="S23" s="87">
        <v>0</v>
      </c>
      <c r="T23" s="88">
        <f>IF(D23&gt;0,P23/D23*100,"-")</f>
        <v>0</v>
      </c>
      <c r="U23" s="87">
        <v>94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36</v>
      </c>
      <c r="B24" s="86" t="s">
        <v>294</v>
      </c>
      <c r="C24" s="85" t="s">
        <v>295</v>
      </c>
      <c r="D24" s="87">
        <f>+SUM(E24,+I24)</f>
        <v>13416</v>
      </c>
      <c r="E24" s="87">
        <f>+SUM(G24+H24)</f>
        <v>368</v>
      </c>
      <c r="F24" s="106">
        <f>IF(D24&gt;0,E24/D24*100,"-")</f>
        <v>2.7429934406678593</v>
      </c>
      <c r="G24" s="87">
        <v>368</v>
      </c>
      <c r="H24" s="87">
        <v>0</v>
      </c>
      <c r="I24" s="87">
        <f>+SUM(K24,+M24,O24+P24)</f>
        <v>13048</v>
      </c>
      <c r="J24" s="88">
        <f>IF(D24&gt;0,I24/D24*100,"-")</f>
        <v>97.25700655933214</v>
      </c>
      <c r="K24" s="87">
        <v>5797</v>
      </c>
      <c r="L24" s="88">
        <f>IF(D24&gt;0,K24/D24*100,"-")</f>
        <v>43.209600477042336</v>
      </c>
      <c r="M24" s="87">
        <v>0</v>
      </c>
      <c r="N24" s="88">
        <f>IF(D24&gt;0,M24/D24*100,"-")</f>
        <v>0</v>
      </c>
      <c r="O24" s="87">
        <v>0</v>
      </c>
      <c r="P24" s="87">
        <f>SUM(Q24:S24)</f>
        <v>7251</v>
      </c>
      <c r="Q24" s="87">
        <v>0</v>
      </c>
      <c r="R24" s="87">
        <v>7251</v>
      </c>
      <c r="S24" s="87">
        <v>0</v>
      </c>
      <c r="T24" s="88">
        <f>IF(D24&gt;0,P24/D24*100,"-")</f>
        <v>54.047406082289804</v>
      </c>
      <c r="U24" s="87">
        <v>118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/>
      <c r="B25" s="86"/>
      <c r="C25" s="85"/>
      <c r="D25" s="87"/>
      <c r="E25" s="87"/>
      <c r="F25" s="106"/>
      <c r="G25" s="87"/>
      <c r="H25" s="87"/>
      <c r="I25" s="87"/>
      <c r="J25" s="88"/>
      <c r="K25" s="87"/>
      <c r="L25" s="88"/>
      <c r="M25" s="87"/>
      <c r="N25" s="88"/>
      <c r="O25" s="87"/>
      <c r="P25" s="87"/>
      <c r="Q25" s="87"/>
      <c r="R25" s="87"/>
      <c r="S25" s="87"/>
      <c r="T25" s="88"/>
      <c r="U25" s="87"/>
      <c r="V25" s="85"/>
      <c r="W25" s="85"/>
      <c r="X25" s="85"/>
      <c r="Y25" s="85"/>
      <c r="Z25" s="85"/>
      <c r="AA25" s="85"/>
      <c r="AB25" s="85"/>
      <c r="AC25" s="85"/>
    </row>
    <row r="26" spans="1:30" ht="13.5" customHeight="1">
      <c r="A26" s="85"/>
      <c r="B26" s="86"/>
      <c r="C26" s="85"/>
      <c r="D26" s="87"/>
      <c r="E26" s="87"/>
      <c r="F26" s="106"/>
      <c r="G26" s="87"/>
      <c r="H26" s="87"/>
      <c r="I26" s="87"/>
      <c r="J26" s="88"/>
      <c r="K26" s="87"/>
      <c r="L26" s="88"/>
      <c r="M26" s="87"/>
      <c r="N26" s="88"/>
      <c r="O26" s="87"/>
      <c r="P26" s="87"/>
      <c r="Q26" s="87"/>
      <c r="R26" s="87"/>
      <c r="S26" s="87"/>
      <c r="T26" s="88"/>
      <c r="U26" s="87"/>
      <c r="V26" s="85"/>
      <c r="W26" s="85"/>
      <c r="X26" s="85"/>
      <c r="Y26" s="85"/>
      <c r="Z26" s="85"/>
      <c r="AA26" s="85"/>
      <c r="AB26" s="85"/>
      <c r="AC26" s="85"/>
    </row>
    <row r="27" spans="1:30" ht="13.5" customHeight="1">
      <c r="A27" s="85"/>
      <c r="B27" s="86"/>
      <c r="C27" s="85"/>
      <c r="D27" s="87"/>
      <c r="E27" s="87"/>
      <c r="F27" s="106"/>
      <c r="G27" s="87"/>
      <c r="H27" s="87"/>
      <c r="I27" s="87"/>
      <c r="J27" s="88"/>
      <c r="K27" s="87"/>
      <c r="L27" s="88"/>
      <c r="M27" s="87"/>
      <c r="N27" s="88"/>
      <c r="O27" s="87"/>
      <c r="P27" s="87"/>
      <c r="Q27" s="87"/>
      <c r="R27" s="87"/>
      <c r="S27" s="87"/>
      <c r="T27" s="88"/>
      <c r="U27" s="87"/>
      <c r="V27" s="85"/>
      <c r="W27" s="85"/>
      <c r="X27" s="85"/>
      <c r="Y27" s="85"/>
      <c r="Z27" s="85"/>
      <c r="AA27" s="85"/>
      <c r="AB27" s="85"/>
      <c r="AC27" s="85"/>
    </row>
    <row r="28" spans="1:30" ht="13.5" customHeight="1">
      <c r="A28" s="85"/>
      <c r="B28" s="86"/>
      <c r="C28" s="85"/>
      <c r="D28" s="87"/>
      <c r="E28" s="87"/>
      <c r="F28" s="106"/>
      <c r="G28" s="87"/>
      <c r="H28" s="87"/>
      <c r="I28" s="87"/>
      <c r="J28" s="88"/>
      <c r="K28" s="87"/>
      <c r="L28" s="88"/>
      <c r="M28" s="87"/>
      <c r="N28" s="88"/>
      <c r="O28" s="87"/>
      <c r="P28" s="87"/>
      <c r="Q28" s="87"/>
      <c r="R28" s="87"/>
      <c r="S28" s="87"/>
      <c r="T28" s="88"/>
      <c r="U28" s="87"/>
      <c r="V28" s="85"/>
      <c r="W28" s="85"/>
      <c r="X28" s="85"/>
      <c r="Y28" s="85"/>
      <c r="Z28" s="85"/>
      <c r="AA28" s="85"/>
      <c r="AB28" s="85"/>
      <c r="AC28" s="85"/>
    </row>
    <row r="29" spans="1:30" ht="13.5" customHeight="1">
      <c r="A29" s="85"/>
      <c r="B29" s="86"/>
      <c r="C29" s="85"/>
      <c r="D29" s="87"/>
      <c r="E29" s="87"/>
      <c r="F29" s="106"/>
      <c r="G29" s="87"/>
      <c r="H29" s="87"/>
      <c r="I29" s="87"/>
      <c r="J29" s="88"/>
      <c r="K29" s="87"/>
      <c r="L29" s="88"/>
      <c r="M29" s="87"/>
      <c r="N29" s="88"/>
      <c r="O29" s="87"/>
      <c r="P29" s="87"/>
      <c r="Q29" s="87"/>
      <c r="R29" s="87"/>
      <c r="S29" s="87"/>
      <c r="T29" s="88"/>
      <c r="U29" s="87"/>
      <c r="V29" s="85"/>
      <c r="W29" s="85"/>
      <c r="X29" s="85"/>
      <c r="Y29" s="85"/>
      <c r="Z29" s="85"/>
      <c r="AA29" s="85"/>
      <c r="AB29" s="85"/>
      <c r="AC29" s="85"/>
    </row>
    <row r="30" spans="1:30" ht="13.5" customHeight="1">
      <c r="A30" s="85"/>
      <c r="B30" s="86"/>
      <c r="C30" s="85"/>
      <c r="D30" s="87"/>
      <c r="E30" s="87"/>
      <c r="F30" s="106"/>
      <c r="G30" s="87"/>
      <c r="H30" s="87"/>
      <c r="I30" s="87"/>
      <c r="J30" s="88"/>
      <c r="K30" s="87"/>
      <c r="L30" s="88"/>
      <c r="M30" s="87"/>
      <c r="N30" s="88"/>
      <c r="O30" s="87"/>
      <c r="P30" s="87"/>
      <c r="Q30" s="87"/>
      <c r="R30" s="87"/>
      <c r="S30" s="87"/>
      <c r="T30" s="88"/>
      <c r="U30" s="87"/>
      <c r="V30" s="85"/>
      <c r="W30" s="85"/>
      <c r="X30" s="85"/>
      <c r="Y30" s="85"/>
      <c r="Z30" s="85"/>
      <c r="AA30" s="85"/>
      <c r="AB30" s="85"/>
      <c r="AC30" s="85"/>
    </row>
    <row r="31" spans="1:30" ht="13.5" customHeight="1">
      <c r="A31" s="85"/>
      <c r="B31" s="86"/>
      <c r="C31" s="85"/>
      <c r="D31" s="87"/>
      <c r="E31" s="87"/>
      <c r="F31" s="106"/>
      <c r="G31" s="87"/>
      <c r="H31" s="87"/>
      <c r="I31" s="87"/>
      <c r="J31" s="88"/>
      <c r="K31" s="87"/>
      <c r="L31" s="88"/>
      <c r="M31" s="87"/>
      <c r="N31" s="88"/>
      <c r="O31" s="87"/>
      <c r="P31" s="87"/>
      <c r="Q31" s="87"/>
      <c r="R31" s="87"/>
      <c r="S31" s="87"/>
      <c r="T31" s="88"/>
      <c r="U31" s="87"/>
      <c r="V31" s="85"/>
      <c r="W31" s="85"/>
      <c r="X31" s="85"/>
      <c r="Y31" s="85"/>
      <c r="Z31" s="85"/>
      <c r="AA31" s="85"/>
      <c r="AB31" s="85"/>
      <c r="AC31" s="85"/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24">
    <sortCondition ref="A8:A24"/>
    <sortCondition ref="B8:B24"/>
    <sortCondition ref="C8:C24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福井県</v>
      </c>
      <c r="B7" s="90" t="str">
        <f>水洗化人口等!B7</f>
        <v>18000</v>
      </c>
      <c r="C7" s="89" t="s">
        <v>198</v>
      </c>
      <c r="D7" s="91">
        <f>SUM(E7,+H7,+K7)</f>
        <v>118946</v>
      </c>
      <c r="E7" s="91">
        <f>SUM(F7:G7)</f>
        <v>2831</v>
      </c>
      <c r="F7" s="91">
        <f>SUM(F$8:F$207)</f>
        <v>224</v>
      </c>
      <c r="G7" s="91">
        <f>SUM(G$8:G$207)</f>
        <v>2607</v>
      </c>
      <c r="H7" s="91">
        <f>SUM(I7:J7)</f>
        <v>3508</v>
      </c>
      <c r="I7" s="91">
        <f>SUM(I$8:I$207)</f>
        <v>52</v>
      </c>
      <c r="J7" s="91">
        <f>SUM(J$8:J$207)</f>
        <v>3456</v>
      </c>
      <c r="K7" s="91">
        <f>SUM(L7:M7)</f>
        <v>112607</v>
      </c>
      <c r="L7" s="91">
        <f>SUM(L$8:L$207)</f>
        <v>14550</v>
      </c>
      <c r="M7" s="91">
        <f>SUM(M$8:M$207)</f>
        <v>98057</v>
      </c>
      <c r="N7" s="91">
        <f>SUM(O7,+V7,+AC7)</f>
        <v>119539</v>
      </c>
      <c r="O7" s="91">
        <f>SUM(P7:U7)</f>
        <v>14826</v>
      </c>
      <c r="P7" s="91">
        <f t="shared" ref="P7:U7" si="0">SUM(P$8:P$207)</f>
        <v>10983</v>
      </c>
      <c r="Q7" s="91">
        <f t="shared" si="0"/>
        <v>0</v>
      </c>
      <c r="R7" s="91">
        <f t="shared" si="0"/>
        <v>0</v>
      </c>
      <c r="S7" s="91">
        <f t="shared" si="0"/>
        <v>3841</v>
      </c>
      <c r="T7" s="91">
        <f t="shared" si="0"/>
        <v>0</v>
      </c>
      <c r="U7" s="91">
        <f t="shared" si="0"/>
        <v>2</v>
      </c>
      <c r="V7" s="91">
        <f>SUM(W7:AB7)</f>
        <v>104120</v>
      </c>
      <c r="W7" s="91">
        <f t="shared" ref="W7:AB7" si="1">SUM(W$8:W$207)</f>
        <v>56160</v>
      </c>
      <c r="X7" s="91">
        <f t="shared" si="1"/>
        <v>0</v>
      </c>
      <c r="Y7" s="91">
        <f t="shared" si="1"/>
        <v>0</v>
      </c>
      <c r="Z7" s="91">
        <f t="shared" si="1"/>
        <v>47930</v>
      </c>
      <c r="AA7" s="91">
        <f t="shared" si="1"/>
        <v>0</v>
      </c>
      <c r="AB7" s="91">
        <f t="shared" si="1"/>
        <v>30</v>
      </c>
      <c r="AC7" s="91">
        <f>SUM(AD7:AE7)</f>
        <v>593</v>
      </c>
      <c r="AD7" s="91">
        <f>SUM(AD$8:AD$207)</f>
        <v>553</v>
      </c>
      <c r="AE7" s="91">
        <f>SUM(AE$8:AE$207)</f>
        <v>40</v>
      </c>
      <c r="AF7" s="91">
        <f>SUM(AG7:AI7)</f>
        <v>178</v>
      </c>
      <c r="AG7" s="91">
        <f>SUM(AG$8:AG$207)</f>
        <v>178</v>
      </c>
      <c r="AH7" s="91">
        <f>SUM(AH$8:AH$207)</f>
        <v>0</v>
      </c>
      <c r="AI7" s="91">
        <f>SUM(AI$8:AI$207)</f>
        <v>0</v>
      </c>
      <c r="AJ7" s="91">
        <f>SUM(AK7:AS7)</f>
        <v>3912</v>
      </c>
      <c r="AK7" s="91">
        <f t="shared" ref="AK7:AS7" si="2">SUM(AK$8:AK$207)</f>
        <v>117</v>
      </c>
      <c r="AL7" s="91">
        <f t="shared" si="2"/>
        <v>3629</v>
      </c>
      <c r="AM7" s="91">
        <f t="shared" si="2"/>
        <v>130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31</v>
      </c>
      <c r="AR7" s="91">
        <f t="shared" si="2"/>
        <v>0</v>
      </c>
      <c r="AS7" s="91">
        <f t="shared" si="2"/>
        <v>5</v>
      </c>
      <c r="AT7" s="91">
        <f>SUM(AU7:AY7)</f>
        <v>12</v>
      </c>
      <c r="AU7" s="91">
        <f>SUM(AU$8:AU$207)</f>
        <v>12</v>
      </c>
      <c r="AV7" s="91">
        <f>SUM(AV$8:AV$207)</f>
        <v>0</v>
      </c>
      <c r="AW7" s="91">
        <f>SUM(AW$8:AW$207)</f>
        <v>0</v>
      </c>
      <c r="AX7" s="91">
        <f>SUM(AX$8:AX$207)</f>
        <v>0</v>
      </c>
      <c r="AY7" s="91">
        <f>SUM(AY$8:AY$207)</f>
        <v>0</v>
      </c>
      <c r="AZ7" s="91">
        <f>SUM(BA7:BC7)</f>
        <v>36</v>
      </c>
      <c r="BA7" s="91">
        <f>SUM(BA$8:BA$207)</f>
        <v>36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36</v>
      </c>
      <c r="B8" s="96" t="s">
        <v>260</v>
      </c>
      <c r="C8" s="85" t="s">
        <v>261</v>
      </c>
      <c r="D8" s="87">
        <f>SUM(E8,+H8,+K8)</f>
        <v>28702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28702</v>
      </c>
      <c r="L8" s="87">
        <v>1674</v>
      </c>
      <c r="M8" s="87">
        <v>27028</v>
      </c>
      <c r="N8" s="87">
        <f>SUM(O8,+V8,+AC8)</f>
        <v>28739</v>
      </c>
      <c r="O8" s="87">
        <f>SUM(P8:U8)</f>
        <v>1674</v>
      </c>
      <c r="P8" s="87">
        <v>0</v>
      </c>
      <c r="Q8" s="87">
        <v>0</v>
      </c>
      <c r="R8" s="87">
        <v>0</v>
      </c>
      <c r="S8" s="87">
        <v>1674</v>
      </c>
      <c r="T8" s="87">
        <v>0</v>
      </c>
      <c r="U8" s="87">
        <v>0</v>
      </c>
      <c r="V8" s="87">
        <f>SUM(W8:AB8)</f>
        <v>27028</v>
      </c>
      <c r="W8" s="87">
        <v>0</v>
      </c>
      <c r="X8" s="87">
        <v>0</v>
      </c>
      <c r="Y8" s="87">
        <v>0</v>
      </c>
      <c r="Z8" s="87">
        <v>27028</v>
      </c>
      <c r="AA8" s="87">
        <v>0</v>
      </c>
      <c r="AB8" s="87">
        <v>0</v>
      </c>
      <c r="AC8" s="87">
        <f>SUM(AD8:AE8)</f>
        <v>37</v>
      </c>
      <c r="AD8" s="87">
        <v>37</v>
      </c>
      <c r="AE8" s="87">
        <v>0</v>
      </c>
      <c r="AF8" s="87">
        <f>SUM(AG8:AI8)</f>
        <v>0</v>
      </c>
      <c r="AG8" s="87">
        <v>0</v>
      </c>
      <c r="AH8" s="87">
        <v>0</v>
      </c>
      <c r="AI8" s="87">
        <v>0</v>
      </c>
      <c r="AJ8" s="87">
        <f>SUM(AK8:AS8)</f>
        <v>0</v>
      </c>
      <c r="AK8" s="87">
        <v>0</v>
      </c>
      <c r="AL8" s="87">
        <v>0</v>
      </c>
      <c r="AM8" s="87">
        <v>0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36</v>
      </c>
      <c r="B9" s="96" t="s">
        <v>264</v>
      </c>
      <c r="C9" s="85" t="s">
        <v>265</v>
      </c>
      <c r="D9" s="87">
        <f>SUM(E9,+H9,+K9)</f>
        <v>13708</v>
      </c>
      <c r="E9" s="87">
        <f>SUM(F9:G9)</f>
        <v>0</v>
      </c>
      <c r="F9" s="87">
        <v>0</v>
      </c>
      <c r="G9" s="87">
        <v>0</v>
      </c>
      <c r="H9" s="87">
        <f>SUM(I9:J9)</f>
        <v>0</v>
      </c>
      <c r="I9" s="87">
        <v>0</v>
      </c>
      <c r="J9" s="87">
        <v>0</v>
      </c>
      <c r="K9" s="87">
        <f>SUM(L9:M9)</f>
        <v>13708</v>
      </c>
      <c r="L9" s="87">
        <v>2333</v>
      </c>
      <c r="M9" s="87">
        <v>11375</v>
      </c>
      <c r="N9" s="87">
        <f>SUM(O9,+V9,+AC9)</f>
        <v>13708</v>
      </c>
      <c r="O9" s="87">
        <f>SUM(P9:U9)</f>
        <v>2333</v>
      </c>
      <c r="P9" s="87">
        <v>2333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11375</v>
      </c>
      <c r="W9" s="87">
        <v>11375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5</v>
      </c>
      <c r="AG9" s="87">
        <v>5</v>
      </c>
      <c r="AH9" s="87">
        <v>0</v>
      </c>
      <c r="AI9" s="87">
        <v>0</v>
      </c>
      <c r="AJ9" s="87">
        <f>SUM(AK9:AS9)</f>
        <v>5</v>
      </c>
      <c r="AK9" s="87">
        <v>0</v>
      </c>
      <c r="AL9" s="87">
        <v>0</v>
      </c>
      <c r="AM9" s="87">
        <v>5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0</v>
      </c>
      <c r="BA9" s="87">
        <v>0</v>
      </c>
      <c r="BB9" s="87">
        <v>0</v>
      </c>
      <c r="BC9" s="87">
        <v>0</v>
      </c>
    </row>
    <row r="10" spans="1:55" ht="13.5" customHeight="1">
      <c r="A10" s="98" t="s">
        <v>36</v>
      </c>
      <c r="B10" s="96" t="s">
        <v>266</v>
      </c>
      <c r="C10" s="85" t="s">
        <v>267</v>
      </c>
      <c r="D10" s="87">
        <f>SUM(E10,+H10,+K10)</f>
        <v>5001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5001</v>
      </c>
      <c r="L10" s="87">
        <v>1076</v>
      </c>
      <c r="M10" s="87">
        <v>3925</v>
      </c>
      <c r="N10" s="87">
        <f>SUM(O10,+V10,+AC10)</f>
        <v>5001</v>
      </c>
      <c r="O10" s="87">
        <f>SUM(P10:U10)</f>
        <v>1076</v>
      </c>
      <c r="P10" s="87">
        <v>1076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3925</v>
      </c>
      <c r="W10" s="87">
        <v>3925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0</v>
      </c>
      <c r="AG10" s="87">
        <v>0</v>
      </c>
      <c r="AH10" s="87">
        <v>0</v>
      </c>
      <c r="AI10" s="87">
        <v>0</v>
      </c>
      <c r="AJ10" s="87">
        <f>SUM(AK10:AS10)</f>
        <v>0</v>
      </c>
      <c r="AK10" s="87">
        <v>0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0</v>
      </c>
      <c r="AU10" s="87">
        <v>0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36</v>
      </c>
      <c r="B11" s="96" t="s">
        <v>268</v>
      </c>
      <c r="C11" s="85" t="s">
        <v>269</v>
      </c>
      <c r="D11" s="87">
        <f>SUM(E11,+H11,+K11)</f>
        <v>14344</v>
      </c>
      <c r="E11" s="87">
        <f>SUM(F11:G11)</f>
        <v>0</v>
      </c>
      <c r="F11" s="87">
        <v>0</v>
      </c>
      <c r="G11" s="87">
        <v>0</v>
      </c>
      <c r="H11" s="87">
        <f>SUM(I11:J11)</f>
        <v>52</v>
      </c>
      <c r="I11" s="87">
        <v>52</v>
      </c>
      <c r="J11" s="87">
        <v>0</v>
      </c>
      <c r="K11" s="87">
        <f>SUM(L11:M11)</f>
        <v>14292</v>
      </c>
      <c r="L11" s="87">
        <v>2981</v>
      </c>
      <c r="M11" s="87">
        <v>11311</v>
      </c>
      <c r="N11" s="87">
        <f>SUM(O11,+V11,+AC11)</f>
        <v>14840</v>
      </c>
      <c r="O11" s="87">
        <f>SUM(P11:U11)</f>
        <v>3033</v>
      </c>
      <c r="P11" s="87">
        <v>3033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11311</v>
      </c>
      <c r="W11" s="87">
        <v>11311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496</v>
      </c>
      <c r="AD11" s="87">
        <v>496</v>
      </c>
      <c r="AE11" s="87">
        <v>0</v>
      </c>
      <c r="AF11" s="87">
        <f>SUM(AG11:AI11)</f>
        <v>12</v>
      </c>
      <c r="AG11" s="87">
        <v>12</v>
      </c>
      <c r="AH11" s="87">
        <v>0</v>
      </c>
      <c r="AI11" s="87">
        <v>0</v>
      </c>
      <c r="AJ11" s="87">
        <f>SUM(AK11:AS11)</f>
        <v>117</v>
      </c>
      <c r="AK11" s="87">
        <v>117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12</v>
      </c>
      <c r="AU11" s="87">
        <v>12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36</v>
      </c>
      <c r="B12" s="96" t="s">
        <v>270</v>
      </c>
      <c r="C12" s="85" t="s">
        <v>271</v>
      </c>
      <c r="D12" s="87">
        <f>SUM(E12,+H12,+K12)</f>
        <v>2891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2891</v>
      </c>
      <c r="L12" s="87">
        <v>1017</v>
      </c>
      <c r="M12" s="87">
        <v>1874</v>
      </c>
      <c r="N12" s="87">
        <f>SUM(O12,+V12,+AC12)</f>
        <v>2948</v>
      </c>
      <c r="O12" s="87">
        <f>SUM(P12:U12)</f>
        <v>1017</v>
      </c>
      <c r="P12" s="87">
        <v>1017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f>SUM(W12:AB12)</f>
        <v>1874</v>
      </c>
      <c r="W12" s="87">
        <v>1874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f>SUM(AD12:AE12)</f>
        <v>57</v>
      </c>
      <c r="AD12" s="87">
        <v>20</v>
      </c>
      <c r="AE12" s="87">
        <v>37</v>
      </c>
      <c r="AF12" s="87">
        <f>SUM(AG12:AI12)</f>
        <v>1</v>
      </c>
      <c r="AG12" s="87">
        <v>1</v>
      </c>
      <c r="AH12" s="87">
        <v>0</v>
      </c>
      <c r="AI12" s="87">
        <v>0</v>
      </c>
      <c r="AJ12" s="87">
        <f>SUM(AK12:AS12)</f>
        <v>1</v>
      </c>
      <c r="AK12" s="87">
        <v>0</v>
      </c>
      <c r="AL12" s="87">
        <v>0</v>
      </c>
      <c r="AM12" s="87">
        <v>1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36</v>
      </c>
      <c r="B13" s="96" t="s">
        <v>272</v>
      </c>
      <c r="C13" s="85" t="s">
        <v>273</v>
      </c>
      <c r="D13" s="87">
        <f>SUM(E13,+H13,+K13)</f>
        <v>10596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10596</v>
      </c>
      <c r="L13" s="87">
        <v>812</v>
      </c>
      <c r="M13" s="87">
        <v>9784</v>
      </c>
      <c r="N13" s="87">
        <f>SUM(O13,+V13,+AC13)</f>
        <v>10596</v>
      </c>
      <c r="O13" s="87">
        <f>SUM(P13:U13)</f>
        <v>812</v>
      </c>
      <c r="P13" s="87">
        <v>812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9784</v>
      </c>
      <c r="W13" s="87">
        <v>9784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0</v>
      </c>
      <c r="AD13" s="87">
        <v>0</v>
      </c>
      <c r="AE13" s="87">
        <v>0</v>
      </c>
      <c r="AF13" s="87">
        <f>SUM(AG13:AI13)</f>
        <v>0</v>
      </c>
      <c r="AG13" s="87">
        <v>0</v>
      </c>
      <c r="AH13" s="87">
        <v>0</v>
      </c>
      <c r="AI13" s="87">
        <v>0</v>
      </c>
      <c r="AJ13" s="87">
        <f>SUM(AK13:AS13)</f>
        <v>0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0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36</v>
      </c>
      <c r="B14" s="96" t="s">
        <v>274</v>
      </c>
      <c r="C14" s="85" t="s">
        <v>275</v>
      </c>
      <c r="D14" s="87">
        <f>SUM(E14,+H14,+K14)</f>
        <v>2449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2449</v>
      </c>
      <c r="L14" s="87">
        <v>558</v>
      </c>
      <c r="M14" s="87">
        <v>1891</v>
      </c>
      <c r="N14" s="87">
        <f>SUM(O14,+V14,+AC14)</f>
        <v>2449</v>
      </c>
      <c r="O14" s="87">
        <f>SUM(P14:U14)</f>
        <v>558</v>
      </c>
      <c r="P14" s="87">
        <v>558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1891</v>
      </c>
      <c r="W14" s="87">
        <v>1891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0</v>
      </c>
      <c r="AG14" s="87">
        <v>0</v>
      </c>
      <c r="AH14" s="87">
        <v>0</v>
      </c>
      <c r="AI14" s="87">
        <v>0</v>
      </c>
      <c r="AJ14" s="87">
        <f>SUM(AK14:AS14)</f>
        <v>0</v>
      </c>
      <c r="AK14" s="87">
        <v>0</v>
      </c>
      <c r="AL14" s="87">
        <v>0</v>
      </c>
      <c r="AM14" s="87">
        <v>0</v>
      </c>
      <c r="AN14" s="87">
        <v>0</v>
      </c>
      <c r="AO14" s="87">
        <v>0</v>
      </c>
      <c r="AP14" s="87">
        <v>0</v>
      </c>
      <c r="AQ14" s="87">
        <v>0</v>
      </c>
      <c r="AR14" s="87">
        <v>0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36</v>
      </c>
      <c r="B15" s="96" t="s">
        <v>276</v>
      </c>
      <c r="C15" s="85" t="s">
        <v>277</v>
      </c>
      <c r="D15" s="87">
        <f>SUM(E15,+H15,+K15)</f>
        <v>18183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18183</v>
      </c>
      <c r="L15" s="87">
        <v>1314</v>
      </c>
      <c r="M15" s="87">
        <v>16869</v>
      </c>
      <c r="N15" s="87">
        <f>SUM(O15,+V15,+AC15)</f>
        <v>18183</v>
      </c>
      <c r="O15" s="87">
        <f>SUM(P15:U15)</f>
        <v>1314</v>
      </c>
      <c r="P15" s="87">
        <v>0</v>
      </c>
      <c r="Q15" s="87">
        <v>0</v>
      </c>
      <c r="R15" s="87">
        <v>0</v>
      </c>
      <c r="S15" s="87">
        <v>1314</v>
      </c>
      <c r="T15" s="87">
        <v>0</v>
      </c>
      <c r="U15" s="87">
        <v>0</v>
      </c>
      <c r="V15" s="87">
        <f>SUM(W15:AB15)</f>
        <v>16869</v>
      </c>
      <c r="W15" s="87">
        <v>0</v>
      </c>
      <c r="X15" s="87">
        <v>0</v>
      </c>
      <c r="Y15" s="87">
        <v>0</v>
      </c>
      <c r="Z15" s="87">
        <v>16869</v>
      </c>
      <c r="AA15" s="87">
        <v>0</v>
      </c>
      <c r="AB15" s="87">
        <v>0</v>
      </c>
      <c r="AC15" s="87">
        <f>SUM(AD15:AE15)</f>
        <v>0</v>
      </c>
      <c r="AD15" s="87">
        <v>0</v>
      </c>
      <c r="AE15" s="87">
        <v>0</v>
      </c>
      <c r="AF15" s="87">
        <f>SUM(AG15:AI15)</f>
        <v>0</v>
      </c>
      <c r="AG15" s="87">
        <v>0</v>
      </c>
      <c r="AH15" s="87">
        <v>0</v>
      </c>
      <c r="AI15" s="87">
        <v>0</v>
      </c>
      <c r="AJ15" s="87">
        <f>SUM(AK15:AS15)</f>
        <v>0</v>
      </c>
      <c r="AK15" s="87">
        <v>0</v>
      </c>
      <c r="AL15" s="87">
        <v>0</v>
      </c>
      <c r="AM15" s="87">
        <v>0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0</v>
      </c>
      <c r="AT15" s="87">
        <f>SUM(AU15:AY15)</f>
        <v>0</v>
      </c>
      <c r="AU15" s="87">
        <v>0</v>
      </c>
      <c r="AV15" s="87">
        <v>0</v>
      </c>
      <c r="AW15" s="87">
        <v>0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36</v>
      </c>
      <c r="B16" s="96" t="s">
        <v>278</v>
      </c>
      <c r="C16" s="85" t="s">
        <v>279</v>
      </c>
      <c r="D16" s="87">
        <f>SUM(E16,+H16,+K16)</f>
        <v>7084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7084</v>
      </c>
      <c r="L16" s="87">
        <v>1417</v>
      </c>
      <c r="M16" s="87">
        <v>5667</v>
      </c>
      <c r="N16" s="87">
        <f>SUM(O16,+V16,+AC16)</f>
        <v>7084</v>
      </c>
      <c r="O16" s="87">
        <f>SUM(P16:U16)</f>
        <v>1417</v>
      </c>
      <c r="P16" s="87">
        <v>1417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5667</v>
      </c>
      <c r="W16" s="87">
        <v>5667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0</v>
      </c>
      <c r="AD16" s="87">
        <v>0</v>
      </c>
      <c r="AE16" s="87">
        <v>0</v>
      </c>
      <c r="AF16" s="87">
        <f>SUM(AG16:AI16)</f>
        <v>5</v>
      </c>
      <c r="AG16" s="87">
        <v>5</v>
      </c>
      <c r="AH16" s="87">
        <v>0</v>
      </c>
      <c r="AI16" s="87">
        <v>0</v>
      </c>
      <c r="AJ16" s="87">
        <f>SUM(AK16:AS16)</f>
        <v>178</v>
      </c>
      <c r="AK16" s="87">
        <v>0</v>
      </c>
      <c r="AL16" s="87">
        <v>173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5</v>
      </c>
      <c r="AT16" s="87">
        <f>SUM(AU16:AY16)</f>
        <v>0</v>
      </c>
      <c r="AU16" s="87">
        <v>0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36</v>
      </c>
      <c r="BA16" s="87">
        <v>36</v>
      </c>
      <c r="BB16" s="87">
        <v>0</v>
      </c>
      <c r="BC16" s="87">
        <v>0</v>
      </c>
    </row>
    <row r="17" spans="1:55" ht="13.5" customHeight="1">
      <c r="A17" s="98" t="s">
        <v>36</v>
      </c>
      <c r="B17" s="96" t="s">
        <v>280</v>
      </c>
      <c r="C17" s="85" t="s">
        <v>281</v>
      </c>
      <c r="D17" s="87">
        <f>SUM(E17,+H17,+K17)</f>
        <v>704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704</v>
      </c>
      <c r="L17" s="87">
        <v>111</v>
      </c>
      <c r="M17" s="87">
        <v>593</v>
      </c>
      <c r="N17" s="87">
        <f>SUM(O17,+V17,+AC17)</f>
        <v>704</v>
      </c>
      <c r="O17" s="87">
        <f>SUM(P17:U17)</f>
        <v>111</v>
      </c>
      <c r="P17" s="87">
        <v>111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593</v>
      </c>
      <c r="W17" s="87">
        <v>593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0</v>
      </c>
      <c r="AD17" s="87">
        <v>0</v>
      </c>
      <c r="AE17" s="87">
        <v>0</v>
      </c>
      <c r="AF17" s="87">
        <f>SUM(AG17:AI17)</f>
        <v>0</v>
      </c>
      <c r="AG17" s="87">
        <v>0</v>
      </c>
      <c r="AH17" s="87">
        <v>0</v>
      </c>
      <c r="AI17" s="87">
        <v>0</v>
      </c>
      <c r="AJ17" s="87">
        <f>SUM(AK17:AS17)</f>
        <v>0</v>
      </c>
      <c r="AK17" s="87">
        <v>0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0</v>
      </c>
      <c r="AU17" s="87">
        <v>0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36</v>
      </c>
      <c r="B18" s="96" t="s">
        <v>282</v>
      </c>
      <c r="C18" s="85" t="s">
        <v>283</v>
      </c>
      <c r="D18" s="87">
        <f>SUM(E18,+H18,+K18)</f>
        <v>135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135</v>
      </c>
      <c r="L18" s="87">
        <v>129</v>
      </c>
      <c r="M18" s="87">
        <v>6</v>
      </c>
      <c r="N18" s="87">
        <f>SUM(O18,+V18,+AC18)</f>
        <v>135</v>
      </c>
      <c r="O18" s="87">
        <f>SUM(P18:U18)</f>
        <v>129</v>
      </c>
      <c r="P18" s="87">
        <v>0</v>
      </c>
      <c r="Q18" s="87">
        <v>0</v>
      </c>
      <c r="R18" s="87">
        <v>0</v>
      </c>
      <c r="S18" s="87">
        <v>129</v>
      </c>
      <c r="T18" s="87">
        <v>0</v>
      </c>
      <c r="U18" s="87">
        <v>0</v>
      </c>
      <c r="V18" s="87">
        <f>SUM(W18:AB18)</f>
        <v>6</v>
      </c>
      <c r="W18" s="87">
        <v>0</v>
      </c>
      <c r="X18" s="87">
        <v>0</v>
      </c>
      <c r="Y18" s="87">
        <v>0</v>
      </c>
      <c r="Z18" s="87">
        <v>6</v>
      </c>
      <c r="AA18" s="87">
        <v>0</v>
      </c>
      <c r="AB18" s="87">
        <v>0</v>
      </c>
      <c r="AC18" s="87">
        <f>SUM(AD18:AE18)</f>
        <v>0</v>
      </c>
      <c r="AD18" s="87">
        <v>0</v>
      </c>
      <c r="AE18" s="87">
        <v>0</v>
      </c>
      <c r="AF18" s="87">
        <f>SUM(AG18:AI18)</f>
        <v>0</v>
      </c>
      <c r="AG18" s="87">
        <v>0</v>
      </c>
      <c r="AH18" s="87">
        <v>0</v>
      </c>
      <c r="AI18" s="87">
        <v>0</v>
      </c>
      <c r="AJ18" s="87">
        <f>SUM(AK18:AS18)</f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0</v>
      </c>
      <c r="AU18" s="87">
        <v>0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36</v>
      </c>
      <c r="B19" s="96" t="s">
        <v>284</v>
      </c>
      <c r="C19" s="85" t="s">
        <v>285</v>
      </c>
      <c r="D19" s="87">
        <f>SUM(E19,+H19,+K19)</f>
        <v>3121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3121</v>
      </c>
      <c r="L19" s="87">
        <v>115</v>
      </c>
      <c r="M19" s="87">
        <v>3006</v>
      </c>
      <c r="N19" s="87">
        <f>SUM(O19,+V19,+AC19)</f>
        <v>3121</v>
      </c>
      <c r="O19" s="87">
        <f>SUM(P19:U19)</f>
        <v>115</v>
      </c>
      <c r="P19" s="87">
        <v>0</v>
      </c>
      <c r="Q19" s="87">
        <v>0</v>
      </c>
      <c r="R19" s="87">
        <v>0</v>
      </c>
      <c r="S19" s="87">
        <v>115</v>
      </c>
      <c r="T19" s="87">
        <v>0</v>
      </c>
      <c r="U19" s="87">
        <v>0</v>
      </c>
      <c r="V19" s="87">
        <f>SUM(W19:AB19)</f>
        <v>3006</v>
      </c>
      <c r="W19" s="87">
        <v>0</v>
      </c>
      <c r="X19" s="87">
        <v>0</v>
      </c>
      <c r="Y19" s="87">
        <v>0</v>
      </c>
      <c r="Z19" s="87">
        <v>3006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0</v>
      </c>
      <c r="AG19" s="87">
        <v>0</v>
      </c>
      <c r="AH19" s="87">
        <v>0</v>
      </c>
      <c r="AI19" s="87">
        <v>0</v>
      </c>
      <c r="AJ19" s="87">
        <f>SUM(AK19:AS19)</f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0</v>
      </c>
      <c r="AU19" s="87">
        <v>0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36</v>
      </c>
      <c r="B20" s="96" t="s">
        <v>286</v>
      </c>
      <c r="C20" s="85" t="s">
        <v>287</v>
      </c>
      <c r="D20" s="87">
        <f>SUM(E20,+H20,+K20)</f>
        <v>2167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2167</v>
      </c>
      <c r="L20" s="87">
        <v>195</v>
      </c>
      <c r="M20" s="87">
        <v>1972</v>
      </c>
      <c r="N20" s="87">
        <f>SUM(O20,+V20,+AC20)</f>
        <v>2167</v>
      </c>
      <c r="O20" s="87">
        <f>SUM(P20:U20)</f>
        <v>195</v>
      </c>
      <c r="P20" s="87">
        <v>195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1972</v>
      </c>
      <c r="W20" s="87">
        <v>1972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0</v>
      </c>
      <c r="AD20" s="87">
        <v>0</v>
      </c>
      <c r="AE20" s="87">
        <v>0</v>
      </c>
      <c r="AF20" s="87">
        <f>SUM(AG20:AI20)</f>
        <v>0</v>
      </c>
      <c r="AG20" s="87">
        <v>0</v>
      </c>
      <c r="AH20" s="87">
        <v>0</v>
      </c>
      <c r="AI20" s="87">
        <v>0</v>
      </c>
      <c r="AJ20" s="87">
        <f>SUM(AK20:AS20)</f>
        <v>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36</v>
      </c>
      <c r="B21" s="96" t="s">
        <v>288</v>
      </c>
      <c r="C21" s="85" t="s">
        <v>289</v>
      </c>
      <c r="D21" s="87">
        <f>SUM(E21,+H21,+K21)</f>
        <v>2831</v>
      </c>
      <c r="E21" s="87">
        <f>SUM(F21:G21)</f>
        <v>2831</v>
      </c>
      <c r="F21" s="87">
        <v>224</v>
      </c>
      <c r="G21" s="87">
        <v>2607</v>
      </c>
      <c r="H21" s="87">
        <f>SUM(I21:J21)</f>
        <v>0</v>
      </c>
      <c r="I21" s="87">
        <v>0</v>
      </c>
      <c r="J21" s="87">
        <v>0</v>
      </c>
      <c r="K21" s="87">
        <f>SUM(L21:M21)</f>
        <v>0</v>
      </c>
      <c r="L21" s="87">
        <v>0</v>
      </c>
      <c r="M21" s="87">
        <v>0</v>
      </c>
      <c r="N21" s="87">
        <f>SUM(O21,+V21,+AC21)</f>
        <v>2831</v>
      </c>
      <c r="O21" s="87">
        <f>SUM(P21:U21)</f>
        <v>224</v>
      </c>
      <c r="P21" s="87">
        <v>222</v>
      </c>
      <c r="Q21" s="87">
        <v>0</v>
      </c>
      <c r="R21" s="87">
        <v>0</v>
      </c>
      <c r="S21" s="87">
        <v>0</v>
      </c>
      <c r="T21" s="87">
        <v>0</v>
      </c>
      <c r="U21" s="87">
        <v>2</v>
      </c>
      <c r="V21" s="87">
        <f>SUM(W21:AB21)</f>
        <v>2607</v>
      </c>
      <c r="W21" s="87">
        <v>2577</v>
      </c>
      <c r="X21" s="87">
        <v>0</v>
      </c>
      <c r="Y21" s="87">
        <v>0</v>
      </c>
      <c r="Z21" s="87">
        <v>0</v>
      </c>
      <c r="AA21" s="87">
        <v>0</v>
      </c>
      <c r="AB21" s="87">
        <v>30</v>
      </c>
      <c r="AC21" s="87">
        <f>SUM(AD21:AE21)</f>
        <v>0</v>
      </c>
      <c r="AD21" s="87">
        <v>0</v>
      </c>
      <c r="AE21" s="87">
        <v>0</v>
      </c>
      <c r="AF21" s="87">
        <f>SUM(AG21:AI21)</f>
        <v>81</v>
      </c>
      <c r="AG21" s="87">
        <v>81</v>
      </c>
      <c r="AH21" s="87">
        <v>0</v>
      </c>
      <c r="AI21" s="87">
        <v>0</v>
      </c>
      <c r="AJ21" s="87">
        <f>SUM(AK21:AS21)</f>
        <v>81</v>
      </c>
      <c r="AK21" s="87">
        <v>0</v>
      </c>
      <c r="AL21" s="87">
        <v>0</v>
      </c>
      <c r="AM21" s="87">
        <v>81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0</v>
      </c>
      <c r="BA21" s="87">
        <v>0</v>
      </c>
      <c r="BB21" s="87">
        <v>0</v>
      </c>
      <c r="BC21" s="87">
        <v>0</v>
      </c>
    </row>
    <row r="22" spans="1:55" ht="13.5" customHeight="1">
      <c r="A22" s="98" t="s">
        <v>36</v>
      </c>
      <c r="B22" s="96" t="s">
        <v>290</v>
      </c>
      <c r="C22" s="85" t="s">
        <v>291</v>
      </c>
      <c r="D22" s="87">
        <f>SUM(E22,+H22,+K22)</f>
        <v>1477</v>
      </c>
      <c r="E22" s="87">
        <f>SUM(F22:G22)</f>
        <v>0</v>
      </c>
      <c r="F22" s="87">
        <v>0</v>
      </c>
      <c r="G22" s="87">
        <v>0</v>
      </c>
      <c r="H22" s="87">
        <f>SUM(I22:J22)</f>
        <v>0</v>
      </c>
      <c r="I22" s="87">
        <v>0</v>
      </c>
      <c r="J22" s="87">
        <v>0</v>
      </c>
      <c r="K22" s="87">
        <f>SUM(L22:M22)</f>
        <v>1477</v>
      </c>
      <c r="L22" s="87">
        <v>456</v>
      </c>
      <c r="M22" s="87">
        <v>1021</v>
      </c>
      <c r="N22" s="87">
        <f>SUM(O22,+V22,+AC22)</f>
        <v>1477</v>
      </c>
      <c r="O22" s="87">
        <f>SUM(P22:U22)</f>
        <v>456</v>
      </c>
      <c r="P22" s="87">
        <v>0</v>
      </c>
      <c r="Q22" s="87">
        <v>0</v>
      </c>
      <c r="R22" s="87">
        <v>0</v>
      </c>
      <c r="S22" s="87">
        <v>456</v>
      </c>
      <c r="T22" s="87">
        <v>0</v>
      </c>
      <c r="U22" s="87">
        <v>0</v>
      </c>
      <c r="V22" s="87">
        <f>SUM(W22:AB22)</f>
        <v>1021</v>
      </c>
      <c r="W22" s="87">
        <v>0</v>
      </c>
      <c r="X22" s="87">
        <v>0</v>
      </c>
      <c r="Y22" s="87">
        <v>0</v>
      </c>
      <c r="Z22" s="87">
        <v>1021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0</v>
      </c>
      <c r="AG22" s="87">
        <v>0</v>
      </c>
      <c r="AH22" s="87">
        <v>0</v>
      </c>
      <c r="AI22" s="87">
        <v>0</v>
      </c>
      <c r="AJ22" s="87">
        <f>SUM(AK22:AS22)</f>
        <v>0</v>
      </c>
      <c r="AK22" s="87">
        <v>0</v>
      </c>
      <c r="AL22" s="87">
        <v>0</v>
      </c>
      <c r="AM22" s="87">
        <v>0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36</v>
      </c>
      <c r="B23" s="96" t="s">
        <v>292</v>
      </c>
      <c r="C23" s="85" t="s">
        <v>293</v>
      </c>
      <c r="D23" s="87">
        <f>SUM(E23,+H23,+K23)</f>
        <v>3609</v>
      </c>
      <c r="E23" s="87">
        <f>SUM(F23:G23)</f>
        <v>0</v>
      </c>
      <c r="F23" s="87">
        <v>0</v>
      </c>
      <c r="G23" s="87">
        <v>0</v>
      </c>
      <c r="H23" s="87">
        <f>SUM(I23:J23)</f>
        <v>3456</v>
      </c>
      <c r="I23" s="87">
        <v>0</v>
      </c>
      <c r="J23" s="87">
        <v>3456</v>
      </c>
      <c r="K23" s="87">
        <f>SUM(L23:M23)</f>
        <v>153</v>
      </c>
      <c r="L23" s="87">
        <v>153</v>
      </c>
      <c r="M23" s="87">
        <v>0</v>
      </c>
      <c r="N23" s="87">
        <f>SUM(O23,+V23,+AC23)</f>
        <v>3609</v>
      </c>
      <c r="O23" s="87">
        <f>SUM(P23:U23)</f>
        <v>153</v>
      </c>
      <c r="P23" s="87">
        <v>0</v>
      </c>
      <c r="Q23" s="87">
        <v>0</v>
      </c>
      <c r="R23" s="87">
        <v>0</v>
      </c>
      <c r="S23" s="87">
        <v>153</v>
      </c>
      <c r="T23" s="87">
        <v>0</v>
      </c>
      <c r="U23" s="87">
        <v>0</v>
      </c>
      <c r="V23" s="87">
        <f>SUM(W23:AB23)</f>
        <v>3456</v>
      </c>
      <c r="W23" s="87">
        <v>3456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31</v>
      </c>
      <c r="AG23" s="87">
        <v>31</v>
      </c>
      <c r="AH23" s="87">
        <v>0</v>
      </c>
      <c r="AI23" s="87">
        <v>0</v>
      </c>
      <c r="AJ23" s="87">
        <f>SUM(AK23:AS23)</f>
        <v>3487</v>
      </c>
      <c r="AK23" s="87">
        <v>0</v>
      </c>
      <c r="AL23" s="87">
        <v>3456</v>
      </c>
      <c r="AM23" s="87">
        <v>0</v>
      </c>
      <c r="AN23" s="87">
        <v>0</v>
      </c>
      <c r="AO23" s="87">
        <v>0</v>
      </c>
      <c r="AP23" s="87">
        <v>0</v>
      </c>
      <c r="AQ23" s="87">
        <v>31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36</v>
      </c>
      <c r="B24" s="96" t="s">
        <v>294</v>
      </c>
      <c r="C24" s="85" t="s">
        <v>295</v>
      </c>
      <c r="D24" s="87">
        <f>SUM(E24,+H24,+K24)</f>
        <v>1944</v>
      </c>
      <c r="E24" s="87">
        <f>SUM(F24:G24)</f>
        <v>0</v>
      </c>
      <c r="F24" s="87">
        <v>0</v>
      </c>
      <c r="G24" s="87">
        <v>0</v>
      </c>
      <c r="H24" s="87">
        <f>SUM(I24:J24)</f>
        <v>0</v>
      </c>
      <c r="I24" s="87">
        <v>0</v>
      </c>
      <c r="J24" s="87">
        <v>0</v>
      </c>
      <c r="K24" s="87">
        <f>SUM(L24:M24)</f>
        <v>1944</v>
      </c>
      <c r="L24" s="87">
        <v>209</v>
      </c>
      <c r="M24" s="87">
        <v>1735</v>
      </c>
      <c r="N24" s="87">
        <f>SUM(O24,+V24,+AC24)</f>
        <v>1947</v>
      </c>
      <c r="O24" s="87">
        <f>SUM(P24:U24)</f>
        <v>209</v>
      </c>
      <c r="P24" s="87">
        <v>209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1735</v>
      </c>
      <c r="W24" s="87">
        <v>1735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3</v>
      </c>
      <c r="AD24" s="87">
        <v>0</v>
      </c>
      <c r="AE24" s="87">
        <v>3</v>
      </c>
      <c r="AF24" s="87">
        <f>SUM(AG24:AI24)</f>
        <v>43</v>
      </c>
      <c r="AG24" s="87">
        <v>43</v>
      </c>
      <c r="AH24" s="87">
        <v>0</v>
      </c>
      <c r="AI24" s="87">
        <v>0</v>
      </c>
      <c r="AJ24" s="87">
        <f>SUM(AK24:AS24)</f>
        <v>43</v>
      </c>
      <c r="AK24" s="87">
        <v>0</v>
      </c>
      <c r="AL24" s="87">
        <v>0</v>
      </c>
      <c r="AM24" s="87">
        <v>43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/>
      <c r="B25" s="96"/>
      <c r="C25" s="85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</row>
    <row r="26" spans="1:55" ht="13.5" customHeight="1">
      <c r="A26" s="98"/>
      <c r="B26" s="96"/>
      <c r="C26" s="85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</row>
    <row r="27" spans="1:55" ht="13.5" customHeight="1">
      <c r="A27" s="98"/>
      <c r="B27" s="96"/>
      <c r="C27" s="85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</row>
    <row r="28" spans="1:55" ht="13.5" customHeight="1">
      <c r="A28" s="98"/>
      <c r="B28" s="96"/>
      <c r="C28" s="85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</row>
    <row r="29" spans="1:55" ht="13.5" customHeight="1">
      <c r="A29" s="98"/>
      <c r="B29" s="96"/>
      <c r="C29" s="85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</row>
    <row r="30" spans="1:55" ht="13.5" customHeight="1">
      <c r="A30" s="98"/>
      <c r="B30" s="96"/>
      <c r="C30" s="85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</row>
    <row r="31" spans="1:55" ht="13.5" customHeight="1">
      <c r="A31" s="98"/>
      <c r="B31" s="96"/>
      <c r="C31" s="85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24">
    <sortCondition ref="A8:A24"/>
    <sortCondition ref="B8:B24"/>
    <sortCondition ref="C8:C24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23" man="1"/>
    <brk id="31" min="1" max="23" man="1"/>
    <brk id="45" min="1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18000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18201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18202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18204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18205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18206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18207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18208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18209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18210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18322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18382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18404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18423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18442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18481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18483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18501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>
        <f>+水洗化人口等!B25</f>
        <v>0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>
        <f>+水洗化人口等!B26</f>
        <v>0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>
        <f>+水洗化人口等!B27</f>
        <v>0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>
        <f>+水洗化人口等!B28</f>
        <v>0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>
        <f>+水洗化人口等!B29</f>
        <v>0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>
        <f>+水洗化人口等!B30</f>
        <v>0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>
        <f>+水洗化人口等!B31</f>
        <v>0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83BBEA-03F1-4037-A009-CFE12128F260}"/>
</file>

<file path=customXml/itemProps2.xml><?xml version="1.0" encoding="utf-8"?>
<ds:datastoreItem xmlns:ds="http://schemas.openxmlformats.org/officeDocument/2006/customXml" ds:itemID="{19940F37-AC8D-4D82-8666-2E8E1D27A0B6}"/>
</file>

<file path=customXml/itemProps3.xml><?xml version="1.0" encoding="utf-8"?>
<ds:datastoreItem xmlns:ds="http://schemas.openxmlformats.org/officeDocument/2006/customXml" ds:itemID="{354D1623-F90B-4C93-A54C-3D0C6B03FA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2025-12-19T08:22:49Z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