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17石川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水洗化人口等!$A$6:$AD$25</definedName>
    <definedName name="_xlnm.Print_Area" localSheetId="2">し尿集計結果!$A$1:$M$37</definedName>
    <definedName name="_xlnm.Print_Area" localSheetId="1">し尿処理状況!$2:$26</definedName>
    <definedName name="_xlnm.Print_Area" localSheetId="0">水洗化人口等!$2:$26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C8" i="2"/>
  <c r="N8" i="2" s="1"/>
  <c r="AC9" i="2"/>
  <c r="AC10" i="2"/>
  <c r="AC11" i="2"/>
  <c r="AC12" i="2"/>
  <c r="AC13" i="2"/>
  <c r="AC14" i="2"/>
  <c r="N14" i="2" s="1"/>
  <c r="AC15" i="2"/>
  <c r="AC16" i="2"/>
  <c r="AC17" i="2"/>
  <c r="AC18" i="2"/>
  <c r="AC19" i="2"/>
  <c r="AC20" i="2"/>
  <c r="N20" i="2" s="1"/>
  <c r="AC21" i="2"/>
  <c r="AC22" i="2"/>
  <c r="AC23" i="2"/>
  <c r="AC24" i="2"/>
  <c r="AC25" i="2"/>
  <c r="AC26" i="2"/>
  <c r="N26" i="2" s="1"/>
  <c r="V8" i="2"/>
  <c r="V9" i="2"/>
  <c r="V10" i="2"/>
  <c r="V11" i="2"/>
  <c r="V12" i="2"/>
  <c r="N12" i="2" s="1"/>
  <c r="V13" i="2"/>
  <c r="N13" i="2" s="1"/>
  <c r="V14" i="2"/>
  <c r="V15" i="2"/>
  <c r="V16" i="2"/>
  <c r="V17" i="2"/>
  <c r="V18" i="2"/>
  <c r="N18" i="2" s="1"/>
  <c r="V19" i="2"/>
  <c r="N19" i="2" s="1"/>
  <c r="V20" i="2"/>
  <c r="V21" i="2"/>
  <c r="V22" i="2"/>
  <c r="V23" i="2"/>
  <c r="V24" i="2"/>
  <c r="N24" i="2" s="1"/>
  <c r="V25" i="2"/>
  <c r="N25" i="2" s="1"/>
  <c r="V26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N9" i="2"/>
  <c r="N10" i="2"/>
  <c r="N11" i="2"/>
  <c r="N15" i="2"/>
  <c r="N16" i="2"/>
  <c r="N17" i="2"/>
  <c r="N21" i="2"/>
  <c r="N22" i="2"/>
  <c r="N23" i="2"/>
  <c r="K8" i="2"/>
  <c r="K9" i="2"/>
  <c r="K10" i="2"/>
  <c r="D10" i="2" s="1"/>
  <c r="K11" i="2"/>
  <c r="K12" i="2"/>
  <c r="K13" i="2"/>
  <c r="K14" i="2"/>
  <c r="K15" i="2"/>
  <c r="K16" i="2"/>
  <c r="D16" i="2" s="1"/>
  <c r="K17" i="2"/>
  <c r="K18" i="2"/>
  <c r="K19" i="2"/>
  <c r="K20" i="2"/>
  <c r="K21" i="2"/>
  <c r="K22" i="2"/>
  <c r="D22" i="2" s="1"/>
  <c r="K23" i="2"/>
  <c r="K24" i="2"/>
  <c r="K25" i="2"/>
  <c r="K26" i="2"/>
  <c r="H8" i="2"/>
  <c r="D8" i="2" s="1"/>
  <c r="H9" i="2"/>
  <c r="D9" i="2" s="1"/>
  <c r="H10" i="2"/>
  <c r="H11" i="2"/>
  <c r="H12" i="2"/>
  <c r="H13" i="2"/>
  <c r="H14" i="2"/>
  <c r="D14" i="2" s="1"/>
  <c r="H15" i="2"/>
  <c r="D15" i="2" s="1"/>
  <c r="H16" i="2"/>
  <c r="H17" i="2"/>
  <c r="H18" i="2"/>
  <c r="H19" i="2"/>
  <c r="H20" i="2"/>
  <c r="D20" i="2" s="1"/>
  <c r="H21" i="2"/>
  <c r="D21" i="2" s="1"/>
  <c r="H22" i="2"/>
  <c r="H23" i="2"/>
  <c r="H24" i="2"/>
  <c r="H25" i="2"/>
  <c r="H26" i="2"/>
  <c r="D26" i="2" s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D11" i="2"/>
  <c r="D12" i="2"/>
  <c r="D13" i="2"/>
  <c r="D17" i="2"/>
  <c r="D18" i="2"/>
  <c r="D19" i="2"/>
  <c r="D23" i="2"/>
  <c r="D24" i="2"/>
  <c r="D25" i="2"/>
  <c r="P8" i="1"/>
  <c r="I8" i="1" s="1"/>
  <c r="D8" i="1" s="1"/>
  <c r="P9" i="1"/>
  <c r="I9" i="1" s="1"/>
  <c r="D9" i="1" s="1"/>
  <c r="P10" i="1"/>
  <c r="I10" i="1" s="1"/>
  <c r="D10" i="1" s="1"/>
  <c r="P11" i="1"/>
  <c r="I11" i="1" s="1"/>
  <c r="D11" i="1" s="1"/>
  <c r="P12" i="1"/>
  <c r="P13" i="1"/>
  <c r="P14" i="1"/>
  <c r="I14" i="1" s="1"/>
  <c r="D14" i="1" s="1"/>
  <c r="P15" i="1"/>
  <c r="I15" i="1" s="1"/>
  <c r="D15" i="1" s="1"/>
  <c r="P16" i="1"/>
  <c r="I16" i="1" s="1"/>
  <c r="D16" i="1" s="1"/>
  <c r="P17" i="1"/>
  <c r="I17" i="1" s="1"/>
  <c r="D17" i="1" s="1"/>
  <c r="P18" i="1"/>
  <c r="P19" i="1"/>
  <c r="P20" i="1"/>
  <c r="I20" i="1" s="1"/>
  <c r="D20" i="1" s="1"/>
  <c r="P21" i="1"/>
  <c r="I21" i="1" s="1"/>
  <c r="D21" i="1" s="1"/>
  <c r="P22" i="1"/>
  <c r="I22" i="1" s="1"/>
  <c r="D22" i="1" s="1"/>
  <c r="P23" i="1"/>
  <c r="I23" i="1" s="1"/>
  <c r="D23" i="1" s="1"/>
  <c r="P24" i="1"/>
  <c r="P25" i="1"/>
  <c r="P26" i="1"/>
  <c r="I26" i="1" s="1"/>
  <c r="D26" i="1" s="1"/>
  <c r="I12" i="1"/>
  <c r="D12" i="1" s="1"/>
  <c r="I13" i="1"/>
  <c r="D13" i="1" s="1"/>
  <c r="I18" i="1"/>
  <c r="D18" i="1" s="1"/>
  <c r="I19" i="1"/>
  <c r="D19" i="1" s="1"/>
  <c r="I24" i="1"/>
  <c r="D24" i="1" s="1"/>
  <c r="I25" i="1"/>
  <c r="D25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F26" i="1" l="1"/>
  <c r="N26" i="1"/>
  <c r="L26" i="1"/>
  <c r="T26" i="1"/>
  <c r="J26" i="1"/>
  <c r="N14" i="1"/>
  <c r="J14" i="1"/>
  <c r="L14" i="1"/>
  <c r="T14" i="1"/>
  <c r="F14" i="1"/>
  <c r="T12" i="1"/>
  <c r="F12" i="1"/>
  <c r="J12" i="1"/>
  <c r="N12" i="1"/>
  <c r="L12" i="1"/>
  <c r="T21" i="1"/>
  <c r="N21" i="1"/>
  <c r="J21" i="1"/>
  <c r="F21" i="1"/>
  <c r="L21" i="1"/>
  <c r="L15" i="1"/>
  <c r="T15" i="1"/>
  <c r="N15" i="1"/>
  <c r="J15" i="1"/>
  <c r="F15" i="1"/>
  <c r="F9" i="1"/>
  <c r="L9" i="1"/>
  <c r="N9" i="1"/>
  <c r="J9" i="1"/>
  <c r="T9" i="1"/>
  <c r="N25" i="1"/>
  <c r="L25" i="1"/>
  <c r="J25" i="1"/>
  <c r="T25" i="1"/>
  <c r="F25" i="1"/>
  <c r="J20" i="1"/>
  <c r="N20" i="1"/>
  <c r="L20" i="1"/>
  <c r="T20" i="1"/>
  <c r="F20" i="1"/>
  <c r="N8" i="1"/>
  <c r="L8" i="1"/>
  <c r="J8" i="1"/>
  <c r="T8" i="1"/>
  <c r="F8" i="1"/>
  <c r="L24" i="1"/>
  <c r="J24" i="1"/>
  <c r="F24" i="1"/>
  <c r="T24" i="1"/>
  <c r="N24" i="1"/>
  <c r="L19" i="1"/>
  <c r="J19" i="1"/>
  <c r="T19" i="1"/>
  <c r="F19" i="1"/>
  <c r="N19" i="1"/>
  <c r="J18" i="1"/>
  <c r="N18" i="1"/>
  <c r="L18" i="1"/>
  <c r="T18" i="1"/>
  <c r="F18" i="1"/>
  <c r="L23" i="1"/>
  <c r="J23" i="1"/>
  <c r="T23" i="1"/>
  <c r="N23" i="1"/>
  <c r="F23" i="1"/>
  <c r="T17" i="1"/>
  <c r="N17" i="1"/>
  <c r="L17" i="1"/>
  <c r="J17" i="1"/>
  <c r="F17" i="1"/>
  <c r="J11" i="1"/>
  <c r="F11" i="1"/>
  <c r="T11" i="1"/>
  <c r="N11" i="1"/>
  <c r="L11" i="1"/>
  <c r="L13" i="1"/>
  <c r="J13" i="1"/>
  <c r="T13" i="1"/>
  <c r="F13" i="1"/>
  <c r="N13" i="1"/>
  <c r="F22" i="1"/>
  <c r="T22" i="1"/>
  <c r="L22" i="1"/>
  <c r="J22" i="1"/>
  <c r="N22" i="1"/>
  <c r="F16" i="1"/>
  <c r="T16" i="1"/>
  <c r="N16" i="1"/>
  <c r="L16" i="1"/>
  <c r="J16" i="1"/>
  <c r="T10" i="1"/>
  <c r="F10" i="1"/>
  <c r="N10" i="1"/>
  <c r="L10" i="1"/>
  <c r="J10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E7" i="2"/>
  <c r="I7" i="1"/>
  <c r="AZ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<sst xmlns="http://schemas.openxmlformats.org/spreadsheetml/2006/main" count="665" uniqueCount="300">
  <si>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</si>
  <si>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</si>
  <si>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</si>
  <si>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</si>
  <si>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</si>
  <si>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</si>
  <si>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</si>
  <si>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</si>
  <si>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</si>
  <si>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</si>
  <si>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</si>
  <si>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</si>
  <si>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</si>
  <si>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</si>
  <si>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</si>
  <si>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</si>
  <si>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</si>
  <si>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</si>
  <si>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</si>
  <si>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</si>
  <si>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</si>
  <si>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</si>
  <si>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</si>
  <si>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</si>
  <si>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</si>
  <si>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</si>
  <si>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</si>
  <si>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</si>
  <si>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</si>
  <si>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</si>
  <si>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</si>
  <si>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</si>
  <si>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</si>
  <si>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</si>
  <si>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</si>
  <si>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</si>
  <si>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</si>
  <si>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</si>
  <si>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</si>
  <si>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</si>
  <si>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</si>
  <si>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</si>
  <si>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</si>
  <si>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</si>
  <si>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</si>
  <si>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</si>
  <si>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</si>
  <si>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</si>
  <si>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</si>
  <si>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</si>
  <si>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</si>
  <si>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</si>
  <si>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</si>
  <si>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</si>
  <si>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</si>
  <si>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</si>
  <si>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</si>
  <si>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</si>
  <si>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</si>
  <si>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</si>
  <si>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</si>
  <si>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</si>
  <si>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</si>
  <si>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</si>
  <si>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</si>
  <si>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</si>
  <si>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</si>
  <si>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</si>
  <si>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</si>
  <si>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</si>
  <si>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</si>
  <si>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</si>
  <si>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</si>
  <si>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</si>
  <si>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</si>
  <si>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</si>
  <si>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</si>
  <si>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</si>
  <si>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</si>
  <si>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</si>
  <si>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</si>
  <si>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</si>
  <si>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</si>
  <si>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</si>
  <si>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</si>
  <si>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</si>
  <si>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</si>
  <si>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</si>
  <si>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</si>
  <si>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</si>
  <si>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</si>
  <si>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</si>
  <si>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</si>
  <si>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</si>
  <si>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</si>
  <si>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</si>
  <si>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</si>
  <si>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</si>
  <si>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</si>
  <si>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</si>
  <si>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</si>
  <si>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</si>
  <si>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</si>
  <si>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</si>
  <si>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</si>
  <si>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</si>
  <si>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</si>
  <si>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</si>
  <si>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</si>
  <si>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</si>
  <si>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</si>
  <si>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</si>
  <si>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</si>
  <si>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</si>
  <si>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</si>
  <si>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</si>
  <si>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</si>
  <si>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</si>
  <si>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</si>
  <si>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</si>
  <si>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</si>
  <si>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</si>
  <si>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</si>
  <si>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</si>
  <si>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</si>
  <si>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</si>
  <si>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</si>
  <si>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</si>
  <si>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</si>
  <si>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</si>
  <si>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</si>
  <si>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</si>
  <si>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</si>
  <si>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</si>
  <si>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</si>
  <si>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</si>
  <si>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</si>
  <si>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</si>
  <si>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</si>
  <si>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</si>
  <si>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</si>
  <si>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</si>
  <si>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</si>
  <si>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</si>
  <si>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</si>
  <si>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</si>
  <si>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</si>
  <si>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</si>
  <si>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</si>
  <si>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</si>
  <si>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</si>
  <si>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</si>
  <si>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</si>
  <si>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</si>
  <si>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</si>
  <si>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</si>
  <si>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</si>
  <si>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</si>
  <si>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</si>
  <si>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</si>
  <si>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</si>
  <si>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</si>
  <si>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</si>
  <si>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</si>
  <si>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</si>
  <si>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</si>
  <si>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</si>
  <si>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</si>
  <si>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</si>
  <si>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</si>
  <si>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</si>
  <si>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</si>
  <si>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</si>
  <si>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</si>
  <si>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</si>
  <si>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</si>
  <si>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</si>
  <si>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</si>
  <si>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</si>
  <si>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</si>
  <si>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</si>
  <si>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</si>
  <si>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</si>
  <si>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</si>
  <si>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</si>
  <si>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</si>
  <si>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</si>
  <si>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</si>
  <si>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</si>
  <si>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</si>
  <si>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</si>
  <si>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</si>
  <si>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</si>
  <si>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</si>
  <si>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</si>
  <si>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</si>
  <si>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</si>
  <si>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</si>
  <si>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</si>
  <si>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</si>
  <si>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</si>
  <si>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</si>
  <si>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</si>
  <si>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</si>
  <si>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</si>
  <si>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</si>
  <si>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</si>
  <si>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</si>
  <si>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</si>
  <si>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</si>
  <si>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</si>
  <si>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</si>
  <si>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</si>
  <si>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</si>
  <si>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</si>
  <si>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</si>
  <si>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</si>
  <si>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</si>
  <si>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</si>
  <si>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</si>
  <si>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</si>
  <si>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</si>
  <si>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</si>
  <si>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</si>
  <si>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</si>
  <si>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</si>
  <si>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</si>
  <si>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</si>
  <si>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</si>
  <si>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</si>
  <si>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</si>
  <si>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</si>
  <si>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</si>
  <si>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</si>
  <si>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</si>
  <si>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</si>
  <si>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</si>
  <si>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</si>
  <si>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</si>
  <si>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</si>
  <si>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</si>
  <si>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</si>
  <si>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</si>
  <si>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</si>
  <si>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</si>
  <si>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</si>
  <si>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</si>
  <si>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</si>
  <si>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</si>
  <si>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</si>
  <si>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</si>
  <si>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</si>
  <si>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</si>
  <si>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</si>
  <si>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</si>
  <si>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</si>
  <si>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</si>
  <si>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17000</t>
  </si>
  <si>
    <t>水洗化人口等（令和6年度実績）</t>
    <phoneticPr fontId="3"/>
  </si>
  <si>
    <t>し尿処理の状況（令和6年度実績）</t>
    <phoneticPr fontId="3"/>
  </si>
  <si>
    <t>17201</t>
  </si>
  <si>
    <t>金沢市</t>
  </si>
  <si>
    <t/>
  </si>
  <si>
    <t>○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</si>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</sst>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37</v>
      </c>
      <c r="B7" s="108" t="s">
        <v>257</v>
      </c>
      <c r="C7" s="92" t="s">
        <v>198</v>
      </c>
      <c r="D7" s="93">
        <f>+SUM(E7,+I7)</f>
        <v>1099532</v>
      </c>
      <c r="E7" s="93">
        <f>+SUM(G7+H7)</f>
        <v>18137</v>
      </c>
      <c r="F7" s="94">
        <f>IF(D7&gt;0,E7/D7*100,"-")</f>
        <v>1.6495199775904659</v>
      </c>
      <c r="G7" s="93">
        <f>SUM(G$8:G$207)</f>
        <v>18136</v>
      </c>
      <c r="H7" s="93">
        <f>SUM(H$8:H$207)</f>
        <v>1</v>
      </c>
      <c r="I7" s="93">
        <f>+SUM(K7,+M7,O7+P7)</f>
        <v>1081395</v>
      </c>
      <c r="J7" s="94">
        <f>IF(D7&gt;0,I7/D7*100,"-")</f>
        <v>98.350480022409542</v>
      </c>
      <c r="K7" s="93">
        <f>SUM(K$8:K$207)</f>
        <v>893717</v>
      </c>
      <c r="L7" s="94">
        <f>IF(D7&gt;0,K7/D7*100,"-")</f>
        <v>81.281581618361258</v>
      </c>
      <c r="M7" s="93">
        <f>SUM(M$8:M$207)</f>
        <v>2001</v>
      </c>
      <c r="N7" s="94">
        <f>IF(D7&gt;0,M7/D7*100,"-")</f>
        <v>0.18198651790034304</v>
      </c>
      <c r="O7" s="91">
        <f>SUM(O$8:O$207)</f>
        <v>41632</v>
      </c>
      <c r="P7" s="93">
        <f>SUM(Q7:S7)</f>
        <v>144045</v>
      </c>
      <c r="Q7" s="93">
        <f>SUM(Q$8:Q$207)</f>
        <v>83070</v>
      </c>
      <c r="R7" s="93">
        <f>SUM(R$8:R$207)</f>
        <v>54251</v>
      </c>
      <c r="S7" s="93">
        <f>SUM(S$8:S$207)</f>
        <v>6724</v>
      </c>
      <c r="T7" s="94">
        <f>IF(D7&gt;0,P7/D7*100,"-")</f>
        <v>13.100573698628143</v>
      </c>
      <c r="U7" s="93">
        <f>SUM(U$8:U$207)</f>
        <v>19881</v>
      </c>
      <c r="V7" s="95">
        <f t="shared" ref="V7:AC7" si="0">COUNTIF(V$8:V$207,"○")</f>
        <v>12</v>
      </c>
      <c r="W7" s="95">
        <f t="shared" si="0"/>
        <v>0</v>
      </c>
      <c r="X7" s="95">
        <f t="shared" si="0"/>
        <v>0</v>
      </c>
      <c r="Y7" s="95">
        <f t="shared" si="0"/>
        <v>7</v>
      </c>
      <c r="Z7" s="95">
        <f t="shared" si="0"/>
        <v>12</v>
      </c>
      <c r="AA7" s="95">
        <f t="shared" si="0"/>
        <v>0</v>
      </c>
      <c r="AB7" s="95">
        <f t="shared" si="0"/>
        <v>0</v>
      </c>
      <c r="AC7" s="95">
        <f t="shared" si="0"/>
        <v>7</v>
      </c>
    </row>
    <row r="8" spans="1:31" ht="13.5" customHeight="1">
      <c r="A8" s="85" t="s">
        <v>37</v>
      </c>
      <c r="B8" s="86" t="s">
        <v>260</v>
      </c>
      <c r="C8" s="85" t="s">
        <v>261</v>
      </c>
      <c r="D8" s="87">
        <f>+SUM(E8,+I8)</f>
        <v>443468</v>
      </c>
      <c r="E8" s="87">
        <f>+SUM(G8+H8)</f>
        <v>1652</v>
      </c>
      <c r="F8" s="106">
        <f>IF(D8&gt;0,E8/D8*100,"-")</f>
        <v>0.37251842297527671</v>
      </c>
      <c r="G8" s="87">
        <v>1652</v>
      </c>
      <c r="H8" s="87">
        <v>0</v>
      </c>
      <c r="I8" s="87">
        <f>+SUM(K8,+M8,O8+P8)</f>
        <v>441816</v>
      </c>
      <c r="J8" s="88">
        <f>IF(D8&gt;0,I8/D8*100,"-")</f>
        <v>99.627481577024724</v>
      </c>
      <c r="K8" s="87">
        <v>425920</v>
      </c>
      <c r="L8" s="88">
        <f>IF(D8&gt;0,K8/D8*100,"-")</f>
        <v>96.0430064852481</v>
      </c>
      <c r="M8" s="87">
        <v>0</v>
      </c>
      <c r="N8" s="88">
        <f>IF(D8&gt;0,M8/D8*100,"-")</f>
        <v>0</v>
      </c>
      <c r="O8" s="87">
        <v>2597</v>
      </c>
      <c r="P8" s="87">
        <f>SUM(Q8:S8)</f>
        <v>13299</v>
      </c>
      <c r="Q8" s="87">
        <v>7380</v>
      </c>
      <c r="R8" s="87">
        <v>5919</v>
      </c>
      <c r="S8" s="87">
        <v>0</v>
      </c>
      <c r="T8" s="88">
        <f>IF(D8&gt;0,P8/D8*100,"-")</f>
        <v>2.9988635031163469</v>
      </c>
      <c r="U8" s="87">
        <v>7606</v>
      </c>
      <c r="V8" s="85" t="s">
        <v>263</v>
      </c>
      <c r="W8" s="85"/>
      <c r="X8" s="85"/>
      <c r="Y8" s="85"/>
      <c r="Z8" s="85" t="s">
        <v>263</v>
      </c>
      <c r="AA8" s="85"/>
      <c r="AB8" s="85"/>
      <c r="AC8" s="85"/>
      <c r="AD8" s="184" t="s">
        <v>262</v>
      </c>
    </row>
    <row r="9" spans="1:31" ht="13.5" customHeight="1">
      <c r="A9" s="85" t="s">
        <v>37</v>
      </c>
      <c r="B9" s="86" t="s">
        <v>264</v>
      </c>
      <c r="C9" s="85" t="s">
        <v>265</v>
      </c>
      <c r="D9" s="87">
        <f>+SUM(E9,+I9)</f>
        <v>46804</v>
      </c>
      <c r="E9" s="87">
        <f>+SUM(G9+H9)</f>
        <v>1529</v>
      </c>
      <c r="F9" s="106">
        <f>IF(D9&gt;0,E9/D9*100,"-")</f>
        <v>3.2668148021536623</v>
      </c>
      <c r="G9" s="87">
        <v>1529</v>
      </c>
      <c r="H9" s="87">
        <v>0</v>
      </c>
      <c r="I9" s="87">
        <f>+SUM(K9,+M9,O9+P9)</f>
        <v>45275</v>
      </c>
      <c r="J9" s="88">
        <f>IF(D9&gt;0,I9/D9*100,"-")</f>
        <v>96.733185197846339</v>
      </c>
      <c r="K9" s="87">
        <v>18121</v>
      </c>
      <c r="L9" s="88">
        <f>IF(D9&gt;0,K9/D9*100,"-")</f>
        <v>38.716776343902232</v>
      </c>
      <c r="M9" s="87">
        <v>1128</v>
      </c>
      <c r="N9" s="88">
        <f>IF(D9&gt;0,M9/D9*100,"-")</f>
        <v>2.4100504230407656</v>
      </c>
      <c r="O9" s="87">
        <v>5728</v>
      </c>
      <c r="P9" s="87">
        <f>SUM(Q9:S9)</f>
        <v>20298</v>
      </c>
      <c r="Q9" s="87">
        <v>11921</v>
      </c>
      <c r="R9" s="87">
        <v>3661</v>
      </c>
      <c r="S9" s="87">
        <v>4716</v>
      </c>
      <c r="T9" s="88">
        <f>IF(D9&gt;0,P9/D9*100,"-")</f>
        <v>43.368088197589948</v>
      </c>
      <c r="U9" s="87">
        <v>812</v>
      </c>
      <c r="V9" s="85" t="s">
        <v>263</v>
      </c>
      <c r="W9" s="85"/>
      <c r="X9" s="85"/>
      <c r="Y9" s="85"/>
      <c r="Z9" s="85" t="s">
        <v>263</v>
      </c>
      <c r="AA9" s="85"/>
      <c r="AB9" s="85"/>
      <c r="AC9" s="85"/>
      <c r="AD9" s="184" t="s">
        <v>262</v>
      </c>
    </row>
    <row r="10" spans="1:31" ht="13.5" customHeight="1">
      <c r="A10" s="85" t="s">
        <v>37</v>
      </c>
      <c r="B10" s="86" t="s">
        <v>266</v>
      </c>
      <c r="C10" s="85" t="s">
        <v>267</v>
      </c>
      <c r="D10" s="87">
        <f>+SUM(E10,+I10)</f>
        <v>105669</v>
      </c>
      <c r="E10" s="87">
        <f>+SUM(G10+H10)</f>
        <v>1275</v>
      </c>
      <c r="F10" s="106">
        <f>IF(D10&gt;0,E10/D10*100,"-")</f>
        <v>1.2065979615592086</v>
      </c>
      <c r="G10" s="87">
        <v>1275</v>
      </c>
      <c r="H10" s="87">
        <v>0</v>
      </c>
      <c r="I10" s="87">
        <f>+SUM(K10,+M10,O10+P10)</f>
        <v>104394</v>
      </c>
      <c r="J10" s="88">
        <f>IF(D10&gt;0,I10/D10*100,"-")</f>
        <v>98.793402038440789</v>
      </c>
      <c r="K10" s="87">
        <v>70281</v>
      </c>
      <c r="L10" s="88">
        <f>IF(D10&gt;0,K10/D10*100,"-")</f>
        <v>66.510518695170774</v>
      </c>
      <c r="M10" s="87">
        <v>0</v>
      </c>
      <c r="N10" s="88">
        <f>IF(D10&gt;0,M10/D10*100,"-")</f>
        <v>0</v>
      </c>
      <c r="O10" s="87">
        <v>5798</v>
      </c>
      <c r="P10" s="87">
        <f>SUM(Q10:S10)</f>
        <v>28315</v>
      </c>
      <c r="Q10" s="87">
        <v>16627</v>
      </c>
      <c r="R10" s="87">
        <v>11688</v>
      </c>
      <c r="S10" s="87">
        <v>0</v>
      </c>
      <c r="T10" s="88">
        <f>IF(D10&gt;0,P10/D10*100,"-")</f>
        <v>26.795938260038422</v>
      </c>
      <c r="U10" s="87">
        <v>3261</v>
      </c>
      <c r="V10" s="85"/>
      <c r="W10" s="85"/>
      <c r="X10" s="85"/>
      <c r="Y10" s="85" t="s">
        <v>263</v>
      </c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37</v>
      </c>
      <c r="B11" s="86" t="s">
        <v>268</v>
      </c>
      <c r="C11" s="85" t="s">
        <v>269</v>
      </c>
      <c r="D11" s="87">
        <f>+SUM(E11,+I11)</f>
        <v>21238</v>
      </c>
      <c r="E11" s="87">
        <f>+SUM(G11+H11)</f>
        <v>3388</v>
      </c>
      <c r="F11" s="106">
        <f>IF(D11&gt;0,E11/D11*100,"-")</f>
        <v>15.952537903757417</v>
      </c>
      <c r="G11" s="87">
        <v>3388</v>
      </c>
      <c r="H11" s="87">
        <v>0</v>
      </c>
      <c r="I11" s="87">
        <f>+SUM(K11,+M11,O11+P11)</f>
        <v>17850</v>
      </c>
      <c r="J11" s="88">
        <f>IF(D11&gt;0,I11/D11*100,"-")</f>
        <v>84.047462096242583</v>
      </c>
      <c r="K11" s="87">
        <v>9740</v>
      </c>
      <c r="L11" s="88">
        <f>IF(D11&gt;0,K11/D11*100,"-")</f>
        <v>45.861192202655616</v>
      </c>
      <c r="M11" s="87">
        <v>0</v>
      </c>
      <c r="N11" s="88">
        <f>IF(D11&gt;0,M11/D11*100,"-")</f>
        <v>0</v>
      </c>
      <c r="O11" s="87">
        <v>559</v>
      </c>
      <c r="P11" s="87">
        <f>SUM(Q11:S11)</f>
        <v>7551</v>
      </c>
      <c r="Q11" s="87">
        <v>3817</v>
      </c>
      <c r="R11" s="87">
        <v>2360</v>
      </c>
      <c r="S11" s="87">
        <v>1374</v>
      </c>
      <c r="T11" s="88">
        <f>IF(D11&gt;0,P11/D11*100,"-")</f>
        <v>35.554195310292869</v>
      </c>
      <c r="U11" s="87">
        <v>88</v>
      </c>
      <c r="V11" s="85"/>
      <c r="W11" s="85"/>
      <c r="X11" s="85"/>
      <c r="Y11" s="85" t="s">
        <v>263</v>
      </c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37</v>
      </c>
      <c r="B12" s="86" t="s">
        <v>270</v>
      </c>
      <c r="C12" s="85" t="s">
        <v>271</v>
      </c>
      <c r="D12" s="87">
        <f>+SUM(E12,+I12)</f>
        <v>11583</v>
      </c>
      <c r="E12" s="87">
        <f>+SUM(G12+H12)</f>
        <v>1611</v>
      </c>
      <c r="F12" s="106">
        <f>IF(D12&gt;0,E12/D12*100,"-")</f>
        <v>13.908313908313907</v>
      </c>
      <c r="G12" s="87">
        <v>1611</v>
      </c>
      <c r="H12" s="87">
        <v>0</v>
      </c>
      <c r="I12" s="87">
        <f>+SUM(K12,+M12,O12+P12)</f>
        <v>9972</v>
      </c>
      <c r="J12" s="88">
        <f>IF(D12&gt;0,I12/D12*100,"-")</f>
        <v>86.091686091686086</v>
      </c>
      <c r="K12" s="87">
        <v>4109</v>
      </c>
      <c r="L12" s="88">
        <f>IF(D12&gt;0,K12/D12*100,"-")</f>
        <v>35.474402141068808</v>
      </c>
      <c r="M12" s="87">
        <v>0</v>
      </c>
      <c r="N12" s="88">
        <f>IF(D12&gt;0,M12/D12*100,"-")</f>
        <v>0</v>
      </c>
      <c r="O12" s="87">
        <v>0</v>
      </c>
      <c r="P12" s="87">
        <f>SUM(Q12:S12)</f>
        <v>5863</v>
      </c>
      <c r="Q12" s="87">
        <v>1815</v>
      </c>
      <c r="R12" s="87">
        <v>4048</v>
      </c>
      <c r="S12" s="87">
        <v>0</v>
      </c>
      <c r="T12" s="88">
        <f>IF(D12&gt;0,P12/D12*100,"-")</f>
        <v>50.617283950617285</v>
      </c>
      <c r="U12" s="87">
        <v>66</v>
      </c>
      <c r="V12" s="85"/>
      <c r="W12" s="85"/>
      <c r="X12" s="85"/>
      <c r="Y12" s="85" t="s">
        <v>263</v>
      </c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37</v>
      </c>
      <c r="B13" s="86" t="s">
        <v>272</v>
      </c>
      <c r="C13" s="85" t="s">
        <v>273</v>
      </c>
      <c r="D13" s="87">
        <f>+SUM(E13,+I13)</f>
        <v>61879</v>
      </c>
      <c r="E13" s="87">
        <f>+SUM(G13+H13)</f>
        <v>1684</v>
      </c>
      <c r="F13" s="106">
        <f>IF(D13&gt;0,E13/D13*100,"-")</f>
        <v>2.7214402301265372</v>
      </c>
      <c r="G13" s="87">
        <v>1684</v>
      </c>
      <c r="H13" s="87">
        <v>0</v>
      </c>
      <c r="I13" s="87">
        <f>+SUM(K13,+M13,O13+P13)</f>
        <v>60195</v>
      </c>
      <c r="J13" s="88">
        <f>IF(D13&gt;0,I13/D13*100,"-")</f>
        <v>97.278559769873468</v>
      </c>
      <c r="K13" s="87">
        <v>26854</v>
      </c>
      <c r="L13" s="88">
        <f>IF(D13&gt;0,K13/D13*100,"-")</f>
        <v>43.397598539084342</v>
      </c>
      <c r="M13" s="87">
        <v>0</v>
      </c>
      <c r="N13" s="88">
        <f>IF(D13&gt;0,M13/D13*100,"-")</f>
        <v>0</v>
      </c>
      <c r="O13" s="87">
        <v>3132</v>
      </c>
      <c r="P13" s="87">
        <f>SUM(Q13:S13)</f>
        <v>30209</v>
      </c>
      <c r="Q13" s="87">
        <v>21653</v>
      </c>
      <c r="R13" s="87">
        <v>8556</v>
      </c>
      <c r="S13" s="87">
        <v>0</v>
      </c>
      <c r="T13" s="88">
        <f>IF(D13&gt;0,P13/D13*100,"-")</f>
        <v>48.819470256468264</v>
      </c>
      <c r="U13" s="87">
        <v>1541</v>
      </c>
      <c r="V13" s="85"/>
      <c r="W13" s="85"/>
      <c r="X13" s="85"/>
      <c r="Y13" s="85" t="s">
        <v>263</v>
      </c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37</v>
      </c>
      <c r="B14" s="86" t="s">
        <v>274</v>
      </c>
      <c r="C14" s="85" t="s">
        <v>275</v>
      </c>
      <c r="D14" s="87">
        <f>+SUM(E14,+I14)</f>
        <v>19618</v>
      </c>
      <c r="E14" s="87">
        <f>+SUM(G14+H14)</f>
        <v>677</v>
      </c>
      <c r="F14" s="106">
        <f>IF(D14&gt;0,E14/D14*100,"-")</f>
        <v>3.4509124273626264</v>
      </c>
      <c r="G14" s="87">
        <v>677</v>
      </c>
      <c r="H14" s="87">
        <v>0</v>
      </c>
      <c r="I14" s="87">
        <f>+SUM(K14,+M14,O14+P14)</f>
        <v>18941</v>
      </c>
      <c r="J14" s="88">
        <f>IF(D14&gt;0,I14/D14*100,"-")</f>
        <v>96.549087572637376</v>
      </c>
      <c r="K14" s="87">
        <v>13085</v>
      </c>
      <c r="L14" s="88">
        <f>IF(D14&gt;0,K14/D14*100,"-")</f>
        <v>66.698949943929037</v>
      </c>
      <c r="M14" s="87">
        <v>0</v>
      </c>
      <c r="N14" s="88">
        <f>IF(D14&gt;0,M14/D14*100,"-")</f>
        <v>0</v>
      </c>
      <c r="O14" s="87">
        <v>0</v>
      </c>
      <c r="P14" s="87">
        <f>SUM(Q14:S14)</f>
        <v>5856</v>
      </c>
      <c r="Q14" s="87">
        <v>4108</v>
      </c>
      <c r="R14" s="87">
        <v>1748</v>
      </c>
      <c r="S14" s="87">
        <v>0</v>
      </c>
      <c r="T14" s="88">
        <f>IF(D14&gt;0,P14/D14*100,"-")</f>
        <v>29.850137628708328</v>
      </c>
      <c r="U14" s="87">
        <v>209</v>
      </c>
      <c r="V14" s="85" t="s">
        <v>263</v>
      </c>
      <c r="W14" s="85"/>
      <c r="X14" s="85"/>
      <c r="Y14" s="85"/>
      <c r="Z14" s="85" t="s">
        <v>263</v>
      </c>
      <c r="AA14" s="85"/>
      <c r="AB14" s="85"/>
      <c r="AC14" s="85"/>
      <c r="AD14" s="184" t="s">
        <v>262</v>
      </c>
    </row>
    <row r="15" spans="1:31" ht="13.5" customHeight="1">
      <c r="A15" s="85" t="s">
        <v>37</v>
      </c>
      <c r="B15" s="86" t="s">
        <v>276</v>
      </c>
      <c r="C15" s="85" t="s">
        <v>277</v>
      </c>
      <c r="D15" s="87">
        <f>+SUM(E15,+I15)</f>
        <v>36094</v>
      </c>
      <c r="E15" s="87">
        <f>+SUM(G15+H15)</f>
        <v>405</v>
      </c>
      <c r="F15" s="106">
        <f>IF(D15&gt;0,E15/D15*100,"-")</f>
        <v>1.122070150163462</v>
      </c>
      <c r="G15" s="87">
        <v>405</v>
      </c>
      <c r="H15" s="87">
        <v>0</v>
      </c>
      <c r="I15" s="87">
        <f>+SUM(K15,+M15,O15+P15)</f>
        <v>35689</v>
      </c>
      <c r="J15" s="88">
        <f>IF(D15&gt;0,I15/D15*100,"-")</f>
        <v>98.877929849836548</v>
      </c>
      <c r="K15" s="87">
        <v>30753</v>
      </c>
      <c r="L15" s="88">
        <f>IF(D15&gt;0,K15/D15*100,"-")</f>
        <v>85.20252673574555</v>
      </c>
      <c r="M15" s="87">
        <v>0</v>
      </c>
      <c r="N15" s="88">
        <f>IF(D15&gt;0,M15/D15*100,"-")</f>
        <v>0</v>
      </c>
      <c r="O15" s="87">
        <v>4082</v>
      </c>
      <c r="P15" s="87">
        <f>SUM(Q15:S15)</f>
        <v>854</v>
      </c>
      <c r="Q15" s="87">
        <v>686</v>
      </c>
      <c r="R15" s="87">
        <v>168</v>
      </c>
      <c r="S15" s="87">
        <v>0</v>
      </c>
      <c r="T15" s="88">
        <f>IF(D15&gt;0,P15/D15*100,"-")</f>
        <v>2.3660442178755474</v>
      </c>
      <c r="U15" s="87">
        <v>404</v>
      </c>
      <c r="V15" s="85" t="s">
        <v>263</v>
      </c>
      <c r="W15" s="85"/>
      <c r="X15" s="85"/>
      <c r="Y15" s="85"/>
      <c r="Z15" s="85" t="s">
        <v>263</v>
      </c>
      <c r="AA15" s="85"/>
      <c r="AB15" s="85"/>
      <c r="AC15" s="85"/>
      <c r="AD15" s="184" t="s">
        <v>262</v>
      </c>
    </row>
    <row r="16" spans="1:31" ht="13.5" customHeight="1">
      <c r="A16" s="85" t="s">
        <v>37</v>
      </c>
      <c r="B16" s="86" t="s">
        <v>278</v>
      </c>
      <c r="C16" s="85" t="s">
        <v>279</v>
      </c>
      <c r="D16" s="87">
        <f>+SUM(E16,+I16)</f>
        <v>112513</v>
      </c>
      <c r="E16" s="87">
        <f>+SUM(G16+H16)</f>
        <v>255</v>
      </c>
      <c r="F16" s="106">
        <f>IF(D16&gt;0,E16/D16*100,"-")</f>
        <v>0.22664047710042398</v>
      </c>
      <c r="G16" s="87">
        <v>255</v>
      </c>
      <c r="H16" s="87">
        <v>0</v>
      </c>
      <c r="I16" s="87">
        <f>+SUM(K16,+M16,O16+P16)</f>
        <v>112258</v>
      </c>
      <c r="J16" s="88">
        <f>IF(D16&gt;0,I16/D16*100,"-")</f>
        <v>99.773359522899568</v>
      </c>
      <c r="K16" s="87">
        <v>101891</v>
      </c>
      <c r="L16" s="88">
        <f>IF(D16&gt;0,K16/D16*100,"-")</f>
        <v>90.559313146036459</v>
      </c>
      <c r="M16" s="87">
        <v>277</v>
      </c>
      <c r="N16" s="88">
        <f>IF(D16&gt;0,M16/D16*100,"-")</f>
        <v>0.24619377316398994</v>
      </c>
      <c r="O16" s="87">
        <v>6445</v>
      </c>
      <c r="P16" s="87">
        <f>SUM(Q16:S16)</f>
        <v>3645</v>
      </c>
      <c r="Q16" s="87">
        <v>3181</v>
      </c>
      <c r="R16" s="87">
        <v>464</v>
      </c>
      <c r="S16" s="87">
        <v>0</v>
      </c>
      <c r="T16" s="88">
        <f>IF(D16&gt;0,P16/D16*100,"-")</f>
        <v>3.2396256432590009</v>
      </c>
      <c r="U16" s="87">
        <v>1971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37</v>
      </c>
      <c r="B17" s="86" t="s">
        <v>280</v>
      </c>
      <c r="C17" s="85" t="s">
        <v>281</v>
      </c>
      <c r="D17" s="87">
        <f>+SUM(E17,+I17)</f>
        <v>49610</v>
      </c>
      <c r="E17" s="87">
        <f>+SUM(G17+H17)</f>
        <v>547</v>
      </c>
      <c r="F17" s="106">
        <f>IF(D17&gt;0,E17/D17*100,"-")</f>
        <v>1.1026002822011691</v>
      </c>
      <c r="G17" s="87">
        <v>547</v>
      </c>
      <c r="H17" s="87">
        <v>0</v>
      </c>
      <c r="I17" s="87">
        <f>+SUM(K17,+M17,O17+P17)</f>
        <v>49063</v>
      </c>
      <c r="J17" s="88">
        <f>IF(D17&gt;0,I17/D17*100,"-")</f>
        <v>98.897399717798834</v>
      </c>
      <c r="K17" s="87">
        <v>44485</v>
      </c>
      <c r="L17" s="88">
        <f>IF(D17&gt;0,K17/D17*100,"-")</f>
        <v>89.669421487603302</v>
      </c>
      <c r="M17" s="87">
        <v>0</v>
      </c>
      <c r="N17" s="88">
        <f>IF(D17&gt;0,M17/D17*100,"-")</f>
        <v>0</v>
      </c>
      <c r="O17" s="87">
        <v>1770</v>
      </c>
      <c r="P17" s="87">
        <f>SUM(Q17:S17)</f>
        <v>2808</v>
      </c>
      <c r="Q17" s="87">
        <v>2808</v>
      </c>
      <c r="R17" s="87">
        <v>0</v>
      </c>
      <c r="S17" s="87">
        <v>0</v>
      </c>
      <c r="T17" s="88">
        <f>IF(D17&gt;0,P17/D17*100,"-")</f>
        <v>5.660149163475106</v>
      </c>
      <c r="U17" s="87">
        <v>1507</v>
      </c>
      <c r="V17" s="85"/>
      <c r="W17" s="85"/>
      <c r="X17" s="85"/>
      <c r="Y17" s="85" t="s">
        <v>263</v>
      </c>
      <c r="Z17" s="85"/>
      <c r="AA17" s="85"/>
      <c r="AB17" s="85"/>
      <c r="AC17" s="85" t="s">
        <v>263</v>
      </c>
      <c r="AD17" s="184" t="s">
        <v>262</v>
      </c>
    </row>
    <row r="18" spans="1:30" ht="13.5" customHeight="1">
      <c r="A18" s="85" t="s">
        <v>37</v>
      </c>
      <c r="B18" s="86" t="s">
        <v>282</v>
      </c>
      <c r="C18" s="85" t="s">
        <v>283</v>
      </c>
      <c r="D18" s="87">
        <f>+SUM(E18,+I18)</f>
        <v>54454</v>
      </c>
      <c r="E18" s="87">
        <f>+SUM(G18+H18)</f>
        <v>44</v>
      </c>
      <c r="F18" s="106">
        <f>IF(D18&gt;0,E18/D18*100,"-")</f>
        <v>8.0802144929665407E-2</v>
      </c>
      <c r="G18" s="87">
        <v>44</v>
      </c>
      <c r="H18" s="87">
        <v>0</v>
      </c>
      <c r="I18" s="87">
        <f>+SUM(K18,+M18,O18+P18)</f>
        <v>54410</v>
      </c>
      <c r="J18" s="88">
        <f>IF(D18&gt;0,I18/D18*100,"-")</f>
        <v>99.919197855070337</v>
      </c>
      <c r="K18" s="87">
        <v>51632</v>
      </c>
      <c r="L18" s="88">
        <f>IF(D18&gt;0,K18/D18*100,"-")</f>
        <v>94.817644250192828</v>
      </c>
      <c r="M18" s="87">
        <v>0</v>
      </c>
      <c r="N18" s="88">
        <f>IF(D18&gt;0,M18/D18*100,"-")</f>
        <v>0</v>
      </c>
      <c r="O18" s="87">
        <v>0</v>
      </c>
      <c r="P18" s="87">
        <f>SUM(Q18:S18)</f>
        <v>2778</v>
      </c>
      <c r="Q18" s="87">
        <v>852</v>
      </c>
      <c r="R18" s="87">
        <v>1926</v>
      </c>
      <c r="S18" s="87">
        <v>0</v>
      </c>
      <c r="T18" s="88">
        <f>IF(D18&gt;0,P18/D18*100,"-")</f>
        <v>5.1015536048775116</v>
      </c>
      <c r="U18" s="87">
        <v>681</v>
      </c>
      <c r="V18" s="85"/>
      <c r="W18" s="85"/>
      <c r="X18" s="85"/>
      <c r="Y18" s="85" t="s">
        <v>263</v>
      </c>
      <c r="Z18" s="85"/>
      <c r="AA18" s="85"/>
      <c r="AB18" s="85"/>
      <c r="AC18" s="85" t="s">
        <v>263</v>
      </c>
      <c r="AD18" s="184" t="s">
        <v>262</v>
      </c>
    </row>
    <row r="19" spans="1:30" ht="13.5" customHeight="1">
      <c r="A19" s="85" t="s">
        <v>37</v>
      </c>
      <c r="B19" s="86" t="s">
        <v>284</v>
      </c>
      <c r="C19" s="85" t="s">
        <v>285</v>
      </c>
      <c r="D19" s="87">
        <f>+SUM(E19,+I19)</f>
        <v>6043</v>
      </c>
      <c r="E19" s="87">
        <f>+SUM(G19+H19)</f>
        <v>0</v>
      </c>
      <c r="F19" s="106">
        <f>IF(D19&gt;0,E19/D19*100,"-")</f>
        <v>0</v>
      </c>
      <c r="G19" s="87">
        <v>0</v>
      </c>
      <c r="H19" s="87">
        <v>0</v>
      </c>
      <c r="I19" s="87">
        <f>+SUM(K19,+M19,O19+P19)</f>
        <v>6043</v>
      </c>
      <c r="J19" s="88">
        <f>IF(D19&gt;0,I19/D19*100,"-")</f>
        <v>100</v>
      </c>
      <c r="K19" s="87">
        <v>0</v>
      </c>
      <c r="L19" s="88">
        <f>IF(D19&gt;0,K19/D19*100,"-")</f>
        <v>0</v>
      </c>
      <c r="M19" s="87">
        <v>0</v>
      </c>
      <c r="N19" s="88">
        <f>IF(D19&gt;0,M19/D19*100,"-")</f>
        <v>0</v>
      </c>
      <c r="O19" s="87">
        <v>0</v>
      </c>
      <c r="P19" s="87">
        <f>SUM(Q19:S19)</f>
        <v>6043</v>
      </c>
      <c r="Q19" s="87">
        <v>0</v>
      </c>
      <c r="R19" s="87">
        <v>6043</v>
      </c>
      <c r="S19" s="87">
        <v>0</v>
      </c>
      <c r="T19" s="88">
        <f>IF(D19&gt;0,P19/D19*100,"-")</f>
        <v>100</v>
      </c>
      <c r="U19" s="87">
        <v>68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37</v>
      </c>
      <c r="B20" s="86" t="s">
        <v>286</v>
      </c>
      <c r="C20" s="85" t="s">
        <v>287</v>
      </c>
      <c r="D20" s="87">
        <f>+SUM(E20,+I20)</f>
        <v>37432</v>
      </c>
      <c r="E20" s="87">
        <f>+SUM(G20+H20)</f>
        <v>334</v>
      </c>
      <c r="F20" s="106">
        <f>IF(D20&gt;0,E20/D20*100,"-")</f>
        <v>0.892284676212866</v>
      </c>
      <c r="G20" s="87">
        <v>334</v>
      </c>
      <c r="H20" s="87">
        <v>0</v>
      </c>
      <c r="I20" s="87">
        <f>+SUM(K20,+M20,O20+P20)</f>
        <v>37098</v>
      </c>
      <c r="J20" s="88">
        <f>IF(D20&gt;0,I20/D20*100,"-")</f>
        <v>99.107715323787133</v>
      </c>
      <c r="K20" s="87">
        <v>33099</v>
      </c>
      <c r="L20" s="88">
        <f>IF(D20&gt;0,K20/D20*100,"-")</f>
        <v>88.424342808292366</v>
      </c>
      <c r="M20" s="87">
        <v>0</v>
      </c>
      <c r="N20" s="88">
        <f>IF(D20&gt;0,M20/D20*100,"-")</f>
        <v>0</v>
      </c>
      <c r="O20" s="87">
        <v>1249</v>
      </c>
      <c r="P20" s="87">
        <f>SUM(Q20:S20)</f>
        <v>2750</v>
      </c>
      <c r="Q20" s="87">
        <v>1751</v>
      </c>
      <c r="R20" s="87">
        <v>932</v>
      </c>
      <c r="S20" s="87">
        <v>67</v>
      </c>
      <c r="T20" s="88">
        <f>IF(D20&gt;0,P20/D20*100,"-")</f>
        <v>7.3466552682197053</v>
      </c>
      <c r="U20" s="87">
        <v>393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37</v>
      </c>
      <c r="B21" s="86" t="s">
        <v>288</v>
      </c>
      <c r="C21" s="85" t="s">
        <v>289</v>
      </c>
      <c r="D21" s="87">
        <f>+SUM(E21,+I21)</f>
        <v>25739</v>
      </c>
      <c r="E21" s="87">
        <f>+SUM(G21+H21)</f>
        <v>119</v>
      </c>
      <c r="F21" s="106">
        <f>IF(D21&gt;0,E21/D21*100,"-")</f>
        <v>0.46233342398694594</v>
      </c>
      <c r="G21" s="87">
        <v>119</v>
      </c>
      <c r="H21" s="87">
        <v>0</v>
      </c>
      <c r="I21" s="87">
        <f>+SUM(K21,+M21,O21+P21)</f>
        <v>25620</v>
      </c>
      <c r="J21" s="88">
        <f>IF(D21&gt;0,I21/D21*100,"-")</f>
        <v>99.537666576013052</v>
      </c>
      <c r="K21" s="87">
        <v>25113</v>
      </c>
      <c r="L21" s="88">
        <f>IF(D21&gt;0,K21/D21*100,"-")</f>
        <v>97.567893080539264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507</v>
      </c>
      <c r="Q21" s="87">
        <v>503</v>
      </c>
      <c r="R21" s="87">
        <v>4</v>
      </c>
      <c r="S21" s="87">
        <v>0</v>
      </c>
      <c r="T21" s="88">
        <f>IF(D21&gt;0,P21/D21*100,"-")</f>
        <v>1.9697734954737947</v>
      </c>
      <c r="U21" s="87">
        <v>390</v>
      </c>
      <c r="V21" s="85" t="s">
        <v>263</v>
      </c>
      <c r="W21" s="85"/>
      <c r="X21" s="85"/>
      <c r="Y21" s="85"/>
      <c r="Z21" s="85" t="s">
        <v>263</v>
      </c>
      <c r="AA21" s="85"/>
      <c r="AB21" s="85"/>
      <c r="AC21" s="85"/>
      <c r="AD21" s="184" t="s">
        <v>262</v>
      </c>
    </row>
    <row r="22" spans="1:30" ht="13.5" customHeight="1">
      <c r="A22" s="85" t="s">
        <v>37</v>
      </c>
      <c r="B22" s="86" t="s">
        <v>290</v>
      </c>
      <c r="C22" s="85" t="s">
        <v>291</v>
      </c>
      <c r="D22" s="87">
        <f>+SUM(E22,+I22)</f>
        <v>17471</v>
      </c>
      <c r="E22" s="87">
        <f>+SUM(G22+H22)</f>
        <v>466</v>
      </c>
      <c r="F22" s="106">
        <f>IF(D22&gt;0,E22/D22*100,"-")</f>
        <v>2.6672772022208231</v>
      </c>
      <c r="G22" s="87">
        <v>466</v>
      </c>
      <c r="H22" s="87">
        <v>0</v>
      </c>
      <c r="I22" s="87">
        <f>+SUM(K22,+M22,O22+P22)</f>
        <v>17005</v>
      </c>
      <c r="J22" s="88">
        <f>IF(D22&gt;0,I22/D22*100,"-")</f>
        <v>97.332722797779184</v>
      </c>
      <c r="K22" s="87">
        <v>9440</v>
      </c>
      <c r="L22" s="88">
        <f>IF(D22&gt;0,K22/D22*100,"-")</f>
        <v>54.03239654284242</v>
      </c>
      <c r="M22" s="87">
        <v>596</v>
      </c>
      <c r="N22" s="88">
        <f>IF(D22&gt;0,M22/D22*100,"-")</f>
        <v>3.4113674088489496</v>
      </c>
      <c r="O22" s="87">
        <v>4867</v>
      </c>
      <c r="P22" s="87">
        <f>SUM(Q22:S22)</f>
        <v>2102</v>
      </c>
      <c r="Q22" s="87">
        <v>0</v>
      </c>
      <c r="R22" s="87">
        <v>1535</v>
      </c>
      <c r="S22" s="87">
        <v>567</v>
      </c>
      <c r="T22" s="88">
        <f>IF(D22&gt;0,P22/D22*100,"-")</f>
        <v>12.031366264094785</v>
      </c>
      <c r="U22" s="87">
        <v>205</v>
      </c>
      <c r="V22" s="85" t="s">
        <v>263</v>
      </c>
      <c r="W22" s="85"/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 t="s">
        <v>37</v>
      </c>
      <c r="B23" s="86" t="s">
        <v>292</v>
      </c>
      <c r="C23" s="85" t="s">
        <v>293</v>
      </c>
      <c r="D23" s="87">
        <f>+SUM(E23,+I23)</f>
        <v>11851</v>
      </c>
      <c r="E23" s="87">
        <f>+SUM(G23+H23)</f>
        <v>323</v>
      </c>
      <c r="F23" s="106">
        <f>IF(D23&gt;0,E23/D23*100,"-")</f>
        <v>2.7255083959159565</v>
      </c>
      <c r="G23" s="87">
        <v>322</v>
      </c>
      <c r="H23" s="87">
        <v>1</v>
      </c>
      <c r="I23" s="87">
        <f>+SUM(K23,+M23,O23+P23)</f>
        <v>11528</v>
      </c>
      <c r="J23" s="88">
        <f>IF(D23&gt;0,I23/D23*100,"-")</f>
        <v>97.274491604084048</v>
      </c>
      <c r="K23" s="87">
        <v>7490</v>
      </c>
      <c r="L23" s="88">
        <f>IF(D23&gt;0,K23/D23*100,"-")</f>
        <v>63.201417601890128</v>
      </c>
      <c r="M23" s="87">
        <v>0</v>
      </c>
      <c r="N23" s="88">
        <f>IF(D23&gt;0,M23/D23*100,"-")</f>
        <v>0</v>
      </c>
      <c r="O23" s="87">
        <v>2274</v>
      </c>
      <c r="P23" s="87">
        <f>SUM(Q23:S23)</f>
        <v>1764</v>
      </c>
      <c r="Q23" s="87">
        <v>1403</v>
      </c>
      <c r="R23" s="87">
        <v>361</v>
      </c>
      <c r="S23" s="87">
        <v>0</v>
      </c>
      <c r="T23" s="88">
        <f>IF(D23&gt;0,P23/D23*100,"-")</f>
        <v>14.884819846426462</v>
      </c>
      <c r="U23" s="87">
        <v>227</v>
      </c>
      <c r="V23" s="85"/>
      <c r="W23" s="85"/>
      <c r="X23" s="85"/>
      <c r="Y23" s="85" t="s">
        <v>263</v>
      </c>
      <c r="Z23" s="85"/>
      <c r="AA23" s="85"/>
      <c r="AB23" s="85"/>
      <c r="AC23" s="85" t="s">
        <v>263</v>
      </c>
      <c r="AD23" s="184" t="s">
        <v>262</v>
      </c>
    </row>
    <row r="24" spans="1:30" ht="13.5" customHeight="1">
      <c r="A24" s="85" t="s">
        <v>37</v>
      </c>
      <c r="B24" s="86" t="s">
        <v>294</v>
      </c>
      <c r="C24" s="85" t="s">
        <v>295</v>
      </c>
      <c r="D24" s="87">
        <f>+SUM(E24,+I24)</f>
        <v>16615</v>
      </c>
      <c r="E24" s="87">
        <f>+SUM(G24+H24)</f>
        <v>759</v>
      </c>
      <c r="F24" s="106">
        <f>IF(D24&gt;0,E24/D24*100,"-")</f>
        <v>4.5681613000300931</v>
      </c>
      <c r="G24" s="87">
        <v>759</v>
      </c>
      <c r="H24" s="87">
        <v>0</v>
      </c>
      <c r="I24" s="87">
        <f>+SUM(K24,+M24,O24+P24)</f>
        <v>15856</v>
      </c>
      <c r="J24" s="88">
        <f>IF(D24&gt;0,I24/D24*100,"-")</f>
        <v>95.431838699969902</v>
      </c>
      <c r="K24" s="87">
        <v>14280</v>
      </c>
      <c r="L24" s="88">
        <f>IF(D24&gt;0,K24/D24*100,"-")</f>
        <v>85.946433945230211</v>
      </c>
      <c r="M24" s="87">
        <v>0</v>
      </c>
      <c r="N24" s="88">
        <f>IF(D24&gt;0,M24/D24*100,"-")</f>
        <v>0</v>
      </c>
      <c r="O24" s="87">
        <v>45</v>
      </c>
      <c r="P24" s="87">
        <f>SUM(Q24:S24)</f>
        <v>1531</v>
      </c>
      <c r="Q24" s="87">
        <v>1175</v>
      </c>
      <c r="R24" s="87">
        <v>356</v>
      </c>
      <c r="S24" s="87">
        <v>0</v>
      </c>
      <c r="T24" s="88">
        <f>IF(D24&gt;0,P24/D24*100,"-")</f>
        <v>9.2145651519711098</v>
      </c>
      <c r="U24" s="87">
        <v>182</v>
      </c>
      <c r="V24" s="85" t="s">
        <v>263</v>
      </c>
      <c r="W24" s="85"/>
      <c r="X24" s="85"/>
      <c r="Y24" s="85"/>
      <c r="Z24" s="85" t="s">
        <v>263</v>
      </c>
      <c r="AA24" s="85"/>
      <c r="AB24" s="85"/>
      <c r="AC24" s="85"/>
      <c r="AD24" s="184" t="s">
        <v>262</v>
      </c>
    </row>
    <row r="25" spans="1:30" ht="13.5" customHeight="1">
      <c r="A25" s="85" t="s">
        <v>37</v>
      </c>
      <c r="B25" s="86" t="s">
        <v>296</v>
      </c>
      <c r="C25" s="85" t="s">
        <v>297</v>
      </c>
      <c r="D25" s="87">
        <f>+SUM(E25,+I25)</f>
        <v>6949</v>
      </c>
      <c r="E25" s="87">
        <f>+SUM(G25+H25)</f>
        <v>101</v>
      </c>
      <c r="F25" s="106">
        <f>IF(D25&gt;0,E25/D25*100,"-")</f>
        <v>1.4534465390703699</v>
      </c>
      <c r="G25" s="87">
        <v>101</v>
      </c>
      <c r="H25" s="87">
        <v>0</v>
      </c>
      <c r="I25" s="87">
        <f>+SUM(K25,+M25,O25+P25)</f>
        <v>6848</v>
      </c>
      <c r="J25" s="88">
        <f>IF(D25&gt;0,I25/D25*100,"-")</f>
        <v>98.54655346092963</v>
      </c>
      <c r="K25" s="87">
        <v>2814</v>
      </c>
      <c r="L25" s="88">
        <f>IF(D25&gt;0,K25/D25*100,"-")</f>
        <v>40.495035256871489</v>
      </c>
      <c r="M25" s="87">
        <v>0</v>
      </c>
      <c r="N25" s="88">
        <f>IF(D25&gt;0,M25/D25*100,"-")</f>
        <v>0</v>
      </c>
      <c r="O25" s="87">
        <v>324</v>
      </c>
      <c r="P25" s="87">
        <f>SUM(Q25:S25)</f>
        <v>3710</v>
      </c>
      <c r="Q25" s="87">
        <v>1653</v>
      </c>
      <c r="R25" s="87">
        <v>2057</v>
      </c>
      <c r="S25" s="87">
        <v>0</v>
      </c>
      <c r="T25" s="88">
        <f>IF(D25&gt;0,P25/D25*100,"-")</f>
        <v>53.388976831198732</v>
      </c>
      <c r="U25" s="87">
        <v>138</v>
      </c>
      <c r="V25" s="85" t="s">
        <v>263</v>
      </c>
      <c r="W25" s="85"/>
      <c r="X25" s="85"/>
      <c r="Y25" s="85"/>
      <c r="Z25" s="85" t="s">
        <v>263</v>
      </c>
      <c r="AA25" s="85"/>
      <c r="AB25" s="85"/>
      <c r="AC25" s="85"/>
      <c r="AD25" s="184" t="s">
        <v>262</v>
      </c>
    </row>
    <row r="26" spans="1:30" ht="13.5" customHeight="1">
      <c r="A26" s="85" t="s">
        <v>37</v>
      </c>
      <c r="B26" s="86" t="s">
        <v>298</v>
      </c>
      <c r="C26" s="85" t="s">
        <v>299</v>
      </c>
      <c r="D26" s="87">
        <f>+SUM(E26,+I26)</f>
        <v>14502</v>
      </c>
      <c r="E26" s="87">
        <f>+SUM(G26+H26)</f>
        <v>2968</v>
      </c>
      <c r="F26" s="106">
        <f>IF(D26&gt;0,E26/D26*100,"-")</f>
        <v>20.466142601020547</v>
      </c>
      <c r="G26" s="87">
        <v>2968</v>
      </c>
      <c r="H26" s="87">
        <v>0</v>
      </c>
      <c r="I26" s="87">
        <f>+SUM(K26,+M26,O26+P26)</f>
        <v>11534</v>
      </c>
      <c r="J26" s="88">
        <f>IF(D26&gt;0,I26/D26*100,"-")</f>
        <v>79.53385739897945</v>
      </c>
      <c r="K26" s="87">
        <v>4610</v>
      </c>
      <c r="L26" s="88">
        <f>IF(D26&gt;0,K26/D26*100,"-")</f>
        <v>31.788718797407256</v>
      </c>
      <c r="M26" s="87">
        <v>0</v>
      </c>
      <c r="N26" s="88">
        <f>IF(D26&gt;0,M26/D26*100,"-")</f>
        <v>0</v>
      </c>
      <c r="O26" s="87">
        <v>2762</v>
      </c>
      <c r="P26" s="87">
        <f>SUM(Q26:S26)</f>
        <v>4162</v>
      </c>
      <c r="Q26" s="87">
        <v>1737</v>
      </c>
      <c r="R26" s="87">
        <v>2425</v>
      </c>
      <c r="S26" s="87">
        <v>0</v>
      </c>
      <c r="T26" s="88">
        <f>IF(D26&gt;0,P26/D26*100,"-")</f>
        <v>28.699489725555093</v>
      </c>
      <c r="U26" s="87">
        <v>132</v>
      </c>
      <c r="V26" s="85" t="s">
        <v>263</v>
      </c>
      <c r="W26" s="85"/>
      <c r="X26" s="85"/>
      <c r="Y26" s="85"/>
      <c r="Z26" s="85" t="s">
        <v>263</v>
      </c>
      <c r="AA26" s="85"/>
      <c r="AB26" s="85"/>
      <c r="AC26" s="85"/>
      <c r="AD26" s="184" t="s">
        <v>262</v>
      </c>
    </row>
    <row r="27" spans="1:30" ht="13.5" customHeight="1">
      <c r="A27" s="85"/>
      <c r="B27" s="86"/>
      <c r="C27" s="85"/>
      <c r="D27" s="87"/>
      <c r="E27" s="87"/>
      <c r="F27" s="106"/>
      <c r="G27" s="87"/>
      <c r="H27" s="87"/>
      <c r="I27" s="87"/>
      <c r="J27" s="88"/>
      <c r="K27" s="87"/>
      <c r="L27" s="88"/>
      <c r="M27" s="87"/>
      <c r="N27" s="88"/>
      <c r="O27" s="87"/>
      <c r="P27" s="87"/>
      <c r="Q27" s="87"/>
      <c r="R27" s="87"/>
      <c r="S27" s="87"/>
      <c r="T27" s="88"/>
      <c r="U27" s="87"/>
      <c r="V27" s="85"/>
      <c r="W27" s="85"/>
      <c r="X27" s="85"/>
      <c r="Y27" s="85"/>
      <c r="Z27" s="85"/>
      <c r="AA27" s="85"/>
      <c r="AB27" s="85"/>
      <c r="AC27" s="85"/>
    </row>
    <row r="28" spans="1:30" ht="13.5" customHeight="1">
      <c r="A28" s="85"/>
      <c r="B28" s="86"/>
      <c r="C28" s="85"/>
      <c r="D28" s="87"/>
      <c r="E28" s="87"/>
      <c r="F28" s="106"/>
      <c r="G28" s="87"/>
      <c r="H28" s="87"/>
      <c r="I28" s="87"/>
      <c r="J28" s="88"/>
      <c r="K28" s="87"/>
      <c r="L28" s="88"/>
      <c r="M28" s="87"/>
      <c r="N28" s="88"/>
      <c r="O28" s="87"/>
      <c r="P28" s="87"/>
      <c r="Q28" s="87"/>
      <c r="R28" s="87"/>
      <c r="S28" s="87"/>
      <c r="T28" s="88"/>
      <c r="U28" s="87"/>
      <c r="V28" s="85"/>
      <c r="W28" s="85"/>
      <c r="X28" s="85"/>
      <c r="Y28" s="85"/>
      <c r="Z28" s="85"/>
      <c r="AA28" s="85"/>
      <c r="AB28" s="85"/>
      <c r="AC28" s="85"/>
    </row>
    <row r="29" spans="1:30" ht="13.5" customHeight="1">
      <c r="A29" s="85"/>
      <c r="B29" s="86"/>
      <c r="C29" s="85"/>
      <c r="D29" s="87"/>
      <c r="E29" s="87"/>
      <c r="F29" s="106"/>
      <c r="G29" s="87"/>
      <c r="H29" s="87"/>
      <c r="I29" s="87"/>
      <c r="J29" s="88"/>
      <c r="K29" s="87"/>
      <c r="L29" s="88"/>
      <c r="M29" s="87"/>
      <c r="N29" s="88"/>
      <c r="O29" s="87"/>
      <c r="P29" s="87"/>
      <c r="Q29" s="87"/>
      <c r="R29" s="87"/>
      <c r="S29" s="87"/>
      <c r="T29" s="88"/>
      <c r="U29" s="87"/>
      <c r="V29" s="85"/>
      <c r="W29" s="85"/>
      <c r="X29" s="85"/>
      <c r="Y29" s="85"/>
      <c r="Z29" s="85"/>
      <c r="AA29" s="85"/>
      <c r="AB29" s="85"/>
      <c r="AC29" s="85"/>
    </row>
    <row r="30" spans="1:30" ht="13.5" customHeight="1">
      <c r="A30" s="85"/>
      <c r="B30" s="86"/>
      <c r="C30" s="85"/>
      <c r="D30" s="87"/>
      <c r="E30" s="87"/>
      <c r="F30" s="106"/>
      <c r="G30" s="87"/>
      <c r="H30" s="87"/>
      <c r="I30" s="87"/>
      <c r="J30" s="88"/>
      <c r="K30" s="87"/>
      <c r="L30" s="88"/>
      <c r="M30" s="87"/>
      <c r="N30" s="88"/>
      <c r="O30" s="87"/>
      <c r="P30" s="87"/>
      <c r="Q30" s="87"/>
      <c r="R30" s="87"/>
      <c r="S30" s="87"/>
      <c r="T30" s="88"/>
      <c r="U30" s="87"/>
      <c r="V30" s="85"/>
      <c r="W30" s="85"/>
      <c r="X30" s="85"/>
      <c r="Y30" s="85"/>
      <c r="Z30" s="85"/>
      <c r="AA30" s="85"/>
      <c r="AB30" s="85"/>
      <c r="AC30" s="85"/>
    </row>
    <row r="31" spans="1:30" ht="13.5" customHeight="1">
      <c r="A31" s="85"/>
      <c r="B31" s="86"/>
      <c r="C31" s="85"/>
      <c r="D31" s="87"/>
      <c r="E31" s="87"/>
      <c r="F31" s="106"/>
      <c r="G31" s="87"/>
      <c r="H31" s="87"/>
      <c r="I31" s="87"/>
      <c r="J31" s="88"/>
      <c r="K31" s="87"/>
      <c r="L31" s="88"/>
      <c r="M31" s="87"/>
      <c r="N31" s="88"/>
      <c r="O31" s="87"/>
      <c r="P31" s="87"/>
      <c r="Q31" s="87"/>
      <c r="R31" s="87"/>
      <c r="S31" s="87"/>
      <c r="T31" s="88"/>
      <c r="U31" s="87"/>
      <c r="V31" s="85"/>
      <c r="W31" s="85"/>
      <c r="X31" s="85"/>
      <c r="Y31" s="85"/>
      <c r="Z31" s="85"/>
      <c r="AA31" s="85"/>
      <c r="AB31" s="85"/>
      <c r="AC31" s="85"/>
    </row>
    <row r="32" spans="1:30" ht="13.5" customHeight="1">
      <c r="A32" s="85"/>
      <c r="B32" s="86"/>
      <c r="C32" s="85"/>
      <c r="D32" s="87"/>
      <c r="E32" s="87"/>
      <c r="F32" s="106"/>
      <c r="G32" s="87"/>
      <c r="H32" s="87"/>
      <c r="I32" s="87"/>
      <c r="J32" s="88"/>
      <c r="K32" s="87"/>
      <c r="L32" s="88"/>
      <c r="M32" s="87"/>
      <c r="N32" s="88"/>
      <c r="O32" s="87"/>
      <c r="P32" s="87"/>
      <c r="Q32" s="87"/>
      <c r="R32" s="87"/>
      <c r="S32" s="87"/>
      <c r="T32" s="88"/>
      <c r="U32" s="87"/>
      <c r="V32" s="85"/>
      <c r="W32" s="85"/>
      <c r="X32" s="85"/>
      <c r="Y32" s="85"/>
      <c r="Z32" s="85"/>
      <c r="AA32" s="85"/>
      <c r="AB32" s="85"/>
      <c r="AC32" s="85"/>
    </row>
    <row r="33" spans="1:29" ht="13.5" customHeight="1">
      <c r="A33" s="85"/>
      <c r="B33" s="86"/>
      <c r="C33" s="85"/>
      <c r="D33" s="87"/>
      <c r="E33" s="87"/>
      <c r="F33" s="106"/>
      <c r="G33" s="87"/>
      <c r="H33" s="87"/>
      <c r="I33" s="87"/>
      <c r="J33" s="88"/>
      <c r="K33" s="87"/>
      <c r="L33" s="88"/>
      <c r="M33" s="87"/>
      <c r="N33" s="88"/>
      <c r="O33" s="87"/>
      <c r="P33" s="87"/>
      <c r="Q33" s="87"/>
      <c r="R33" s="87"/>
      <c r="S33" s="87"/>
      <c r="T33" s="88"/>
      <c r="U33" s="87"/>
      <c r="V33" s="85"/>
      <c r="W33" s="85"/>
      <c r="X33" s="85"/>
      <c r="Y33" s="85"/>
      <c r="Z33" s="85"/>
      <c r="AA33" s="85"/>
      <c r="AB33" s="85"/>
      <c r="AC33" s="85"/>
    </row>
    <row r="34" spans="1:29" ht="13.5" customHeight="1">
      <c r="A34" s="85"/>
      <c r="B34" s="86"/>
      <c r="C34" s="85"/>
      <c r="D34" s="87"/>
      <c r="E34" s="87"/>
      <c r="F34" s="106"/>
      <c r="G34" s="87"/>
      <c r="H34" s="87"/>
      <c r="I34" s="87"/>
      <c r="J34" s="88"/>
      <c r="K34" s="87"/>
      <c r="L34" s="88"/>
      <c r="M34" s="87"/>
      <c r="N34" s="88"/>
      <c r="O34" s="87"/>
      <c r="P34" s="87"/>
      <c r="Q34" s="87"/>
      <c r="R34" s="87"/>
      <c r="S34" s="87"/>
      <c r="T34" s="88"/>
      <c r="U34" s="87"/>
      <c r="V34" s="85"/>
      <c r="W34" s="85"/>
      <c r="X34" s="85"/>
      <c r="Y34" s="85"/>
      <c r="Z34" s="85"/>
      <c r="AA34" s="85"/>
      <c r="AB34" s="85"/>
      <c r="AC34" s="85"/>
    </row>
    <row r="35" spans="1:29" ht="13.5" customHeight="1">
      <c r="A35" s="85"/>
      <c r="B35" s="86"/>
      <c r="C35" s="85"/>
      <c r="D35" s="87"/>
      <c r="E35" s="87"/>
      <c r="F35" s="106"/>
      <c r="G35" s="87"/>
      <c r="H35" s="87"/>
      <c r="I35" s="87"/>
      <c r="J35" s="88"/>
      <c r="K35" s="87"/>
      <c r="L35" s="88"/>
      <c r="M35" s="87"/>
      <c r="N35" s="88"/>
      <c r="O35" s="87"/>
      <c r="P35" s="87"/>
      <c r="Q35" s="87"/>
      <c r="R35" s="87"/>
      <c r="S35" s="87"/>
      <c r="T35" s="88"/>
      <c r="U35" s="87"/>
      <c r="V35" s="85"/>
      <c r="W35" s="85"/>
      <c r="X35" s="85"/>
      <c r="Y35" s="85"/>
      <c r="Z35" s="85"/>
      <c r="AA35" s="85"/>
      <c r="AB35" s="85"/>
      <c r="AC35" s="85"/>
    </row>
    <row r="36" spans="1:29" ht="13.5" customHeight="1">
      <c r="A36" s="85"/>
      <c r="B36" s="86"/>
      <c r="C36" s="85"/>
      <c r="D36" s="87"/>
      <c r="E36" s="87"/>
      <c r="F36" s="106"/>
      <c r="G36" s="87"/>
      <c r="H36" s="87"/>
      <c r="I36" s="87"/>
      <c r="J36" s="88"/>
      <c r="K36" s="87"/>
      <c r="L36" s="88"/>
      <c r="M36" s="87"/>
      <c r="N36" s="88"/>
      <c r="O36" s="87"/>
      <c r="P36" s="87"/>
      <c r="Q36" s="87"/>
      <c r="R36" s="87"/>
      <c r="S36" s="87"/>
      <c r="T36" s="88"/>
      <c r="U36" s="87"/>
      <c r="V36" s="85"/>
      <c r="W36" s="85"/>
      <c r="X36" s="85"/>
      <c r="Y36" s="85"/>
      <c r="Z36" s="85"/>
      <c r="AA36" s="85"/>
      <c r="AB36" s="85"/>
      <c r="AC36" s="85"/>
    </row>
    <row r="37" spans="1:29" ht="13.5" customHeight="1">
      <c r="A37" s="85"/>
      <c r="B37" s="86"/>
      <c r="C37" s="85"/>
      <c r="D37" s="87"/>
      <c r="E37" s="87"/>
      <c r="F37" s="106"/>
      <c r="G37" s="87"/>
      <c r="H37" s="87"/>
      <c r="I37" s="87"/>
      <c r="J37" s="88"/>
      <c r="K37" s="87"/>
      <c r="L37" s="88"/>
      <c r="M37" s="87"/>
      <c r="N37" s="88"/>
      <c r="O37" s="87"/>
      <c r="P37" s="87"/>
      <c r="Q37" s="87"/>
      <c r="R37" s="87"/>
      <c r="S37" s="87"/>
      <c r="T37" s="88"/>
      <c r="U37" s="87"/>
      <c r="V37" s="85"/>
      <c r="W37" s="85"/>
      <c r="X37" s="85"/>
      <c r="Y37" s="85"/>
      <c r="Z37" s="85"/>
      <c r="AA37" s="85"/>
      <c r="AB37" s="85"/>
      <c r="AC37" s="85"/>
    </row>
    <row r="38" spans="1:29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29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29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29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29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29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29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29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29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29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29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26">
    <sortCondition ref="A8:A26"/>
    <sortCondition ref="B8:B26"/>
    <sortCondition ref="C8:C26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石川県</v>
      </c>
      <c r="B7" s="90" t="str">
        <f>水洗化人口等!B7</f>
        <v>17000</v>
      </c>
      <c r="C7" s="89" t="s">
        <v>198</v>
      </c>
      <c r="D7" s="91">
        <f>SUM(E7,+H7,+K7)</f>
        <v>92403</v>
      </c>
      <c r="E7" s="91">
        <f>SUM(F7:G7)</f>
        <v>0</v>
      </c>
      <c r="F7" s="91">
        <f>SUM(F$8:F$207)</f>
        <v>0</v>
      </c>
      <c r="G7" s="91">
        <f>SUM(G$8:G$207)</f>
        <v>0</v>
      </c>
      <c r="H7" s="91">
        <f>SUM(I7:J7)</f>
        <v>0</v>
      </c>
      <c r="I7" s="91">
        <f>SUM(I$8:I$207)</f>
        <v>0</v>
      </c>
      <c r="J7" s="91">
        <f>SUM(J$8:J$207)</f>
        <v>0</v>
      </c>
      <c r="K7" s="91">
        <f>SUM(L7:M7)</f>
        <v>92403</v>
      </c>
      <c r="L7" s="91">
        <f>SUM(L$8:L$207)</f>
        <v>9877</v>
      </c>
      <c r="M7" s="91">
        <f>SUM(M$8:M$207)</f>
        <v>82526</v>
      </c>
      <c r="N7" s="91">
        <f>SUM(O7,+V7,+AC7)</f>
        <v>92404</v>
      </c>
      <c r="O7" s="91">
        <f>SUM(P7:U7)</f>
        <v>9877</v>
      </c>
      <c r="P7" s="91">
        <f t="shared" ref="P7:U7" si="0">SUM(P$8:P$207)</f>
        <v>8157</v>
      </c>
      <c r="Q7" s="91">
        <f t="shared" si="0"/>
        <v>1281</v>
      </c>
      <c r="R7" s="91">
        <f t="shared" si="0"/>
        <v>373</v>
      </c>
      <c r="S7" s="91">
        <f t="shared" si="0"/>
        <v>66</v>
      </c>
      <c r="T7" s="91">
        <f t="shared" si="0"/>
        <v>0</v>
      </c>
      <c r="U7" s="91">
        <f t="shared" si="0"/>
        <v>0</v>
      </c>
      <c r="V7" s="91">
        <f>SUM(W7:AB7)</f>
        <v>82526</v>
      </c>
      <c r="W7" s="91">
        <f t="shared" ref="W7:AB7" si="1">SUM(W$8:W$207)</f>
        <v>81305</v>
      </c>
      <c r="X7" s="91">
        <f t="shared" si="1"/>
        <v>0</v>
      </c>
      <c r="Y7" s="91">
        <f t="shared" si="1"/>
        <v>819</v>
      </c>
      <c r="Z7" s="91">
        <f t="shared" si="1"/>
        <v>402</v>
      </c>
      <c r="AA7" s="91">
        <f t="shared" si="1"/>
        <v>0</v>
      </c>
      <c r="AB7" s="91">
        <f t="shared" si="1"/>
        <v>0</v>
      </c>
      <c r="AC7" s="91">
        <f>SUM(AD7:AE7)</f>
        <v>1</v>
      </c>
      <c r="AD7" s="91">
        <f>SUM(AD$8:AD$207)</f>
        <v>1</v>
      </c>
      <c r="AE7" s="91">
        <f>SUM(AE$8:AE$207)</f>
        <v>0</v>
      </c>
      <c r="AF7" s="91">
        <f>SUM(AG7:AI7)</f>
        <v>1032</v>
      </c>
      <c r="AG7" s="91">
        <f>SUM(AG$8:AG$207)</f>
        <v>953</v>
      </c>
      <c r="AH7" s="91">
        <f>SUM(AH$8:AH$207)</f>
        <v>0</v>
      </c>
      <c r="AI7" s="91">
        <f>SUM(AI$8:AI$207)</f>
        <v>79</v>
      </c>
      <c r="AJ7" s="91">
        <f>SUM(AK7:AS7)</f>
        <v>1708</v>
      </c>
      <c r="AK7" s="91">
        <f t="shared" ref="AK7:AS7" si="2">SUM(AK$8:AK$207)</f>
        <v>647</v>
      </c>
      <c r="AL7" s="91">
        <f t="shared" si="2"/>
        <v>170</v>
      </c>
      <c r="AM7" s="91">
        <f t="shared" si="2"/>
        <v>429</v>
      </c>
      <c r="AN7" s="91">
        <f t="shared" si="2"/>
        <v>0</v>
      </c>
      <c r="AO7" s="91">
        <f t="shared" si="2"/>
        <v>0</v>
      </c>
      <c r="AP7" s="91">
        <f t="shared" si="2"/>
        <v>0</v>
      </c>
      <c r="AQ7" s="91">
        <f t="shared" si="2"/>
        <v>0</v>
      </c>
      <c r="AR7" s="91">
        <f t="shared" si="2"/>
        <v>0</v>
      </c>
      <c r="AS7" s="91">
        <f t="shared" si="2"/>
        <v>462</v>
      </c>
      <c r="AT7" s="91">
        <f>SUM(AU7:AY7)</f>
        <v>102</v>
      </c>
      <c r="AU7" s="91">
        <f>SUM(AU$8:AU$207)</f>
        <v>62</v>
      </c>
      <c r="AV7" s="91">
        <f>SUM(AV$8:AV$207)</f>
        <v>0</v>
      </c>
      <c r="AW7" s="91">
        <f>SUM(AW$8:AW$207)</f>
        <v>40</v>
      </c>
      <c r="AX7" s="91">
        <f>SUM(AX$8:AX$207)</f>
        <v>0</v>
      </c>
      <c r="AY7" s="91">
        <f>SUM(AY$8:AY$207)</f>
        <v>0</v>
      </c>
      <c r="AZ7" s="91">
        <f>SUM(BA7:BC7)</f>
        <v>181</v>
      </c>
      <c r="BA7" s="91">
        <f>SUM(BA$8:BA$207)</f>
        <v>170</v>
      </c>
      <c r="BB7" s="91">
        <f>SUM(BB$8:BB$207)</f>
        <v>0</v>
      </c>
      <c r="BC7" s="91">
        <f>SUM(BC$8:BC$207)</f>
        <v>11</v>
      </c>
    </row>
    <row r="8" spans="1:55" ht="13.5" customHeight="1">
      <c r="A8" s="98" t="s">
        <v>37</v>
      </c>
      <c r="B8" s="96" t="s">
        <v>260</v>
      </c>
      <c r="C8" s="85" t="s">
        <v>261</v>
      </c>
      <c r="D8" s="87">
        <f>SUM(E8,+H8,+K8)</f>
        <v>7756</v>
      </c>
      <c r="E8" s="87">
        <f>SUM(F8:G8)</f>
        <v>0</v>
      </c>
      <c r="F8" s="87">
        <v>0</v>
      </c>
      <c r="G8" s="87">
        <v>0</v>
      </c>
      <c r="H8" s="87">
        <f>SUM(I8:J8)</f>
        <v>0</v>
      </c>
      <c r="I8" s="87">
        <v>0</v>
      </c>
      <c r="J8" s="87">
        <v>0</v>
      </c>
      <c r="K8" s="87">
        <f>SUM(L8:M8)</f>
        <v>7756</v>
      </c>
      <c r="L8" s="87">
        <v>1203</v>
      </c>
      <c r="M8" s="87">
        <v>6553</v>
      </c>
      <c r="N8" s="87">
        <f>SUM(O8,+V8,+AC8)</f>
        <v>7756</v>
      </c>
      <c r="O8" s="87">
        <f>SUM(P8:U8)</f>
        <v>1203</v>
      </c>
      <c r="P8" s="87">
        <v>1203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6553</v>
      </c>
      <c r="W8" s="87">
        <v>6553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89</v>
      </c>
      <c r="AG8" s="87">
        <v>89</v>
      </c>
      <c r="AH8" s="87">
        <v>0</v>
      </c>
      <c r="AI8" s="87">
        <v>0</v>
      </c>
      <c r="AJ8" s="87">
        <f>SUM(AK8:AS8)</f>
        <v>89</v>
      </c>
      <c r="AK8" s="87">
        <v>0</v>
      </c>
      <c r="AL8" s="87">
        <v>0</v>
      </c>
      <c r="AM8" s="87">
        <v>89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10</v>
      </c>
      <c r="AU8" s="87">
        <v>0</v>
      </c>
      <c r="AV8" s="87">
        <v>0</v>
      </c>
      <c r="AW8" s="87">
        <v>10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37</v>
      </c>
      <c r="B9" s="96" t="s">
        <v>264</v>
      </c>
      <c r="C9" s="85" t="s">
        <v>265</v>
      </c>
      <c r="D9" s="87">
        <f>SUM(E9,+H9,+K9)</f>
        <v>15564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15564</v>
      </c>
      <c r="L9" s="87">
        <v>1589</v>
      </c>
      <c r="M9" s="87">
        <v>13975</v>
      </c>
      <c r="N9" s="87">
        <f>SUM(O9,+V9,+AC9)</f>
        <v>15564</v>
      </c>
      <c r="O9" s="87">
        <f>SUM(P9:U9)</f>
        <v>1589</v>
      </c>
      <c r="P9" s="87">
        <v>1589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13975</v>
      </c>
      <c r="W9" s="87">
        <v>13975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3</v>
      </c>
      <c r="AG9" s="87">
        <v>3</v>
      </c>
      <c r="AH9" s="87">
        <v>0</v>
      </c>
      <c r="AI9" s="87">
        <v>0</v>
      </c>
      <c r="AJ9" s="87">
        <f>SUM(AK9:AS9)</f>
        <v>137</v>
      </c>
      <c r="AK9" s="87">
        <v>137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3</v>
      </c>
      <c r="AU9" s="87">
        <v>3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37</v>
      </c>
      <c r="B10" s="96" t="s">
        <v>266</v>
      </c>
      <c r="C10" s="85" t="s">
        <v>267</v>
      </c>
      <c r="D10" s="87">
        <f>SUM(E10,+H10,+K10)</f>
        <v>14662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14662</v>
      </c>
      <c r="L10" s="87">
        <v>682</v>
      </c>
      <c r="M10" s="87">
        <v>13980</v>
      </c>
      <c r="N10" s="87">
        <f>SUM(O10,+V10,+AC10)</f>
        <v>14662</v>
      </c>
      <c r="O10" s="87">
        <f>SUM(P10:U10)</f>
        <v>682</v>
      </c>
      <c r="P10" s="87">
        <v>682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13980</v>
      </c>
      <c r="W10" s="87">
        <v>13980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78</v>
      </c>
      <c r="AG10" s="87">
        <v>78</v>
      </c>
      <c r="AH10" s="87">
        <v>0</v>
      </c>
      <c r="AI10" s="87">
        <v>0</v>
      </c>
      <c r="AJ10" s="87">
        <f>SUM(AK10:AS10)</f>
        <v>165</v>
      </c>
      <c r="AK10" s="87">
        <v>0</v>
      </c>
      <c r="AL10" s="87">
        <v>87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78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87</v>
      </c>
      <c r="BA10" s="87">
        <v>87</v>
      </c>
      <c r="BB10" s="87">
        <v>0</v>
      </c>
      <c r="BC10" s="87">
        <v>0</v>
      </c>
    </row>
    <row r="11" spans="1:55" ht="13.5" customHeight="1">
      <c r="A11" s="98" t="s">
        <v>37</v>
      </c>
      <c r="B11" s="96" t="s">
        <v>268</v>
      </c>
      <c r="C11" s="85" t="s">
        <v>269</v>
      </c>
      <c r="D11" s="87">
        <f>SUM(E11,+H11,+K11)</f>
        <v>5876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5876</v>
      </c>
      <c r="L11" s="87">
        <v>1263</v>
      </c>
      <c r="M11" s="87">
        <v>4613</v>
      </c>
      <c r="N11" s="87">
        <f>SUM(O11,+V11,+AC11)</f>
        <v>5876</v>
      </c>
      <c r="O11" s="87">
        <f>SUM(P11:U11)</f>
        <v>1263</v>
      </c>
      <c r="P11" s="87">
        <v>1263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4613</v>
      </c>
      <c r="W11" s="87">
        <v>4613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43</v>
      </c>
      <c r="AG11" s="87">
        <v>43</v>
      </c>
      <c r="AH11" s="87">
        <v>0</v>
      </c>
      <c r="AI11" s="87">
        <v>0</v>
      </c>
      <c r="AJ11" s="87">
        <f>SUM(AK11:AS11)</f>
        <v>43</v>
      </c>
      <c r="AK11" s="87">
        <v>0</v>
      </c>
      <c r="AL11" s="87">
        <v>0</v>
      </c>
      <c r="AM11" s="87">
        <v>43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37</v>
      </c>
      <c r="B12" s="96" t="s">
        <v>270</v>
      </c>
      <c r="C12" s="85" t="s">
        <v>271</v>
      </c>
      <c r="D12" s="87">
        <f>SUM(E12,+H12,+K12)</f>
        <v>3838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3838</v>
      </c>
      <c r="L12" s="87">
        <v>1281</v>
      </c>
      <c r="M12" s="87">
        <v>2557</v>
      </c>
      <c r="N12" s="87">
        <f>SUM(O12,+V12,+AC12)</f>
        <v>3838</v>
      </c>
      <c r="O12" s="87">
        <f>SUM(P12:U12)</f>
        <v>1281</v>
      </c>
      <c r="P12" s="87">
        <v>0</v>
      </c>
      <c r="Q12" s="87">
        <v>1281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2557</v>
      </c>
      <c r="W12" s="87">
        <v>2557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0</v>
      </c>
      <c r="AG12" s="87">
        <v>0</v>
      </c>
      <c r="AH12" s="87">
        <v>0</v>
      </c>
      <c r="AI12" s="87">
        <v>0</v>
      </c>
      <c r="AJ12" s="87">
        <f>SUM(AK12:AS12)</f>
        <v>0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37</v>
      </c>
      <c r="B13" s="96" t="s">
        <v>272</v>
      </c>
      <c r="C13" s="85" t="s">
        <v>273</v>
      </c>
      <c r="D13" s="87">
        <f>SUM(E13,+H13,+K13)</f>
        <v>13901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13901</v>
      </c>
      <c r="L13" s="87">
        <v>339</v>
      </c>
      <c r="M13" s="87">
        <v>13562</v>
      </c>
      <c r="N13" s="87">
        <f>SUM(O13,+V13,+AC13)</f>
        <v>13901</v>
      </c>
      <c r="O13" s="87">
        <f>SUM(P13:U13)</f>
        <v>339</v>
      </c>
      <c r="P13" s="87">
        <v>339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13562</v>
      </c>
      <c r="W13" s="87">
        <v>13562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73</v>
      </c>
      <c r="AG13" s="87">
        <v>73</v>
      </c>
      <c r="AH13" s="87">
        <v>0</v>
      </c>
      <c r="AI13" s="87">
        <v>0</v>
      </c>
      <c r="AJ13" s="87">
        <f>SUM(AK13:AS13)</f>
        <v>156</v>
      </c>
      <c r="AK13" s="87">
        <v>0</v>
      </c>
      <c r="AL13" s="87">
        <v>83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73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83</v>
      </c>
      <c r="BA13" s="87">
        <v>83</v>
      </c>
      <c r="BB13" s="87">
        <v>0</v>
      </c>
      <c r="BC13" s="87">
        <v>0</v>
      </c>
    </row>
    <row r="14" spans="1:55" ht="13.5" customHeight="1">
      <c r="A14" s="98" t="s">
        <v>37</v>
      </c>
      <c r="B14" s="96" t="s">
        <v>274</v>
      </c>
      <c r="C14" s="85" t="s">
        <v>275</v>
      </c>
      <c r="D14" s="87">
        <f>SUM(E14,+H14,+K14)</f>
        <v>2776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2776</v>
      </c>
      <c r="L14" s="87">
        <v>139</v>
      </c>
      <c r="M14" s="87">
        <v>2637</v>
      </c>
      <c r="N14" s="87">
        <f>SUM(O14,+V14,+AC14)</f>
        <v>2776</v>
      </c>
      <c r="O14" s="87">
        <f>SUM(P14:U14)</f>
        <v>139</v>
      </c>
      <c r="P14" s="87">
        <v>139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2637</v>
      </c>
      <c r="W14" s="87">
        <v>2637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12</v>
      </c>
      <c r="AG14" s="87">
        <v>12</v>
      </c>
      <c r="AH14" s="87">
        <v>0</v>
      </c>
      <c r="AI14" s="87">
        <v>0</v>
      </c>
      <c r="AJ14" s="87">
        <f>SUM(AK14:AS14)</f>
        <v>127</v>
      </c>
      <c r="AK14" s="87">
        <v>127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12</v>
      </c>
      <c r="AU14" s="87">
        <v>12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37</v>
      </c>
      <c r="B15" s="96" t="s">
        <v>276</v>
      </c>
      <c r="C15" s="85" t="s">
        <v>277</v>
      </c>
      <c r="D15" s="87">
        <f>SUM(E15,+H15,+K15)</f>
        <v>1976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1976</v>
      </c>
      <c r="L15" s="87">
        <v>207</v>
      </c>
      <c r="M15" s="87">
        <v>1769</v>
      </c>
      <c r="N15" s="87">
        <f>SUM(O15,+V15,+AC15)</f>
        <v>1976</v>
      </c>
      <c r="O15" s="87">
        <f>SUM(P15:U15)</f>
        <v>207</v>
      </c>
      <c r="P15" s="87">
        <v>207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1769</v>
      </c>
      <c r="W15" s="87">
        <v>1769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170</v>
      </c>
      <c r="AG15" s="87">
        <v>170</v>
      </c>
      <c r="AH15" s="87">
        <v>0</v>
      </c>
      <c r="AI15" s="87">
        <v>0</v>
      </c>
      <c r="AJ15" s="87">
        <f>SUM(AK15:AS15)</f>
        <v>170</v>
      </c>
      <c r="AK15" s="87">
        <v>0</v>
      </c>
      <c r="AL15" s="87">
        <v>0</v>
      </c>
      <c r="AM15" s="87">
        <v>170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17</v>
      </c>
      <c r="AU15" s="87">
        <v>0</v>
      </c>
      <c r="AV15" s="87">
        <v>0</v>
      </c>
      <c r="AW15" s="87">
        <v>17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37</v>
      </c>
      <c r="B16" s="96" t="s">
        <v>278</v>
      </c>
      <c r="C16" s="85" t="s">
        <v>279</v>
      </c>
      <c r="D16" s="87">
        <f>SUM(E16,+H16,+K16)</f>
        <v>7010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7010</v>
      </c>
      <c r="L16" s="87">
        <v>744</v>
      </c>
      <c r="M16" s="87">
        <v>6266</v>
      </c>
      <c r="N16" s="87">
        <f>SUM(O16,+V16,+AC16)</f>
        <v>7010</v>
      </c>
      <c r="O16" s="87">
        <f>SUM(P16:U16)</f>
        <v>744</v>
      </c>
      <c r="P16" s="87">
        <v>744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6266</v>
      </c>
      <c r="W16" s="87">
        <v>6266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72</v>
      </c>
      <c r="AG16" s="87">
        <v>72</v>
      </c>
      <c r="AH16" s="87">
        <v>0</v>
      </c>
      <c r="AI16" s="87">
        <v>0</v>
      </c>
      <c r="AJ16" s="87">
        <f>SUM(AK16:AS16)</f>
        <v>72</v>
      </c>
      <c r="AK16" s="87">
        <v>0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72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37</v>
      </c>
      <c r="B17" s="96" t="s">
        <v>280</v>
      </c>
      <c r="C17" s="85" t="s">
        <v>281</v>
      </c>
      <c r="D17" s="87">
        <f>SUM(E17,+H17,+K17)</f>
        <v>2129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2129</v>
      </c>
      <c r="L17" s="87">
        <v>420</v>
      </c>
      <c r="M17" s="87">
        <v>1709</v>
      </c>
      <c r="N17" s="87">
        <f>SUM(O17,+V17,+AC17)</f>
        <v>2129</v>
      </c>
      <c r="O17" s="87">
        <f>SUM(P17:U17)</f>
        <v>420</v>
      </c>
      <c r="P17" s="87">
        <v>420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1709</v>
      </c>
      <c r="W17" s="87">
        <v>1709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22</v>
      </c>
      <c r="AG17" s="87">
        <v>22</v>
      </c>
      <c r="AH17" s="87">
        <v>0</v>
      </c>
      <c r="AI17" s="87">
        <v>0</v>
      </c>
      <c r="AJ17" s="87">
        <f>SUM(AK17:AS17)</f>
        <v>22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22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37</v>
      </c>
      <c r="B18" s="96" t="s">
        <v>282</v>
      </c>
      <c r="C18" s="85" t="s">
        <v>283</v>
      </c>
      <c r="D18" s="87">
        <f>SUM(E18,+H18,+K18)</f>
        <v>1185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1185</v>
      </c>
      <c r="L18" s="87">
        <v>91</v>
      </c>
      <c r="M18" s="87">
        <v>1094</v>
      </c>
      <c r="N18" s="87">
        <f>SUM(O18,+V18,+AC18)</f>
        <v>1185</v>
      </c>
      <c r="O18" s="87">
        <f>SUM(P18:U18)</f>
        <v>91</v>
      </c>
      <c r="P18" s="87">
        <v>91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1094</v>
      </c>
      <c r="W18" s="87">
        <v>1094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12</v>
      </c>
      <c r="AG18" s="87">
        <v>12</v>
      </c>
      <c r="AH18" s="87">
        <v>0</v>
      </c>
      <c r="AI18" s="87">
        <v>0</v>
      </c>
      <c r="AJ18" s="87">
        <f>SUM(AK18:AS18)</f>
        <v>12</v>
      </c>
      <c r="AK18" s="87">
        <v>0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12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37</v>
      </c>
      <c r="B19" s="96" t="s">
        <v>284</v>
      </c>
      <c r="C19" s="85" t="s">
        <v>285</v>
      </c>
      <c r="D19" s="87">
        <f>SUM(E19,+H19,+K19)</f>
        <v>1058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1058</v>
      </c>
      <c r="L19" s="87">
        <v>13</v>
      </c>
      <c r="M19" s="87">
        <v>1045</v>
      </c>
      <c r="N19" s="87">
        <f>SUM(O19,+V19,+AC19)</f>
        <v>1058</v>
      </c>
      <c r="O19" s="87">
        <f>SUM(P19:U19)</f>
        <v>13</v>
      </c>
      <c r="P19" s="87">
        <v>13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1045</v>
      </c>
      <c r="W19" s="87">
        <v>1045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11</v>
      </c>
      <c r="AG19" s="87">
        <v>11</v>
      </c>
      <c r="AH19" s="87">
        <v>0</v>
      </c>
      <c r="AI19" s="87">
        <v>0</v>
      </c>
      <c r="AJ19" s="87">
        <f>SUM(AK19:AS19)</f>
        <v>13</v>
      </c>
      <c r="AK19" s="87">
        <v>13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11</v>
      </c>
      <c r="AU19" s="87">
        <v>11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37</v>
      </c>
      <c r="B20" s="96" t="s">
        <v>286</v>
      </c>
      <c r="C20" s="85" t="s">
        <v>287</v>
      </c>
      <c r="D20" s="87">
        <f>SUM(E20,+H20,+K20)</f>
        <v>1352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1352</v>
      </c>
      <c r="L20" s="87">
        <v>230</v>
      </c>
      <c r="M20" s="87">
        <v>1122</v>
      </c>
      <c r="N20" s="87">
        <f>SUM(O20,+V20,+AC20)</f>
        <v>1352</v>
      </c>
      <c r="O20" s="87">
        <f>SUM(P20:U20)</f>
        <v>230</v>
      </c>
      <c r="P20" s="87">
        <v>230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1122</v>
      </c>
      <c r="W20" s="87">
        <v>1122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116</v>
      </c>
      <c r="AG20" s="87">
        <v>116</v>
      </c>
      <c r="AH20" s="87">
        <v>0</v>
      </c>
      <c r="AI20" s="87">
        <v>0</v>
      </c>
      <c r="AJ20" s="87">
        <f>SUM(AK20:AS20)</f>
        <v>116</v>
      </c>
      <c r="AK20" s="87">
        <v>0</v>
      </c>
      <c r="AL20" s="87">
        <v>0</v>
      </c>
      <c r="AM20" s="87">
        <v>116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12</v>
      </c>
      <c r="AU20" s="87">
        <v>0</v>
      </c>
      <c r="AV20" s="87">
        <v>0</v>
      </c>
      <c r="AW20" s="87">
        <v>12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37</v>
      </c>
      <c r="B21" s="96" t="s">
        <v>288</v>
      </c>
      <c r="C21" s="85" t="s">
        <v>289</v>
      </c>
      <c r="D21" s="87">
        <f>SUM(E21,+H21,+K21)</f>
        <v>130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130</v>
      </c>
      <c r="L21" s="87">
        <v>61</v>
      </c>
      <c r="M21" s="87">
        <v>69</v>
      </c>
      <c r="N21" s="87">
        <f>SUM(O21,+V21,+AC21)</f>
        <v>130</v>
      </c>
      <c r="O21" s="87">
        <f>SUM(P21:U21)</f>
        <v>61</v>
      </c>
      <c r="P21" s="87">
        <v>61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69</v>
      </c>
      <c r="W21" s="87">
        <v>69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11</v>
      </c>
      <c r="AG21" s="87">
        <v>11</v>
      </c>
      <c r="AH21" s="87">
        <v>0</v>
      </c>
      <c r="AI21" s="87">
        <v>0</v>
      </c>
      <c r="AJ21" s="87">
        <f>SUM(AK21:AS21)</f>
        <v>11</v>
      </c>
      <c r="AK21" s="87">
        <v>0</v>
      </c>
      <c r="AL21" s="87">
        <v>0</v>
      </c>
      <c r="AM21" s="87">
        <v>11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1</v>
      </c>
      <c r="AU21" s="87">
        <v>0</v>
      </c>
      <c r="AV21" s="87">
        <v>0</v>
      </c>
      <c r="AW21" s="87">
        <v>1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37</v>
      </c>
      <c r="B22" s="96" t="s">
        <v>290</v>
      </c>
      <c r="C22" s="85" t="s">
        <v>291</v>
      </c>
      <c r="D22" s="87">
        <f>SUM(E22,+H22,+K22)</f>
        <v>6467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6467</v>
      </c>
      <c r="L22" s="87">
        <v>99</v>
      </c>
      <c r="M22" s="87">
        <v>6368</v>
      </c>
      <c r="N22" s="87">
        <f>SUM(O22,+V22,+AC22)</f>
        <v>6467</v>
      </c>
      <c r="O22" s="87">
        <f>SUM(P22:U22)</f>
        <v>99</v>
      </c>
      <c r="P22" s="87">
        <v>99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6368</v>
      </c>
      <c r="W22" s="87">
        <v>6368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29</v>
      </c>
      <c r="AG22" s="87">
        <v>29</v>
      </c>
      <c r="AH22" s="87">
        <v>0</v>
      </c>
      <c r="AI22" s="87">
        <v>0</v>
      </c>
      <c r="AJ22" s="87">
        <f>SUM(AK22:AS22)</f>
        <v>296</v>
      </c>
      <c r="AK22" s="87">
        <v>296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29</v>
      </c>
      <c r="AU22" s="87">
        <v>29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37</v>
      </c>
      <c r="B23" s="96" t="s">
        <v>292</v>
      </c>
      <c r="C23" s="85" t="s">
        <v>293</v>
      </c>
      <c r="D23" s="87">
        <f>SUM(E23,+H23,+K23)</f>
        <v>1612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1612</v>
      </c>
      <c r="L23" s="87">
        <v>89</v>
      </c>
      <c r="M23" s="87">
        <v>1523</v>
      </c>
      <c r="N23" s="87">
        <f>SUM(O23,+V23,+AC23)</f>
        <v>1613</v>
      </c>
      <c r="O23" s="87">
        <f>SUM(P23:U23)</f>
        <v>89</v>
      </c>
      <c r="P23" s="87">
        <v>89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1523</v>
      </c>
      <c r="W23" s="87">
        <v>1523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1</v>
      </c>
      <c r="AD23" s="87">
        <v>1</v>
      </c>
      <c r="AE23" s="87">
        <v>0</v>
      </c>
      <c r="AF23" s="87">
        <f>SUM(AG23:AI23)</f>
        <v>7</v>
      </c>
      <c r="AG23" s="87">
        <v>7</v>
      </c>
      <c r="AH23" s="87">
        <v>0</v>
      </c>
      <c r="AI23" s="87">
        <v>0</v>
      </c>
      <c r="AJ23" s="87">
        <f>SUM(AK23:AS23)</f>
        <v>74</v>
      </c>
      <c r="AK23" s="87">
        <v>74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7</v>
      </c>
      <c r="AU23" s="87">
        <v>7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37</v>
      </c>
      <c r="B24" s="96" t="s">
        <v>294</v>
      </c>
      <c r="C24" s="85" t="s">
        <v>295</v>
      </c>
      <c r="D24" s="87">
        <f>SUM(E24,+H24,+K24)</f>
        <v>1192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1192</v>
      </c>
      <c r="L24" s="87">
        <v>373</v>
      </c>
      <c r="M24" s="87">
        <v>819</v>
      </c>
      <c r="N24" s="87">
        <f>SUM(O24,+V24,+AC24)</f>
        <v>1192</v>
      </c>
      <c r="O24" s="87">
        <f>SUM(P24:U24)</f>
        <v>373</v>
      </c>
      <c r="P24" s="87">
        <v>0</v>
      </c>
      <c r="Q24" s="87">
        <v>0</v>
      </c>
      <c r="R24" s="87">
        <v>373</v>
      </c>
      <c r="S24" s="87">
        <v>0</v>
      </c>
      <c r="T24" s="87">
        <v>0</v>
      </c>
      <c r="U24" s="87">
        <v>0</v>
      </c>
      <c r="V24" s="87">
        <f>SUM(W24:AB24)</f>
        <v>819</v>
      </c>
      <c r="W24" s="87">
        <v>0</v>
      </c>
      <c r="X24" s="87">
        <v>0</v>
      </c>
      <c r="Y24" s="87">
        <v>819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79</v>
      </c>
      <c r="AG24" s="87">
        <v>0</v>
      </c>
      <c r="AH24" s="87">
        <v>0</v>
      </c>
      <c r="AI24" s="87">
        <v>79</v>
      </c>
      <c r="AJ24" s="87">
        <f>SUM(AK24:AS24)</f>
        <v>0</v>
      </c>
      <c r="AK24" s="87">
        <v>0</v>
      </c>
      <c r="AL24" s="87">
        <v>0</v>
      </c>
      <c r="AM24" s="87">
        <v>0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11</v>
      </c>
      <c r="BA24" s="87">
        <v>0</v>
      </c>
      <c r="BB24" s="87">
        <v>0</v>
      </c>
      <c r="BC24" s="87">
        <v>11</v>
      </c>
    </row>
    <row r="25" spans="1:55" ht="13.5" customHeight="1">
      <c r="A25" s="98" t="s">
        <v>37</v>
      </c>
      <c r="B25" s="96" t="s">
        <v>296</v>
      </c>
      <c r="C25" s="85" t="s">
        <v>297</v>
      </c>
      <c r="D25" s="87">
        <f>SUM(E25,+H25,+K25)</f>
        <v>468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468</v>
      </c>
      <c r="L25" s="87">
        <v>66</v>
      </c>
      <c r="M25" s="87">
        <v>402</v>
      </c>
      <c r="N25" s="87">
        <f>SUM(O25,+V25,+AC25)</f>
        <v>468</v>
      </c>
      <c r="O25" s="87">
        <f>SUM(P25:U25)</f>
        <v>66</v>
      </c>
      <c r="P25" s="87">
        <v>0</v>
      </c>
      <c r="Q25" s="87">
        <v>0</v>
      </c>
      <c r="R25" s="87">
        <v>0</v>
      </c>
      <c r="S25" s="87">
        <v>66</v>
      </c>
      <c r="T25" s="87">
        <v>0</v>
      </c>
      <c r="U25" s="87">
        <v>0</v>
      </c>
      <c r="V25" s="87">
        <f>SUM(W25:AB25)</f>
        <v>402</v>
      </c>
      <c r="W25" s="87">
        <v>0</v>
      </c>
      <c r="X25" s="87">
        <v>0</v>
      </c>
      <c r="Y25" s="87">
        <v>0</v>
      </c>
      <c r="Z25" s="87">
        <v>402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0</v>
      </c>
      <c r="AG25" s="87">
        <v>0</v>
      </c>
      <c r="AH25" s="87">
        <v>0</v>
      </c>
      <c r="AI25" s="87">
        <v>0</v>
      </c>
      <c r="AJ25" s="87">
        <f>SUM(AK25:AS25)</f>
        <v>0</v>
      </c>
      <c r="AK25" s="87">
        <v>0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37</v>
      </c>
      <c r="B26" s="96" t="s">
        <v>298</v>
      </c>
      <c r="C26" s="85" t="s">
        <v>299</v>
      </c>
      <c r="D26" s="87">
        <f>SUM(E26,+H26,+K26)</f>
        <v>3451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3451</v>
      </c>
      <c r="L26" s="87">
        <v>988</v>
      </c>
      <c r="M26" s="87">
        <v>2463</v>
      </c>
      <c r="N26" s="87">
        <f>SUM(O26,+V26,+AC26)</f>
        <v>3451</v>
      </c>
      <c r="O26" s="87">
        <f>SUM(P26:U26)</f>
        <v>988</v>
      </c>
      <c r="P26" s="87">
        <v>988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2463</v>
      </c>
      <c r="W26" s="87">
        <v>2463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205</v>
      </c>
      <c r="AG26" s="87">
        <v>205</v>
      </c>
      <c r="AH26" s="87">
        <v>0</v>
      </c>
      <c r="AI26" s="87">
        <v>0</v>
      </c>
      <c r="AJ26" s="87">
        <f>SUM(AK26:AS26)</f>
        <v>205</v>
      </c>
      <c r="AK26" s="87">
        <v>0</v>
      </c>
      <c r="AL26" s="87">
        <v>0</v>
      </c>
      <c r="AM26" s="87">
        <v>0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205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/>
      <c r="B27" s="96"/>
      <c r="C27" s="85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</row>
    <row r="28" spans="1:55" ht="13.5" customHeight="1">
      <c r="A28" s="98"/>
      <c r="B28" s="96"/>
      <c r="C28" s="85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</row>
    <row r="29" spans="1:55" ht="13.5" customHeight="1">
      <c r="A29" s="98"/>
      <c r="B29" s="96"/>
      <c r="C29" s="85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</row>
    <row r="30" spans="1:55" ht="13.5" customHeight="1">
      <c r="A30" s="98"/>
      <c r="B30" s="96"/>
      <c r="C30" s="85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</row>
    <row r="31" spans="1:55" ht="13.5" customHeight="1">
      <c r="A31" s="98"/>
      <c r="B31" s="96"/>
      <c r="C31" s="85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</row>
    <row r="32" spans="1:55" ht="13.5" customHeight="1">
      <c r="A32" s="98"/>
      <c r="B32" s="96"/>
      <c r="C32" s="85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</row>
    <row r="33" spans="1:55" ht="13.5" customHeight="1">
      <c r="A33" s="98"/>
      <c r="B33" s="96"/>
      <c r="C33" s="85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</row>
    <row r="34" spans="1:55" ht="13.5" customHeight="1">
      <c r="A34" s="98"/>
      <c r="B34" s="96"/>
      <c r="C34" s="85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</row>
    <row r="35" spans="1:55" ht="13.5" customHeight="1">
      <c r="A35" s="98"/>
      <c r="B35" s="96"/>
      <c r="C35" s="85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</row>
    <row r="36" spans="1:55" ht="13.5" customHeight="1">
      <c r="A36" s="98"/>
      <c r="B36" s="96"/>
      <c r="C36" s="85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</row>
    <row r="37" spans="1:55" ht="13.5" customHeight="1">
      <c r="A37" s="98"/>
      <c r="B37" s="96"/>
      <c r="C37" s="8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26">
    <sortCondition ref="A8:A26"/>
    <sortCondition ref="B8:B26"/>
    <sortCondition ref="C8:C26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25" man="1"/>
    <brk id="31" min="1" max="25" man="1"/>
    <brk id="45" min="1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17000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17201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17202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17203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17204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17205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17206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17207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17209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17210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17211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17212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17324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17361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17365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17384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17386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17407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17461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17463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>
        <f>+水洗化人口等!B27</f>
        <v>0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>
        <f>+水洗化人口等!B28</f>
        <v>0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>
        <f>+水洗化人口等!B29</f>
        <v>0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>
        <f>+水洗化人口等!B30</f>
        <v>0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>
        <f>+水洗化人口等!B31</f>
        <v>0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>
        <f>+水洗化人口等!B32</f>
        <v>0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>
        <f>+水洗化人口等!B33</f>
        <v>0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>
        <f>+水洗化人口等!B34</f>
        <v>0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>
        <f>+水洗化人口等!B35</f>
        <v>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>
        <f>+水洗化人口等!B36</f>
        <v>0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>
        <f>+水洗化人口等!B37</f>
        <v>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51FB9B-93ED-4348-83FD-EAA79F525CF5}"/>
</file>

<file path=customXml/itemProps2.xml><?xml version="1.0" encoding="utf-8"?>
<ds:datastoreItem xmlns:ds="http://schemas.openxmlformats.org/officeDocument/2006/customXml" ds:itemID="{B2EBD7D3-90D6-4AEA-B678-E018A7056573}"/>
</file>

<file path=customXml/itemProps3.xml><?xml version="1.0" encoding="utf-8"?>
<ds:datastoreItem xmlns:ds="http://schemas.openxmlformats.org/officeDocument/2006/customXml" ds:itemID="{7894FCDC-1B66-4E81-A93F-D398FC7501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2026-01-22T09:42:53Z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