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05秋田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水洗化人口等!$A$6:$AD$31</definedName>
    <definedName name="_xlnm.Print_Area" localSheetId="2">し尿集計結果!$A$1:$M$37</definedName>
    <definedName name="_xlnm.Print_Area" localSheetId="1">し尿処理状況!$2:$32</definedName>
    <definedName name="_xlnm.Print_Area" localSheetId="0">水洗化人口等!$2:$32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C8" i="2"/>
  <c r="N8" i="2" s="1"/>
  <c r="AC9" i="2"/>
  <c r="AC10" i="2"/>
  <c r="AC11" i="2"/>
  <c r="AC12" i="2"/>
  <c r="AC13" i="2"/>
  <c r="AC14" i="2"/>
  <c r="N14" i="2" s="1"/>
  <c r="AC15" i="2"/>
  <c r="AC16" i="2"/>
  <c r="AC17" i="2"/>
  <c r="AC18" i="2"/>
  <c r="AC19" i="2"/>
  <c r="AC20" i="2"/>
  <c r="N20" i="2" s="1"/>
  <c r="AC21" i="2"/>
  <c r="AC22" i="2"/>
  <c r="AC23" i="2"/>
  <c r="AC24" i="2"/>
  <c r="AC25" i="2"/>
  <c r="AC26" i="2"/>
  <c r="N26" i="2" s="1"/>
  <c r="AC27" i="2"/>
  <c r="AC28" i="2"/>
  <c r="AC29" i="2"/>
  <c r="AC30" i="2"/>
  <c r="AC31" i="2"/>
  <c r="AC32" i="2"/>
  <c r="N32" i="2" s="1"/>
  <c r="V8" i="2"/>
  <c r="V9" i="2"/>
  <c r="V10" i="2"/>
  <c r="V11" i="2"/>
  <c r="V12" i="2"/>
  <c r="V13" i="2"/>
  <c r="N13" i="2" s="1"/>
  <c r="V14" i="2"/>
  <c r="V15" i="2"/>
  <c r="V16" i="2"/>
  <c r="V17" i="2"/>
  <c r="V18" i="2"/>
  <c r="V19" i="2"/>
  <c r="N19" i="2" s="1"/>
  <c r="V20" i="2"/>
  <c r="V21" i="2"/>
  <c r="V22" i="2"/>
  <c r="V23" i="2"/>
  <c r="V24" i="2"/>
  <c r="V25" i="2"/>
  <c r="N25" i="2" s="1"/>
  <c r="V26" i="2"/>
  <c r="V27" i="2"/>
  <c r="V28" i="2"/>
  <c r="V29" i="2"/>
  <c r="V30" i="2"/>
  <c r="V31" i="2"/>
  <c r="N31" i="2" s="1"/>
  <c r="V32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N9" i="2"/>
  <c r="N10" i="2"/>
  <c r="N11" i="2"/>
  <c r="N15" i="2"/>
  <c r="N16" i="2"/>
  <c r="N17" i="2"/>
  <c r="N21" i="2"/>
  <c r="N22" i="2"/>
  <c r="N23" i="2"/>
  <c r="N27" i="2"/>
  <c r="N28" i="2"/>
  <c r="N29" i="2"/>
  <c r="K8" i="2"/>
  <c r="K9" i="2"/>
  <c r="K10" i="2"/>
  <c r="D10" i="2" s="1"/>
  <c r="K11" i="2"/>
  <c r="K12" i="2"/>
  <c r="K13" i="2"/>
  <c r="K14" i="2"/>
  <c r="K15" i="2"/>
  <c r="K16" i="2"/>
  <c r="D16" i="2" s="1"/>
  <c r="K17" i="2"/>
  <c r="K18" i="2"/>
  <c r="K19" i="2"/>
  <c r="K20" i="2"/>
  <c r="K21" i="2"/>
  <c r="K22" i="2"/>
  <c r="D22" i="2" s="1"/>
  <c r="K23" i="2"/>
  <c r="K24" i="2"/>
  <c r="K25" i="2"/>
  <c r="K26" i="2"/>
  <c r="K27" i="2"/>
  <c r="K28" i="2"/>
  <c r="D28" i="2" s="1"/>
  <c r="K29" i="2"/>
  <c r="K30" i="2"/>
  <c r="K31" i="2"/>
  <c r="K32" i="2"/>
  <c r="H8" i="2"/>
  <c r="H9" i="2"/>
  <c r="D9" i="2" s="1"/>
  <c r="H10" i="2"/>
  <c r="H11" i="2"/>
  <c r="H12" i="2"/>
  <c r="H13" i="2"/>
  <c r="H14" i="2"/>
  <c r="H15" i="2"/>
  <c r="D15" i="2" s="1"/>
  <c r="H16" i="2"/>
  <c r="H17" i="2"/>
  <c r="H18" i="2"/>
  <c r="H19" i="2"/>
  <c r="H20" i="2"/>
  <c r="H21" i="2"/>
  <c r="D21" i="2" s="1"/>
  <c r="H22" i="2"/>
  <c r="H23" i="2"/>
  <c r="H24" i="2"/>
  <c r="H25" i="2"/>
  <c r="H26" i="2"/>
  <c r="H27" i="2"/>
  <c r="D27" i="2" s="1"/>
  <c r="H28" i="2"/>
  <c r="H29" i="2"/>
  <c r="H30" i="2"/>
  <c r="H31" i="2"/>
  <c r="H32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D11" i="2"/>
  <c r="D12" i="2"/>
  <c r="D13" i="2"/>
  <c r="D17" i="2"/>
  <c r="D18" i="2"/>
  <c r="D19" i="2"/>
  <c r="D23" i="2"/>
  <c r="D24" i="2"/>
  <c r="D25" i="2"/>
  <c r="D29" i="2"/>
  <c r="D30" i="2"/>
  <c r="D31" i="2"/>
  <c r="T12" i="1"/>
  <c r="T30" i="1"/>
  <c r="P8" i="1"/>
  <c r="I8" i="1" s="1"/>
  <c r="D8" i="1" s="1"/>
  <c r="P9" i="1"/>
  <c r="I9" i="1" s="1"/>
  <c r="P10" i="1"/>
  <c r="I10" i="1" s="1"/>
  <c r="D10" i="1" s="1"/>
  <c r="P11" i="1"/>
  <c r="I11" i="1" s="1"/>
  <c r="P12" i="1"/>
  <c r="P13" i="1"/>
  <c r="P14" i="1"/>
  <c r="I14" i="1" s="1"/>
  <c r="D14" i="1" s="1"/>
  <c r="P15" i="1"/>
  <c r="I15" i="1" s="1"/>
  <c r="D15" i="1" s="1"/>
  <c r="P16" i="1"/>
  <c r="I16" i="1" s="1"/>
  <c r="D16" i="1" s="1"/>
  <c r="P17" i="1"/>
  <c r="I17" i="1" s="1"/>
  <c r="P18" i="1"/>
  <c r="P19" i="1"/>
  <c r="P20" i="1"/>
  <c r="I20" i="1" s="1"/>
  <c r="D20" i="1" s="1"/>
  <c r="P21" i="1"/>
  <c r="I21" i="1" s="1"/>
  <c r="D21" i="1" s="1"/>
  <c r="P22" i="1"/>
  <c r="I22" i="1" s="1"/>
  <c r="D22" i="1" s="1"/>
  <c r="P23" i="1"/>
  <c r="I23" i="1" s="1"/>
  <c r="P24" i="1"/>
  <c r="P25" i="1"/>
  <c r="P26" i="1"/>
  <c r="I26" i="1" s="1"/>
  <c r="D26" i="1" s="1"/>
  <c r="P27" i="1"/>
  <c r="I27" i="1" s="1"/>
  <c r="P28" i="1"/>
  <c r="I28" i="1" s="1"/>
  <c r="D28" i="1" s="1"/>
  <c r="P29" i="1"/>
  <c r="I29" i="1" s="1"/>
  <c r="P30" i="1"/>
  <c r="P31" i="1"/>
  <c r="P32" i="1"/>
  <c r="I32" i="1" s="1"/>
  <c r="D32" i="1" s="1"/>
  <c r="L20" i="1"/>
  <c r="J8" i="1"/>
  <c r="J13" i="1"/>
  <c r="J14" i="1"/>
  <c r="J26" i="1"/>
  <c r="J31" i="1"/>
  <c r="J32" i="1"/>
  <c r="I12" i="1"/>
  <c r="D12" i="1" s="1"/>
  <c r="I13" i="1"/>
  <c r="D13" i="1" s="1"/>
  <c r="I18" i="1"/>
  <c r="D18" i="1" s="1"/>
  <c r="I19" i="1"/>
  <c r="D19" i="1" s="1"/>
  <c r="I24" i="1"/>
  <c r="D24" i="1" s="1"/>
  <c r="I25" i="1"/>
  <c r="D25" i="1" s="1"/>
  <c r="J25" i="1" s="1"/>
  <c r="I30" i="1"/>
  <c r="D30" i="1" s="1"/>
  <c r="I31" i="1"/>
  <c r="D31" i="1" s="1"/>
  <c r="F12" i="1"/>
  <c r="F18" i="1"/>
  <c r="F30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D9" i="1"/>
  <c r="D27" i="1"/>
  <c r="T28" i="1" l="1"/>
  <c r="L28" i="1"/>
  <c r="J28" i="1"/>
  <c r="F28" i="1"/>
  <c r="N28" i="1"/>
  <c r="F22" i="1"/>
  <c r="T22" i="1"/>
  <c r="L22" i="1"/>
  <c r="J22" i="1"/>
  <c r="N22" i="1"/>
  <c r="J16" i="1"/>
  <c r="F16" i="1"/>
  <c r="T16" i="1"/>
  <c r="L16" i="1"/>
  <c r="N16" i="1"/>
  <c r="T10" i="1"/>
  <c r="F10" i="1"/>
  <c r="L10" i="1"/>
  <c r="J10" i="1"/>
  <c r="N10" i="1"/>
  <c r="F21" i="1"/>
  <c r="T21" i="1"/>
  <c r="J21" i="1"/>
  <c r="N21" i="1"/>
  <c r="L21" i="1"/>
  <c r="T15" i="1"/>
  <c r="F15" i="1"/>
  <c r="J15" i="1"/>
  <c r="N15" i="1"/>
  <c r="L15" i="1"/>
  <c r="T27" i="1"/>
  <c r="J27" i="1"/>
  <c r="F27" i="1"/>
  <c r="F9" i="1"/>
  <c r="J9" i="1"/>
  <c r="T9" i="1"/>
  <c r="N24" i="1"/>
  <c r="L24" i="1"/>
  <c r="J24" i="1"/>
  <c r="N30" i="2"/>
  <c r="N24" i="2"/>
  <c r="N12" i="2"/>
  <c r="N19" i="1"/>
  <c r="L19" i="1"/>
  <c r="T19" i="1"/>
  <c r="F19" i="1"/>
  <c r="T32" i="1"/>
  <c r="F32" i="1"/>
  <c r="N32" i="1"/>
  <c r="N26" i="1"/>
  <c r="T26" i="1"/>
  <c r="F26" i="1"/>
  <c r="N20" i="1"/>
  <c r="T20" i="1"/>
  <c r="F20" i="1"/>
  <c r="F14" i="1"/>
  <c r="T14" i="1"/>
  <c r="N14" i="1"/>
  <c r="T8" i="1"/>
  <c r="N8" i="1"/>
  <c r="F8" i="1"/>
  <c r="D32" i="2"/>
  <c r="D26" i="2"/>
  <c r="D20" i="2"/>
  <c r="D14" i="2"/>
  <c r="D8" i="2"/>
  <c r="J18" i="1"/>
  <c r="L18" i="1"/>
  <c r="N18" i="1"/>
  <c r="L32" i="1"/>
  <c r="L14" i="1"/>
  <c r="F24" i="1"/>
  <c r="N31" i="1"/>
  <c r="L31" i="1"/>
  <c r="T31" i="1"/>
  <c r="F31" i="1"/>
  <c r="L13" i="1"/>
  <c r="T13" i="1"/>
  <c r="F13" i="1"/>
  <c r="N13" i="1"/>
  <c r="J20" i="1"/>
  <c r="L27" i="1"/>
  <c r="L9" i="1"/>
  <c r="T24" i="1"/>
  <c r="J30" i="1"/>
  <c r="N30" i="1"/>
  <c r="L30" i="1"/>
  <c r="N12" i="1"/>
  <c r="L12" i="1"/>
  <c r="J12" i="1"/>
  <c r="J19" i="1"/>
  <c r="L26" i="1"/>
  <c r="L8" i="1"/>
  <c r="D29" i="1"/>
  <c r="D23" i="1"/>
  <c r="D17" i="1"/>
  <c r="D11" i="1"/>
  <c r="T18" i="1"/>
  <c r="L25" i="1"/>
  <c r="T25" i="1"/>
  <c r="F25" i="1"/>
  <c r="N25" i="1"/>
  <c r="N27" i="1"/>
  <c r="N9" i="1"/>
  <c r="N18" i="2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T29" i="1" l="1"/>
  <c r="N29" i="1"/>
  <c r="L29" i="1"/>
  <c r="J29" i="1"/>
  <c r="F29" i="1"/>
  <c r="T17" i="1"/>
  <c r="N17" i="1"/>
  <c r="L17" i="1"/>
  <c r="J17" i="1"/>
  <c r="F17" i="1"/>
  <c r="L23" i="1"/>
  <c r="J23" i="1"/>
  <c r="N23" i="1"/>
  <c r="T23" i="1"/>
  <c r="F23" i="1"/>
  <c r="J11" i="1"/>
  <c r="T11" i="1"/>
  <c r="N11" i="1"/>
  <c r="L11" i="1"/>
  <c r="F11" i="1"/>
  <c r="O7" i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E7" i="2"/>
  <c r="AZ7" i="2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<sst xmlns="http://schemas.openxmlformats.org/spreadsheetml/2006/main" count="719" uniqueCount="312">
  <si>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</si>
  <si>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</si>
  <si>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</si>
  <si>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</si>
  <si>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</si>
  <si>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</si>
  <si>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</si>
  <si>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</si>
  <si>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</si>
  <si>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</si>
  <si>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</si>
  <si>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</si>
  <si>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</si>
  <si>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</si>
  <si>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</si>
  <si>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</si>
  <si>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</si>
  <si>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</si>
  <si>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</si>
  <si>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</si>
  <si>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</si>
  <si>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</si>
  <si>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</si>
  <si>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</si>
  <si>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</si>
  <si>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</si>
  <si>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</si>
  <si>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</si>
  <si>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</si>
  <si>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</si>
  <si>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</si>
  <si>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</si>
  <si>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</si>
  <si>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</si>
  <si>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</si>
  <si>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</si>
  <si>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</si>
  <si>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</si>
  <si>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</si>
  <si>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</si>
  <si>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</si>
  <si>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</si>
  <si>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</si>
  <si>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</si>
  <si>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</si>
  <si>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</si>
  <si>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</si>
  <si>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</si>
  <si>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</si>
  <si>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</si>
  <si>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</si>
  <si>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</si>
  <si>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</si>
  <si>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</si>
  <si>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</si>
  <si>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</si>
  <si>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</si>
  <si>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</si>
  <si>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</si>
  <si>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</si>
  <si>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</si>
  <si>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</si>
  <si>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</si>
  <si>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</si>
  <si>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</si>
  <si>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</si>
  <si>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</si>
  <si>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</si>
  <si>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</si>
  <si>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</si>
  <si>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</si>
  <si>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</si>
  <si>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</si>
  <si>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</si>
  <si>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</si>
  <si>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</si>
  <si>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</si>
  <si>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</si>
  <si>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</si>
  <si>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</si>
  <si>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</si>
  <si>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</si>
  <si>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</si>
  <si>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</si>
  <si>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</si>
  <si>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</si>
  <si>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</si>
  <si>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</si>
  <si>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</si>
  <si>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</si>
  <si>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</si>
  <si>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</si>
  <si>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</si>
  <si>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</si>
  <si>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</si>
  <si>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</si>
  <si>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</si>
  <si>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</si>
  <si>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</si>
  <si>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</si>
  <si>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</si>
  <si>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</si>
  <si>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</si>
  <si>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</si>
  <si>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</si>
  <si>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</si>
  <si>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</si>
  <si>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</si>
  <si>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</si>
  <si>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</si>
  <si>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</si>
  <si>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</si>
  <si>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</si>
  <si>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</si>
  <si>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</si>
  <si>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</si>
  <si>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</si>
  <si>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</si>
  <si>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</si>
  <si>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</si>
  <si>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</si>
  <si>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</si>
  <si>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</si>
  <si>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</si>
  <si>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</si>
  <si>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</si>
  <si>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</si>
  <si>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</si>
  <si>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</si>
  <si>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</si>
  <si>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</si>
  <si>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</si>
  <si>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</si>
  <si>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</si>
  <si>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</si>
  <si>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</si>
  <si>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</si>
  <si>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</si>
  <si>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</si>
  <si>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</si>
  <si>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</si>
  <si>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</si>
  <si>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</si>
  <si>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</si>
  <si>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</si>
  <si>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</si>
  <si>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</si>
  <si>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</si>
  <si>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</si>
  <si>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</si>
  <si>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</si>
  <si>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</si>
  <si>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</si>
  <si>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</si>
  <si>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</si>
  <si>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</si>
  <si>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</si>
  <si>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</si>
  <si>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</si>
  <si>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</si>
  <si>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</si>
  <si>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</si>
  <si>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</si>
  <si>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</si>
  <si>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</si>
  <si>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</si>
  <si>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</si>
  <si>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</si>
  <si>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</si>
  <si>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</si>
  <si>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</si>
  <si>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</si>
  <si>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</si>
  <si>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</si>
  <si>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</si>
  <si>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</si>
  <si>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</si>
  <si>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</si>
  <si>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</si>
  <si>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</si>
  <si>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</si>
  <si>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</si>
  <si>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</si>
  <si>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</si>
  <si>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</si>
  <si>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</si>
  <si>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</si>
  <si>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</si>
  <si>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</si>
  <si>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</si>
  <si>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</si>
  <si>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</si>
  <si>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</si>
  <si>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</si>
  <si>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</si>
  <si>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</si>
  <si>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</si>
  <si>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</si>
  <si>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</si>
  <si>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</si>
  <si>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</si>
  <si>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</si>
  <si>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</si>
  <si>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</si>
  <si>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</si>
  <si>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</si>
  <si>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</si>
  <si>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</si>
  <si>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</si>
  <si>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</si>
  <si>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</si>
  <si>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</si>
  <si>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</si>
  <si>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</si>
  <si>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</si>
  <si>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</si>
  <si>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</si>
  <si>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</si>
  <si>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</si>
  <si>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</si>
  <si>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</si>
  <si>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</si>
  <si>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</si>
  <si>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</si>
  <si>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</si>
  <si>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</si>
  <si>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</si>
  <si>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</si>
  <si>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</si>
  <si>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</si>
  <si>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</si>
  <si>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</si>
  <si>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</si>
  <si>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</si>
  <si>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</si>
  <si>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</si>
  <si>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</si>
  <si>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</si>
  <si>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</si>
  <si>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</si>
  <si>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</si>
  <si>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</si>
  <si>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</si>
  <si>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</si>
  <si>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</si>
  <si>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</si>
  <si>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</si>
  <si>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</si>
  <si>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</si>
  <si>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</si>
  <si>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</si>
  <si>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</si>
  <si>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</si>
  <si>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</si>
  <si>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</si>
  <si>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</si>
  <si>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</si>
  <si>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05000</t>
  </si>
  <si>
    <t>水洗化人口等（令和6年度実績）</t>
    <phoneticPr fontId="3"/>
  </si>
  <si>
    <t>し尿処理の状況（令和6年度実績）</t>
    <phoneticPr fontId="3"/>
  </si>
  <si>
    <t>05201</t>
  </si>
  <si>
    <t>秋田市</t>
  </si>
  <si>
    <t/>
  </si>
  <si>
    <t>○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</si>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</sst>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49</v>
      </c>
      <c r="B7" s="108" t="s">
        <v>257</v>
      </c>
      <c r="C7" s="92" t="s">
        <v>198</v>
      </c>
      <c r="D7" s="93">
        <f>+SUM(E7,+I7)</f>
        <v>909716</v>
      </c>
      <c r="E7" s="93">
        <f>+SUM(G7+H7)</f>
        <v>140646</v>
      </c>
      <c r="F7" s="94">
        <f>IF(D7&gt;0,E7/D7*100,"-")</f>
        <v>15.460429408738552</v>
      </c>
      <c r="G7" s="93">
        <f>SUM(G$8:G$207)</f>
        <v>140646</v>
      </c>
      <c r="H7" s="93">
        <f>SUM(H$8:H$207)</f>
        <v>0</v>
      </c>
      <c r="I7" s="93">
        <f>+SUM(K7,+M7,O7+P7)</f>
        <v>769070</v>
      </c>
      <c r="J7" s="94">
        <f>IF(D7&gt;0,I7/D7*100,"-")</f>
        <v>84.539570591261452</v>
      </c>
      <c r="K7" s="93">
        <f>SUM(K$8:K$207)</f>
        <v>552090</v>
      </c>
      <c r="L7" s="94">
        <f>IF(D7&gt;0,K7/D7*100,"-")</f>
        <v>60.688170813748464</v>
      </c>
      <c r="M7" s="93">
        <f>SUM(M$8:M$207)</f>
        <v>0</v>
      </c>
      <c r="N7" s="94">
        <f>IF(D7&gt;0,M7/D7*100,"-")</f>
        <v>0</v>
      </c>
      <c r="O7" s="91">
        <f>SUM(O$8:O$207)</f>
        <v>55372</v>
      </c>
      <c r="P7" s="93">
        <f>SUM(Q7:S7)</f>
        <v>161608</v>
      </c>
      <c r="Q7" s="93">
        <f>SUM(Q$8:Q$207)</f>
        <v>28852</v>
      </c>
      <c r="R7" s="93">
        <f>SUM(R$8:R$207)</f>
        <v>127386</v>
      </c>
      <c r="S7" s="93">
        <f>SUM(S$8:S$207)</f>
        <v>5370</v>
      </c>
      <c r="T7" s="94">
        <f>IF(D7&gt;0,P7/D7*100,"-")</f>
        <v>17.764665016334767</v>
      </c>
      <c r="U7" s="93">
        <f>SUM(U$8:U$207)</f>
        <v>5708</v>
      </c>
      <c r="V7" s="95">
        <f t="shared" ref="V7:AC7" si="0">COUNTIF(V$8:V$207,"○")</f>
        <v>18</v>
      </c>
      <c r="W7" s="95">
        <f t="shared" si="0"/>
        <v>0</v>
      </c>
      <c r="X7" s="95">
        <f t="shared" si="0"/>
        <v>0</v>
      </c>
      <c r="Y7" s="95">
        <f t="shared" si="0"/>
        <v>7</v>
      </c>
      <c r="Z7" s="95">
        <f t="shared" si="0"/>
        <v>18</v>
      </c>
      <c r="AA7" s="95">
        <f t="shared" si="0"/>
        <v>0</v>
      </c>
      <c r="AB7" s="95">
        <f t="shared" si="0"/>
        <v>0</v>
      </c>
      <c r="AC7" s="95">
        <f t="shared" si="0"/>
        <v>7</v>
      </c>
    </row>
    <row r="8" spans="1:31" ht="13.5" customHeight="1">
      <c r="A8" s="85" t="s">
        <v>49</v>
      </c>
      <c r="B8" s="86" t="s">
        <v>260</v>
      </c>
      <c r="C8" s="85" t="s">
        <v>261</v>
      </c>
      <c r="D8" s="87">
        <f>+SUM(E8,+I8)</f>
        <v>294397</v>
      </c>
      <c r="E8" s="87">
        <f>+SUM(G8+H8)</f>
        <v>7422</v>
      </c>
      <c r="F8" s="106">
        <f>IF(D8&gt;0,E8/D8*100,"-")</f>
        <v>2.5210854730177279</v>
      </c>
      <c r="G8" s="87">
        <v>7422</v>
      </c>
      <c r="H8" s="87">
        <v>0</v>
      </c>
      <c r="I8" s="87">
        <f>+SUM(K8,+M8,O8+P8)</f>
        <v>286975</v>
      </c>
      <c r="J8" s="88">
        <f>IF(D8&gt;0,I8/D8*100,"-")</f>
        <v>97.47891452698228</v>
      </c>
      <c r="K8" s="87">
        <v>258239</v>
      </c>
      <c r="L8" s="88">
        <f>IF(D8&gt;0,K8/D8*100,"-")</f>
        <v>87.717945495368497</v>
      </c>
      <c r="M8" s="87">
        <v>0</v>
      </c>
      <c r="N8" s="88">
        <f>IF(D8&gt;0,M8/D8*100,"-")</f>
        <v>0</v>
      </c>
      <c r="O8" s="87">
        <v>3777</v>
      </c>
      <c r="P8" s="87">
        <f>SUM(Q8:S8)</f>
        <v>24959</v>
      </c>
      <c r="Q8" s="87">
        <v>11005</v>
      </c>
      <c r="R8" s="87">
        <v>13954</v>
      </c>
      <c r="S8" s="87">
        <v>0</v>
      </c>
      <c r="T8" s="88">
        <f>IF(D8&gt;0,P8/D8*100,"-")</f>
        <v>8.4780075883925434</v>
      </c>
      <c r="U8" s="87">
        <v>1980</v>
      </c>
      <c r="V8" s="85"/>
      <c r="W8" s="85"/>
      <c r="X8" s="85"/>
      <c r="Y8" s="85" t="s">
        <v>263</v>
      </c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49</v>
      </c>
      <c r="B9" s="86" t="s">
        <v>264</v>
      </c>
      <c r="C9" s="85" t="s">
        <v>265</v>
      </c>
      <c r="D9" s="87">
        <f>+SUM(E9,+I9)</f>
        <v>47472</v>
      </c>
      <c r="E9" s="87">
        <f>+SUM(G9+H9)</f>
        <v>14244</v>
      </c>
      <c r="F9" s="106">
        <f>IF(D9&gt;0,E9/D9*100,"-")</f>
        <v>30.00505561172902</v>
      </c>
      <c r="G9" s="87">
        <v>14244</v>
      </c>
      <c r="H9" s="87">
        <v>0</v>
      </c>
      <c r="I9" s="87">
        <f>+SUM(K9,+M9,O9+P9)</f>
        <v>33228</v>
      </c>
      <c r="J9" s="88">
        <f>IF(D9&gt;0,I9/D9*100,"-")</f>
        <v>69.99494438827098</v>
      </c>
      <c r="K9" s="87">
        <v>20607</v>
      </c>
      <c r="L9" s="88">
        <f>IF(D9&gt;0,K9/D9*100,"-")</f>
        <v>43.408746208291205</v>
      </c>
      <c r="M9" s="87">
        <v>0</v>
      </c>
      <c r="N9" s="88">
        <f>IF(D9&gt;0,M9/D9*100,"-")</f>
        <v>0</v>
      </c>
      <c r="O9" s="87">
        <v>204</v>
      </c>
      <c r="P9" s="87">
        <f>SUM(Q9:S9)</f>
        <v>12417</v>
      </c>
      <c r="Q9" s="87">
        <v>863</v>
      </c>
      <c r="R9" s="87">
        <v>11554</v>
      </c>
      <c r="S9" s="87">
        <v>0</v>
      </c>
      <c r="T9" s="88">
        <f>IF(D9&gt;0,P9/D9*100,"-")</f>
        <v>26.156471183013146</v>
      </c>
      <c r="U9" s="87">
        <v>335</v>
      </c>
      <c r="V9" s="85"/>
      <c r="W9" s="85"/>
      <c r="X9" s="85"/>
      <c r="Y9" s="85" t="s">
        <v>263</v>
      </c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49</v>
      </c>
      <c r="B10" s="86" t="s">
        <v>266</v>
      </c>
      <c r="C10" s="85" t="s">
        <v>267</v>
      </c>
      <c r="D10" s="87">
        <f>+SUM(E10,+I10)</f>
        <v>79995</v>
      </c>
      <c r="E10" s="87">
        <f>+SUM(G10+H10)</f>
        <v>19298</v>
      </c>
      <c r="F10" s="106">
        <f>IF(D10&gt;0,E10/D10*100,"-")</f>
        <v>24.124007750484406</v>
      </c>
      <c r="G10" s="87">
        <v>19298</v>
      </c>
      <c r="H10" s="87">
        <v>0</v>
      </c>
      <c r="I10" s="87">
        <f>+SUM(K10,+M10,O10+P10)</f>
        <v>60697</v>
      </c>
      <c r="J10" s="88">
        <f>IF(D10&gt;0,I10/D10*100,"-")</f>
        <v>75.875992249515591</v>
      </c>
      <c r="K10" s="87">
        <v>32802</v>
      </c>
      <c r="L10" s="88">
        <f>IF(D10&gt;0,K10/D10*100,"-")</f>
        <v>41.005062816426026</v>
      </c>
      <c r="M10" s="87">
        <v>0</v>
      </c>
      <c r="N10" s="88">
        <f>IF(D10&gt;0,M10/D10*100,"-")</f>
        <v>0</v>
      </c>
      <c r="O10" s="87">
        <v>0</v>
      </c>
      <c r="P10" s="87">
        <f>SUM(Q10:S10)</f>
        <v>27895</v>
      </c>
      <c r="Q10" s="87">
        <v>3147</v>
      </c>
      <c r="R10" s="87">
        <v>19486</v>
      </c>
      <c r="S10" s="87">
        <v>5262</v>
      </c>
      <c r="T10" s="88">
        <f>IF(D10&gt;0,P10/D10*100,"-")</f>
        <v>34.870929433089572</v>
      </c>
      <c r="U10" s="87">
        <v>526</v>
      </c>
      <c r="V10" s="85" t="s">
        <v>263</v>
      </c>
      <c r="W10" s="85"/>
      <c r="X10" s="85"/>
      <c r="Y10" s="85"/>
      <c r="Z10" s="85" t="s">
        <v>263</v>
      </c>
      <c r="AA10" s="85"/>
      <c r="AB10" s="85"/>
      <c r="AC10" s="85"/>
      <c r="AD10" s="184" t="s">
        <v>262</v>
      </c>
    </row>
    <row r="11" spans="1:31" ht="13.5" customHeight="1">
      <c r="A11" s="85" t="s">
        <v>49</v>
      </c>
      <c r="B11" s="86" t="s">
        <v>268</v>
      </c>
      <c r="C11" s="85" t="s">
        <v>269</v>
      </c>
      <c r="D11" s="87">
        <f>+SUM(E11,+I11)</f>
        <v>65791</v>
      </c>
      <c r="E11" s="87">
        <f>+SUM(G11+H11)</f>
        <v>16033</v>
      </c>
      <c r="F11" s="106">
        <f>IF(D11&gt;0,E11/D11*100,"-")</f>
        <v>24.369594625404691</v>
      </c>
      <c r="G11" s="87">
        <v>16033</v>
      </c>
      <c r="H11" s="87">
        <v>0</v>
      </c>
      <c r="I11" s="87">
        <f>+SUM(K11,+M11,O11+P11)</f>
        <v>49758</v>
      </c>
      <c r="J11" s="88">
        <f>IF(D11&gt;0,I11/D11*100,"-")</f>
        <v>75.630405374595313</v>
      </c>
      <c r="K11" s="87">
        <v>32705</v>
      </c>
      <c r="L11" s="88">
        <f>IF(D11&gt;0,K11/D11*100,"-")</f>
        <v>49.710446717636152</v>
      </c>
      <c r="M11" s="87">
        <v>0</v>
      </c>
      <c r="N11" s="88">
        <f>IF(D11&gt;0,M11/D11*100,"-")</f>
        <v>0</v>
      </c>
      <c r="O11" s="87">
        <v>0</v>
      </c>
      <c r="P11" s="87">
        <f>SUM(Q11:S11)</f>
        <v>17053</v>
      </c>
      <c r="Q11" s="87">
        <v>2875</v>
      </c>
      <c r="R11" s="87">
        <v>14178</v>
      </c>
      <c r="S11" s="87">
        <v>0</v>
      </c>
      <c r="T11" s="88">
        <f>IF(D11&gt;0,P11/D11*100,"-")</f>
        <v>25.919958656959157</v>
      </c>
      <c r="U11" s="87">
        <v>463</v>
      </c>
      <c r="V11" s="85" t="s">
        <v>263</v>
      </c>
      <c r="W11" s="85"/>
      <c r="X11" s="85"/>
      <c r="Y11" s="85"/>
      <c r="Z11" s="85" t="s">
        <v>263</v>
      </c>
      <c r="AA11" s="85"/>
      <c r="AB11" s="85"/>
      <c r="AC11" s="85"/>
      <c r="AD11" s="184" t="s">
        <v>262</v>
      </c>
    </row>
    <row r="12" spans="1:31" ht="13.5" customHeight="1">
      <c r="A12" s="85" t="s">
        <v>49</v>
      </c>
      <c r="B12" s="86" t="s">
        <v>270</v>
      </c>
      <c r="C12" s="85" t="s">
        <v>271</v>
      </c>
      <c r="D12" s="87">
        <f>+SUM(E12,+I12)</f>
        <v>23537</v>
      </c>
      <c r="E12" s="87">
        <f>+SUM(G12+H12)</f>
        <v>7978</v>
      </c>
      <c r="F12" s="106">
        <f>IF(D12&gt;0,E12/D12*100,"-")</f>
        <v>33.89556867910099</v>
      </c>
      <c r="G12" s="87">
        <v>7978</v>
      </c>
      <c r="H12" s="87">
        <v>0</v>
      </c>
      <c r="I12" s="87">
        <f>+SUM(K12,+M12,O12+P12)</f>
        <v>15559</v>
      </c>
      <c r="J12" s="88">
        <f>IF(D12&gt;0,I12/D12*100,"-")</f>
        <v>66.10443132089901</v>
      </c>
      <c r="K12" s="87">
        <v>13340</v>
      </c>
      <c r="L12" s="88">
        <f>IF(D12&gt;0,K12/D12*100,"-")</f>
        <v>56.676721757233295</v>
      </c>
      <c r="M12" s="87">
        <v>0</v>
      </c>
      <c r="N12" s="88">
        <f>IF(D12&gt;0,M12/D12*100,"-")</f>
        <v>0</v>
      </c>
      <c r="O12" s="87">
        <v>1171</v>
      </c>
      <c r="P12" s="87">
        <f>SUM(Q12:S12)</f>
        <v>1048</v>
      </c>
      <c r="Q12" s="87">
        <v>0</v>
      </c>
      <c r="R12" s="87">
        <v>1048</v>
      </c>
      <c r="S12" s="87">
        <v>0</v>
      </c>
      <c r="T12" s="88">
        <f>IF(D12&gt;0,P12/D12*100,"-")</f>
        <v>4.452564048094489</v>
      </c>
      <c r="U12" s="87">
        <v>110</v>
      </c>
      <c r="V12" s="85" t="s">
        <v>263</v>
      </c>
      <c r="W12" s="85"/>
      <c r="X12" s="85"/>
      <c r="Y12" s="85"/>
      <c r="Z12" s="85" t="s">
        <v>263</v>
      </c>
      <c r="AA12" s="85"/>
      <c r="AB12" s="85"/>
      <c r="AC12" s="85"/>
      <c r="AD12" s="184" t="s">
        <v>262</v>
      </c>
    </row>
    <row r="13" spans="1:31" ht="13.5" customHeight="1">
      <c r="A13" s="85" t="s">
        <v>49</v>
      </c>
      <c r="B13" s="86" t="s">
        <v>272</v>
      </c>
      <c r="C13" s="85" t="s">
        <v>273</v>
      </c>
      <c r="D13" s="87">
        <f>+SUM(E13,+I13)</f>
        <v>39704</v>
      </c>
      <c r="E13" s="87">
        <f>+SUM(G13+H13)</f>
        <v>8629</v>
      </c>
      <c r="F13" s="106">
        <f>IF(D13&gt;0,E13/D13*100,"-")</f>
        <v>21.733326616965545</v>
      </c>
      <c r="G13" s="87">
        <v>8629</v>
      </c>
      <c r="H13" s="87">
        <v>0</v>
      </c>
      <c r="I13" s="87">
        <f>+SUM(K13,+M13,O13+P13)</f>
        <v>31075</v>
      </c>
      <c r="J13" s="88">
        <f>IF(D13&gt;0,I13/D13*100,"-")</f>
        <v>78.266673383034458</v>
      </c>
      <c r="K13" s="87">
        <v>17888</v>
      </c>
      <c r="L13" s="88">
        <f>IF(D13&gt;0,K13/D13*100,"-")</f>
        <v>45.053395123916985</v>
      </c>
      <c r="M13" s="87">
        <v>0</v>
      </c>
      <c r="N13" s="88">
        <f>IF(D13&gt;0,M13/D13*100,"-")</f>
        <v>0</v>
      </c>
      <c r="O13" s="87">
        <v>3321</v>
      </c>
      <c r="P13" s="87">
        <f>SUM(Q13:S13)</f>
        <v>9866</v>
      </c>
      <c r="Q13" s="87">
        <v>0</v>
      </c>
      <c r="R13" s="87">
        <v>9866</v>
      </c>
      <c r="S13" s="87">
        <v>0</v>
      </c>
      <c r="T13" s="88">
        <f>IF(D13&gt;0,P13/D13*100,"-")</f>
        <v>24.848881724763245</v>
      </c>
      <c r="U13" s="87">
        <v>192</v>
      </c>
      <c r="V13" s="85" t="s">
        <v>263</v>
      </c>
      <c r="W13" s="85"/>
      <c r="X13" s="85"/>
      <c r="Y13" s="85"/>
      <c r="Z13" s="85" t="s">
        <v>263</v>
      </c>
      <c r="AA13" s="85"/>
      <c r="AB13" s="85"/>
      <c r="AC13" s="85"/>
      <c r="AD13" s="184" t="s">
        <v>262</v>
      </c>
    </row>
    <row r="14" spans="1:31" ht="13.5" customHeight="1">
      <c r="A14" s="85" t="s">
        <v>49</v>
      </c>
      <c r="B14" s="86" t="s">
        <v>274</v>
      </c>
      <c r="C14" s="85" t="s">
        <v>275</v>
      </c>
      <c r="D14" s="87">
        <f>+SUM(E14,+I14)</f>
        <v>27216</v>
      </c>
      <c r="E14" s="87">
        <f>+SUM(G14+H14)</f>
        <v>9279</v>
      </c>
      <c r="F14" s="106">
        <f>IF(D14&gt;0,E14/D14*100,"-")</f>
        <v>34.093915343915342</v>
      </c>
      <c r="G14" s="87">
        <v>9279</v>
      </c>
      <c r="H14" s="87">
        <v>0</v>
      </c>
      <c r="I14" s="87">
        <f>+SUM(K14,+M14,O14+P14)</f>
        <v>17937</v>
      </c>
      <c r="J14" s="88">
        <f>IF(D14&gt;0,I14/D14*100,"-")</f>
        <v>65.906084656084658</v>
      </c>
      <c r="K14" s="87">
        <v>12453</v>
      </c>
      <c r="L14" s="88">
        <f>IF(D14&gt;0,K14/D14*100,"-")</f>
        <v>45.756172839506171</v>
      </c>
      <c r="M14" s="87">
        <v>0</v>
      </c>
      <c r="N14" s="88">
        <f>IF(D14&gt;0,M14/D14*100,"-")</f>
        <v>0</v>
      </c>
      <c r="O14" s="87">
        <v>1454</v>
      </c>
      <c r="P14" s="87">
        <f>SUM(Q14:S14)</f>
        <v>4030</v>
      </c>
      <c r="Q14" s="87">
        <v>0</v>
      </c>
      <c r="R14" s="87">
        <v>4030</v>
      </c>
      <c r="S14" s="87">
        <v>0</v>
      </c>
      <c r="T14" s="88">
        <f>IF(D14&gt;0,P14/D14*100,"-")</f>
        <v>14.807466196355085</v>
      </c>
      <c r="U14" s="87">
        <v>184</v>
      </c>
      <c r="V14" s="85" t="s">
        <v>263</v>
      </c>
      <c r="W14" s="85"/>
      <c r="X14" s="85"/>
      <c r="Y14" s="85"/>
      <c r="Z14" s="85" t="s">
        <v>263</v>
      </c>
      <c r="AA14" s="85"/>
      <c r="AB14" s="85"/>
      <c r="AC14" s="85"/>
      <c r="AD14" s="184" t="s">
        <v>262</v>
      </c>
    </row>
    <row r="15" spans="1:31" ht="13.5" customHeight="1">
      <c r="A15" s="85" t="s">
        <v>49</v>
      </c>
      <c r="B15" s="86" t="s">
        <v>276</v>
      </c>
      <c r="C15" s="85" t="s">
        <v>277</v>
      </c>
      <c r="D15" s="87">
        <f>+SUM(E15,+I15)</f>
        <v>70752</v>
      </c>
      <c r="E15" s="87">
        <f>+SUM(G15+H15)</f>
        <v>4255</v>
      </c>
      <c r="F15" s="106">
        <f>IF(D15&gt;0,E15/D15*100,"-")</f>
        <v>6.0139642695612849</v>
      </c>
      <c r="G15" s="87">
        <v>4255</v>
      </c>
      <c r="H15" s="87">
        <v>0</v>
      </c>
      <c r="I15" s="87">
        <f>+SUM(K15,+M15,O15+P15)</f>
        <v>66497</v>
      </c>
      <c r="J15" s="88">
        <f>IF(D15&gt;0,I15/D15*100,"-")</f>
        <v>93.986035730438715</v>
      </c>
      <c r="K15" s="87">
        <v>31948</v>
      </c>
      <c r="L15" s="88">
        <f>IF(D15&gt;0,K15/D15*100,"-")</f>
        <v>45.154907281772957</v>
      </c>
      <c r="M15" s="87">
        <v>0</v>
      </c>
      <c r="N15" s="88">
        <f>IF(D15&gt;0,M15/D15*100,"-")</f>
        <v>0</v>
      </c>
      <c r="O15" s="87">
        <v>15727</v>
      </c>
      <c r="P15" s="87">
        <f>SUM(Q15:S15)</f>
        <v>18822</v>
      </c>
      <c r="Q15" s="87">
        <v>6454</v>
      </c>
      <c r="R15" s="87">
        <v>12368</v>
      </c>
      <c r="S15" s="87">
        <v>0</v>
      </c>
      <c r="T15" s="88">
        <f>IF(D15&gt;0,P15/D15*100,"-")</f>
        <v>26.6027815468114</v>
      </c>
      <c r="U15" s="87">
        <v>342</v>
      </c>
      <c r="V15" s="85" t="s">
        <v>263</v>
      </c>
      <c r="W15" s="85"/>
      <c r="X15" s="85"/>
      <c r="Y15" s="85"/>
      <c r="Z15" s="85" t="s">
        <v>263</v>
      </c>
      <c r="AA15" s="85"/>
      <c r="AB15" s="85"/>
      <c r="AC15" s="85"/>
      <c r="AD15" s="184" t="s">
        <v>262</v>
      </c>
    </row>
    <row r="16" spans="1:31" ht="13.5" customHeight="1">
      <c r="A16" s="85" t="s">
        <v>49</v>
      </c>
      <c r="B16" s="86" t="s">
        <v>278</v>
      </c>
      <c r="C16" s="85" t="s">
        <v>279</v>
      </c>
      <c r="D16" s="87">
        <f>+SUM(E16,+I16)</f>
        <v>31308</v>
      </c>
      <c r="E16" s="87">
        <f>+SUM(G16+H16)</f>
        <v>2765</v>
      </c>
      <c r="F16" s="106">
        <f>IF(D16&gt;0,E16/D16*100,"-")</f>
        <v>8.8316085345598569</v>
      </c>
      <c r="G16" s="87">
        <v>2765</v>
      </c>
      <c r="H16" s="87">
        <v>0</v>
      </c>
      <c r="I16" s="87">
        <f>+SUM(K16,+M16,O16+P16)</f>
        <v>28543</v>
      </c>
      <c r="J16" s="88">
        <f>IF(D16&gt;0,I16/D16*100,"-")</f>
        <v>91.168391465440152</v>
      </c>
      <c r="K16" s="87">
        <v>27477</v>
      </c>
      <c r="L16" s="88">
        <f>IF(D16&gt;0,K16/D16*100,"-")</f>
        <v>87.763510923725562</v>
      </c>
      <c r="M16" s="87">
        <v>0</v>
      </c>
      <c r="N16" s="88">
        <f>IF(D16&gt;0,M16/D16*100,"-")</f>
        <v>0</v>
      </c>
      <c r="O16" s="87">
        <v>0</v>
      </c>
      <c r="P16" s="87">
        <f>SUM(Q16:S16)</f>
        <v>1066</v>
      </c>
      <c r="Q16" s="87">
        <v>320</v>
      </c>
      <c r="R16" s="87">
        <v>746</v>
      </c>
      <c r="S16" s="87">
        <v>0</v>
      </c>
      <c r="T16" s="88">
        <f>IF(D16&gt;0,P16/D16*100,"-")</f>
        <v>3.4048805417145775</v>
      </c>
      <c r="U16" s="87">
        <v>137</v>
      </c>
      <c r="V16" s="85"/>
      <c r="W16" s="85"/>
      <c r="X16" s="85"/>
      <c r="Y16" s="85" t="s">
        <v>263</v>
      </c>
      <c r="Z16" s="85"/>
      <c r="AA16" s="85"/>
      <c r="AB16" s="85"/>
      <c r="AC16" s="85" t="s">
        <v>263</v>
      </c>
      <c r="AD16" s="184" t="s">
        <v>262</v>
      </c>
    </row>
    <row r="17" spans="1:30" ht="13.5" customHeight="1">
      <c r="A17" s="85" t="s">
        <v>49</v>
      </c>
      <c r="B17" s="86" t="s">
        <v>280</v>
      </c>
      <c r="C17" s="85" t="s">
        <v>281</v>
      </c>
      <c r="D17" s="87">
        <f>+SUM(E17,+I17)</f>
        <v>74143</v>
      </c>
      <c r="E17" s="87">
        <f>+SUM(G17+H17)</f>
        <v>22767</v>
      </c>
      <c r="F17" s="106">
        <f>IF(D17&gt;0,E17/D17*100,"-")</f>
        <v>30.706877250718208</v>
      </c>
      <c r="G17" s="87">
        <v>22767</v>
      </c>
      <c r="H17" s="87">
        <v>0</v>
      </c>
      <c r="I17" s="87">
        <f>+SUM(K17,+M17,O17+P17)</f>
        <v>51376</v>
      </c>
      <c r="J17" s="88">
        <f>IF(D17&gt;0,I17/D17*100,"-")</f>
        <v>69.293122749281792</v>
      </c>
      <c r="K17" s="87">
        <v>27365</v>
      </c>
      <c r="L17" s="88">
        <f>IF(D17&gt;0,K17/D17*100,"-")</f>
        <v>36.908406727540019</v>
      </c>
      <c r="M17" s="87">
        <v>0</v>
      </c>
      <c r="N17" s="88">
        <f>IF(D17&gt;0,M17/D17*100,"-")</f>
        <v>0</v>
      </c>
      <c r="O17" s="87">
        <v>9224</v>
      </c>
      <c r="P17" s="87">
        <f>SUM(Q17:S17)</f>
        <v>14787</v>
      </c>
      <c r="Q17" s="87">
        <v>2069</v>
      </c>
      <c r="R17" s="87">
        <v>12718</v>
      </c>
      <c r="S17" s="87">
        <v>0</v>
      </c>
      <c r="T17" s="88">
        <f>IF(D17&gt;0,P17/D17*100,"-")</f>
        <v>19.943892208300177</v>
      </c>
      <c r="U17" s="87">
        <v>365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49</v>
      </c>
      <c r="B18" s="86" t="s">
        <v>282</v>
      </c>
      <c r="C18" s="85" t="s">
        <v>283</v>
      </c>
      <c r="D18" s="87">
        <f>+SUM(E18,+I18)</f>
        <v>27974</v>
      </c>
      <c r="E18" s="87">
        <f>+SUM(G18+H18)</f>
        <v>4668</v>
      </c>
      <c r="F18" s="106">
        <f>IF(D18&gt;0,E18/D18*100,"-")</f>
        <v>16.686923571888183</v>
      </c>
      <c r="G18" s="87">
        <v>4668</v>
      </c>
      <c r="H18" s="87">
        <v>0</v>
      </c>
      <c r="I18" s="87">
        <f>+SUM(K18,+M18,O18+P18)</f>
        <v>23306</v>
      </c>
      <c r="J18" s="88">
        <f>IF(D18&gt;0,I18/D18*100,"-")</f>
        <v>83.313076428111827</v>
      </c>
      <c r="K18" s="87">
        <v>15796</v>
      </c>
      <c r="L18" s="88">
        <f>IF(D18&gt;0,K18/D18*100,"-")</f>
        <v>56.466719096303706</v>
      </c>
      <c r="M18" s="87">
        <v>0</v>
      </c>
      <c r="N18" s="88">
        <f>IF(D18&gt;0,M18/D18*100,"-")</f>
        <v>0</v>
      </c>
      <c r="O18" s="87">
        <v>4194</v>
      </c>
      <c r="P18" s="87">
        <f>SUM(Q18:S18)</f>
        <v>3316</v>
      </c>
      <c r="Q18" s="87">
        <v>0</v>
      </c>
      <c r="R18" s="87">
        <v>3316</v>
      </c>
      <c r="S18" s="87">
        <v>0</v>
      </c>
      <c r="T18" s="88">
        <f>IF(D18&gt;0,P18/D18*100,"-")</f>
        <v>11.853864302566668</v>
      </c>
      <c r="U18" s="87">
        <v>197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49</v>
      </c>
      <c r="B19" s="86" t="s">
        <v>284</v>
      </c>
      <c r="C19" s="85" t="s">
        <v>285</v>
      </c>
      <c r="D19" s="87">
        <f>+SUM(E19,+I19)</f>
        <v>22145</v>
      </c>
      <c r="E19" s="87">
        <f>+SUM(G19+H19)</f>
        <v>491</v>
      </c>
      <c r="F19" s="106">
        <f>IF(D19&gt;0,E19/D19*100,"-")</f>
        <v>2.2172047866335518</v>
      </c>
      <c r="G19" s="87">
        <v>491</v>
      </c>
      <c r="H19" s="87">
        <v>0</v>
      </c>
      <c r="I19" s="87">
        <f>+SUM(K19,+M19,O19+P19)</f>
        <v>21654</v>
      </c>
      <c r="J19" s="88">
        <f>IF(D19&gt;0,I19/D19*100,"-")</f>
        <v>97.782795213366441</v>
      </c>
      <c r="K19" s="87">
        <v>14301</v>
      </c>
      <c r="L19" s="88">
        <f>IF(D19&gt;0,K19/D19*100,"-")</f>
        <v>64.578911718220823</v>
      </c>
      <c r="M19" s="87">
        <v>0</v>
      </c>
      <c r="N19" s="88">
        <f>IF(D19&gt;0,M19/D19*100,"-")</f>
        <v>0</v>
      </c>
      <c r="O19" s="87">
        <v>5469</v>
      </c>
      <c r="P19" s="87">
        <f>SUM(Q19:S19)</f>
        <v>1884</v>
      </c>
      <c r="Q19" s="87">
        <v>639</v>
      </c>
      <c r="R19" s="87">
        <v>1245</v>
      </c>
      <c r="S19" s="87">
        <v>0</v>
      </c>
      <c r="T19" s="88">
        <f>IF(D19&gt;0,P19/D19*100,"-")</f>
        <v>8.5075637841499212</v>
      </c>
      <c r="U19" s="87">
        <v>133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49</v>
      </c>
      <c r="B20" s="86" t="s">
        <v>286</v>
      </c>
      <c r="C20" s="85" t="s">
        <v>287</v>
      </c>
      <c r="D20" s="87">
        <f>+SUM(E20,+I20)</f>
        <v>22997</v>
      </c>
      <c r="E20" s="87">
        <f>+SUM(G20+H20)</f>
        <v>8118</v>
      </c>
      <c r="F20" s="106">
        <f>IF(D20&gt;0,E20/D20*100,"-")</f>
        <v>35.30025655520285</v>
      </c>
      <c r="G20" s="87">
        <v>8118</v>
      </c>
      <c r="H20" s="87">
        <v>0</v>
      </c>
      <c r="I20" s="87">
        <f>+SUM(K20,+M20,O20+P20)</f>
        <v>14879</v>
      </c>
      <c r="J20" s="88">
        <f>IF(D20&gt;0,I20/D20*100,"-")</f>
        <v>64.699743444797136</v>
      </c>
      <c r="K20" s="87">
        <v>6670</v>
      </c>
      <c r="L20" s="88">
        <f>IF(D20&gt;0,K20/D20*100,"-")</f>
        <v>29.00378310214376</v>
      </c>
      <c r="M20" s="87">
        <v>0</v>
      </c>
      <c r="N20" s="88">
        <f>IF(D20&gt;0,M20/D20*100,"-")</f>
        <v>0</v>
      </c>
      <c r="O20" s="87">
        <v>2865</v>
      </c>
      <c r="P20" s="87">
        <f>SUM(Q20:S20)</f>
        <v>5344</v>
      </c>
      <c r="Q20" s="87">
        <v>0</v>
      </c>
      <c r="R20" s="87">
        <v>5344</v>
      </c>
      <c r="S20" s="87">
        <v>0</v>
      </c>
      <c r="T20" s="88">
        <f>IF(D20&gt;0,P20/D20*100,"-")</f>
        <v>23.237813627864504</v>
      </c>
      <c r="U20" s="87">
        <v>121</v>
      </c>
      <c r="V20" s="85"/>
      <c r="W20" s="85"/>
      <c r="X20" s="85"/>
      <c r="Y20" s="85" t="s">
        <v>263</v>
      </c>
      <c r="Z20" s="85"/>
      <c r="AA20" s="85"/>
      <c r="AB20" s="85"/>
      <c r="AC20" s="85" t="s">
        <v>263</v>
      </c>
      <c r="AD20" s="184" t="s">
        <v>262</v>
      </c>
    </row>
    <row r="21" spans="1:30" ht="13.5" customHeight="1">
      <c r="A21" s="85" t="s">
        <v>49</v>
      </c>
      <c r="B21" s="86" t="s">
        <v>288</v>
      </c>
      <c r="C21" s="85" t="s">
        <v>289</v>
      </c>
      <c r="D21" s="87">
        <f>+SUM(E21,+I21)</f>
        <v>4368</v>
      </c>
      <c r="E21" s="87">
        <f>+SUM(G21+H21)</f>
        <v>254</v>
      </c>
      <c r="F21" s="106">
        <f>IF(D21&gt;0,E21/D21*100,"-")</f>
        <v>5.8150183150183148</v>
      </c>
      <c r="G21" s="87">
        <v>254</v>
      </c>
      <c r="H21" s="87">
        <v>0</v>
      </c>
      <c r="I21" s="87">
        <f>+SUM(K21,+M21,O21+P21)</f>
        <v>4114</v>
      </c>
      <c r="J21" s="88">
        <f>IF(D21&gt;0,I21/D21*100,"-")</f>
        <v>94.184981684981679</v>
      </c>
      <c r="K21" s="87">
        <v>3481</v>
      </c>
      <c r="L21" s="88">
        <f>IF(D21&gt;0,K21/D21*100,"-")</f>
        <v>79.693223443223445</v>
      </c>
      <c r="M21" s="87">
        <v>0</v>
      </c>
      <c r="N21" s="88">
        <f>IF(D21&gt;0,M21/D21*100,"-")</f>
        <v>0</v>
      </c>
      <c r="O21" s="87">
        <v>0</v>
      </c>
      <c r="P21" s="87">
        <f>SUM(Q21:S21)</f>
        <v>633</v>
      </c>
      <c r="Q21" s="87">
        <v>166</v>
      </c>
      <c r="R21" s="87">
        <v>359</v>
      </c>
      <c r="S21" s="87">
        <v>108</v>
      </c>
      <c r="T21" s="88">
        <f>IF(D21&gt;0,P21/D21*100,"-")</f>
        <v>14.491758241758243</v>
      </c>
      <c r="U21" s="87">
        <v>47</v>
      </c>
      <c r="V21" s="85" t="s">
        <v>263</v>
      </c>
      <c r="W21" s="85"/>
      <c r="X21" s="85"/>
      <c r="Y21" s="85"/>
      <c r="Z21" s="85" t="s">
        <v>263</v>
      </c>
      <c r="AA21" s="85"/>
      <c r="AB21" s="85"/>
      <c r="AC21" s="85"/>
      <c r="AD21" s="184" t="s">
        <v>262</v>
      </c>
    </row>
    <row r="22" spans="1:30" ht="13.5" customHeight="1">
      <c r="A22" s="85" t="s">
        <v>49</v>
      </c>
      <c r="B22" s="86" t="s">
        <v>290</v>
      </c>
      <c r="C22" s="85" t="s">
        <v>291</v>
      </c>
      <c r="D22" s="87">
        <f>+SUM(E22,+I22)</f>
        <v>1732</v>
      </c>
      <c r="E22" s="87">
        <f>+SUM(G22+H22)</f>
        <v>126</v>
      </c>
      <c r="F22" s="106">
        <f>IF(D22&gt;0,E22/D22*100,"-")</f>
        <v>7.274826789838337</v>
      </c>
      <c r="G22" s="87">
        <v>126</v>
      </c>
      <c r="H22" s="87">
        <v>0</v>
      </c>
      <c r="I22" s="87">
        <f>+SUM(K22,+M22,O22+P22)</f>
        <v>1606</v>
      </c>
      <c r="J22" s="88">
        <f>IF(D22&gt;0,I22/D22*100,"-")</f>
        <v>92.725173210161657</v>
      </c>
      <c r="K22" s="87">
        <v>822</v>
      </c>
      <c r="L22" s="88">
        <f>IF(D22&gt;0,K22/D22*100,"-")</f>
        <v>47.459584295612011</v>
      </c>
      <c r="M22" s="87">
        <v>0</v>
      </c>
      <c r="N22" s="88">
        <f>IF(D22&gt;0,M22/D22*100,"-")</f>
        <v>0</v>
      </c>
      <c r="O22" s="87">
        <v>626</v>
      </c>
      <c r="P22" s="87">
        <f>SUM(Q22:S22)</f>
        <v>158</v>
      </c>
      <c r="Q22" s="87">
        <v>7</v>
      </c>
      <c r="R22" s="87">
        <v>151</v>
      </c>
      <c r="S22" s="87">
        <v>0</v>
      </c>
      <c r="T22" s="88">
        <f>IF(D22&gt;0,P22/D22*100,"-")</f>
        <v>9.122401847575059</v>
      </c>
      <c r="U22" s="87">
        <v>21</v>
      </c>
      <c r="V22" s="85" t="s">
        <v>263</v>
      </c>
      <c r="W22" s="85"/>
      <c r="X22" s="85"/>
      <c r="Y22" s="85"/>
      <c r="Z22" s="85" t="s">
        <v>263</v>
      </c>
      <c r="AA22" s="85"/>
      <c r="AB22" s="85"/>
      <c r="AC22" s="85"/>
      <c r="AD22" s="184" t="s">
        <v>262</v>
      </c>
    </row>
    <row r="23" spans="1:30" ht="13.5" customHeight="1">
      <c r="A23" s="85" t="s">
        <v>49</v>
      </c>
      <c r="B23" s="86" t="s">
        <v>292</v>
      </c>
      <c r="C23" s="85" t="s">
        <v>293</v>
      </c>
      <c r="D23" s="87">
        <f>+SUM(E23,+I23)</f>
        <v>2739</v>
      </c>
      <c r="E23" s="87">
        <f>+SUM(G23+H23)</f>
        <v>490</v>
      </c>
      <c r="F23" s="106">
        <f>IF(D23&gt;0,E23/D23*100,"-")</f>
        <v>17.889740781307044</v>
      </c>
      <c r="G23" s="87">
        <v>490</v>
      </c>
      <c r="H23" s="87">
        <v>0</v>
      </c>
      <c r="I23" s="87">
        <f>+SUM(K23,+M23,O23+P23)</f>
        <v>2249</v>
      </c>
      <c r="J23" s="88">
        <f>IF(D23&gt;0,I23/D23*100,"-")</f>
        <v>82.110259218692946</v>
      </c>
      <c r="K23" s="87">
        <v>1759</v>
      </c>
      <c r="L23" s="88">
        <f>IF(D23&gt;0,K23/D23*100,"-")</f>
        <v>64.220518437385905</v>
      </c>
      <c r="M23" s="87">
        <v>0</v>
      </c>
      <c r="N23" s="88">
        <f>IF(D23&gt;0,M23/D23*100,"-")</f>
        <v>0</v>
      </c>
      <c r="O23" s="87">
        <v>134</v>
      </c>
      <c r="P23" s="87">
        <f>SUM(Q23:S23)</f>
        <v>356</v>
      </c>
      <c r="Q23" s="87">
        <v>0</v>
      </c>
      <c r="R23" s="87">
        <v>356</v>
      </c>
      <c r="S23" s="87">
        <v>0</v>
      </c>
      <c r="T23" s="88">
        <f>IF(D23&gt;0,P23/D23*100,"-")</f>
        <v>12.997444322745528</v>
      </c>
      <c r="U23" s="87">
        <v>17</v>
      </c>
      <c r="V23" s="85" t="s">
        <v>263</v>
      </c>
      <c r="W23" s="85"/>
      <c r="X23" s="85"/>
      <c r="Y23" s="85"/>
      <c r="Z23" s="85" t="s">
        <v>263</v>
      </c>
      <c r="AA23" s="85"/>
      <c r="AB23" s="85"/>
      <c r="AC23" s="85"/>
      <c r="AD23" s="184" t="s">
        <v>262</v>
      </c>
    </row>
    <row r="24" spans="1:30" ht="13.5" customHeight="1">
      <c r="A24" s="85" t="s">
        <v>49</v>
      </c>
      <c r="B24" s="86" t="s">
        <v>294</v>
      </c>
      <c r="C24" s="85" t="s">
        <v>295</v>
      </c>
      <c r="D24" s="87">
        <f>+SUM(E24,+I24)</f>
        <v>14266</v>
      </c>
      <c r="E24" s="87">
        <f>+SUM(G24+H24)</f>
        <v>3389</v>
      </c>
      <c r="F24" s="106">
        <f>IF(D24&gt;0,E24/D24*100,"-")</f>
        <v>23.755782980513107</v>
      </c>
      <c r="G24" s="87">
        <v>3389</v>
      </c>
      <c r="H24" s="87">
        <v>0</v>
      </c>
      <c r="I24" s="87">
        <f>+SUM(K24,+M24,O24+P24)</f>
        <v>10877</v>
      </c>
      <c r="J24" s="88">
        <f>IF(D24&gt;0,I24/D24*100,"-")</f>
        <v>76.244217019486896</v>
      </c>
      <c r="K24" s="87">
        <v>7857</v>
      </c>
      <c r="L24" s="88">
        <f>IF(D24&gt;0,K24/D24*100,"-")</f>
        <v>55.075003504836673</v>
      </c>
      <c r="M24" s="87">
        <v>0</v>
      </c>
      <c r="N24" s="88">
        <f>IF(D24&gt;0,M24/D24*100,"-")</f>
        <v>0</v>
      </c>
      <c r="O24" s="87">
        <v>943</v>
      </c>
      <c r="P24" s="87">
        <f>SUM(Q24:S24)</f>
        <v>2077</v>
      </c>
      <c r="Q24" s="87">
        <v>531</v>
      </c>
      <c r="R24" s="87">
        <v>1546</v>
      </c>
      <c r="S24" s="87">
        <v>0</v>
      </c>
      <c r="T24" s="88">
        <f>IF(D24&gt;0,P24/D24*100,"-")</f>
        <v>14.55909154633394</v>
      </c>
      <c r="U24" s="87">
        <v>86</v>
      </c>
      <c r="V24" s="85"/>
      <c r="W24" s="85"/>
      <c r="X24" s="85"/>
      <c r="Y24" s="85" t="s">
        <v>263</v>
      </c>
      <c r="Z24" s="85"/>
      <c r="AA24" s="85"/>
      <c r="AB24" s="85"/>
      <c r="AC24" s="85" t="s">
        <v>263</v>
      </c>
      <c r="AD24" s="184" t="s">
        <v>262</v>
      </c>
    </row>
    <row r="25" spans="1:30" ht="13.5" customHeight="1">
      <c r="A25" s="85" t="s">
        <v>49</v>
      </c>
      <c r="B25" s="86" t="s">
        <v>296</v>
      </c>
      <c r="C25" s="85" t="s">
        <v>297</v>
      </c>
      <c r="D25" s="87">
        <f>+SUM(E25,+I25)</f>
        <v>6131</v>
      </c>
      <c r="E25" s="87">
        <f>+SUM(G25+H25)</f>
        <v>1582</v>
      </c>
      <c r="F25" s="106">
        <f>IF(D25&gt;0,E25/D25*100,"-")</f>
        <v>25.803294731691405</v>
      </c>
      <c r="G25" s="87">
        <v>1582</v>
      </c>
      <c r="H25" s="87">
        <v>0</v>
      </c>
      <c r="I25" s="87">
        <f>+SUM(K25,+M25,O25+P25)</f>
        <v>4549</v>
      </c>
      <c r="J25" s="88">
        <f>IF(D25&gt;0,I25/D25*100,"-")</f>
        <v>74.196705268308591</v>
      </c>
      <c r="K25" s="87">
        <v>3267</v>
      </c>
      <c r="L25" s="88">
        <f>IF(D25&gt;0,K25/D25*100,"-")</f>
        <v>53.28657641494047</v>
      </c>
      <c r="M25" s="87">
        <v>0</v>
      </c>
      <c r="N25" s="88">
        <f>IF(D25&gt;0,M25/D25*100,"-")</f>
        <v>0</v>
      </c>
      <c r="O25" s="87">
        <v>1050</v>
      </c>
      <c r="P25" s="87">
        <f>SUM(Q25:S25)</f>
        <v>232</v>
      </c>
      <c r="Q25" s="87">
        <v>93</v>
      </c>
      <c r="R25" s="87">
        <v>139</v>
      </c>
      <c r="S25" s="87">
        <v>0</v>
      </c>
      <c r="T25" s="88">
        <f>IF(D25&gt;0,P25/D25*100,"-")</f>
        <v>3.7840482792366661</v>
      </c>
      <c r="U25" s="87">
        <v>61</v>
      </c>
      <c r="V25" s="85" t="s">
        <v>263</v>
      </c>
      <c r="W25" s="85"/>
      <c r="X25" s="85"/>
      <c r="Y25" s="85"/>
      <c r="Z25" s="85" t="s">
        <v>263</v>
      </c>
      <c r="AA25" s="85"/>
      <c r="AB25" s="85"/>
      <c r="AC25" s="85"/>
      <c r="AD25" s="184" t="s">
        <v>262</v>
      </c>
    </row>
    <row r="26" spans="1:30" ht="13.5" customHeight="1">
      <c r="A26" s="85" t="s">
        <v>49</v>
      </c>
      <c r="B26" s="86" t="s">
        <v>298</v>
      </c>
      <c r="C26" s="85" t="s">
        <v>299</v>
      </c>
      <c r="D26" s="87">
        <f>+SUM(E26,+I26)</f>
        <v>7877</v>
      </c>
      <c r="E26" s="87">
        <f>+SUM(G26+H26)</f>
        <v>2010</v>
      </c>
      <c r="F26" s="106">
        <f>IF(D26&gt;0,E26/D26*100,"-")</f>
        <v>25.517328932334642</v>
      </c>
      <c r="G26" s="87">
        <v>2010</v>
      </c>
      <c r="H26" s="87">
        <v>0</v>
      </c>
      <c r="I26" s="87">
        <f>+SUM(K26,+M26,O26+P26)</f>
        <v>5867</v>
      </c>
      <c r="J26" s="88">
        <f>IF(D26&gt;0,I26/D26*100,"-")</f>
        <v>74.482671067665351</v>
      </c>
      <c r="K26" s="87">
        <v>5099</v>
      </c>
      <c r="L26" s="88">
        <f>IF(D26&gt;0,K26/D26*100,"-")</f>
        <v>64.732766281579273</v>
      </c>
      <c r="M26" s="87">
        <v>0</v>
      </c>
      <c r="N26" s="88">
        <f>IF(D26&gt;0,M26/D26*100,"-")</f>
        <v>0</v>
      </c>
      <c r="O26" s="87">
        <v>0</v>
      </c>
      <c r="P26" s="87">
        <f>SUM(Q26:S26)</f>
        <v>768</v>
      </c>
      <c r="Q26" s="87">
        <v>106</v>
      </c>
      <c r="R26" s="87">
        <v>662</v>
      </c>
      <c r="S26" s="87">
        <v>0</v>
      </c>
      <c r="T26" s="88">
        <f>IF(D26&gt;0,P26/D26*100,"-")</f>
        <v>9.7499047860860735</v>
      </c>
      <c r="U26" s="87">
        <v>10</v>
      </c>
      <c r="V26" s="85" t="s">
        <v>263</v>
      </c>
      <c r="W26" s="85"/>
      <c r="X26" s="85"/>
      <c r="Y26" s="85"/>
      <c r="Z26" s="85" t="s">
        <v>263</v>
      </c>
      <c r="AA26" s="85"/>
      <c r="AB26" s="85"/>
      <c r="AC26" s="85"/>
      <c r="AD26" s="184" t="s">
        <v>262</v>
      </c>
    </row>
    <row r="27" spans="1:30" ht="13.5" customHeight="1">
      <c r="A27" s="85" t="s">
        <v>49</v>
      </c>
      <c r="B27" s="86" t="s">
        <v>300</v>
      </c>
      <c r="C27" s="85" t="s">
        <v>301</v>
      </c>
      <c r="D27" s="87">
        <f>+SUM(E27,+I27)</f>
        <v>5193</v>
      </c>
      <c r="E27" s="87">
        <f>+SUM(G27+H27)</f>
        <v>235</v>
      </c>
      <c r="F27" s="106">
        <f>IF(D27&gt;0,E27/D27*100,"-")</f>
        <v>4.5253225495859812</v>
      </c>
      <c r="G27" s="87">
        <v>235</v>
      </c>
      <c r="H27" s="87">
        <v>0</v>
      </c>
      <c r="I27" s="87">
        <f>+SUM(K27,+M27,O27+P27)</f>
        <v>4958</v>
      </c>
      <c r="J27" s="88">
        <f>IF(D27&gt;0,I27/D27*100,"-")</f>
        <v>95.474677450414021</v>
      </c>
      <c r="K27" s="87">
        <v>4790</v>
      </c>
      <c r="L27" s="88">
        <f>IF(D27&gt;0,K27/D27*100,"-")</f>
        <v>92.239553244752543</v>
      </c>
      <c r="M27" s="87">
        <v>0</v>
      </c>
      <c r="N27" s="88">
        <f>IF(D27&gt;0,M27/D27*100,"-")</f>
        <v>0</v>
      </c>
      <c r="O27" s="87">
        <v>0</v>
      </c>
      <c r="P27" s="87">
        <f>SUM(Q27:S27)</f>
        <v>168</v>
      </c>
      <c r="Q27" s="87">
        <v>110</v>
      </c>
      <c r="R27" s="87">
        <v>58</v>
      </c>
      <c r="S27" s="87">
        <v>0</v>
      </c>
      <c r="T27" s="88">
        <f>IF(D27&gt;0,P27/D27*100,"-")</f>
        <v>3.2351242056614673</v>
      </c>
      <c r="U27" s="87">
        <v>16</v>
      </c>
      <c r="V27" s="85" t="s">
        <v>263</v>
      </c>
      <c r="W27" s="85"/>
      <c r="X27" s="85"/>
      <c r="Y27" s="85"/>
      <c r="Z27" s="85" t="s">
        <v>263</v>
      </c>
      <c r="AA27" s="85"/>
      <c r="AB27" s="85"/>
      <c r="AC27" s="85"/>
      <c r="AD27" s="184" t="s">
        <v>262</v>
      </c>
    </row>
    <row r="28" spans="1:30" ht="13.5" customHeight="1">
      <c r="A28" s="85" t="s">
        <v>49</v>
      </c>
      <c r="B28" s="86" t="s">
        <v>302</v>
      </c>
      <c r="C28" s="85" t="s">
        <v>303</v>
      </c>
      <c r="D28" s="87">
        <f>+SUM(E28,+I28)</f>
        <v>4192</v>
      </c>
      <c r="E28" s="87">
        <f>+SUM(G28+H28)</f>
        <v>77</v>
      </c>
      <c r="F28" s="106">
        <f>IF(D28&gt;0,E28/D28*100,"-")</f>
        <v>1.8368320610687023</v>
      </c>
      <c r="G28" s="87">
        <v>77</v>
      </c>
      <c r="H28" s="87">
        <v>0</v>
      </c>
      <c r="I28" s="87">
        <f>+SUM(K28,+M28,O28+P28)</f>
        <v>4115</v>
      </c>
      <c r="J28" s="88">
        <f>IF(D28&gt;0,I28/D28*100,"-")</f>
        <v>98.163167938931295</v>
      </c>
      <c r="K28" s="87">
        <v>3994</v>
      </c>
      <c r="L28" s="88">
        <f>IF(D28&gt;0,K28/D28*100,"-")</f>
        <v>95.276717557251914</v>
      </c>
      <c r="M28" s="87">
        <v>0</v>
      </c>
      <c r="N28" s="88">
        <f>IF(D28&gt;0,M28/D28*100,"-")</f>
        <v>0</v>
      </c>
      <c r="O28" s="87">
        <v>0</v>
      </c>
      <c r="P28" s="87">
        <f>SUM(Q28:S28)</f>
        <v>121</v>
      </c>
      <c r="Q28" s="87">
        <v>0</v>
      </c>
      <c r="R28" s="87">
        <v>121</v>
      </c>
      <c r="S28" s="87">
        <v>0</v>
      </c>
      <c r="T28" s="88">
        <f>IF(D28&gt;0,P28/D28*100,"-")</f>
        <v>2.8864503816793894</v>
      </c>
      <c r="U28" s="87">
        <v>0</v>
      </c>
      <c r="V28" s="85" t="s">
        <v>263</v>
      </c>
      <c r="W28" s="85"/>
      <c r="X28" s="85"/>
      <c r="Y28" s="85"/>
      <c r="Z28" s="85" t="s">
        <v>263</v>
      </c>
      <c r="AA28" s="85"/>
      <c r="AB28" s="85"/>
      <c r="AC28" s="85"/>
      <c r="AD28" s="184" t="s">
        <v>262</v>
      </c>
    </row>
    <row r="29" spans="1:30" ht="13.5" customHeight="1">
      <c r="A29" s="85" t="s">
        <v>49</v>
      </c>
      <c r="B29" s="86" t="s">
        <v>304</v>
      </c>
      <c r="C29" s="85" t="s">
        <v>305</v>
      </c>
      <c r="D29" s="87">
        <f>+SUM(E29,+I29)</f>
        <v>2961</v>
      </c>
      <c r="E29" s="87">
        <f>+SUM(G29+H29)</f>
        <v>0</v>
      </c>
      <c r="F29" s="106">
        <f>IF(D29&gt;0,E29/D29*100,"-")</f>
        <v>0</v>
      </c>
      <c r="G29" s="87">
        <v>0</v>
      </c>
      <c r="H29" s="87">
        <v>0</v>
      </c>
      <c r="I29" s="87">
        <f>+SUM(K29,+M29,O29+P29)</f>
        <v>2961</v>
      </c>
      <c r="J29" s="88">
        <f>IF(D29&gt;0,I29/D29*100,"-")</f>
        <v>100</v>
      </c>
      <c r="K29" s="87">
        <v>2961</v>
      </c>
      <c r="L29" s="88">
        <f>IF(D29&gt;0,K29/D29*100,"-")</f>
        <v>100</v>
      </c>
      <c r="M29" s="87">
        <v>0</v>
      </c>
      <c r="N29" s="88">
        <f>IF(D29&gt;0,M29/D29*100,"-")</f>
        <v>0</v>
      </c>
      <c r="O29" s="87">
        <v>0</v>
      </c>
      <c r="P29" s="87">
        <f>SUM(Q29:S29)</f>
        <v>0</v>
      </c>
      <c r="Q29" s="87">
        <v>0</v>
      </c>
      <c r="R29" s="87">
        <v>0</v>
      </c>
      <c r="S29" s="87">
        <v>0</v>
      </c>
      <c r="T29" s="88">
        <f>IF(D29&gt;0,P29/D29*100,"-")</f>
        <v>0</v>
      </c>
      <c r="U29" s="87">
        <v>21</v>
      </c>
      <c r="V29" s="85"/>
      <c r="W29" s="85"/>
      <c r="X29" s="85"/>
      <c r="Y29" s="85" t="s">
        <v>263</v>
      </c>
      <c r="Z29" s="85"/>
      <c r="AA29" s="85"/>
      <c r="AB29" s="85"/>
      <c r="AC29" s="85" t="s">
        <v>263</v>
      </c>
      <c r="AD29" s="184" t="s">
        <v>262</v>
      </c>
    </row>
    <row r="30" spans="1:30" ht="13.5" customHeight="1">
      <c r="A30" s="85" t="s">
        <v>49</v>
      </c>
      <c r="B30" s="86" t="s">
        <v>306</v>
      </c>
      <c r="C30" s="85" t="s">
        <v>307</v>
      </c>
      <c r="D30" s="87">
        <f>+SUM(E30,+I30)</f>
        <v>17536</v>
      </c>
      <c r="E30" s="87">
        <f>+SUM(G30+H30)</f>
        <v>2948</v>
      </c>
      <c r="F30" s="106">
        <f>IF(D30&gt;0,E30/D30*100,"-")</f>
        <v>16.811131386861312</v>
      </c>
      <c r="G30" s="87">
        <v>2948</v>
      </c>
      <c r="H30" s="87">
        <v>0</v>
      </c>
      <c r="I30" s="87">
        <f>+SUM(K30,+M30,O30+P30)</f>
        <v>14588</v>
      </c>
      <c r="J30" s="88">
        <f>IF(D30&gt;0,I30/D30*100,"-")</f>
        <v>83.188868613138695</v>
      </c>
      <c r="K30" s="87">
        <v>2754</v>
      </c>
      <c r="L30" s="88">
        <f>IF(D30&gt;0,K30/D30*100,"-")</f>
        <v>15.704835766423358</v>
      </c>
      <c r="M30" s="87">
        <v>0</v>
      </c>
      <c r="N30" s="88">
        <f>IF(D30&gt;0,M30/D30*100,"-")</f>
        <v>0</v>
      </c>
      <c r="O30" s="87">
        <v>3167</v>
      </c>
      <c r="P30" s="87">
        <f>SUM(Q30:S30)</f>
        <v>8667</v>
      </c>
      <c r="Q30" s="87">
        <v>57</v>
      </c>
      <c r="R30" s="87">
        <v>8610</v>
      </c>
      <c r="S30" s="87">
        <v>0</v>
      </c>
      <c r="T30" s="88">
        <f>IF(D30&gt;0,P30/D30*100,"-")</f>
        <v>49.424041970802918</v>
      </c>
      <c r="U30" s="87">
        <v>75</v>
      </c>
      <c r="V30" s="85" t="s">
        <v>263</v>
      </c>
      <c r="W30" s="85"/>
      <c r="X30" s="85"/>
      <c r="Y30" s="85"/>
      <c r="Z30" s="85" t="s">
        <v>263</v>
      </c>
      <c r="AA30" s="85"/>
      <c r="AB30" s="85"/>
      <c r="AC30" s="85"/>
      <c r="AD30" s="184" t="s">
        <v>262</v>
      </c>
    </row>
    <row r="31" spans="1:30" ht="13.5" customHeight="1">
      <c r="A31" s="85" t="s">
        <v>49</v>
      </c>
      <c r="B31" s="86" t="s">
        <v>308</v>
      </c>
      <c r="C31" s="85" t="s">
        <v>309</v>
      </c>
      <c r="D31" s="87">
        <f>+SUM(E31,+I31)</f>
        <v>12939</v>
      </c>
      <c r="E31" s="87">
        <f>+SUM(G31+H31)</f>
        <v>3335</v>
      </c>
      <c r="F31" s="106">
        <f>IF(D31&gt;0,E31/D31*100,"-")</f>
        <v>25.774789396398486</v>
      </c>
      <c r="G31" s="87">
        <v>3335</v>
      </c>
      <c r="H31" s="87">
        <v>0</v>
      </c>
      <c r="I31" s="87">
        <f>+SUM(K31,+M31,O31+P31)</f>
        <v>9604</v>
      </c>
      <c r="J31" s="88">
        <f>IF(D31&gt;0,I31/D31*100,"-")</f>
        <v>74.225210603601511</v>
      </c>
      <c r="K31" s="87">
        <v>3715</v>
      </c>
      <c r="L31" s="88">
        <f>IF(D31&gt;0,K31/D31*100,"-")</f>
        <v>28.711646958806707</v>
      </c>
      <c r="M31" s="87">
        <v>0</v>
      </c>
      <c r="N31" s="88">
        <f>IF(D31&gt;0,M31/D31*100,"-")</f>
        <v>0</v>
      </c>
      <c r="O31" s="87">
        <v>2046</v>
      </c>
      <c r="P31" s="87">
        <f>SUM(Q31:S31)</f>
        <v>3843</v>
      </c>
      <c r="Q31" s="87">
        <v>382</v>
      </c>
      <c r="R31" s="87">
        <v>3461</v>
      </c>
      <c r="S31" s="87">
        <v>0</v>
      </c>
      <c r="T31" s="88">
        <f>IF(D31&gt;0,P31/D31*100,"-")</f>
        <v>29.700904242986319</v>
      </c>
      <c r="U31" s="87">
        <v>116</v>
      </c>
      <c r="V31" s="85"/>
      <c r="W31" s="85"/>
      <c r="X31" s="85"/>
      <c r="Y31" s="85" t="s">
        <v>263</v>
      </c>
      <c r="Z31" s="85"/>
      <c r="AA31" s="85"/>
      <c r="AB31" s="85"/>
      <c r="AC31" s="85" t="s">
        <v>263</v>
      </c>
      <c r="AD31" s="184" t="s">
        <v>262</v>
      </c>
    </row>
    <row r="32" spans="1:30" ht="13.5" customHeight="1">
      <c r="A32" s="85" t="s">
        <v>49</v>
      </c>
      <c r="B32" s="86" t="s">
        <v>310</v>
      </c>
      <c r="C32" s="85" t="s">
        <v>311</v>
      </c>
      <c r="D32" s="87">
        <f>+SUM(E32,+I32)</f>
        <v>2351</v>
      </c>
      <c r="E32" s="87">
        <f>+SUM(G32+H32)</f>
        <v>253</v>
      </c>
      <c r="F32" s="106">
        <f>IF(D32&gt;0,E32/D32*100,"-")</f>
        <v>10.761378136962994</v>
      </c>
      <c r="G32" s="87">
        <v>253</v>
      </c>
      <c r="H32" s="87">
        <v>0</v>
      </c>
      <c r="I32" s="87">
        <f>+SUM(K32,+M32,O32+P32)</f>
        <v>2098</v>
      </c>
      <c r="J32" s="88">
        <f>IF(D32&gt;0,I32/D32*100,"-")</f>
        <v>89.238621863037011</v>
      </c>
      <c r="K32" s="87">
        <v>0</v>
      </c>
      <c r="L32" s="88">
        <f>IF(D32&gt;0,K32/D32*100,"-")</f>
        <v>0</v>
      </c>
      <c r="M32" s="87">
        <v>0</v>
      </c>
      <c r="N32" s="88">
        <f>IF(D32&gt;0,M32/D32*100,"-")</f>
        <v>0</v>
      </c>
      <c r="O32" s="87">
        <v>0</v>
      </c>
      <c r="P32" s="87">
        <f>SUM(Q32:S32)</f>
        <v>2098</v>
      </c>
      <c r="Q32" s="87">
        <v>28</v>
      </c>
      <c r="R32" s="87">
        <v>2070</v>
      </c>
      <c r="S32" s="87">
        <v>0</v>
      </c>
      <c r="T32" s="88">
        <f>IF(D32&gt;0,P32/D32*100,"-")</f>
        <v>89.238621863037011</v>
      </c>
      <c r="U32" s="87">
        <v>153</v>
      </c>
      <c r="V32" s="85" t="s">
        <v>263</v>
      </c>
      <c r="W32" s="85"/>
      <c r="X32" s="85"/>
      <c r="Y32" s="85"/>
      <c r="Z32" s="85" t="s">
        <v>263</v>
      </c>
      <c r="AA32" s="85"/>
      <c r="AB32" s="85"/>
      <c r="AC32" s="85"/>
      <c r="AD32" s="184" t="s">
        <v>262</v>
      </c>
    </row>
    <row r="33" spans="1:29" ht="13.5" customHeight="1">
      <c r="A33" s="85"/>
      <c r="B33" s="86"/>
      <c r="C33" s="85"/>
      <c r="D33" s="87"/>
      <c r="E33" s="87"/>
      <c r="F33" s="106"/>
      <c r="G33" s="87"/>
      <c r="H33" s="87"/>
      <c r="I33" s="87"/>
      <c r="J33" s="88"/>
      <c r="K33" s="87"/>
      <c r="L33" s="88"/>
      <c r="M33" s="87"/>
      <c r="N33" s="88"/>
      <c r="O33" s="87"/>
      <c r="P33" s="87"/>
      <c r="Q33" s="87"/>
      <c r="R33" s="87"/>
      <c r="S33" s="87"/>
      <c r="T33" s="88"/>
      <c r="U33" s="87"/>
      <c r="V33" s="85"/>
      <c r="W33" s="85"/>
      <c r="X33" s="85"/>
      <c r="Y33" s="85"/>
      <c r="Z33" s="85"/>
      <c r="AA33" s="85"/>
      <c r="AB33" s="85"/>
      <c r="AC33" s="85"/>
    </row>
    <row r="34" spans="1:29" ht="13.5" customHeight="1">
      <c r="A34" s="85"/>
      <c r="B34" s="86"/>
      <c r="C34" s="85"/>
      <c r="D34" s="87"/>
      <c r="E34" s="87"/>
      <c r="F34" s="106"/>
      <c r="G34" s="87"/>
      <c r="H34" s="87"/>
      <c r="I34" s="87"/>
      <c r="J34" s="88"/>
      <c r="K34" s="87"/>
      <c r="L34" s="88"/>
      <c r="M34" s="87"/>
      <c r="N34" s="88"/>
      <c r="O34" s="87"/>
      <c r="P34" s="87"/>
      <c r="Q34" s="87"/>
      <c r="R34" s="87"/>
      <c r="S34" s="87"/>
      <c r="T34" s="88"/>
      <c r="U34" s="87"/>
      <c r="V34" s="85"/>
      <c r="W34" s="85"/>
      <c r="X34" s="85"/>
      <c r="Y34" s="85"/>
      <c r="Z34" s="85"/>
      <c r="AA34" s="85"/>
      <c r="AB34" s="85"/>
      <c r="AC34" s="85"/>
    </row>
    <row r="35" spans="1:29" ht="13.5" customHeight="1">
      <c r="A35" s="85"/>
      <c r="B35" s="86"/>
      <c r="C35" s="85"/>
      <c r="D35" s="87"/>
      <c r="E35" s="87"/>
      <c r="F35" s="106"/>
      <c r="G35" s="87"/>
      <c r="H35" s="87"/>
      <c r="I35" s="87"/>
      <c r="J35" s="88"/>
      <c r="K35" s="87"/>
      <c r="L35" s="88"/>
      <c r="M35" s="87"/>
      <c r="N35" s="88"/>
      <c r="O35" s="87"/>
      <c r="P35" s="87"/>
      <c r="Q35" s="87"/>
      <c r="R35" s="87"/>
      <c r="S35" s="87"/>
      <c r="T35" s="88"/>
      <c r="U35" s="87"/>
      <c r="V35" s="85"/>
      <c r="W35" s="85"/>
      <c r="X35" s="85"/>
      <c r="Y35" s="85"/>
      <c r="Z35" s="85"/>
      <c r="AA35" s="85"/>
      <c r="AB35" s="85"/>
      <c r="AC35" s="85"/>
    </row>
    <row r="36" spans="1:29" ht="13.5" customHeight="1">
      <c r="A36" s="85"/>
      <c r="B36" s="86"/>
      <c r="C36" s="85"/>
      <c r="D36" s="87"/>
      <c r="E36" s="87"/>
      <c r="F36" s="106"/>
      <c r="G36" s="87"/>
      <c r="H36" s="87"/>
      <c r="I36" s="87"/>
      <c r="J36" s="88"/>
      <c r="K36" s="87"/>
      <c r="L36" s="88"/>
      <c r="M36" s="87"/>
      <c r="N36" s="88"/>
      <c r="O36" s="87"/>
      <c r="P36" s="87"/>
      <c r="Q36" s="87"/>
      <c r="R36" s="87"/>
      <c r="S36" s="87"/>
      <c r="T36" s="88"/>
      <c r="U36" s="87"/>
      <c r="V36" s="85"/>
      <c r="W36" s="85"/>
      <c r="X36" s="85"/>
      <c r="Y36" s="85"/>
      <c r="Z36" s="85"/>
      <c r="AA36" s="85"/>
      <c r="AB36" s="85"/>
      <c r="AC36" s="85"/>
    </row>
    <row r="37" spans="1:29" ht="13.5" customHeight="1">
      <c r="A37" s="85"/>
      <c r="B37" s="86"/>
      <c r="C37" s="85"/>
      <c r="D37" s="87"/>
      <c r="E37" s="87"/>
      <c r="F37" s="106"/>
      <c r="G37" s="87"/>
      <c r="H37" s="87"/>
      <c r="I37" s="87"/>
      <c r="J37" s="88"/>
      <c r="K37" s="87"/>
      <c r="L37" s="88"/>
      <c r="M37" s="87"/>
      <c r="N37" s="88"/>
      <c r="O37" s="87"/>
      <c r="P37" s="87"/>
      <c r="Q37" s="87"/>
      <c r="R37" s="87"/>
      <c r="S37" s="87"/>
      <c r="T37" s="88"/>
      <c r="U37" s="87"/>
      <c r="V37" s="85"/>
      <c r="W37" s="85"/>
      <c r="X37" s="85"/>
      <c r="Y37" s="85"/>
      <c r="Z37" s="85"/>
      <c r="AA37" s="85"/>
      <c r="AB37" s="85"/>
      <c r="AC37" s="85"/>
    </row>
    <row r="38" spans="1:29" ht="13.5" customHeight="1">
      <c r="A38" s="85"/>
      <c r="B38" s="86"/>
      <c r="C38" s="85"/>
      <c r="D38" s="87"/>
      <c r="E38" s="87"/>
      <c r="F38" s="106"/>
      <c r="G38" s="87"/>
      <c r="H38" s="87"/>
      <c r="I38" s="87"/>
      <c r="J38" s="88"/>
      <c r="K38" s="87"/>
      <c r="L38" s="88"/>
      <c r="M38" s="87"/>
      <c r="N38" s="88"/>
      <c r="O38" s="87"/>
      <c r="P38" s="87"/>
      <c r="Q38" s="87"/>
      <c r="R38" s="87"/>
      <c r="S38" s="87"/>
      <c r="T38" s="88"/>
      <c r="U38" s="87"/>
      <c r="V38" s="85"/>
      <c r="W38" s="85"/>
      <c r="X38" s="85"/>
      <c r="Y38" s="85"/>
      <c r="Z38" s="85"/>
      <c r="AA38" s="85"/>
      <c r="AB38" s="85"/>
      <c r="AC38" s="85"/>
    </row>
    <row r="39" spans="1:29" ht="13.5" customHeight="1">
      <c r="A39" s="85"/>
      <c r="B39" s="86"/>
      <c r="C39" s="85"/>
      <c r="D39" s="87"/>
      <c r="E39" s="87"/>
      <c r="F39" s="106"/>
      <c r="G39" s="87"/>
      <c r="H39" s="87"/>
      <c r="I39" s="87"/>
      <c r="J39" s="88"/>
      <c r="K39" s="87"/>
      <c r="L39" s="88"/>
      <c r="M39" s="87"/>
      <c r="N39" s="88"/>
      <c r="O39" s="87"/>
      <c r="P39" s="87"/>
      <c r="Q39" s="87"/>
      <c r="R39" s="87"/>
      <c r="S39" s="87"/>
      <c r="T39" s="88"/>
      <c r="U39" s="87"/>
      <c r="V39" s="85"/>
      <c r="W39" s="85"/>
      <c r="X39" s="85"/>
      <c r="Y39" s="85"/>
      <c r="Z39" s="85"/>
      <c r="AA39" s="85"/>
      <c r="AB39" s="85"/>
      <c r="AC39" s="85"/>
    </row>
    <row r="40" spans="1:29" ht="13.5" customHeight="1">
      <c r="A40" s="85"/>
      <c r="B40" s="86"/>
      <c r="C40" s="85"/>
      <c r="D40" s="87"/>
      <c r="E40" s="87"/>
      <c r="F40" s="106"/>
      <c r="G40" s="87"/>
      <c r="H40" s="87"/>
      <c r="I40" s="87"/>
      <c r="J40" s="88"/>
      <c r="K40" s="87"/>
      <c r="L40" s="88"/>
      <c r="M40" s="87"/>
      <c r="N40" s="88"/>
      <c r="O40" s="87"/>
      <c r="P40" s="87"/>
      <c r="Q40" s="87"/>
      <c r="R40" s="87"/>
      <c r="S40" s="87"/>
      <c r="T40" s="88"/>
      <c r="U40" s="87"/>
      <c r="V40" s="85"/>
      <c r="W40" s="85"/>
      <c r="X40" s="85"/>
      <c r="Y40" s="85"/>
      <c r="Z40" s="85"/>
      <c r="AA40" s="85"/>
      <c r="AB40" s="85"/>
      <c r="AC40" s="85"/>
    </row>
    <row r="41" spans="1:29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29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29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29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29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29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29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29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32">
    <sortCondition ref="A8:A32"/>
    <sortCondition ref="B8:B32"/>
    <sortCondition ref="C8:C32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秋田県</v>
      </c>
      <c r="B7" s="90" t="str">
        <f>水洗化人口等!B7</f>
        <v>05000</v>
      </c>
      <c r="C7" s="89" t="s">
        <v>198</v>
      </c>
      <c r="D7" s="91">
        <f>SUM(E7,+H7,+K7)</f>
        <v>325936</v>
      </c>
      <c r="E7" s="91">
        <f>SUM(F7:G7)</f>
        <v>0</v>
      </c>
      <c r="F7" s="91">
        <f>SUM(F$8:F$207)</f>
        <v>0</v>
      </c>
      <c r="G7" s="91">
        <f>SUM(G$8:G$207)</f>
        <v>0</v>
      </c>
      <c r="H7" s="91">
        <f>SUM(I7:J7)</f>
        <v>0</v>
      </c>
      <c r="I7" s="91">
        <f>SUM(I$8:I$207)</f>
        <v>0</v>
      </c>
      <c r="J7" s="91">
        <f>SUM(J$8:J$207)</f>
        <v>0</v>
      </c>
      <c r="K7" s="91">
        <f>SUM(L7:M7)</f>
        <v>325936</v>
      </c>
      <c r="L7" s="91">
        <f>SUM(L$8:L$207)</f>
        <v>131473</v>
      </c>
      <c r="M7" s="91">
        <f>SUM(M$8:M$207)</f>
        <v>194463</v>
      </c>
      <c r="N7" s="91">
        <f>SUM(O7,+V7,+AC7)</f>
        <v>325936</v>
      </c>
      <c r="O7" s="91">
        <f>SUM(P7:U7)</f>
        <v>131473</v>
      </c>
      <c r="P7" s="91">
        <f t="shared" ref="P7:U7" si="0">SUM(P$8:P$207)</f>
        <v>131473</v>
      </c>
      <c r="Q7" s="91">
        <f t="shared" si="0"/>
        <v>0</v>
      </c>
      <c r="R7" s="91">
        <f t="shared" si="0"/>
        <v>0</v>
      </c>
      <c r="S7" s="91">
        <f t="shared" si="0"/>
        <v>0</v>
      </c>
      <c r="T7" s="91">
        <f t="shared" si="0"/>
        <v>0</v>
      </c>
      <c r="U7" s="91">
        <f t="shared" si="0"/>
        <v>0</v>
      </c>
      <c r="V7" s="91">
        <f>SUM(W7:AB7)</f>
        <v>194463</v>
      </c>
      <c r="W7" s="91">
        <f t="shared" ref="W7:AB7" si="1">SUM(W$8:W$207)</f>
        <v>194463</v>
      </c>
      <c r="X7" s="91">
        <f t="shared" si="1"/>
        <v>0</v>
      </c>
      <c r="Y7" s="91">
        <f t="shared" si="1"/>
        <v>0</v>
      </c>
      <c r="Z7" s="91">
        <f t="shared" si="1"/>
        <v>0</v>
      </c>
      <c r="AA7" s="91">
        <f t="shared" si="1"/>
        <v>0</v>
      </c>
      <c r="AB7" s="91">
        <f t="shared" si="1"/>
        <v>0</v>
      </c>
      <c r="AC7" s="91">
        <f>SUM(AD7:AE7)</f>
        <v>0</v>
      </c>
      <c r="AD7" s="91">
        <f>SUM(AD$8:AD$207)</f>
        <v>0</v>
      </c>
      <c r="AE7" s="91">
        <f>SUM(AE$8:AE$207)</f>
        <v>0</v>
      </c>
      <c r="AF7" s="91">
        <f>SUM(AG7:AI7)</f>
        <v>5497</v>
      </c>
      <c r="AG7" s="91">
        <f>SUM(AG$8:AG$207)</f>
        <v>5497</v>
      </c>
      <c r="AH7" s="91">
        <f>SUM(AH$8:AH$207)</f>
        <v>0</v>
      </c>
      <c r="AI7" s="91">
        <f>SUM(AI$8:AI$207)</f>
        <v>0</v>
      </c>
      <c r="AJ7" s="91">
        <f>SUM(AK7:AS7)</f>
        <v>38525</v>
      </c>
      <c r="AK7" s="91">
        <f t="shared" ref="AK7:AS7" si="2">SUM(AK$8:AK$207)</f>
        <v>33406</v>
      </c>
      <c r="AL7" s="91">
        <f t="shared" si="2"/>
        <v>0</v>
      </c>
      <c r="AM7" s="91">
        <f t="shared" si="2"/>
        <v>4504</v>
      </c>
      <c r="AN7" s="91">
        <f t="shared" si="2"/>
        <v>0</v>
      </c>
      <c r="AO7" s="91">
        <f t="shared" si="2"/>
        <v>0</v>
      </c>
      <c r="AP7" s="91">
        <f t="shared" si="2"/>
        <v>0</v>
      </c>
      <c r="AQ7" s="91">
        <f t="shared" si="2"/>
        <v>0</v>
      </c>
      <c r="AR7" s="91">
        <f t="shared" si="2"/>
        <v>19</v>
      </c>
      <c r="AS7" s="91">
        <f t="shared" si="2"/>
        <v>596</v>
      </c>
      <c r="AT7" s="91">
        <f>SUM(AU7:AY7)</f>
        <v>378</v>
      </c>
      <c r="AU7" s="91">
        <f>SUM(AU$8:AU$207)</f>
        <v>378</v>
      </c>
      <c r="AV7" s="91">
        <f>SUM(AV$8:AV$207)</f>
        <v>0</v>
      </c>
      <c r="AW7" s="91">
        <f>SUM(AW$8:AW$207)</f>
        <v>0</v>
      </c>
      <c r="AX7" s="91">
        <f>SUM(AX$8:AX$207)</f>
        <v>0</v>
      </c>
      <c r="AY7" s="91">
        <f>SUM(AY$8:AY$207)</f>
        <v>0</v>
      </c>
      <c r="AZ7" s="91">
        <f>SUM(BA7:BC7)</f>
        <v>419</v>
      </c>
      <c r="BA7" s="91">
        <f>SUM(BA$8:BA$207)</f>
        <v>419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49</v>
      </c>
      <c r="B8" s="96" t="s">
        <v>260</v>
      </c>
      <c r="C8" s="85" t="s">
        <v>261</v>
      </c>
      <c r="D8" s="87">
        <f>SUM(E8,+H8,+K8)</f>
        <v>29585</v>
      </c>
      <c r="E8" s="87">
        <f>SUM(F8:G8)</f>
        <v>0</v>
      </c>
      <c r="F8" s="87">
        <v>0</v>
      </c>
      <c r="G8" s="87">
        <v>0</v>
      </c>
      <c r="H8" s="87">
        <f>SUM(I8:J8)</f>
        <v>0</v>
      </c>
      <c r="I8" s="87">
        <v>0</v>
      </c>
      <c r="J8" s="87">
        <v>0</v>
      </c>
      <c r="K8" s="87">
        <f>SUM(L8:M8)</f>
        <v>29585</v>
      </c>
      <c r="L8" s="87">
        <v>11193</v>
      </c>
      <c r="M8" s="87">
        <v>18392</v>
      </c>
      <c r="N8" s="87">
        <f>SUM(O8,+V8,+AC8)</f>
        <v>29585</v>
      </c>
      <c r="O8" s="87">
        <f>SUM(P8:U8)</f>
        <v>11193</v>
      </c>
      <c r="P8" s="87">
        <v>11193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18392</v>
      </c>
      <c r="W8" s="87">
        <v>18392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851</v>
      </c>
      <c r="AG8" s="87">
        <v>851</v>
      </c>
      <c r="AH8" s="87">
        <v>0</v>
      </c>
      <c r="AI8" s="87">
        <v>0</v>
      </c>
      <c r="AJ8" s="87">
        <f>SUM(AK8:AS8)</f>
        <v>851</v>
      </c>
      <c r="AK8" s="87">
        <v>0</v>
      </c>
      <c r="AL8" s="87">
        <v>0</v>
      </c>
      <c r="AM8" s="87">
        <v>851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49</v>
      </c>
      <c r="B9" s="96" t="s">
        <v>264</v>
      </c>
      <c r="C9" s="85" t="s">
        <v>265</v>
      </c>
      <c r="D9" s="87">
        <f>SUM(E9,+H9,+K9)</f>
        <v>27414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27414</v>
      </c>
      <c r="L9" s="87">
        <v>13329</v>
      </c>
      <c r="M9" s="87">
        <v>14085</v>
      </c>
      <c r="N9" s="87">
        <f>SUM(O9,+V9,+AC9)</f>
        <v>27414</v>
      </c>
      <c r="O9" s="87">
        <f>SUM(P9:U9)</f>
        <v>13329</v>
      </c>
      <c r="P9" s="87">
        <v>13329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14085</v>
      </c>
      <c r="W9" s="87">
        <v>14085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0</v>
      </c>
      <c r="AG9" s="87">
        <v>0</v>
      </c>
      <c r="AH9" s="87">
        <v>0</v>
      </c>
      <c r="AI9" s="87">
        <v>0</v>
      </c>
      <c r="AJ9" s="87">
        <f>SUM(AK9:AS9)</f>
        <v>0</v>
      </c>
      <c r="AK9" s="87">
        <v>0</v>
      </c>
      <c r="AL9" s="87">
        <v>0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49</v>
      </c>
      <c r="B10" s="96" t="s">
        <v>266</v>
      </c>
      <c r="C10" s="85" t="s">
        <v>267</v>
      </c>
      <c r="D10" s="87">
        <f>SUM(E10,+H10,+K10)</f>
        <v>42593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42593</v>
      </c>
      <c r="L10" s="87">
        <v>18667</v>
      </c>
      <c r="M10" s="87">
        <v>23926</v>
      </c>
      <c r="N10" s="87">
        <f>SUM(O10,+V10,+AC10)</f>
        <v>42593</v>
      </c>
      <c r="O10" s="87">
        <f>SUM(P10:U10)</f>
        <v>18667</v>
      </c>
      <c r="P10" s="87">
        <v>18667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23926</v>
      </c>
      <c r="W10" s="87">
        <v>23926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187</v>
      </c>
      <c r="AG10" s="87">
        <v>187</v>
      </c>
      <c r="AH10" s="87">
        <v>0</v>
      </c>
      <c r="AI10" s="87">
        <v>0</v>
      </c>
      <c r="AJ10" s="87">
        <f>SUM(AK10:AS10)</f>
        <v>2117</v>
      </c>
      <c r="AK10" s="87">
        <v>2015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102</v>
      </c>
      <c r="AT10" s="87">
        <f>SUM(AU10:AY10)</f>
        <v>85</v>
      </c>
      <c r="AU10" s="87">
        <v>85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49</v>
      </c>
      <c r="B11" s="96" t="s">
        <v>268</v>
      </c>
      <c r="C11" s="85" t="s">
        <v>269</v>
      </c>
      <c r="D11" s="87">
        <f>SUM(E11,+H11,+K11)</f>
        <v>28152</v>
      </c>
      <c r="E11" s="87">
        <f>SUM(F11:G11)</f>
        <v>0</v>
      </c>
      <c r="F11" s="87">
        <v>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28152</v>
      </c>
      <c r="L11" s="87">
        <v>16821</v>
      </c>
      <c r="M11" s="87">
        <v>11331</v>
      </c>
      <c r="N11" s="87">
        <f>SUM(O11,+V11,+AC11)</f>
        <v>28152</v>
      </c>
      <c r="O11" s="87">
        <f>SUM(P11:U11)</f>
        <v>16821</v>
      </c>
      <c r="P11" s="87">
        <v>16821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11331</v>
      </c>
      <c r="W11" s="87">
        <v>11331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259</v>
      </c>
      <c r="AG11" s="87">
        <v>259</v>
      </c>
      <c r="AH11" s="87">
        <v>0</v>
      </c>
      <c r="AI11" s="87">
        <v>0</v>
      </c>
      <c r="AJ11" s="87">
        <f>SUM(AK11:AS11)</f>
        <v>259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259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49</v>
      </c>
      <c r="B12" s="96" t="s">
        <v>270</v>
      </c>
      <c r="C12" s="85" t="s">
        <v>271</v>
      </c>
      <c r="D12" s="87">
        <f>SUM(E12,+H12,+K12)</f>
        <v>9276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9276</v>
      </c>
      <c r="L12" s="87">
        <v>6132</v>
      </c>
      <c r="M12" s="87">
        <v>3144</v>
      </c>
      <c r="N12" s="87">
        <f>SUM(O12,+V12,+AC12)</f>
        <v>9276</v>
      </c>
      <c r="O12" s="87">
        <f>SUM(P12:U12)</f>
        <v>6132</v>
      </c>
      <c r="P12" s="87">
        <v>6132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3144</v>
      </c>
      <c r="W12" s="87">
        <v>3144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18</v>
      </c>
      <c r="AG12" s="87">
        <v>18</v>
      </c>
      <c r="AH12" s="87">
        <v>0</v>
      </c>
      <c r="AI12" s="87">
        <v>0</v>
      </c>
      <c r="AJ12" s="87">
        <f>SUM(AK12:AS12)</f>
        <v>135</v>
      </c>
      <c r="AK12" s="87">
        <v>135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18</v>
      </c>
      <c r="AU12" s="87">
        <v>18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49</v>
      </c>
      <c r="B13" s="96" t="s">
        <v>272</v>
      </c>
      <c r="C13" s="85" t="s">
        <v>273</v>
      </c>
      <c r="D13" s="87">
        <f>SUM(E13,+H13,+K13)</f>
        <v>25846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25846</v>
      </c>
      <c r="L13" s="87">
        <v>10020</v>
      </c>
      <c r="M13" s="87">
        <v>15826</v>
      </c>
      <c r="N13" s="87">
        <f>SUM(O13,+V13,+AC13)</f>
        <v>25846</v>
      </c>
      <c r="O13" s="87">
        <f>SUM(P13:U13)</f>
        <v>10020</v>
      </c>
      <c r="P13" s="87">
        <v>10020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15826</v>
      </c>
      <c r="W13" s="87">
        <v>15826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755</v>
      </c>
      <c r="AG13" s="87">
        <v>755</v>
      </c>
      <c r="AH13" s="87">
        <v>0</v>
      </c>
      <c r="AI13" s="87">
        <v>0</v>
      </c>
      <c r="AJ13" s="87">
        <f>SUM(AK13:AS13)</f>
        <v>755</v>
      </c>
      <c r="AK13" s="87">
        <v>0</v>
      </c>
      <c r="AL13" s="87">
        <v>0</v>
      </c>
      <c r="AM13" s="87">
        <v>755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49</v>
      </c>
      <c r="B14" s="96" t="s">
        <v>274</v>
      </c>
      <c r="C14" s="85" t="s">
        <v>275</v>
      </c>
      <c r="D14" s="87">
        <f>SUM(E14,+H14,+K14)</f>
        <v>17406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17406</v>
      </c>
      <c r="L14" s="87">
        <v>10189</v>
      </c>
      <c r="M14" s="87">
        <v>7217</v>
      </c>
      <c r="N14" s="87">
        <f>SUM(O14,+V14,+AC14)</f>
        <v>17406</v>
      </c>
      <c r="O14" s="87">
        <f>SUM(P14:U14)</f>
        <v>10189</v>
      </c>
      <c r="P14" s="87">
        <v>10189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7217</v>
      </c>
      <c r="W14" s="87">
        <v>7217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0</v>
      </c>
      <c r="AG14" s="87">
        <v>0</v>
      </c>
      <c r="AH14" s="87">
        <v>0</v>
      </c>
      <c r="AI14" s="87">
        <v>0</v>
      </c>
      <c r="AJ14" s="87">
        <f>SUM(AK14:AS14)</f>
        <v>0</v>
      </c>
      <c r="AK14" s="87">
        <v>0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366</v>
      </c>
      <c r="BA14" s="87">
        <v>366</v>
      </c>
      <c r="BB14" s="87">
        <v>0</v>
      </c>
      <c r="BC14" s="87">
        <v>0</v>
      </c>
    </row>
    <row r="15" spans="1:55" ht="13.5" customHeight="1">
      <c r="A15" s="98" t="s">
        <v>49</v>
      </c>
      <c r="B15" s="96" t="s">
        <v>276</v>
      </c>
      <c r="C15" s="85" t="s">
        <v>277</v>
      </c>
      <c r="D15" s="87">
        <f>SUM(E15,+H15,+K15)</f>
        <v>39842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39842</v>
      </c>
      <c r="L15" s="87">
        <v>5538</v>
      </c>
      <c r="M15" s="87">
        <v>34304</v>
      </c>
      <c r="N15" s="87">
        <f>SUM(O15,+V15,+AC15)</f>
        <v>39842</v>
      </c>
      <c r="O15" s="87">
        <f>SUM(P15:U15)</f>
        <v>5538</v>
      </c>
      <c r="P15" s="87">
        <v>5538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34304</v>
      </c>
      <c r="W15" s="87">
        <v>34304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154</v>
      </c>
      <c r="AG15" s="87">
        <v>154</v>
      </c>
      <c r="AH15" s="87">
        <v>0</v>
      </c>
      <c r="AI15" s="87">
        <v>0</v>
      </c>
      <c r="AJ15" s="87">
        <f>SUM(AK15:AS15)</f>
        <v>2252</v>
      </c>
      <c r="AK15" s="87">
        <v>2252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154</v>
      </c>
      <c r="AU15" s="87">
        <v>154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49</v>
      </c>
      <c r="B16" s="96" t="s">
        <v>278</v>
      </c>
      <c r="C16" s="85" t="s">
        <v>279</v>
      </c>
      <c r="D16" s="87">
        <f>SUM(E16,+H16,+K16)</f>
        <v>4425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4425</v>
      </c>
      <c r="L16" s="87">
        <v>2601</v>
      </c>
      <c r="M16" s="87">
        <v>1824</v>
      </c>
      <c r="N16" s="87">
        <f>SUM(O16,+V16,+AC16)</f>
        <v>4425</v>
      </c>
      <c r="O16" s="87">
        <f>SUM(P16:U16)</f>
        <v>2601</v>
      </c>
      <c r="P16" s="87">
        <v>2601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1824</v>
      </c>
      <c r="W16" s="87">
        <v>1824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0</v>
      </c>
      <c r="AG16" s="87">
        <v>0</v>
      </c>
      <c r="AH16" s="87">
        <v>0</v>
      </c>
      <c r="AI16" s="87">
        <v>0</v>
      </c>
      <c r="AJ16" s="87">
        <f>SUM(AK16:AS16)</f>
        <v>0</v>
      </c>
      <c r="AK16" s="87">
        <v>0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49</v>
      </c>
      <c r="B17" s="96" t="s">
        <v>280</v>
      </c>
      <c r="C17" s="85" t="s">
        <v>281</v>
      </c>
      <c r="D17" s="87">
        <f>SUM(E17,+H17,+K17)</f>
        <v>34186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34186</v>
      </c>
      <c r="L17" s="87">
        <v>10551</v>
      </c>
      <c r="M17" s="87">
        <v>23635</v>
      </c>
      <c r="N17" s="87">
        <f>SUM(O17,+V17,+AC17)</f>
        <v>34186</v>
      </c>
      <c r="O17" s="87">
        <f>SUM(P17:U17)</f>
        <v>10551</v>
      </c>
      <c r="P17" s="87">
        <v>10551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23635</v>
      </c>
      <c r="W17" s="87">
        <v>23635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1081</v>
      </c>
      <c r="AG17" s="87">
        <v>1081</v>
      </c>
      <c r="AH17" s="87">
        <v>0</v>
      </c>
      <c r="AI17" s="87">
        <v>0</v>
      </c>
      <c r="AJ17" s="87">
        <f>SUM(AK17:AS17)</f>
        <v>1081</v>
      </c>
      <c r="AK17" s="87">
        <v>0</v>
      </c>
      <c r="AL17" s="87">
        <v>0</v>
      </c>
      <c r="AM17" s="87">
        <v>1081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49</v>
      </c>
      <c r="B18" s="96" t="s">
        <v>282</v>
      </c>
      <c r="C18" s="85" t="s">
        <v>283</v>
      </c>
      <c r="D18" s="87">
        <f>SUM(E18,+H18,+K18)</f>
        <v>14290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14290</v>
      </c>
      <c r="L18" s="87">
        <v>6720</v>
      </c>
      <c r="M18" s="87">
        <v>7570</v>
      </c>
      <c r="N18" s="87">
        <f>SUM(O18,+V18,+AC18)</f>
        <v>14290</v>
      </c>
      <c r="O18" s="87">
        <f>SUM(P18:U18)</f>
        <v>6720</v>
      </c>
      <c r="P18" s="87">
        <v>6720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7570</v>
      </c>
      <c r="W18" s="87">
        <v>7570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1509</v>
      </c>
      <c r="AG18" s="87">
        <v>1509</v>
      </c>
      <c r="AH18" s="87">
        <v>0</v>
      </c>
      <c r="AI18" s="87">
        <v>0</v>
      </c>
      <c r="AJ18" s="87">
        <f>SUM(AK18:AS18)</f>
        <v>1509</v>
      </c>
      <c r="AK18" s="87">
        <v>0</v>
      </c>
      <c r="AL18" s="87">
        <v>0</v>
      </c>
      <c r="AM18" s="87">
        <v>1509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49</v>
      </c>
      <c r="B19" s="96" t="s">
        <v>284</v>
      </c>
      <c r="C19" s="85" t="s">
        <v>285</v>
      </c>
      <c r="D19" s="87">
        <f>SUM(E19,+H19,+K19)</f>
        <v>8947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8947</v>
      </c>
      <c r="L19" s="87">
        <v>843</v>
      </c>
      <c r="M19" s="87">
        <v>8104</v>
      </c>
      <c r="N19" s="87">
        <f>SUM(O19,+V19,+AC19)</f>
        <v>8947</v>
      </c>
      <c r="O19" s="87">
        <f>SUM(P19:U19)</f>
        <v>843</v>
      </c>
      <c r="P19" s="87">
        <v>843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8104</v>
      </c>
      <c r="W19" s="87">
        <v>8104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3</v>
      </c>
      <c r="AG19" s="87">
        <v>3</v>
      </c>
      <c r="AH19" s="87">
        <v>0</v>
      </c>
      <c r="AI19" s="87">
        <v>0</v>
      </c>
      <c r="AJ19" s="87">
        <f>SUM(AK19:AS19)</f>
        <v>8947</v>
      </c>
      <c r="AK19" s="87">
        <v>8947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3</v>
      </c>
      <c r="AU19" s="87">
        <v>3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49</v>
      </c>
      <c r="B20" s="96" t="s">
        <v>286</v>
      </c>
      <c r="C20" s="85" t="s">
        <v>287</v>
      </c>
      <c r="D20" s="87">
        <f>SUM(E20,+H20,+K20)</f>
        <v>13937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13937</v>
      </c>
      <c r="L20" s="87">
        <v>6379</v>
      </c>
      <c r="M20" s="87">
        <v>7558</v>
      </c>
      <c r="N20" s="87">
        <f>SUM(O20,+V20,+AC20)</f>
        <v>13937</v>
      </c>
      <c r="O20" s="87">
        <f>SUM(P20:U20)</f>
        <v>6379</v>
      </c>
      <c r="P20" s="87">
        <v>6379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7558</v>
      </c>
      <c r="W20" s="87">
        <v>7558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30</v>
      </c>
      <c r="AG20" s="87">
        <v>30</v>
      </c>
      <c r="AH20" s="87">
        <v>0</v>
      </c>
      <c r="AI20" s="87">
        <v>0</v>
      </c>
      <c r="AJ20" s="87">
        <f>SUM(AK20:AS20)</f>
        <v>13937</v>
      </c>
      <c r="AK20" s="87">
        <v>13937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30</v>
      </c>
      <c r="AU20" s="87">
        <v>30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2</v>
      </c>
      <c r="BA20" s="87">
        <v>2</v>
      </c>
      <c r="BB20" s="87">
        <v>0</v>
      </c>
      <c r="BC20" s="87">
        <v>0</v>
      </c>
    </row>
    <row r="21" spans="1:55" ht="13.5" customHeight="1">
      <c r="A21" s="98" t="s">
        <v>49</v>
      </c>
      <c r="B21" s="96" t="s">
        <v>288</v>
      </c>
      <c r="C21" s="85" t="s">
        <v>289</v>
      </c>
      <c r="D21" s="87">
        <f>SUM(E21,+H21,+K21)</f>
        <v>2418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2418</v>
      </c>
      <c r="L21" s="87">
        <v>1295</v>
      </c>
      <c r="M21" s="87">
        <v>1123</v>
      </c>
      <c r="N21" s="87">
        <f>SUM(O21,+V21,+AC21)</f>
        <v>2418</v>
      </c>
      <c r="O21" s="87">
        <f>SUM(P21:U21)</f>
        <v>1295</v>
      </c>
      <c r="P21" s="87">
        <v>1295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1123</v>
      </c>
      <c r="W21" s="87">
        <v>1123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0</v>
      </c>
      <c r="AG21" s="87">
        <v>0</v>
      </c>
      <c r="AH21" s="87">
        <v>0</v>
      </c>
      <c r="AI21" s="87">
        <v>0</v>
      </c>
      <c r="AJ21" s="87">
        <f>SUM(AK21:AS21)</f>
        <v>0</v>
      </c>
      <c r="AK21" s="87">
        <v>0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51</v>
      </c>
      <c r="BA21" s="87">
        <v>51</v>
      </c>
      <c r="BB21" s="87">
        <v>0</v>
      </c>
      <c r="BC21" s="87">
        <v>0</v>
      </c>
    </row>
    <row r="22" spans="1:55" ht="13.5" customHeight="1">
      <c r="A22" s="98" t="s">
        <v>49</v>
      </c>
      <c r="B22" s="96" t="s">
        <v>290</v>
      </c>
      <c r="C22" s="85" t="s">
        <v>291</v>
      </c>
      <c r="D22" s="87">
        <f>SUM(E22,+H22,+K22)</f>
        <v>679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679</v>
      </c>
      <c r="L22" s="87">
        <v>190</v>
      </c>
      <c r="M22" s="87">
        <v>489</v>
      </c>
      <c r="N22" s="87">
        <f>SUM(O22,+V22,+AC22)</f>
        <v>679</v>
      </c>
      <c r="O22" s="87">
        <f>SUM(P22:U22)</f>
        <v>190</v>
      </c>
      <c r="P22" s="87">
        <v>190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489</v>
      </c>
      <c r="W22" s="87">
        <v>489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38</v>
      </c>
      <c r="AG22" s="87">
        <v>38</v>
      </c>
      <c r="AH22" s="87">
        <v>0</v>
      </c>
      <c r="AI22" s="87">
        <v>0</v>
      </c>
      <c r="AJ22" s="87">
        <f>SUM(AK22:AS22)</f>
        <v>38</v>
      </c>
      <c r="AK22" s="87">
        <v>0</v>
      </c>
      <c r="AL22" s="87">
        <v>0</v>
      </c>
      <c r="AM22" s="87">
        <v>38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49</v>
      </c>
      <c r="B23" s="96" t="s">
        <v>292</v>
      </c>
      <c r="C23" s="85" t="s">
        <v>293</v>
      </c>
      <c r="D23" s="87">
        <f>SUM(E23,+H23,+K23)</f>
        <v>755</v>
      </c>
      <c r="E23" s="87">
        <f>SUM(F23:G23)</f>
        <v>0</v>
      </c>
      <c r="F23" s="87">
        <v>0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755</v>
      </c>
      <c r="L23" s="87">
        <v>86</v>
      </c>
      <c r="M23" s="87">
        <v>669</v>
      </c>
      <c r="N23" s="87">
        <f>SUM(O23,+V23,+AC23)</f>
        <v>755</v>
      </c>
      <c r="O23" s="87">
        <f>SUM(P23:U23)</f>
        <v>86</v>
      </c>
      <c r="P23" s="87">
        <v>86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669</v>
      </c>
      <c r="W23" s="87">
        <v>669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19</v>
      </c>
      <c r="AG23" s="87">
        <v>19</v>
      </c>
      <c r="AH23" s="87">
        <v>0</v>
      </c>
      <c r="AI23" s="87">
        <v>0</v>
      </c>
      <c r="AJ23" s="87">
        <f>SUM(AK23:AS23)</f>
        <v>19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0</v>
      </c>
      <c r="AR23" s="87">
        <v>19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49</v>
      </c>
      <c r="B24" s="96" t="s">
        <v>294</v>
      </c>
      <c r="C24" s="85" t="s">
        <v>295</v>
      </c>
      <c r="D24" s="87">
        <f>SUM(E24,+H24,+K24)</f>
        <v>4470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4470</v>
      </c>
      <c r="L24" s="87">
        <v>2514</v>
      </c>
      <c r="M24" s="87">
        <v>1956</v>
      </c>
      <c r="N24" s="87">
        <f>SUM(O24,+V24,+AC24)</f>
        <v>4470</v>
      </c>
      <c r="O24" s="87">
        <f>SUM(P24:U24)</f>
        <v>2514</v>
      </c>
      <c r="P24" s="87">
        <v>2514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1956</v>
      </c>
      <c r="W24" s="87">
        <v>1956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111</v>
      </c>
      <c r="AG24" s="87">
        <v>111</v>
      </c>
      <c r="AH24" s="87">
        <v>0</v>
      </c>
      <c r="AI24" s="87">
        <v>0</v>
      </c>
      <c r="AJ24" s="87">
        <f>SUM(AK24:AS24)</f>
        <v>111</v>
      </c>
      <c r="AK24" s="87">
        <v>0</v>
      </c>
      <c r="AL24" s="87">
        <v>0</v>
      </c>
      <c r="AM24" s="87">
        <v>0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111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49</v>
      </c>
      <c r="B25" s="96" t="s">
        <v>296</v>
      </c>
      <c r="C25" s="85" t="s">
        <v>297</v>
      </c>
      <c r="D25" s="87">
        <f>SUM(E25,+H25,+K25)</f>
        <v>2344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2344</v>
      </c>
      <c r="L25" s="87">
        <v>1333</v>
      </c>
      <c r="M25" s="87">
        <v>1011</v>
      </c>
      <c r="N25" s="87">
        <f>SUM(O25,+V25,+AC25)</f>
        <v>2344</v>
      </c>
      <c r="O25" s="87">
        <f>SUM(P25:U25)</f>
        <v>1333</v>
      </c>
      <c r="P25" s="87">
        <v>1333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1011</v>
      </c>
      <c r="W25" s="87">
        <v>1011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59</v>
      </c>
      <c r="AG25" s="87">
        <v>59</v>
      </c>
      <c r="AH25" s="87">
        <v>0</v>
      </c>
      <c r="AI25" s="87">
        <v>0</v>
      </c>
      <c r="AJ25" s="87">
        <f>SUM(AK25:AS25)</f>
        <v>59</v>
      </c>
      <c r="AK25" s="87">
        <v>0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59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49</v>
      </c>
      <c r="B26" s="96" t="s">
        <v>298</v>
      </c>
      <c r="C26" s="85" t="s">
        <v>299</v>
      </c>
      <c r="D26" s="87">
        <f>SUM(E26,+H26,+K26)</f>
        <v>1422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1422</v>
      </c>
      <c r="L26" s="87">
        <v>691</v>
      </c>
      <c r="M26" s="87">
        <v>731</v>
      </c>
      <c r="N26" s="87">
        <f>SUM(O26,+V26,+AC26)</f>
        <v>1422</v>
      </c>
      <c r="O26" s="87">
        <f>SUM(P26:U26)</f>
        <v>691</v>
      </c>
      <c r="P26" s="87">
        <v>691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731</v>
      </c>
      <c r="W26" s="87">
        <v>731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56</v>
      </c>
      <c r="AG26" s="87">
        <v>56</v>
      </c>
      <c r="AH26" s="87">
        <v>0</v>
      </c>
      <c r="AI26" s="87">
        <v>0</v>
      </c>
      <c r="AJ26" s="87">
        <f>SUM(AK26:AS26)</f>
        <v>56</v>
      </c>
      <c r="AK26" s="87">
        <v>0</v>
      </c>
      <c r="AL26" s="87">
        <v>0</v>
      </c>
      <c r="AM26" s="87">
        <v>0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56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49</v>
      </c>
      <c r="B27" s="96" t="s">
        <v>300</v>
      </c>
      <c r="C27" s="85" t="s">
        <v>301</v>
      </c>
      <c r="D27" s="87">
        <f>SUM(E27,+H27,+K27)</f>
        <v>265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265</v>
      </c>
      <c r="L27" s="87">
        <v>160</v>
      </c>
      <c r="M27" s="87">
        <v>105</v>
      </c>
      <c r="N27" s="87">
        <f>SUM(O27,+V27,+AC27)</f>
        <v>265</v>
      </c>
      <c r="O27" s="87">
        <f>SUM(P27:U27)</f>
        <v>160</v>
      </c>
      <c r="P27" s="87">
        <v>160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105</v>
      </c>
      <c r="W27" s="87">
        <v>105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9</v>
      </c>
      <c r="AG27" s="87">
        <v>9</v>
      </c>
      <c r="AH27" s="87">
        <v>0</v>
      </c>
      <c r="AI27" s="87">
        <v>0</v>
      </c>
      <c r="AJ27" s="87">
        <f>SUM(AK27:AS27)</f>
        <v>9</v>
      </c>
      <c r="AK27" s="87">
        <v>0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9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49</v>
      </c>
      <c r="B28" s="96" t="s">
        <v>302</v>
      </c>
      <c r="C28" s="85" t="s">
        <v>303</v>
      </c>
      <c r="D28" s="87">
        <f>SUM(E28,+H28,+K28)</f>
        <v>143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143</v>
      </c>
      <c r="L28" s="87">
        <v>49</v>
      </c>
      <c r="M28" s="87">
        <v>94</v>
      </c>
      <c r="N28" s="87">
        <f>SUM(O28,+V28,+AC28)</f>
        <v>143</v>
      </c>
      <c r="O28" s="87">
        <f>SUM(P28:U28)</f>
        <v>49</v>
      </c>
      <c r="P28" s="87">
        <v>49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94</v>
      </c>
      <c r="W28" s="87">
        <v>94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0</v>
      </c>
      <c r="AG28" s="87">
        <v>0</v>
      </c>
      <c r="AH28" s="87">
        <v>0</v>
      </c>
      <c r="AI28" s="87">
        <v>0</v>
      </c>
      <c r="AJ28" s="87">
        <f>SUM(AK28:AS28)</f>
        <v>49</v>
      </c>
      <c r="AK28" s="87">
        <v>49</v>
      </c>
      <c r="AL28" s="87">
        <v>0</v>
      </c>
      <c r="AM28" s="87">
        <v>0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49</v>
      </c>
      <c r="B29" s="96" t="s">
        <v>304</v>
      </c>
      <c r="C29" s="85" t="s">
        <v>305</v>
      </c>
      <c r="D29" s="87">
        <f>SUM(E29,+H29,+K29)</f>
        <v>0</v>
      </c>
      <c r="E29" s="87">
        <f>SUM(F29:G29)</f>
        <v>0</v>
      </c>
      <c r="F29" s="87">
        <v>0</v>
      </c>
      <c r="G29" s="87">
        <v>0</v>
      </c>
      <c r="H29" s="87">
        <f>SUM(I29:J29)</f>
        <v>0</v>
      </c>
      <c r="I29" s="87">
        <v>0</v>
      </c>
      <c r="J29" s="87">
        <v>0</v>
      </c>
      <c r="K29" s="87">
        <f>SUM(L29:M29)</f>
        <v>0</v>
      </c>
      <c r="L29" s="87">
        <v>0</v>
      </c>
      <c r="M29" s="87">
        <v>0</v>
      </c>
      <c r="N29" s="87">
        <f>SUM(O29,+V29,+AC29)</f>
        <v>0</v>
      </c>
      <c r="O29" s="87">
        <f>SUM(P29:U29)</f>
        <v>0</v>
      </c>
      <c r="P29" s="87">
        <v>0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0</v>
      </c>
      <c r="W29" s="87">
        <v>0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0</v>
      </c>
      <c r="AG29" s="87">
        <v>0</v>
      </c>
      <c r="AH29" s="87">
        <v>0</v>
      </c>
      <c r="AI29" s="87">
        <v>0</v>
      </c>
      <c r="AJ29" s="87">
        <f>SUM(AK29:AS29)</f>
        <v>0</v>
      </c>
      <c r="AK29" s="87">
        <v>0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0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49</v>
      </c>
      <c r="B30" s="96" t="s">
        <v>306</v>
      </c>
      <c r="C30" s="85" t="s">
        <v>307</v>
      </c>
      <c r="D30" s="87">
        <f>SUM(E30,+H30,+K30)</f>
        <v>8484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8484</v>
      </c>
      <c r="L30" s="87">
        <v>2190</v>
      </c>
      <c r="M30" s="87">
        <v>6294</v>
      </c>
      <c r="N30" s="87">
        <f>SUM(O30,+V30,+AC30)</f>
        <v>8484</v>
      </c>
      <c r="O30" s="87">
        <f>SUM(P30:U30)</f>
        <v>2190</v>
      </c>
      <c r="P30" s="87">
        <v>2190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6294</v>
      </c>
      <c r="W30" s="87">
        <v>6294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270</v>
      </c>
      <c r="AG30" s="87">
        <v>270</v>
      </c>
      <c r="AH30" s="87">
        <v>0</v>
      </c>
      <c r="AI30" s="87">
        <v>0</v>
      </c>
      <c r="AJ30" s="87">
        <f>SUM(AK30:AS30)</f>
        <v>270</v>
      </c>
      <c r="AK30" s="87">
        <v>0</v>
      </c>
      <c r="AL30" s="87">
        <v>0</v>
      </c>
      <c r="AM30" s="87">
        <v>270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49</v>
      </c>
      <c r="B31" s="96" t="s">
        <v>308</v>
      </c>
      <c r="C31" s="85" t="s">
        <v>309</v>
      </c>
      <c r="D31" s="87">
        <f>SUM(E31,+H31,+K31)</f>
        <v>6071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6071</v>
      </c>
      <c r="L31" s="87">
        <v>3788</v>
      </c>
      <c r="M31" s="87">
        <v>2283</v>
      </c>
      <c r="N31" s="87">
        <f>SUM(O31,+V31,+AC31)</f>
        <v>6071</v>
      </c>
      <c r="O31" s="87">
        <f>SUM(P31:U31)</f>
        <v>3788</v>
      </c>
      <c r="P31" s="87">
        <v>3788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2283</v>
      </c>
      <c r="W31" s="87">
        <v>2283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0</v>
      </c>
      <c r="AG31" s="87">
        <v>0</v>
      </c>
      <c r="AH31" s="87">
        <v>0</v>
      </c>
      <c r="AI31" s="87">
        <v>0</v>
      </c>
      <c r="AJ31" s="87">
        <f>SUM(AK31:AS31)</f>
        <v>6071</v>
      </c>
      <c r="AK31" s="87">
        <v>6071</v>
      </c>
      <c r="AL31" s="87">
        <v>0</v>
      </c>
      <c r="AM31" s="87">
        <v>0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49</v>
      </c>
      <c r="B32" s="96" t="s">
        <v>310</v>
      </c>
      <c r="C32" s="85" t="s">
        <v>311</v>
      </c>
      <c r="D32" s="87">
        <f>SUM(E32,+H32,+K32)</f>
        <v>2986</v>
      </c>
      <c r="E32" s="87">
        <f>SUM(F32:G32)</f>
        <v>0</v>
      </c>
      <c r="F32" s="87">
        <v>0</v>
      </c>
      <c r="G32" s="87">
        <v>0</v>
      </c>
      <c r="H32" s="87">
        <f>SUM(I32:J32)</f>
        <v>0</v>
      </c>
      <c r="I32" s="87">
        <v>0</v>
      </c>
      <c r="J32" s="87">
        <v>0</v>
      </c>
      <c r="K32" s="87">
        <f>SUM(L32:M32)</f>
        <v>2986</v>
      </c>
      <c r="L32" s="87">
        <v>194</v>
      </c>
      <c r="M32" s="87">
        <v>2792</v>
      </c>
      <c r="N32" s="87">
        <f>SUM(O32,+V32,+AC32)</f>
        <v>2986</v>
      </c>
      <c r="O32" s="87">
        <f>SUM(P32:U32)</f>
        <v>194</v>
      </c>
      <c r="P32" s="87">
        <v>194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2792</v>
      </c>
      <c r="W32" s="87">
        <v>2792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88</v>
      </c>
      <c r="AG32" s="87">
        <v>88</v>
      </c>
      <c r="AH32" s="87">
        <v>0</v>
      </c>
      <c r="AI32" s="87">
        <v>0</v>
      </c>
      <c r="AJ32" s="87">
        <f>SUM(AK32:AS32)</f>
        <v>0</v>
      </c>
      <c r="AK32" s="87">
        <v>0</v>
      </c>
      <c r="AL32" s="87">
        <v>0</v>
      </c>
      <c r="AM32" s="87">
        <v>0</v>
      </c>
      <c r="AN32" s="87">
        <v>0</v>
      </c>
      <c r="AO32" s="87">
        <v>0</v>
      </c>
      <c r="AP32" s="87">
        <v>0</v>
      </c>
      <c r="AQ32" s="87">
        <v>0</v>
      </c>
      <c r="AR32" s="87">
        <v>0</v>
      </c>
      <c r="AS32" s="87">
        <v>0</v>
      </c>
      <c r="AT32" s="87">
        <f>SUM(AU32:AY32)</f>
        <v>88</v>
      </c>
      <c r="AU32" s="87">
        <v>88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/>
      <c r="B33" s="96"/>
      <c r="C33" s="85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</row>
    <row r="34" spans="1:55" ht="13.5" customHeight="1">
      <c r="A34" s="98"/>
      <c r="B34" s="96"/>
      <c r="C34" s="85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</row>
    <row r="35" spans="1:55" ht="13.5" customHeight="1">
      <c r="A35" s="98"/>
      <c r="B35" s="96"/>
      <c r="C35" s="85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</row>
    <row r="36" spans="1:55" ht="13.5" customHeight="1">
      <c r="A36" s="98"/>
      <c r="B36" s="96"/>
      <c r="C36" s="85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</row>
    <row r="37" spans="1:55" ht="13.5" customHeight="1">
      <c r="A37" s="98"/>
      <c r="B37" s="96"/>
      <c r="C37" s="85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</row>
    <row r="38" spans="1:55" ht="13.5" customHeight="1">
      <c r="A38" s="98"/>
      <c r="B38" s="96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</row>
    <row r="39" spans="1:55" ht="13.5" customHeight="1">
      <c r="A39" s="98"/>
      <c r="B39" s="96"/>
      <c r="C39" s="8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</row>
    <row r="40" spans="1:55" ht="13.5" customHeight="1">
      <c r="A40" s="98"/>
      <c r="B40" s="96"/>
      <c r="C40" s="85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32">
    <sortCondition ref="A8:A32"/>
    <sortCondition ref="B8:B32"/>
    <sortCondition ref="C8:C32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31" man="1"/>
    <brk id="31" min="1" max="31" man="1"/>
    <brk id="45" min="1" max="3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05000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05201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05202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05203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05204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05206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05207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05209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05210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05211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05212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05213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05214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05215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05303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05327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05346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05348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05349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05361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05363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05366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05368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05434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05463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05464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>
        <f>+水洗化人口等!B33</f>
        <v>0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>
        <f>+水洗化人口等!B34</f>
        <v>0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>
        <f>+水洗化人口等!B35</f>
        <v>0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>
        <f>+水洗化人口等!B36</f>
        <v>0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>
        <f>+水洗化人口等!B37</f>
        <v>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>
        <f>+水洗化人口等!B38</f>
        <v>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>
        <f>+水洗化人口等!B39</f>
        <v>0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>
        <f>+水洗化人口等!B40</f>
        <v>0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4840A6-FD65-4FF7-A347-F15CD5E85557}"/>
</file>

<file path=customXml/itemProps2.xml><?xml version="1.0" encoding="utf-8"?>
<ds:datastoreItem xmlns:ds="http://schemas.openxmlformats.org/officeDocument/2006/customXml" ds:itemID="{6A36F7D9-4741-486C-956A-800544C83F8C}"/>
</file>

<file path=customXml/itemProps3.xml><?xml version="1.0" encoding="utf-8"?>
<ds:datastoreItem xmlns:ds="http://schemas.openxmlformats.org/officeDocument/2006/customXml" ds:itemID="{305DFDCE-25AD-4400-B4EE-79123B1477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2025-12-04T00:48:06Z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