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5宮崎県\環境省廃棄物実態調査集約結果（45宮崎県）\"/>
    </mc:Choice>
  </mc:AlternateContent>
  <xr:revisionPtr revIDLastSave="0" documentId="13_ncr:1_{3746ED09-4F68-441D-82B5-3F63B8BFE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水洗化人口等!$A$6:$AD$32</definedName>
    <definedName name="_xlnm.Print_Area" localSheetId="2">し尿集計結果!$A$1:$M$37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N32" i="2" s="1"/>
  <c r="AC33" i="2"/>
  <c r="V8" i="2"/>
  <c r="N8" i="2" s="1"/>
  <c r="V9" i="2"/>
  <c r="N9" i="2" s="1"/>
  <c r="V10" i="2"/>
  <c r="V11" i="2"/>
  <c r="N11" i="2" s="1"/>
  <c r="V12" i="2"/>
  <c r="V13" i="2"/>
  <c r="V14" i="2"/>
  <c r="V15" i="2"/>
  <c r="V16" i="2"/>
  <c r="N16" i="2" s="1"/>
  <c r="V17" i="2"/>
  <c r="V18" i="2"/>
  <c r="V19" i="2"/>
  <c r="N19" i="2" s="1"/>
  <c r="V20" i="2"/>
  <c r="N20" i="2" s="1"/>
  <c r="V21" i="2"/>
  <c r="V22" i="2"/>
  <c r="N22" i="2" s="1"/>
  <c r="V23" i="2"/>
  <c r="N23" i="2" s="1"/>
  <c r="V24" i="2"/>
  <c r="N24" i="2" s="1"/>
  <c r="V25" i="2"/>
  <c r="N25" i="2" s="1"/>
  <c r="V26" i="2"/>
  <c r="V27" i="2"/>
  <c r="V28" i="2"/>
  <c r="V29" i="2"/>
  <c r="V30" i="2"/>
  <c r="V31" i="2"/>
  <c r="V32" i="2"/>
  <c r="V33" i="2"/>
  <c r="O8" i="2"/>
  <c r="O9" i="2"/>
  <c r="O10" i="2"/>
  <c r="N10" i="2" s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26" i="2" s="1"/>
  <c r="O27" i="2"/>
  <c r="O28" i="2"/>
  <c r="O29" i="2"/>
  <c r="O30" i="2"/>
  <c r="O31" i="2"/>
  <c r="N31" i="2" s="1"/>
  <c r="O32" i="2"/>
  <c r="O33" i="2"/>
  <c r="K8" i="2"/>
  <c r="D8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H10" i="2"/>
  <c r="H11" i="2"/>
  <c r="D11" i="2" s="1"/>
  <c r="H12" i="2"/>
  <c r="D12" i="2" s="1"/>
  <c r="H13" i="2"/>
  <c r="H14" i="2"/>
  <c r="D14" i="2" s="1"/>
  <c r="H15" i="2"/>
  <c r="D15" i="2" s="1"/>
  <c r="H16" i="2"/>
  <c r="D16" i="2" s="1"/>
  <c r="H17" i="2"/>
  <c r="D17" i="2" s="1"/>
  <c r="H18" i="2"/>
  <c r="H19" i="2"/>
  <c r="H20" i="2"/>
  <c r="H21" i="2"/>
  <c r="H22" i="2"/>
  <c r="H23" i="2"/>
  <c r="H24" i="2"/>
  <c r="D24" i="2" s="1"/>
  <c r="H25" i="2"/>
  <c r="H26" i="2"/>
  <c r="H27" i="2"/>
  <c r="D27" i="2" s="1"/>
  <c r="H28" i="2"/>
  <c r="D28" i="2" s="1"/>
  <c r="H29" i="2"/>
  <c r="H30" i="2"/>
  <c r="D30" i="2" s="1"/>
  <c r="H31" i="2"/>
  <c r="D31" i="2" s="1"/>
  <c r="H32" i="2"/>
  <c r="D32" i="2" s="1"/>
  <c r="H33" i="2"/>
  <c r="D33" i="2" s="1"/>
  <c r="E8" i="2"/>
  <c r="E9" i="2"/>
  <c r="E10" i="2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D23" i="2" s="1"/>
  <c r="E24" i="2"/>
  <c r="E25" i="2"/>
  <c r="E26" i="2"/>
  <c r="E27" i="2"/>
  <c r="E28" i="2"/>
  <c r="E29" i="2"/>
  <c r="E30" i="2"/>
  <c r="E31" i="2"/>
  <c r="E32" i="2"/>
  <c r="E33" i="2"/>
  <c r="D19" i="2"/>
  <c r="P8" i="1"/>
  <c r="P9" i="1"/>
  <c r="P10" i="1"/>
  <c r="I10" i="1" s="1"/>
  <c r="P11" i="1"/>
  <c r="I11" i="1" s="1"/>
  <c r="D11" i="1" s="1"/>
  <c r="P12" i="1"/>
  <c r="I12" i="1" s="1"/>
  <c r="D12" i="1" s="1"/>
  <c r="P13" i="1"/>
  <c r="I13" i="1" s="1"/>
  <c r="D13" i="1" s="1"/>
  <c r="F13" i="1" s="1"/>
  <c r="P14" i="1"/>
  <c r="I14" i="1" s="1"/>
  <c r="D14" i="1" s="1"/>
  <c r="N14" i="1" s="1"/>
  <c r="P15" i="1"/>
  <c r="I15" i="1" s="1"/>
  <c r="D15" i="1" s="1"/>
  <c r="P16" i="1"/>
  <c r="I16" i="1" s="1"/>
  <c r="P17" i="1"/>
  <c r="I17" i="1" s="1"/>
  <c r="D17" i="1" s="1"/>
  <c r="J17" i="1" s="1"/>
  <c r="P18" i="1"/>
  <c r="I18" i="1" s="1"/>
  <c r="P19" i="1"/>
  <c r="I19" i="1" s="1"/>
  <c r="D19" i="1" s="1"/>
  <c r="P20" i="1"/>
  <c r="P21" i="1"/>
  <c r="P22" i="1"/>
  <c r="P23" i="1"/>
  <c r="P24" i="1"/>
  <c r="P25" i="1"/>
  <c r="P26" i="1"/>
  <c r="I26" i="1" s="1"/>
  <c r="P27" i="1"/>
  <c r="I27" i="1" s="1"/>
  <c r="D27" i="1" s="1"/>
  <c r="P28" i="1"/>
  <c r="I28" i="1" s="1"/>
  <c r="D28" i="1" s="1"/>
  <c r="P29" i="1"/>
  <c r="I29" i="1" s="1"/>
  <c r="D29" i="1" s="1"/>
  <c r="F29" i="1" s="1"/>
  <c r="P30" i="1"/>
  <c r="I30" i="1" s="1"/>
  <c r="D30" i="1" s="1"/>
  <c r="J30" i="1" s="1"/>
  <c r="P31" i="1"/>
  <c r="I31" i="1" s="1"/>
  <c r="D31" i="1" s="1"/>
  <c r="P32" i="1"/>
  <c r="I32" i="1" s="1"/>
  <c r="P33" i="1"/>
  <c r="I33" i="1" s="1"/>
  <c r="D33" i="1" s="1"/>
  <c r="J33" i="1" s="1"/>
  <c r="I8" i="1"/>
  <c r="I9" i="1"/>
  <c r="D9" i="1" s="1"/>
  <c r="F9" i="1" s="1"/>
  <c r="I20" i="1"/>
  <c r="D20" i="1" s="1"/>
  <c r="I21" i="1"/>
  <c r="D21" i="1" s="1"/>
  <c r="N21" i="1" s="1"/>
  <c r="I22" i="1"/>
  <c r="D22" i="1" s="1"/>
  <c r="N22" i="1" s="1"/>
  <c r="I23" i="1"/>
  <c r="D23" i="1" s="1"/>
  <c r="I24" i="1"/>
  <c r="I25" i="1"/>
  <c r="D25" i="1" s="1"/>
  <c r="T25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21" i="2" l="1"/>
  <c r="N29" i="2"/>
  <c r="N13" i="2"/>
  <c r="D26" i="1"/>
  <c r="L26" i="1" s="1"/>
  <c r="D8" i="1"/>
  <c r="D10" i="1"/>
  <c r="T10" i="1" s="1"/>
  <c r="D24" i="1"/>
  <c r="J24" i="1" s="1"/>
  <c r="D9" i="2"/>
  <c r="N33" i="2"/>
  <c r="D22" i="2"/>
  <c r="N30" i="2"/>
  <c r="N14" i="2"/>
  <c r="D25" i="2"/>
  <c r="N17" i="2"/>
  <c r="D18" i="1"/>
  <c r="L18" i="1" s="1"/>
  <c r="D26" i="2"/>
  <c r="D10" i="2"/>
  <c r="D20" i="2"/>
  <c r="N18" i="2"/>
  <c r="N28" i="2"/>
  <c r="N12" i="2"/>
  <c r="D29" i="2"/>
  <c r="D13" i="2"/>
  <c r="N21" i="2"/>
  <c r="D32" i="1"/>
  <c r="D16" i="1"/>
  <c r="N12" i="1"/>
  <c r="L12" i="1"/>
  <c r="T12" i="1"/>
  <c r="J12" i="1"/>
  <c r="F12" i="1"/>
  <c r="L10" i="1"/>
  <c r="N10" i="1"/>
  <c r="F10" i="1"/>
  <c r="T19" i="1"/>
  <c r="J19" i="1"/>
  <c r="N19" i="1"/>
  <c r="F19" i="1"/>
  <c r="L19" i="1"/>
  <c r="L27" i="1"/>
  <c r="T27" i="1"/>
  <c r="J27" i="1"/>
  <c r="N27" i="1"/>
  <c r="F27" i="1"/>
  <c r="L11" i="1"/>
  <c r="T11" i="1"/>
  <c r="J11" i="1"/>
  <c r="N11" i="1"/>
  <c r="F11" i="1"/>
  <c r="T32" i="1"/>
  <c r="J32" i="1"/>
  <c r="N32" i="1"/>
  <c r="F32" i="1"/>
  <c r="L32" i="1"/>
  <c r="T16" i="1"/>
  <c r="J16" i="1"/>
  <c r="L16" i="1"/>
  <c r="N16" i="1"/>
  <c r="F16" i="1"/>
  <c r="N8" i="1"/>
  <c r="F8" i="1"/>
  <c r="L8" i="1"/>
  <c r="T8" i="1"/>
  <c r="J8" i="1"/>
  <c r="J18" i="1"/>
  <c r="F18" i="1"/>
  <c r="L28" i="1"/>
  <c r="T28" i="1"/>
  <c r="J28" i="1"/>
  <c r="N28" i="1"/>
  <c r="F28" i="1"/>
  <c r="L20" i="1"/>
  <c r="T20" i="1"/>
  <c r="J20" i="1"/>
  <c r="N20" i="1"/>
  <c r="F20" i="1"/>
  <c r="N31" i="1"/>
  <c r="F31" i="1"/>
  <c r="L31" i="1"/>
  <c r="T31" i="1"/>
  <c r="J31" i="1"/>
  <c r="N23" i="1"/>
  <c r="F23" i="1"/>
  <c r="L23" i="1"/>
  <c r="T23" i="1"/>
  <c r="J23" i="1"/>
  <c r="F15" i="1"/>
  <c r="N15" i="1"/>
  <c r="L15" i="1"/>
  <c r="T15" i="1"/>
  <c r="J15" i="1"/>
  <c r="T22" i="1"/>
  <c r="F21" i="1"/>
  <c r="J25" i="1"/>
  <c r="J9" i="1"/>
  <c r="N29" i="1"/>
  <c r="N13" i="1"/>
  <c r="T33" i="1"/>
  <c r="T9" i="1"/>
  <c r="L33" i="1"/>
  <c r="L25" i="1"/>
  <c r="L17" i="1"/>
  <c r="L9" i="1"/>
  <c r="J29" i="1"/>
  <c r="N9" i="1"/>
  <c r="T29" i="1"/>
  <c r="J22" i="1"/>
  <c r="T14" i="1"/>
  <c r="F33" i="1"/>
  <c r="J13" i="1"/>
  <c r="N25" i="1"/>
  <c r="N17" i="1"/>
  <c r="T21" i="1"/>
  <c r="L30" i="1"/>
  <c r="L22" i="1"/>
  <c r="L14" i="1"/>
  <c r="J14" i="1"/>
  <c r="F17" i="1"/>
  <c r="N33" i="1"/>
  <c r="T13" i="1"/>
  <c r="L29" i="1"/>
  <c r="L21" i="1"/>
  <c r="L13" i="1"/>
  <c r="F25" i="1"/>
  <c r="J21" i="1"/>
  <c r="F30" i="1"/>
  <c r="F22" i="1"/>
  <c r="F14" i="1"/>
  <c r="N30" i="1"/>
  <c r="T30" i="1"/>
  <c r="T17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8" i="1" l="1"/>
  <c r="T24" i="1"/>
  <c r="N26" i="1"/>
  <c r="N18" i="1"/>
  <c r="J26" i="1"/>
  <c r="F24" i="1"/>
  <c r="T26" i="1"/>
  <c r="F26" i="1"/>
  <c r="N24" i="1"/>
  <c r="L24" i="1"/>
  <c r="J1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AZ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<sst xmlns="http://schemas.openxmlformats.org/spreadsheetml/2006/main" count="728" uniqueCount="314">
  <si>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</si>
  <si>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</si>
  <si>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</si>
  <si>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</si>
  <si>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</si>
  <si>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</si>
  <si>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</si>
  <si>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</si>
  <si>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</si>
  <si>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</si>
  <si>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</si>
  <si>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</si>
  <si>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</si>
  <si>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</si>
  <si>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</si>
  <si>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</si>
  <si>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</si>
  <si>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</si>
  <si>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</si>
  <si>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</si>
  <si>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</si>
  <si>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</si>
  <si>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</si>
  <si>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</si>
  <si>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</si>
  <si>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</si>
  <si>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</si>
  <si>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</si>
  <si>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</si>
  <si>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</si>
  <si>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</si>
  <si>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</si>
  <si>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</si>
  <si>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</si>
  <si>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</si>
  <si>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</si>
  <si>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</si>
  <si>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</si>
  <si>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</si>
  <si>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</si>
  <si>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</si>
  <si>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</si>
  <si>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</si>
  <si>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</si>
  <si>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</si>
  <si>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</si>
  <si>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</si>
  <si>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</si>
  <si>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</si>
  <si>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</si>
  <si>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</si>
  <si>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</si>
  <si>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</si>
  <si>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</si>
  <si>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</si>
  <si>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</si>
  <si>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</si>
  <si>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</si>
  <si>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</si>
  <si>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</si>
  <si>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</si>
  <si>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</si>
  <si>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</si>
  <si>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</si>
  <si>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</si>
  <si>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</si>
  <si>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</si>
  <si>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</si>
  <si>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</si>
  <si>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</si>
  <si>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</si>
  <si>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</si>
  <si>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</si>
  <si>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</si>
  <si>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</si>
  <si>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</si>
  <si>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</si>
  <si>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</si>
  <si>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</si>
  <si>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</si>
  <si>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</si>
  <si>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</si>
  <si>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</si>
  <si>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</si>
  <si>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</si>
  <si>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</si>
  <si>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</si>
  <si>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</si>
  <si>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</si>
  <si>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</si>
  <si>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</si>
  <si>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</si>
  <si>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</si>
  <si>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</si>
  <si>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</si>
  <si>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</si>
  <si>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</si>
  <si>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</si>
  <si>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</si>
  <si>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</si>
  <si>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</si>
  <si>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</si>
  <si>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</si>
  <si>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</si>
  <si>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</si>
  <si>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</si>
  <si>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</si>
  <si>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</si>
  <si>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</si>
  <si>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</si>
  <si>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</si>
  <si>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</si>
  <si>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</si>
  <si>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</si>
  <si>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</si>
  <si>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</si>
  <si>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</si>
  <si>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</si>
  <si>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</si>
  <si>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</si>
  <si>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</si>
  <si>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</si>
  <si>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</si>
  <si>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</si>
  <si>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</si>
  <si>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</si>
  <si>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</si>
  <si>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</si>
  <si>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</si>
  <si>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</si>
  <si>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</si>
  <si>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</si>
  <si>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</si>
  <si>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</si>
  <si>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</si>
  <si>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</si>
  <si>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</si>
  <si>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</si>
  <si>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</si>
  <si>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</si>
  <si>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</si>
  <si>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</si>
  <si>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</si>
  <si>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</si>
  <si>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</si>
  <si>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</si>
  <si>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</si>
  <si>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</si>
  <si>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</si>
  <si>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</si>
  <si>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</si>
  <si>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</si>
  <si>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</si>
  <si>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</si>
  <si>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</si>
  <si>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</si>
  <si>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</si>
  <si>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</si>
  <si>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</si>
  <si>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</si>
  <si>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</si>
  <si>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</si>
  <si>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</si>
  <si>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</si>
  <si>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</si>
  <si>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</si>
  <si>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</si>
  <si>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</si>
  <si>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</si>
  <si>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</si>
  <si>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</si>
  <si>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</si>
  <si>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</si>
  <si>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</si>
  <si>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</si>
  <si>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</si>
  <si>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</si>
  <si>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</si>
  <si>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</si>
  <si>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</si>
  <si>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</si>
  <si>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</si>
  <si>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</si>
  <si>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</si>
  <si>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</si>
  <si>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</si>
  <si>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</si>
  <si>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</si>
  <si>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</si>
  <si>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</si>
  <si>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</si>
  <si>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</si>
  <si>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</si>
  <si>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</si>
  <si>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</si>
  <si>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</si>
  <si>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</si>
  <si>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</si>
  <si>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</si>
  <si>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</si>
  <si>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</si>
  <si>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</si>
  <si>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</si>
  <si>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</si>
  <si>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</si>
  <si>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</si>
  <si>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</si>
  <si>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</si>
  <si>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</si>
  <si>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</si>
  <si>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</si>
  <si>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</si>
  <si>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</si>
  <si>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</si>
  <si>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</si>
  <si>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</si>
  <si>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</si>
  <si>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</si>
  <si>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</si>
  <si>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</si>
  <si>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</si>
  <si>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</si>
  <si>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</si>
  <si>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</si>
  <si>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</si>
  <si>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</si>
  <si>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</si>
  <si>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</si>
  <si>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</si>
  <si>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</si>
  <si>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</si>
  <si>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</si>
  <si>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</si>
  <si>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</si>
  <si>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</si>
  <si>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</si>
  <si>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</si>
  <si>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</si>
  <si>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</si>
  <si>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</si>
  <si>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</si>
  <si>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</si>
  <si>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</si>
  <si>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</si>
  <si>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</si>
  <si>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</si>
  <si>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</si>
  <si>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</si>
  <si>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</si>
  <si>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</si>
  <si>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</si>
  <si>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</si>
  <si>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</si>
  <si>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</si>
  <si>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</si>
  <si>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</si>
  <si>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45000</t>
  </si>
  <si>
    <t>水洗化人口等（令和5年度実績）</t>
    <phoneticPr fontId="3"/>
  </si>
  <si>
    <t>し尿処理の状況（令和5年度実績）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</si>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</sst>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313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9</v>
      </c>
      <c r="B7" s="108" t="s">
        <v>256</v>
      </c>
      <c r="C7" s="92" t="s">
        <v>198</v>
      </c>
      <c r="D7" s="93">
        <f t="shared" ref="D7:D33" si="0">+SUM(E7,+I7)</f>
        <v>1059761</v>
      </c>
      <c r="E7" s="93">
        <f t="shared" ref="E7:E33" si="1">+SUM(G7+H7)</f>
        <v>64084</v>
      </c>
      <c r="F7" s="94">
        <f t="shared" ref="F7:F33" si="2">IF(D7&gt;0,E7/D7*100,"-")</f>
        <v>6.0470238100854816</v>
      </c>
      <c r="G7" s="93">
        <f>SUM(G$8:G$207)</f>
        <v>64084</v>
      </c>
      <c r="H7" s="93">
        <f>SUM(H$8:H$207)</f>
        <v>0</v>
      </c>
      <c r="I7" s="93">
        <f t="shared" ref="I7:I33" si="3">+SUM(K7,+M7,O7+P7)</f>
        <v>995677</v>
      </c>
      <c r="J7" s="94">
        <f t="shared" ref="J7:J33" si="4">IF(D7&gt;0,I7/D7*100,"-")</f>
        <v>93.952976189914523</v>
      </c>
      <c r="K7" s="93">
        <f>SUM(K$8:K$207)</f>
        <v>608309</v>
      </c>
      <c r="L7" s="94">
        <f t="shared" ref="L7:L33" si="5">IF(D7&gt;0,K7/D7*100,"-")</f>
        <v>57.400583716517218</v>
      </c>
      <c r="M7" s="93">
        <f>SUM(M$8:M$207)</f>
        <v>0</v>
      </c>
      <c r="N7" s="94">
        <f t="shared" ref="N7:N33" si="6">IF(D7&gt;0,M7/D7*100,"-")</f>
        <v>0</v>
      </c>
      <c r="O7" s="91">
        <f>SUM(O$8:O$207)</f>
        <v>36347</v>
      </c>
      <c r="P7" s="93">
        <f t="shared" ref="P7:P33" si="7">SUM(Q7:S7)</f>
        <v>351021</v>
      </c>
      <c r="Q7" s="93">
        <f>SUM(Q$8:Q$207)</f>
        <v>76505</v>
      </c>
      <c r="R7" s="93">
        <f>SUM(R$8:R$207)</f>
        <v>259651</v>
      </c>
      <c r="S7" s="93">
        <f>SUM(S$8:S$207)</f>
        <v>14865</v>
      </c>
      <c r="T7" s="94">
        <f t="shared" ref="T7:T33" si="8">IF(D7&gt;0,P7/D7*100,"-")</f>
        <v>33.122656900942758</v>
      </c>
      <c r="U7" s="93">
        <f>SUM(U$8:U$207)</f>
        <v>9131</v>
      </c>
      <c r="V7" s="95">
        <f t="shared" ref="V7:AC7" si="9">COUNTIF(V$8:V$207,"○")</f>
        <v>16</v>
      </c>
      <c r="W7" s="95">
        <f t="shared" si="9"/>
        <v>0</v>
      </c>
      <c r="X7" s="95">
        <f t="shared" si="9"/>
        <v>2</v>
      </c>
      <c r="Y7" s="95">
        <f t="shared" si="9"/>
        <v>8</v>
      </c>
      <c r="Z7" s="95">
        <f t="shared" si="9"/>
        <v>12</v>
      </c>
      <c r="AA7" s="95">
        <f t="shared" si="9"/>
        <v>1</v>
      </c>
      <c r="AB7" s="95">
        <f t="shared" si="9"/>
        <v>2</v>
      </c>
      <c r="AC7" s="95">
        <f t="shared" si="9"/>
        <v>11</v>
      </c>
    </row>
    <row r="8" spans="1:31" ht="13.5" customHeight="1" x14ac:dyDescent="0.15">
      <c r="A8" s="85" t="s">
        <v>9</v>
      </c>
      <c r="B8" s="86" t="s">
        <v>259</v>
      </c>
      <c r="C8" s="85" t="s">
        <v>260</v>
      </c>
      <c r="D8" s="87">
        <f t="shared" si="0"/>
        <v>397709</v>
      </c>
      <c r="E8" s="87">
        <f t="shared" si="1"/>
        <v>9040</v>
      </c>
      <c r="F8" s="106">
        <f t="shared" si="2"/>
        <v>2.2730187146883778</v>
      </c>
      <c r="G8" s="87">
        <v>9040</v>
      </c>
      <c r="H8" s="87">
        <v>0</v>
      </c>
      <c r="I8" s="87">
        <f t="shared" si="3"/>
        <v>388669</v>
      </c>
      <c r="J8" s="88">
        <f t="shared" si="4"/>
        <v>97.726981285311624</v>
      </c>
      <c r="K8" s="87">
        <v>343167</v>
      </c>
      <c r="L8" s="88">
        <f t="shared" si="5"/>
        <v>86.285952794631243</v>
      </c>
      <c r="M8" s="87">
        <v>0</v>
      </c>
      <c r="N8" s="88">
        <f t="shared" si="6"/>
        <v>0</v>
      </c>
      <c r="O8" s="87">
        <v>11027</v>
      </c>
      <c r="P8" s="87">
        <f t="shared" si="7"/>
        <v>34475</v>
      </c>
      <c r="Q8" s="87">
        <v>10501</v>
      </c>
      <c r="R8" s="87">
        <v>23974</v>
      </c>
      <c r="S8" s="87">
        <v>0</v>
      </c>
      <c r="T8" s="88">
        <f t="shared" si="8"/>
        <v>8.6683982509825022</v>
      </c>
      <c r="U8" s="87">
        <v>2763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9</v>
      </c>
      <c r="B9" s="86" t="s">
        <v>263</v>
      </c>
      <c r="C9" s="85" t="s">
        <v>264</v>
      </c>
      <c r="D9" s="87">
        <f t="shared" si="0"/>
        <v>161145</v>
      </c>
      <c r="E9" s="87">
        <f t="shared" si="1"/>
        <v>7222</v>
      </c>
      <c r="F9" s="106">
        <f t="shared" si="2"/>
        <v>4.4816779918706757</v>
      </c>
      <c r="G9" s="87">
        <v>7222</v>
      </c>
      <c r="H9" s="87">
        <v>0</v>
      </c>
      <c r="I9" s="87">
        <f t="shared" si="3"/>
        <v>153923</v>
      </c>
      <c r="J9" s="88">
        <f t="shared" si="4"/>
        <v>95.518322008129317</v>
      </c>
      <c r="K9" s="87">
        <v>71633</v>
      </c>
      <c r="L9" s="88">
        <f t="shared" si="5"/>
        <v>44.452511713053461</v>
      </c>
      <c r="M9" s="87">
        <v>0</v>
      </c>
      <c r="N9" s="88">
        <f t="shared" si="6"/>
        <v>0</v>
      </c>
      <c r="O9" s="87">
        <v>11344</v>
      </c>
      <c r="P9" s="87">
        <f t="shared" si="7"/>
        <v>70946</v>
      </c>
      <c r="Q9" s="87">
        <v>8327</v>
      </c>
      <c r="R9" s="87">
        <v>62619</v>
      </c>
      <c r="S9" s="87">
        <v>0</v>
      </c>
      <c r="T9" s="88">
        <f t="shared" si="8"/>
        <v>44.026187595023117</v>
      </c>
      <c r="U9" s="87">
        <v>2137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9</v>
      </c>
      <c r="B10" s="86" t="s">
        <v>265</v>
      </c>
      <c r="C10" s="85" t="s">
        <v>266</v>
      </c>
      <c r="D10" s="87">
        <f t="shared" si="0"/>
        <v>116153</v>
      </c>
      <c r="E10" s="87">
        <f t="shared" si="1"/>
        <v>2589</v>
      </c>
      <c r="F10" s="106">
        <f t="shared" si="2"/>
        <v>2.2289566347834322</v>
      </c>
      <c r="G10" s="87">
        <v>2589</v>
      </c>
      <c r="H10" s="87">
        <v>0</v>
      </c>
      <c r="I10" s="87">
        <f t="shared" si="3"/>
        <v>113564</v>
      </c>
      <c r="J10" s="88">
        <f t="shared" si="4"/>
        <v>97.77104336521657</v>
      </c>
      <c r="K10" s="87">
        <v>86153</v>
      </c>
      <c r="L10" s="88">
        <f t="shared" si="5"/>
        <v>74.17199727945038</v>
      </c>
      <c r="M10" s="87">
        <v>0</v>
      </c>
      <c r="N10" s="88">
        <f t="shared" si="6"/>
        <v>0</v>
      </c>
      <c r="O10" s="87">
        <v>4242</v>
      </c>
      <c r="P10" s="87">
        <f t="shared" si="7"/>
        <v>23169</v>
      </c>
      <c r="Q10" s="87">
        <v>5770</v>
      </c>
      <c r="R10" s="87">
        <v>15630</v>
      </c>
      <c r="S10" s="87">
        <v>1769</v>
      </c>
      <c r="T10" s="88">
        <f t="shared" si="8"/>
        <v>19.946966501080471</v>
      </c>
      <c r="U10" s="87">
        <v>580</v>
      </c>
      <c r="V10" s="85" t="s">
        <v>262</v>
      </c>
      <c r="W10" s="85"/>
      <c r="X10" s="85"/>
      <c r="Y10" s="85"/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9</v>
      </c>
      <c r="B11" s="86" t="s">
        <v>267</v>
      </c>
      <c r="C11" s="85" t="s">
        <v>268</v>
      </c>
      <c r="D11" s="87">
        <f t="shared" si="0"/>
        <v>49205</v>
      </c>
      <c r="E11" s="87">
        <f t="shared" si="1"/>
        <v>7198</v>
      </c>
      <c r="F11" s="106">
        <f t="shared" si="2"/>
        <v>14.628594655014734</v>
      </c>
      <c r="G11" s="87">
        <v>7198</v>
      </c>
      <c r="H11" s="87">
        <v>0</v>
      </c>
      <c r="I11" s="87">
        <f t="shared" si="3"/>
        <v>42007</v>
      </c>
      <c r="J11" s="88">
        <f t="shared" si="4"/>
        <v>85.371405344985263</v>
      </c>
      <c r="K11" s="87">
        <v>16472</v>
      </c>
      <c r="L11" s="88">
        <f t="shared" si="5"/>
        <v>33.476272736510516</v>
      </c>
      <c r="M11" s="87">
        <v>0</v>
      </c>
      <c r="N11" s="88">
        <f t="shared" si="6"/>
        <v>0</v>
      </c>
      <c r="O11" s="87">
        <v>578</v>
      </c>
      <c r="P11" s="87">
        <f t="shared" si="7"/>
        <v>24957</v>
      </c>
      <c r="Q11" s="87">
        <v>11836</v>
      </c>
      <c r="R11" s="87">
        <v>13121</v>
      </c>
      <c r="S11" s="87">
        <v>0</v>
      </c>
      <c r="T11" s="88">
        <f t="shared" si="8"/>
        <v>50.720455238288785</v>
      </c>
      <c r="U11" s="87">
        <v>476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9</v>
      </c>
      <c r="B12" s="86" t="s">
        <v>269</v>
      </c>
      <c r="C12" s="85" t="s">
        <v>270</v>
      </c>
      <c r="D12" s="87">
        <f t="shared" si="0"/>
        <v>43026</v>
      </c>
      <c r="E12" s="87">
        <f t="shared" si="1"/>
        <v>4620</v>
      </c>
      <c r="F12" s="106">
        <f t="shared" si="2"/>
        <v>10.737693487658625</v>
      </c>
      <c r="G12" s="87">
        <v>4620</v>
      </c>
      <c r="H12" s="87">
        <v>0</v>
      </c>
      <c r="I12" s="87">
        <f t="shared" si="3"/>
        <v>38406</v>
      </c>
      <c r="J12" s="88">
        <f t="shared" si="4"/>
        <v>89.262306512341368</v>
      </c>
      <c r="K12" s="87">
        <v>8694</v>
      </c>
      <c r="L12" s="88">
        <f t="shared" si="5"/>
        <v>20.206386835866684</v>
      </c>
      <c r="M12" s="87">
        <v>0</v>
      </c>
      <c r="N12" s="88">
        <f t="shared" si="6"/>
        <v>0</v>
      </c>
      <c r="O12" s="87">
        <v>0</v>
      </c>
      <c r="P12" s="87">
        <f t="shared" si="7"/>
        <v>29712</v>
      </c>
      <c r="Q12" s="87">
        <v>0</v>
      </c>
      <c r="R12" s="87">
        <v>19189</v>
      </c>
      <c r="S12" s="87">
        <v>10523</v>
      </c>
      <c r="T12" s="88">
        <f t="shared" si="8"/>
        <v>69.055919676474687</v>
      </c>
      <c r="U12" s="87">
        <v>637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9</v>
      </c>
      <c r="B13" s="86" t="s">
        <v>271</v>
      </c>
      <c r="C13" s="85" t="s">
        <v>272</v>
      </c>
      <c r="D13" s="87">
        <f t="shared" si="0"/>
        <v>58890</v>
      </c>
      <c r="E13" s="87">
        <f t="shared" si="1"/>
        <v>2420</v>
      </c>
      <c r="F13" s="106">
        <f t="shared" si="2"/>
        <v>4.1093564272372225</v>
      </c>
      <c r="G13" s="87">
        <v>2420</v>
      </c>
      <c r="H13" s="87">
        <v>0</v>
      </c>
      <c r="I13" s="87">
        <f t="shared" si="3"/>
        <v>56470</v>
      </c>
      <c r="J13" s="88">
        <f t="shared" si="4"/>
        <v>95.890643572762784</v>
      </c>
      <c r="K13" s="87">
        <v>32931</v>
      </c>
      <c r="L13" s="88">
        <f t="shared" si="5"/>
        <v>55.919510952623533</v>
      </c>
      <c r="M13" s="87">
        <v>0</v>
      </c>
      <c r="N13" s="88">
        <f t="shared" si="6"/>
        <v>0</v>
      </c>
      <c r="O13" s="87">
        <v>2168</v>
      </c>
      <c r="P13" s="87">
        <f t="shared" si="7"/>
        <v>21371</v>
      </c>
      <c r="Q13" s="87">
        <v>7594</v>
      </c>
      <c r="R13" s="87">
        <v>13777</v>
      </c>
      <c r="S13" s="87">
        <v>0</v>
      </c>
      <c r="T13" s="88">
        <f t="shared" si="8"/>
        <v>36.289692647308541</v>
      </c>
      <c r="U13" s="87">
        <v>469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9</v>
      </c>
      <c r="B14" s="86" t="s">
        <v>273</v>
      </c>
      <c r="C14" s="85" t="s">
        <v>274</v>
      </c>
      <c r="D14" s="87">
        <f t="shared" si="0"/>
        <v>16623</v>
      </c>
      <c r="E14" s="87">
        <f t="shared" si="1"/>
        <v>2064</v>
      </c>
      <c r="F14" s="106">
        <f t="shared" si="2"/>
        <v>12.41653131203754</v>
      </c>
      <c r="G14" s="87">
        <v>2064</v>
      </c>
      <c r="H14" s="87">
        <v>0</v>
      </c>
      <c r="I14" s="87">
        <f t="shared" si="3"/>
        <v>14559</v>
      </c>
      <c r="J14" s="88">
        <f t="shared" si="4"/>
        <v>87.583468687962466</v>
      </c>
      <c r="K14" s="87">
        <v>2807</v>
      </c>
      <c r="L14" s="88">
        <f t="shared" si="5"/>
        <v>16.886241953919267</v>
      </c>
      <c r="M14" s="87">
        <v>0</v>
      </c>
      <c r="N14" s="88">
        <f t="shared" si="6"/>
        <v>0</v>
      </c>
      <c r="O14" s="87">
        <v>462</v>
      </c>
      <c r="P14" s="87">
        <f t="shared" si="7"/>
        <v>11290</v>
      </c>
      <c r="Q14" s="87">
        <v>3173</v>
      </c>
      <c r="R14" s="87">
        <v>8117</v>
      </c>
      <c r="S14" s="87">
        <v>0</v>
      </c>
      <c r="T14" s="88">
        <f t="shared" si="8"/>
        <v>67.917945015941768</v>
      </c>
      <c r="U14" s="87">
        <v>126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9</v>
      </c>
      <c r="B15" s="86" t="s">
        <v>275</v>
      </c>
      <c r="C15" s="85" t="s">
        <v>276</v>
      </c>
      <c r="D15" s="87">
        <f t="shared" si="0"/>
        <v>28532</v>
      </c>
      <c r="E15" s="87">
        <f t="shared" si="1"/>
        <v>2954</v>
      </c>
      <c r="F15" s="106">
        <f t="shared" si="2"/>
        <v>10.353287536800785</v>
      </c>
      <c r="G15" s="87">
        <v>2954</v>
      </c>
      <c r="H15" s="87">
        <v>0</v>
      </c>
      <c r="I15" s="87">
        <f t="shared" si="3"/>
        <v>25578</v>
      </c>
      <c r="J15" s="88">
        <f t="shared" si="4"/>
        <v>89.646712463199222</v>
      </c>
      <c r="K15" s="87">
        <v>13723</v>
      </c>
      <c r="L15" s="88">
        <f t="shared" si="5"/>
        <v>48.096873685686248</v>
      </c>
      <c r="M15" s="87">
        <v>0</v>
      </c>
      <c r="N15" s="88">
        <f t="shared" si="6"/>
        <v>0</v>
      </c>
      <c r="O15" s="87">
        <v>1695</v>
      </c>
      <c r="P15" s="87">
        <f t="shared" si="7"/>
        <v>10160</v>
      </c>
      <c r="Q15" s="87">
        <v>2437</v>
      </c>
      <c r="R15" s="87">
        <v>7723</v>
      </c>
      <c r="S15" s="87">
        <v>0</v>
      </c>
      <c r="T15" s="88">
        <f t="shared" si="8"/>
        <v>35.609140614047384</v>
      </c>
      <c r="U15" s="87">
        <v>224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9</v>
      </c>
      <c r="B16" s="86" t="s">
        <v>277</v>
      </c>
      <c r="C16" s="85" t="s">
        <v>278</v>
      </c>
      <c r="D16" s="87">
        <f t="shared" si="0"/>
        <v>17591</v>
      </c>
      <c r="E16" s="87">
        <f t="shared" si="1"/>
        <v>3358</v>
      </c>
      <c r="F16" s="106">
        <f t="shared" si="2"/>
        <v>19.089307032005003</v>
      </c>
      <c r="G16" s="87">
        <v>3358</v>
      </c>
      <c r="H16" s="87">
        <v>0</v>
      </c>
      <c r="I16" s="87">
        <f t="shared" si="3"/>
        <v>14233</v>
      </c>
      <c r="J16" s="88">
        <f t="shared" si="4"/>
        <v>80.910692967995004</v>
      </c>
      <c r="K16" s="87">
        <v>0</v>
      </c>
      <c r="L16" s="88">
        <f t="shared" si="5"/>
        <v>0</v>
      </c>
      <c r="M16" s="87">
        <v>0</v>
      </c>
      <c r="N16" s="88">
        <f t="shared" si="6"/>
        <v>0</v>
      </c>
      <c r="O16" s="87">
        <v>0</v>
      </c>
      <c r="P16" s="87">
        <f t="shared" si="7"/>
        <v>14233</v>
      </c>
      <c r="Q16" s="87">
        <v>1480</v>
      </c>
      <c r="R16" s="87">
        <v>12753</v>
      </c>
      <c r="S16" s="87">
        <v>0</v>
      </c>
      <c r="T16" s="88">
        <f t="shared" si="8"/>
        <v>80.910692967995004</v>
      </c>
      <c r="U16" s="87">
        <v>340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9</v>
      </c>
      <c r="B17" s="86" t="s">
        <v>279</v>
      </c>
      <c r="C17" s="85" t="s">
        <v>280</v>
      </c>
      <c r="D17" s="87">
        <f t="shared" si="0"/>
        <v>25925</v>
      </c>
      <c r="E17" s="87">
        <f t="shared" si="1"/>
        <v>2271</v>
      </c>
      <c r="F17" s="106">
        <f t="shared" si="2"/>
        <v>8.7598842815814848</v>
      </c>
      <c r="G17" s="87">
        <v>2271</v>
      </c>
      <c r="H17" s="87">
        <v>0</v>
      </c>
      <c r="I17" s="87">
        <f t="shared" si="3"/>
        <v>23654</v>
      </c>
      <c r="J17" s="88">
        <f t="shared" si="4"/>
        <v>91.240115718418508</v>
      </c>
      <c r="K17" s="87">
        <v>7805</v>
      </c>
      <c r="L17" s="88">
        <f t="shared" si="5"/>
        <v>30.106075216972034</v>
      </c>
      <c r="M17" s="87">
        <v>0</v>
      </c>
      <c r="N17" s="88">
        <f t="shared" si="6"/>
        <v>0</v>
      </c>
      <c r="O17" s="87">
        <v>1412</v>
      </c>
      <c r="P17" s="87">
        <f t="shared" si="7"/>
        <v>14437</v>
      </c>
      <c r="Q17" s="87">
        <v>4165</v>
      </c>
      <c r="R17" s="87">
        <v>10272</v>
      </c>
      <c r="S17" s="87">
        <v>0</v>
      </c>
      <c r="T17" s="88">
        <f t="shared" si="8"/>
        <v>55.687560270009641</v>
      </c>
      <c r="U17" s="87">
        <v>175</v>
      </c>
      <c r="V17" s="85"/>
      <c r="W17" s="85"/>
      <c r="X17" s="85" t="s">
        <v>262</v>
      </c>
      <c r="Y17" s="85"/>
      <c r="Z17" s="85"/>
      <c r="AA17" s="85"/>
      <c r="AB17" s="85" t="s">
        <v>262</v>
      </c>
      <c r="AC17" s="85"/>
      <c r="AD17" s="115" t="s">
        <v>261</v>
      </c>
    </row>
    <row r="18" spans="1:30" ht="13.5" customHeight="1" x14ac:dyDescent="0.15">
      <c r="A18" s="85" t="s">
        <v>9</v>
      </c>
      <c r="B18" s="86" t="s">
        <v>281</v>
      </c>
      <c r="C18" s="85" t="s">
        <v>282</v>
      </c>
      <c r="D18" s="87">
        <f t="shared" si="0"/>
        <v>8677</v>
      </c>
      <c r="E18" s="87">
        <f t="shared" si="1"/>
        <v>866</v>
      </c>
      <c r="F18" s="106">
        <f t="shared" si="2"/>
        <v>9.980407975106603</v>
      </c>
      <c r="G18" s="87">
        <v>866</v>
      </c>
      <c r="H18" s="87">
        <v>0</v>
      </c>
      <c r="I18" s="87">
        <f t="shared" si="3"/>
        <v>7811</v>
      </c>
      <c r="J18" s="88">
        <f t="shared" si="4"/>
        <v>90.019592024893385</v>
      </c>
      <c r="K18" s="87">
        <v>0</v>
      </c>
      <c r="L18" s="88">
        <f t="shared" si="5"/>
        <v>0</v>
      </c>
      <c r="M18" s="87">
        <v>0</v>
      </c>
      <c r="N18" s="88">
        <f t="shared" si="6"/>
        <v>0</v>
      </c>
      <c r="O18" s="87">
        <v>448</v>
      </c>
      <c r="P18" s="87">
        <f t="shared" si="7"/>
        <v>7363</v>
      </c>
      <c r="Q18" s="87">
        <v>2371</v>
      </c>
      <c r="R18" s="87">
        <v>4992</v>
      </c>
      <c r="S18" s="87">
        <v>0</v>
      </c>
      <c r="T18" s="88">
        <f t="shared" si="8"/>
        <v>84.856517229457182</v>
      </c>
      <c r="U18" s="87">
        <v>44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9</v>
      </c>
      <c r="B19" s="86" t="s">
        <v>283</v>
      </c>
      <c r="C19" s="85" t="s">
        <v>284</v>
      </c>
      <c r="D19" s="87">
        <f t="shared" si="0"/>
        <v>18597</v>
      </c>
      <c r="E19" s="87">
        <f t="shared" si="1"/>
        <v>4982</v>
      </c>
      <c r="F19" s="106">
        <f t="shared" si="2"/>
        <v>26.789267086089154</v>
      </c>
      <c r="G19" s="87">
        <v>4982</v>
      </c>
      <c r="H19" s="87">
        <v>0</v>
      </c>
      <c r="I19" s="87">
        <f t="shared" si="3"/>
        <v>13615</v>
      </c>
      <c r="J19" s="88">
        <f t="shared" si="4"/>
        <v>73.210732913910846</v>
      </c>
      <c r="K19" s="87">
        <v>6066</v>
      </c>
      <c r="L19" s="88">
        <f t="shared" si="5"/>
        <v>32.618164220035489</v>
      </c>
      <c r="M19" s="87">
        <v>0</v>
      </c>
      <c r="N19" s="88">
        <f t="shared" si="6"/>
        <v>0</v>
      </c>
      <c r="O19" s="87">
        <v>0</v>
      </c>
      <c r="P19" s="87">
        <f t="shared" si="7"/>
        <v>7549</v>
      </c>
      <c r="Q19" s="87">
        <v>2181</v>
      </c>
      <c r="R19" s="87">
        <v>5368</v>
      </c>
      <c r="S19" s="87">
        <v>0</v>
      </c>
      <c r="T19" s="88">
        <f t="shared" si="8"/>
        <v>40.592568693875357</v>
      </c>
      <c r="U19" s="87">
        <v>174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9</v>
      </c>
      <c r="B20" s="86" t="s">
        <v>285</v>
      </c>
      <c r="C20" s="85" t="s">
        <v>286</v>
      </c>
      <c r="D20" s="87">
        <f t="shared" si="0"/>
        <v>6843</v>
      </c>
      <c r="E20" s="87">
        <f t="shared" si="1"/>
        <v>1199</v>
      </c>
      <c r="F20" s="106">
        <f t="shared" si="2"/>
        <v>17.521554873593452</v>
      </c>
      <c r="G20" s="87">
        <v>1199</v>
      </c>
      <c r="H20" s="87">
        <v>0</v>
      </c>
      <c r="I20" s="87">
        <f t="shared" si="3"/>
        <v>5644</v>
      </c>
      <c r="J20" s="88">
        <f t="shared" si="4"/>
        <v>82.478445126406555</v>
      </c>
      <c r="K20" s="87">
        <v>2736</v>
      </c>
      <c r="L20" s="88">
        <f t="shared" si="5"/>
        <v>39.98246383165278</v>
      </c>
      <c r="M20" s="87">
        <v>0</v>
      </c>
      <c r="N20" s="88">
        <f t="shared" si="6"/>
        <v>0</v>
      </c>
      <c r="O20" s="87">
        <v>121</v>
      </c>
      <c r="P20" s="87">
        <f t="shared" si="7"/>
        <v>2787</v>
      </c>
      <c r="Q20" s="87">
        <v>0</v>
      </c>
      <c r="R20" s="87">
        <v>2787</v>
      </c>
      <c r="S20" s="87">
        <v>0</v>
      </c>
      <c r="T20" s="88">
        <f t="shared" si="8"/>
        <v>40.727750986409475</v>
      </c>
      <c r="U20" s="87">
        <v>23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9</v>
      </c>
      <c r="B21" s="86" t="s">
        <v>287</v>
      </c>
      <c r="C21" s="85" t="s">
        <v>288</v>
      </c>
      <c r="D21" s="87">
        <f t="shared" si="0"/>
        <v>19525</v>
      </c>
      <c r="E21" s="87">
        <f t="shared" si="1"/>
        <v>1765</v>
      </c>
      <c r="F21" s="106">
        <f t="shared" si="2"/>
        <v>9.0396927016645332</v>
      </c>
      <c r="G21" s="87">
        <v>1765</v>
      </c>
      <c r="H21" s="87">
        <v>0</v>
      </c>
      <c r="I21" s="87">
        <f t="shared" si="3"/>
        <v>17760</v>
      </c>
      <c r="J21" s="88">
        <f t="shared" si="4"/>
        <v>90.960307298335465</v>
      </c>
      <c r="K21" s="87">
        <v>6264</v>
      </c>
      <c r="L21" s="88">
        <f t="shared" si="5"/>
        <v>32.081946222791288</v>
      </c>
      <c r="M21" s="87">
        <v>0</v>
      </c>
      <c r="N21" s="88">
        <f t="shared" si="6"/>
        <v>0</v>
      </c>
      <c r="O21" s="87">
        <v>0</v>
      </c>
      <c r="P21" s="87">
        <f t="shared" si="7"/>
        <v>11496</v>
      </c>
      <c r="Q21" s="87">
        <v>5616</v>
      </c>
      <c r="R21" s="87">
        <v>5880</v>
      </c>
      <c r="S21" s="87">
        <v>0</v>
      </c>
      <c r="T21" s="88">
        <f t="shared" si="8"/>
        <v>58.87836107554417</v>
      </c>
      <c r="U21" s="87">
        <v>86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9</v>
      </c>
      <c r="B22" s="86" t="s">
        <v>289</v>
      </c>
      <c r="C22" s="85" t="s">
        <v>290</v>
      </c>
      <c r="D22" s="87">
        <f t="shared" si="0"/>
        <v>16599</v>
      </c>
      <c r="E22" s="87">
        <f t="shared" si="1"/>
        <v>2625</v>
      </c>
      <c r="F22" s="106">
        <f t="shared" si="2"/>
        <v>15.814205675040666</v>
      </c>
      <c r="G22" s="87">
        <v>2625</v>
      </c>
      <c r="H22" s="87">
        <v>0</v>
      </c>
      <c r="I22" s="87">
        <f t="shared" si="3"/>
        <v>13974</v>
      </c>
      <c r="J22" s="88">
        <f t="shared" si="4"/>
        <v>84.185794324959346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0</v>
      </c>
      <c r="P22" s="87">
        <f t="shared" si="7"/>
        <v>13974</v>
      </c>
      <c r="Q22" s="87">
        <v>2208</v>
      </c>
      <c r="R22" s="87">
        <v>9461</v>
      </c>
      <c r="S22" s="87">
        <v>2305</v>
      </c>
      <c r="T22" s="88">
        <f t="shared" si="8"/>
        <v>84.185794324959346</v>
      </c>
      <c r="U22" s="87">
        <v>198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9</v>
      </c>
      <c r="B23" s="86" t="s">
        <v>291</v>
      </c>
      <c r="C23" s="85" t="s">
        <v>292</v>
      </c>
      <c r="D23" s="87">
        <f t="shared" si="0"/>
        <v>1029</v>
      </c>
      <c r="E23" s="87">
        <f t="shared" si="1"/>
        <v>98</v>
      </c>
      <c r="F23" s="106">
        <f t="shared" si="2"/>
        <v>9.5238095238095237</v>
      </c>
      <c r="G23" s="87">
        <v>98</v>
      </c>
      <c r="H23" s="87">
        <v>0</v>
      </c>
      <c r="I23" s="87">
        <f t="shared" si="3"/>
        <v>931</v>
      </c>
      <c r="J23" s="88">
        <f t="shared" si="4"/>
        <v>90.476190476190482</v>
      </c>
      <c r="K23" s="87">
        <v>419</v>
      </c>
      <c r="L23" s="88">
        <f t="shared" si="5"/>
        <v>40.71914480077745</v>
      </c>
      <c r="M23" s="87">
        <v>0</v>
      </c>
      <c r="N23" s="88">
        <f t="shared" si="6"/>
        <v>0</v>
      </c>
      <c r="O23" s="87">
        <v>77</v>
      </c>
      <c r="P23" s="87">
        <f t="shared" si="7"/>
        <v>435</v>
      </c>
      <c r="Q23" s="87">
        <v>15</v>
      </c>
      <c r="R23" s="87">
        <v>420</v>
      </c>
      <c r="S23" s="87">
        <v>0</v>
      </c>
      <c r="T23" s="88">
        <f t="shared" si="8"/>
        <v>42.274052478134109</v>
      </c>
      <c r="U23" s="87">
        <v>1</v>
      </c>
      <c r="V23" s="85" t="s">
        <v>262</v>
      </c>
      <c r="W23" s="85"/>
      <c r="X23" s="85"/>
      <c r="Y23" s="85"/>
      <c r="Z23" s="85"/>
      <c r="AA23" s="85" t="s">
        <v>262</v>
      </c>
      <c r="AB23" s="85"/>
      <c r="AC23" s="85"/>
      <c r="AD23" s="115" t="s">
        <v>261</v>
      </c>
    </row>
    <row r="24" spans="1:30" ht="13.5" customHeight="1" x14ac:dyDescent="0.15">
      <c r="A24" s="85" t="s">
        <v>9</v>
      </c>
      <c r="B24" s="86" t="s">
        <v>293</v>
      </c>
      <c r="C24" s="85" t="s">
        <v>294</v>
      </c>
      <c r="D24" s="87">
        <f t="shared" si="0"/>
        <v>4835</v>
      </c>
      <c r="E24" s="87">
        <f t="shared" si="1"/>
        <v>331</v>
      </c>
      <c r="F24" s="106">
        <f t="shared" si="2"/>
        <v>6.8459152016546021</v>
      </c>
      <c r="G24" s="87">
        <v>331</v>
      </c>
      <c r="H24" s="87">
        <v>0</v>
      </c>
      <c r="I24" s="87">
        <f t="shared" si="3"/>
        <v>4504</v>
      </c>
      <c r="J24" s="88">
        <f t="shared" si="4"/>
        <v>93.154084798345394</v>
      </c>
      <c r="K24" s="87">
        <v>3384</v>
      </c>
      <c r="L24" s="88">
        <f t="shared" si="5"/>
        <v>69.989658738366074</v>
      </c>
      <c r="M24" s="87">
        <v>0</v>
      </c>
      <c r="N24" s="88">
        <f t="shared" si="6"/>
        <v>0</v>
      </c>
      <c r="O24" s="87">
        <v>0</v>
      </c>
      <c r="P24" s="87">
        <f t="shared" si="7"/>
        <v>1120</v>
      </c>
      <c r="Q24" s="87">
        <v>0</v>
      </c>
      <c r="R24" s="87">
        <v>856</v>
      </c>
      <c r="S24" s="87">
        <v>264</v>
      </c>
      <c r="T24" s="88">
        <f t="shared" si="8"/>
        <v>23.164426059979316</v>
      </c>
      <c r="U24" s="87">
        <v>12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9</v>
      </c>
      <c r="B25" s="86" t="s">
        <v>295</v>
      </c>
      <c r="C25" s="85" t="s">
        <v>296</v>
      </c>
      <c r="D25" s="87">
        <f t="shared" si="0"/>
        <v>14966</v>
      </c>
      <c r="E25" s="87">
        <f t="shared" si="1"/>
        <v>3020</v>
      </c>
      <c r="F25" s="106">
        <f t="shared" si="2"/>
        <v>20.179072564479487</v>
      </c>
      <c r="G25" s="87">
        <v>3020</v>
      </c>
      <c r="H25" s="87">
        <v>0</v>
      </c>
      <c r="I25" s="87">
        <f t="shared" si="3"/>
        <v>11946</v>
      </c>
      <c r="J25" s="88">
        <f t="shared" si="4"/>
        <v>79.820927435520517</v>
      </c>
      <c r="K25" s="87">
        <v>2558</v>
      </c>
      <c r="L25" s="88">
        <f t="shared" si="5"/>
        <v>17.092075370840572</v>
      </c>
      <c r="M25" s="87">
        <v>0</v>
      </c>
      <c r="N25" s="88">
        <f t="shared" si="6"/>
        <v>0</v>
      </c>
      <c r="O25" s="87">
        <v>618</v>
      </c>
      <c r="P25" s="87">
        <f t="shared" si="7"/>
        <v>8770</v>
      </c>
      <c r="Q25" s="87">
        <v>2700</v>
      </c>
      <c r="R25" s="87">
        <v>6070</v>
      </c>
      <c r="S25" s="87">
        <v>0</v>
      </c>
      <c r="T25" s="88">
        <f t="shared" si="8"/>
        <v>58.599492182279832</v>
      </c>
      <c r="U25" s="87">
        <v>333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9</v>
      </c>
      <c r="B26" s="86" t="s">
        <v>297</v>
      </c>
      <c r="C26" s="85" t="s">
        <v>298</v>
      </c>
      <c r="D26" s="87">
        <f t="shared" si="0"/>
        <v>10151</v>
      </c>
      <c r="E26" s="87">
        <f t="shared" si="1"/>
        <v>1544</v>
      </c>
      <c r="F26" s="106">
        <f t="shared" si="2"/>
        <v>15.21032410599941</v>
      </c>
      <c r="G26" s="87">
        <v>1544</v>
      </c>
      <c r="H26" s="87">
        <v>0</v>
      </c>
      <c r="I26" s="87">
        <f t="shared" si="3"/>
        <v>8607</v>
      </c>
      <c r="J26" s="88">
        <f t="shared" si="4"/>
        <v>84.789675894000595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0</v>
      </c>
      <c r="P26" s="87">
        <f t="shared" si="7"/>
        <v>8607</v>
      </c>
      <c r="Q26" s="87">
        <v>2719</v>
      </c>
      <c r="R26" s="87">
        <v>5888</v>
      </c>
      <c r="S26" s="87">
        <v>0</v>
      </c>
      <c r="T26" s="88">
        <f t="shared" si="8"/>
        <v>84.789675894000595</v>
      </c>
      <c r="U26" s="87">
        <v>104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9</v>
      </c>
      <c r="B27" s="86" t="s">
        <v>299</v>
      </c>
      <c r="C27" s="85" t="s">
        <v>300</v>
      </c>
      <c r="D27" s="87">
        <f t="shared" si="0"/>
        <v>17237</v>
      </c>
      <c r="E27" s="87">
        <f t="shared" si="1"/>
        <v>1363</v>
      </c>
      <c r="F27" s="106">
        <f t="shared" si="2"/>
        <v>7.9074084817543664</v>
      </c>
      <c r="G27" s="87">
        <v>1363</v>
      </c>
      <c r="H27" s="87">
        <v>0</v>
      </c>
      <c r="I27" s="87">
        <f t="shared" si="3"/>
        <v>15874</v>
      </c>
      <c r="J27" s="88">
        <f t="shared" si="4"/>
        <v>92.092591518245641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0</v>
      </c>
      <c r="P27" s="87">
        <f t="shared" si="7"/>
        <v>15874</v>
      </c>
      <c r="Q27" s="87">
        <v>2238</v>
      </c>
      <c r="R27" s="87">
        <v>13636</v>
      </c>
      <c r="S27" s="87">
        <v>0</v>
      </c>
      <c r="T27" s="88">
        <f t="shared" si="8"/>
        <v>92.092591518245641</v>
      </c>
      <c r="U27" s="87">
        <v>124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9</v>
      </c>
      <c r="B28" s="86" t="s">
        <v>301</v>
      </c>
      <c r="C28" s="85" t="s">
        <v>302</v>
      </c>
      <c r="D28" s="87">
        <f t="shared" si="0"/>
        <v>1428</v>
      </c>
      <c r="E28" s="87">
        <f t="shared" si="1"/>
        <v>29</v>
      </c>
      <c r="F28" s="106">
        <f t="shared" si="2"/>
        <v>2.0308123249299719</v>
      </c>
      <c r="G28" s="87">
        <v>29</v>
      </c>
      <c r="H28" s="87">
        <v>0</v>
      </c>
      <c r="I28" s="87">
        <f t="shared" si="3"/>
        <v>1399</v>
      </c>
      <c r="J28" s="88">
        <f t="shared" si="4"/>
        <v>97.969187675070017</v>
      </c>
      <c r="K28" s="87">
        <v>202</v>
      </c>
      <c r="L28" s="88">
        <f t="shared" si="5"/>
        <v>14.145658263305322</v>
      </c>
      <c r="M28" s="87">
        <v>0</v>
      </c>
      <c r="N28" s="88">
        <f t="shared" si="6"/>
        <v>0</v>
      </c>
      <c r="O28" s="87">
        <v>40</v>
      </c>
      <c r="P28" s="87">
        <f t="shared" si="7"/>
        <v>1157</v>
      </c>
      <c r="Q28" s="87">
        <v>16</v>
      </c>
      <c r="R28" s="87">
        <v>1141</v>
      </c>
      <c r="S28" s="87">
        <v>0</v>
      </c>
      <c r="T28" s="88">
        <f t="shared" si="8"/>
        <v>81.022408963585434</v>
      </c>
      <c r="U28" s="87">
        <v>2</v>
      </c>
      <c r="V28" s="85"/>
      <c r="W28" s="85"/>
      <c r="X28" s="85" t="s">
        <v>262</v>
      </c>
      <c r="Y28" s="85"/>
      <c r="Z28" s="85"/>
      <c r="AA28" s="85"/>
      <c r="AB28" s="85" t="s">
        <v>262</v>
      </c>
      <c r="AC28" s="85"/>
      <c r="AD28" s="115" t="s">
        <v>261</v>
      </c>
    </row>
    <row r="29" spans="1:30" ht="13.5" customHeight="1" x14ac:dyDescent="0.15">
      <c r="A29" s="85" t="s">
        <v>9</v>
      </c>
      <c r="B29" s="86" t="s">
        <v>303</v>
      </c>
      <c r="C29" s="85" t="s">
        <v>304</v>
      </c>
      <c r="D29" s="87">
        <f t="shared" si="0"/>
        <v>2507</v>
      </c>
      <c r="E29" s="87">
        <f t="shared" si="1"/>
        <v>135</v>
      </c>
      <c r="F29" s="106">
        <f t="shared" si="2"/>
        <v>5.3849222177901872</v>
      </c>
      <c r="G29" s="87">
        <v>135</v>
      </c>
      <c r="H29" s="87">
        <v>0</v>
      </c>
      <c r="I29" s="87">
        <f t="shared" si="3"/>
        <v>2372</v>
      </c>
      <c r="J29" s="88">
        <f t="shared" si="4"/>
        <v>94.615077782209809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39</v>
      </c>
      <c r="P29" s="87">
        <f t="shared" si="7"/>
        <v>2333</v>
      </c>
      <c r="Q29" s="87">
        <v>114</v>
      </c>
      <c r="R29" s="87">
        <v>2219</v>
      </c>
      <c r="S29" s="87">
        <v>0</v>
      </c>
      <c r="T29" s="88">
        <f t="shared" si="8"/>
        <v>93.059433585959312</v>
      </c>
      <c r="U29" s="87">
        <v>10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9</v>
      </c>
      <c r="B30" s="86" t="s">
        <v>305</v>
      </c>
      <c r="C30" s="85" t="s">
        <v>306</v>
      </c>
      <c r="D30" s="87">
        <f t="shared" si="0"/>
        <v>4613</v>
      </c>
      <c r="E30" s="87">
        <f t="shared" si="1"/>
        <v>103</v>
      </c>
      <c r="F30" s="106">
        <f t="shared" si="2"/>
        <v>2.2328202904834162</v>
      </c>
      <c r="G30" s="87">
        <v>103</v>
      </c>
      <c r="H30" s="87">
        <v>0</v>
      </c>
      <c r="I30" s="87">
        <f t="shared" si="3"/>
        <v>4510</v>
      </c>
      <c r="J30" s="88">
        <f t="shared" si="4"/>
        <v>97.767179709516583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1864</v>
      </c>
      <c r="P30" s="87">
        <f t="shared" si="7"/>
        <v>2646</v>
      </c>
      <c r="Q30" s="87">
        <v>63</v>
      </c>
      <c r="R30" s="87">
        <v>2583</v>
      </c>
      <c r="S30" s="87">
        <v>0</v>
      </c>
      <c r="T30" s="88">
        <f t="shared" si="8"/>
        <v>57.359635811836121</v>
      </c>
      <c r="U30" s="87">
        <v>19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9</v>
      </c>
      <c r="B31" s="86" t="s">
        <v>307</v>
      </c>
      <c r="C31" s="85" t="s">
        <v>308</v>
      </c>
      <c r="D31" s="87">
        <f t="shared" si="0"/>
        <v>11056</v>
      </c>
      <c r="E31" s="87">
        <f t="shared" si="1"/>
        <v>562</v>
      </c>
      <c r="F31" s="106">
        <f t="shared" si="2"/>
        <v>5.083212735166426</v>
      </c>
      <c r="G31" s="87">
        <v>562</v>
      </c>
      <c r="H31" s="87">
        <v>0</v>
      </c>
      <c r="I31" s="87">
        <f t="shared" si="3"/>
        <v>10494</v>
      </c>
      <c r="J31" s="88">
        <f t="shared" si="4"/>
        <v>94.916787264833573</v>
      </c>
      <c r="K31" s="87">
        <v>3295</v>
      </c>
      <c r="L31" s="88">
        <f t="shared" si="5"/>
        <v>29.802821997105646</v>
      </c>
      <c r="M31" s="87">
        <v>0</v>
      </c>
      <c r="N31" s="88">
        <f t="shared" si="6"/>
        <v>0</v>
      </c>
      <c r="O31" s="87">
        <v>0</v>
      </c>
      <c r="P31" s="87">
        <f t="shared" si="7"/>
        <v>7199</v>
      </c>
      <c r="Q31" s="87">
        <v>768</v>
      </c>
      <c r="R31" s="87">
        <v>6431</v>
      </c>
      <c r="S31" s="87">
        <v>0</v>
      </c>
      <c r="T31" s="88">
        <f t="shared" si="8"/>
        <v>65.113965267727934</v>
      </c>
      <c r="U31" s="87">
        <v>60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9</v>
      </c>
      <c r="B32" s="86" t="s">
        <v>309</v>
      </c>
      <c r="C32" s="85" t="s">
        <v>310</v>
      </c>
      <c r="D32" s="87">
        <f t="shared" si="0"/>
        <v>3499</v>
      </c>
      <c r="E32" s="87">
        <f t="shared" si="1"/>
        <v>818</v>
      </c>
      <c r="F32" s="106">
        <f t="shared" si="2"/>
        <v>23.378108030865963</v>
      </c>
      <c r="G32" s="87">
        <v>818</v>
      </c>
      <c r="H32" s="87">
        <v>0</v>
      </c>
      <c r="I32" s="87">
        <f t="shared" si="3"/>
        <v>2681</v>
      </c>
      <c r="J32" s="88">
        <f t="shared" si="4"/>
        <v>76.62189196913404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212</v>
      </c>
      <c r="P32" s="87">
        <f t="shared" si="7"/>
        <v>2469</v>
      </c>
      <c r="Q32" s="87">
        <v>152</v>
      </c>
      <c r="R32" s="87">
        <v>2317</v>
      </c>
      <c r="S32" s="87">
        <v>0</v>
      </c>
      <c r="T32" s="88">
        <f t="shared" si="8"/>
        <v>70.563018005144329</v>
      </c>
      <c r="U32" s="87">
        <v>5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9</v>
      </c>
      <c r="B33" s="86" t="s">
        <v>311</v>
      </c>
      <c r="C33" s="85" t="s">
        <v>312</v>
      </c>
      <c r="D33" s="87">
        <f t="shared" si="0"/>
        <v>3400</v>
      </c>
      <c r="E33" s="87">
        <f t="shared" si="1"/>
        <v>908</v>
      </c>
      <c r="F33" s="106">
        <f t="shared" si="2"/>
        <v>26.705882352941174</v>
      </c>
      <c r="G33" s="87">
        <v>908</v>
      </c>
      <c r="H33" s="87">
        <v>0</v>
      </c>
      <c r="I33" s="87">
        <f t="shared" si="3"/>
        <v>2492</v>
      </c>
      <c r="J33" s="88">
        <f t="shared" si="4"/>
        <v>73.294117647058826</v>
      </c>
      <c r="K33" s="87">
        <v>0</v>
      </c>
      <c r="L33" s="88">
        <f t="shared" si="5"/>
        <v>0</v>
      </c>
      <c r="M33" s="87">
        <v>0</v>
      </c>
      <c r="N33" s="88">
        <f t="shared" si="6"/>
        <v>0</v>
      </c>
      <c r="O33" s="87">
        <v>0</v>
      </c>
      <c r="P33" s="87">
        <f t="shared" si="7"/>
        <v>2492</v>
      </c>
      <c r="Q33" s="87">
        <v>61</v>
      </c>
      <c r="R33" s="87">
        <v>2427</v>
      </c>
      <c r="S33" s="87">
        <v>4</v>
      </c>
      <c r="T33" s="88">
        <f t="shared" si="8"/>
        <v>73.294117647058826</v>
      </c>
      <c r="U33" s="87">
        <v>9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30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3">
    <sortCondition ref="A8:A33"/>
    <sortCondition ref="B8:B33"/>
    <sortCondition ref="C8:C33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宮崎県</v>
      </c>
      <c r="B7" s="90" t="str">
        <f>水洗化人口等!B7</f>
        <v>45000</v>
      </c>
      <c r="C7" s="89" t="s">
        <v>198</v>
      </c>
      <c r="D7" s="91">
        <f t="shared" ref="D7:D33" si="0">SUM(E7,+H7,+K7)</f>
        <v>342747</v>
      </c>
      <c r="E7" s="91">
        <f t="shared" ref="E7:E33" si="1">SUM(F7:G7)</f>
        <v>8375</v>
      </c>
      <c r="F7" s="91">
        <f>SUM(F$8:F$207)</f>
        <v>1456</v>
      </c>
      <c r="G7" s="91">
        <f>SUM(G$8:G$207)</f>
        <v>6919</v>
      </c>
      <c r="H7" s="91">
        <f t="shared" ref="H7:H33" si="2">SUM(I7:J7)</f>
        <v>39613</v>
      </c>
      <c r="I7" s="91">
        <f>SUM(I$8:I$207)</f>
        <v>19891</v>
      </c>
      <c r="J7" s="91">
        <f>SUM(J$8:J$207)</f>
        <v>19722</v>
      </c>
      <c r="K7" s="91">
        <f t="shared" ref="K7:K33" si="3">SUM(L7:M7)</f>
        <v>294759</v>
      </c>
      <c r="L7" s="91">
        <f>SUM(L$8:L$207)</f>
        <v>36982</v>
      </c>
      <c r="M7" s="91">
        <f>SUM(M$8:M$207)</f>
        <v>257777</v>
      </c>
      <c r="N7" s="91">
        <f t="shared" ref="N7:N33" si="4">SUM(O7,+V7,+AC7)</f>
        <v>342747</v>
      </c>
      <c r="O7" s="91">
        <f t="shared" ref="O7:O33" si="5">SUM(P7:U7)</f>
        <v>58329</v>
      </c>
      <c r="P7" s="91">
        <f t="shared" ref="P7:U7" si="6">SUM(P$8:P$207)</f>
        <v>38186</v>
      </c>
      <c r="Q7" s="91">
        <f t="shared" si="6"/>
        <v>0</v>
      </c>
      <c r="R7" s="91">
        <f t="shared" si="6"/>
        <v>0</v>
      </c>
      <c r="S7" s="91">
        <f t="shared" si="6"/>
        <v>17287</v>
      </c>
      <c r="T7" s="91">
        <f t="shared" si="6"/>
        <v>0</v>
      </c>
      <c r="U7" s="91">
        <f t="shared" si="6"/>
        <v>2856</v>
      </c>
      <c r="V7" s="91">
        <f t="shared" ref="V7:V33" si="7">SUM(W7:AB7)</f>
        <v>284418</v>
      </c>
      <c r="W7" s="91">
        <f t="shared" ref="W7:AB7" si="8">SUM(W$8:W$207)</f>
        <v>195887</v>
      </c>
      <c r="X7" s="91">
        <f t="shared" si="8"/>
        <v>500</v>
      </c>
      <c r="Y7" s="91">
        <f t="shared" si="8"/>
        <v>0</v>
      </c>
      <c r="Z7" s="91">
        <f t="shared" si="8"/>
        <v>81224</v>
      </c>
      <c r="AA7" s="91">
        <f t="shared" si="8"/>
        <v>0</v>
      </c>
      <c r="AB7" s="91">
        <f t="shared" si="8"/>
        <v>6807</v>
      </c>
      <c r="AC7" s="91">
        <f t="shared" ref="AC7:AC33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33" si="10">SUM(AG7:AI7)</f>
        <v>33250</v>
      </c>
      <c r="AG7" s="91">
        <f>SUM(AG$8:AG$207)</f>
        <v>33250</v>
      </c>
      <c r="AH7" s="91">
        <f>SUM(AH$8:AH$207)</f>
        <v>0</v>
      </c>
      <c r="AI7" s="91">
        <f>SUM(AI$8:AI$207)</f>
        <v>0</v>
      </c>
      <c r="AJ7" s="91">
        <f t="shared" ref="AJ7:AJ33" si="11">SUM(AK7:AS7)</f>
        <v>33796</v>
      </c>
      <c r="AK7" s="91">
        <f t="shared" ref="AK7:AS7" si="12">SUM(AK$8:AK$207)</f>
        <v>594</v>
      </c>
      <c r="AL7" s="91">
        <f t="shared" si="12"/>
        <v>0</v>
      </c>
      <c r="AM7" s="91">
        <f t="shared" si="12"/>
        <v>1044</v>
      </c>
      <c r="AN7" s="91">
        <f t="shared" si="12"/>
        <v>2024</v>
      </c>
      <c r="AO7" s="91">
        <f t="shared" si="12"/>
        <v>0</v>
      </c>
      <c r="AP7" s="91">
        <f t="shared" si="12"/>
        <v>29455</v>
      </c>
      <c r="AQ7" s="91">
        <f t="shared" si="12"/>
        <v>234</v>
      </c>
      <c r="AR7" s="91">
        <f t="shared" si="12"/>
        <v>7</v>
      </c>
      <c r="AS7" s="91">
        <f t="shared" si="12"/>
        <v>438</v>
      </c>
      <c r="AT7" s="91">
        <f t="shared" ref="AT7:AT33" si="13">SUM(AU7:AY7)</f>
        <v>50</v>
      </c>
      <c r="AU7" s="91">
        <f>SUM(AU$8:AU$207)</f>
        <v>45</v>
      </c>
      <c r="AV7" s="91">
        <f>SUM(AV$8:AV$207)</f>
        <v>3</v>
      </c>
      <c r="AW7" s="91">
        <f>SUM(AW$8:AW$207)</f>
        <v>2</v>
      </c>
      <c r="AX7" s="91">
        <f>SUM(AX$8:AX$207)</f>
        <v>0</v>
      </c>
      <c r="AY7" s="91">
        <f>SUM(AY$8:AY$207)</f>
        <v>0</v>
      </c>
      <c r="AZ7" s="91">
        <f t="shared" ref="AZ7:AZ33" si="14">SUM(BA7:BC7)</f>
        <v>10</v>
      </c>
      <c r="BA7" s="91">
        <f>SUM(BA$8:BA$207)</f>
        <v>10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9</v>
      </c>
      <c r="B8" s="96" t="s">
        <v>259</v>
      </c>
      <c r="C8" s="85" t="s">
        <v>260</v>
      </c>
      <c r="D8" s="87">
        <f t="shared" si="0"/>
        <v>32202</v>
      </c>
      <c r="E8" s="87">
        <f t="shared" si="1"/>
        <v>0</v>
      </c>
      <c r="F8" s="87">
        <v>0</v>
      </c>
      <c r="G8" s="87">
        <v>0</v>
      </c>
      <c r="H8" s="87">
        <f t="shared" si="2"/>
        <v>8000</v>
      </c>
      <c r="I8" s="87">
        <v>8000</v>
      </c>
      <c r="J8" s="87">
        <v>0</v>
      </c>
      <c r="K8" s="87">
        <f t="shared" si="3"/>
        <v>24202</v>
      </c>
      <c r="L8" s="87">
        <v>0</v>
      </c>
      <c r="M8" s="87">
        <v>24202</v>
      </c>
      <c r="N8" s="87">
        <f t="shared" si="4"/>
        <v>32202</v>
      </c>
      <c r="O8" s="87">
        <f t="shared" si="5"/>
        <v>8000</v>
      </c>
      <c r="P8" s="87">
        <v>1564</v>
      </c>
      <c r="Q8" s="87">
        <v>0</v>
      </c>
      <c r="R8" s="87">
        <v>0</v>
      </c>
      <c r="S8" s="87">
        <v>6436</v>
      </c>
      <c r="T8" s="87">
        <v>0</v>
      </c>
      <c r="U8" s="87">
        <v>0</v>
      </c>
      <c r="V8" s="87">
        <f t="shared" si="7"/>
        <v>24202</v>
      </c>
      <c r="W8" s="87">
        <v>6634</v>
      </c>
      <c r="X8" s="87">
        <v>500</v>
      </c>
      <c r="Y8" s="87">
        <v>0</v>
      </c>
      <c r="Z8" s="87">
        <v>17068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3161</v>
      </c>
      <c r="AG8" s="87">
        <v>3161</v>
      </c>
      <c r="AH8" s="87">
        <v>0</v>
      </c>
      <c r="AI8" s="87">
        <v>0</v>
      </c>
      <c r="AJ8" s="87">
        <f t="shared" si="11"/>
        <v>3161</v>
      </c>
      <c r="AK8" s="87">
        <v>0</v>
      </c>
      <c r="AL8" s="87">
        <v>0</v>
      </c>
      <c r="AM8" s="87">
        <v>272</v>
      </c>
      <c r="AN8" s="87">
        <v>500</v>
      </c>
      <c r="AO8" s="87">
        <v>0</v>
      </c>
      <c r="AP8" s="87">
        <v>2389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9</v>
      </c>
      <c r="B9" s="96" t="s">
        <v>263</v>
      </c>
      <c r="C9" s="85" t="s">
        <v>264</v>
      </c>
      <c r="D9" s="87">
        <f t="shared" si="0"/>
        <v>65309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65309</v>
      </c>
      <c r="L9" s="87">
        <v>8446</v>
      </c>
      <c r="M9" s="87">
        <v>56863</v>
      </c>
      <c r="N9" s="87">
        <f t="shared" si="4"/>
        <v>65309</v>
      </c>
      <c r="O9" s="87">
        <f t="shared" si="5"/>
        <v>8446</v>
      </c>
      <c r="P9" s="87">
        <v>0</v>
      </c>
      <c r="Q9" s="87">
        <v>0</v>
      </c>
      <c r="R9" s="87">
        <v>0</v>
      </c>
      <c r="S9" s="87">
        <v>8446</v>
      </c>
      <c r="T9" s="87">
        <v>0</v>
      </c>
      <c r="U9" s="87">
        <v>0</v>
      </c>
      <c r="V9" s="87">
        <f t="shared" si="7"/>
        <v>56863</v>
      </c>
      <c r="W9" s="87">
        <v>0</v>
      </c>
      <c r="X9" s="87">
        <v>0</v>
      </c>
      <c r="Y9" s="87">
        <v>0</v>
      </c>
      <c r="Z9" s="87">
        <v>56863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9</v>
      </c>
      <c r="B10" s="96" t="s">
        <v>265</v>
      </c>
      <c r="C10" s="85" t="s">
        <v>266</v>
      </c>
      <c r="D10" s="87">
        <f t="shared" si="0"/>
        <v>27085</v>
      </c>
      <c r="E10" s="87">
        <f t="shared" si="1"/>
        <v>0</v>
      </c>
      <c r="F10" s="87">
        <v>0</v>
      </c>
      <c r="G10" s="87">
        <v>0</v>
      </c>
      <c r="H10" s="87">
        <f t="shared" si="2"/>
        <v>2220</v>
      </c>
      <c r="I10" s="87">
        <v>2220</v>
      </c>
      <c r="J10" s="87">
        <v>0</v>
      </c>
      <c r="K10" s="87">
        <f t="shared" si="3"/>
        <v>24865</v>
      </c>
      <c r="L10" s="87">
        <v>0</v>
      </c>
      <c r="M10" s="87">
        <v>24865</v>
      </c>
      <c r="N10" s="87">
        <f t="shared" si="4"/>
        <v>27085</v>
      </c>
      <c r="O10" s="87">
        <f t="shared" si="5"/>
        <v>2220</v>
      </c>
      <c r="P10" s="87">
        <v>2220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24865</v>
      </c>
      <c r="W10" s="87">
        <v>24865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27085</v>
      </c>
      <c r="AG10" s="87">
        <v>27085</v>
      </c>
      <c r="AH10" s="87">
        <v>0</v>
      </c>
      <c r="AI10" s="87">
        <v>0</v>
      </c>
      <c r="AJ10" s="87">
        <f t="shared" si="11"/>
        <v>27085</v>
      </c>
      <c r="AK10" s="87">
        <v>0</v>
      </c>
      <c r="AL10" s="87">
        <v>0</v>
      </c>
      <c r="AM10" s="87">
        <v>19</v>
      </c>
      <c r="AN10" s="87">
        <v>0</v>
      </c>
      <c r="AO10" s="87">
        <v>0</v>
      </c>
      <c r="AP10" s="87">
        <v>27066</v>
      </c>
      <c r="AQ10" s="87">
        <v>0</v>
      </c>
      <c r="AR10" s="87">
        <v>0</v>
      </c>
      <c r="AS10" s="87">
        <v>0</v>
      </c>
      <c r="AT10" s="87">
        <f t="shared" si="13"/>
        <v>2</v>
      </c>
      <c r="AU10" s="87">
        <v>0</v>
      </c>
      <c r="AV10" s="87">
        <v>0</v>
      </c>
      <c r="AW10" s="87">
        <v>2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9</v>
      </c>
      <c r="B11" s="96" t="s">
        <v>267</v>
      </c>
      <c r="C11" s="85" t="s">
        <v>268</v>
      </c>
      <c r="D11" s="87">
        <f t="shared" si="0"/>
        <v>28373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28373</v>
      </c>
      <c r="L11" s="87">
        <v>5472</v>
      </c>
      <c r="M11" s="87">
        <v>22901</v>
      </c>
      <c r="N11" s="87">
        <f t="shared" si="4"/>
        <v>28373</v>
      </c>
      <c r="O11" s="87">
        <f t="shared" si="5"/>
        <v>5472</v>
      </c>
      <c r="P11" s="87">
        <v>5472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22901</v>
      </c>
      <c r="W11" s="87">
        <v>22901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688</v>
      </c>
      <c r="AG11" s="87">
        <v>688</v>
      </c>
      <c r="AH11" s="87">
        <v>0</v>
      </c>
      <c r="AI11" s="87">
        <v>0</v>
      </c>
      <c r="AJ11" s="87">
        <f t="shared" si="11"/>
        <v>688</v>
      </c>
      <c r="AK11" s="87">
        <v>0</v>
      </c>
      <c r="AL11" s="87">
        <v>0</v>
      </c>
      <c r="AM11" s="87">
        <v>684</v>
      </c>
      <c r="AN11" s="87">
        <v>0</v>
      </c>
      <c r="AO11" s="87">
        <v>0</v>
      </c>
      <c r="AP11" s="87">
        <v>0</v>
      </c>
      <c r="AQ11" s="87">
        <v>0</v>
      </c>
      <c r="AR11" s="87">
        <v>4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9</v>
      </c>
      <c r="B12" s="96" t="s">
        <v>269</v>
      </c>
      <c r="C12" s="85" t="s">
        <v>270</v>
      </c>
      <c r="D12" s="87">
        <f t="shared" si="0"/>
        <v>23048</v>
      </c>
      <c r="E12" s="87">
        <f t="shared" si="1"/>
        <v>0</v>
      </c>
      <c r="F12" s="87">
        <v>0</v>
      </c>
      <c r="G12" s="87">
        <v>0</v>
      </c>
      <c r="H12" s="87">
        <f t="shared" si="2"/>
        <v>23048</v>
      </c>
      <c r="I12" s="87">
        <v>3326</v>
      </c>
      <c r="J12" s="87">
        <v>19722</v>
      </c>
      <c r="K12" s="87">
        <f t="shared" si="3"/>
        <v>0</v>
      </c>
      <c r="L12" s="87">
        <v>0</v>
      </c>
      <c r="M12" s="87">
        <v>0</v>
      </c>
      <c r="N12" s="87">
        <f t="shared" si="4"/>
        <v>23048</v>
      </c>
      <c r="O12" s="87">
        <f t="shared" si="5"/>
        <v>3326</v>
      </c>
      <c r="P12" s="87">
        <v>3326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19722</v>
      </c>
      <c r="W12" s="87">
        <v>19722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9</v>
      </c>
      <c r="B13" s="96" t="s">
        <v>271</v>
      </c>
      <c r="C13" s="85" t="s">
        <v>272</v>
      </c>
      <c r="D13" s="87">
        <f t="shared" si="0"/>
        <v>20652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20652</v>
      </c>
      <c r="L13" s="87">
        <v>2405</v>
      </c>
      <c r="M13" s="87">
        <v>18247</v>
      </c>
      <c r="N13" s="87">
        <f t="shared" si="4"/>
        <v>20652</v>
      </c>
      <c r="O13" s="87">
        <f t="shared" si="5"/>
        <v>2405</v>
      </c>
      <c r="P13" s="87">
        <v>0</v>
      </c>
      <c r="Q13" s="87">
        <v>0</v>
      </c>
      <c r="R13" s="87">
        <v>0</v>
      </c>
      <c r="S13" s="87">
        <v>2405</v>
      </c>
      <c r="T13" s="87">
        <v>0</v>
      </c>
      <c r="U13" s="87">
        <v>0</v>
      </c>
      <c r="V13" s="87">
        <f t="shared" si="7"/>
        <v>18247</v>
      </c>
      <c r="W13" s="87">
        <v>10954</v>
      </c>
      <c r="X13" s="87">
        <v>0</v>
      </c>
      <c r="Y13" s="87">
        <v>0</v>
      </c>
      <c r="Z13" s="87">
        <v>7293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230</v>
      </c>
      <c r="AG13" s="87">
        <v>230</v>
      </c>
      <c r="AH13" s="87">
        <v>0</v>
      </c>
      <c r="AI13" s="87">
        <v>0</v>
      </c>
      <c r="AJ13" s="87">
        <f t="shared" si="11"/>
        <v>230</v>
      </c>
      <c r="AK13" s="87">
        <v>0</v>
      </c>
      <c r="AL13" s="87">
        <v>0</v>
      </c>
      <c r="AM13" s="87">
        <v>28</v>
      </c>
      <c r="AN13" s="87">
        <v>0</v>
      </c>
      <c r="AO13" s="87">
        <v>0</v>
      </c>
      <c r="AP13" s="87">
        <v>0</v>
      </c>
      <c r="AQ13" s="87">
        <v>202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9</v>
      </c>
      <c r="B14" s="96" t="s">
        <v>273</v>
      </c>
      <c r="C14" s="85" t="s">
        <v>274</v>
      </c>
      <c r="D14" s="87">
        <f t="shared" si="0"/>
        <v>10640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10640</v>
      </c>
      <c r="L14" s="87">
        <v>2058</v>
      </c>
      <c r="M14" s="87">
        <v>8582</v>
      </c>
      <c r="N14" s="87">
        <f t="shared" si="4"/>
        <v>10640</v>
      </c>
      <c r="O14" s="87">
        <f t="shared" si="5"/>
        <v>2058</v>
      </c>
      <c r="P14" s="87">
        <v>2058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8582</v>
      </c>
      <c r="W14" s="87">
        <v>8582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5</v>
      </c>
      <c r="AK14" s="87">
        <v>5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9</v>
      </c>
      <c r="B15" s="96" t="s">
        <v>275</v>
      </c>
      <c r="C15" s="85" t="s">
        <v>276</v>
      </c>
      <c r="D15" s="87">
        <f t="shared" si="0"/>
        <v>12363</v>
      </c>
      <c r="E15" s="87">
        <f t="shared" si="1"/>
        <v>0</v>
      </c>
      <c r="F15" s="87">
        <v>0</v>
      </c>
      <c r="G15" s="87">
        <v>0</v>
      </c>
      <c r="H15" s="87">
        <f t="shared" si="2"/>
        <v>4054</v>
      </c>
      <c r="I15" s="87">
        <v>4054</v>
      </c>
      <c r="J15" s="87">
        <v>0</v>
      </c>
      <c r="K15" s="87">
        <f t="shared" si="3"/>
        <v>8309</v>
      </c>
      <c r="L15" s="87">
        <v>0</v>
      </c>
      <c r="M15" s="87">
        <v>8309</v>
      </c>
      <c r="N15" s="87">
        <f t="shared" si="4"/>
        <v>12363</v>
      </c>
      <c r="O15" s="87">
        <f t="shared" si="5"/>
        <v>4054</v>
      </c>
      <c r="P15" s="87">
        <v>4054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8309</v>
      </c>
      <c r="W15" s="87">
        <v>8309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434</v>
      </c>
      <c r="AG15" s="87">
        <v>434</v>
      </c>
      <c r="AH15" s="87">
        <v>0</v>
      </c>
      <c r="AI15" s="87">
        <v>0</v>
      </c>
      <c r="AJ15" s="87">
        <f t="shared" si="11"/>
        <v>434</v>
      </c>
      <c r="AK15" s="87">
        <v>0</v>
      </c>
      <c r="AL15" s="87">
        <v>0</v>
      </c>
      <c r="AM15" s="87">
        <v>15</v>
      </c>
      <c r="AN15" s="87">
        <v>419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9</v>
      </c>
      <c r="B16" s="96" t="s">
        <v>277</v>
      </c>
      <c r="C16" s="85" t="s">
        <v>278</v>
      </c>
      <c r="D16" s="87">
        <f t="shared" si="0"/>
        <v>18434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18434</v>
      </c>
      <c r="L16" s="87">
        <v>4380</v>
      </c>
      <c r="M16" s="87">
        <v>14054</v>
      </c>
      <c r="N16" s="87">
        <f t="shared" si="4"/>
        <v>18434</v>
      </c>
      <c r="O16" s="87">
        <f t="shared" si="5"/>
        <v>4380</v>
      </c>
      <c r="P16" s="87">
        <v>4380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14054</v>
      </c>
      <c r="W16" s="87">
        <v>14054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324</v>
      </c>
      <c r="AG16" s="87">
        <v>324</v>
      </c>
      <c r="AH16" s="87">
        <v>0</v>
      </c>
      <c r="AI16" s="87">
        <v>0</v>
      </c>
      <c r="AJ16" s="87">
        <f t="shared" si="11"/>
        <v>324</v>
      </c>
      <c r="AK16" s="87">
        <v>0</v>
      </c>
      <c r="AL16" s="87">
        <v>0</v>
      </c>
      <c r="AM16" s="87">
        <v>14</v>
      </c>
      <c r="AN16" s="87">
        <v>0</v>
      </c>
      <c r="AO16" s="87">
        <v>0</v>
      </c>
      <c r="AP16" s="87">
        <v>0</v>
      </c>
      <c r="AQ16" s="87">
        <v>0</v>
      </c>
      <c r="AR16" s="87">
        <v>3</v>
      </c>
      <c r="AS16" s="87">
        <v>307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9</v>
      </c>
      <c r="B17" s="96" t="s">
        <v>279</v>
      </c>
      <c r="C17" s="85" t="s">
        <v>280</v>
      </c>
      <c r="D17" s="87">
        <f t="shared" si="0"/>
        <v>12886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12886</v>
      </c>
      <c r="L17" s="87">
        <v>1271</v>
      </c>
      <c r="M17" s="87">
        <v>11615</v>
      </c>
      <c r="N17" s="87">
        <f t="shared" si="4"/>
        <v>12886</v>
      </c>
      <c r="O17" s="87">
        <f t="shared" si="5"/>
        <v>1271</v>
      </c>
      <c r="P17" s="87">
        <v>1271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11615</v>
      </c>
      <c r="W17" s="87">
        <v>11615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18</v>
      </c>
      <c r="AG17" s="87">
        <v>18</v>
      </c>
      <c r="AH17" s="87">
        <v>0</v>
      </c>
      <c r="AI17" s="87">
        <v>0</v>
      </c>
      <c r="AJ17" s="87">
        <f t="shared" si="11"/>
        <v>152</v>
      </c>
      <c r="AK17" s="87">
        <v>152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18</v>
      </c>
      <c r="AU17" s="87">
        <v>18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9</v>
      </c>
      <c r="B18" s="96" t="s">
        <v>281</v>
      </c>
      <c r="C18" s="85" t="s">
        <v>282</v>
      </c>
      <c r="D18" s="87">
        <f t="shared" si="0"/>
        <v>6552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6552</v>
      </c>
      <c r="L18" s="87">
        <v>696</v>
      </c>
      <c r="M18" s="87">
        <v>5856</v>
      </c>
      <c r="N18" s="87">
        <f t="shared" si="4"/>
        <v>6552</v>
      </c>
      <c r="O18" s="87">
        <f t="shared" si="5"/>
        <v>696</v>
      </c>
      <c r="P18" s="87">
        <v>696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5856</v>
      </c>
      <c r="W18" s="87">
        <v>5856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109</v>
      </c>
      <c r="AG18" s="87">
        <v>109</v>
      </c>
      <c r="AH18" s="87">
        <v>0</v>
      </c>
      <c r="AI18" s="87">
        <v>0</v>
      </c>
      <c r="AJ18" s="87">
        <f t="shared" si="11"/>
        <v>109</v>
      </c>
      <c r="AK18" s="87">
        <v>0</v>
      </c>
      <c r="AL18" s="87">
        <v>0</v>
      </c>
      <c r="AM18" s="87">
        <v>0</v>
      </c>
      <c r="AN18" s="87">
        <v>109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9</v>
      </c>
      <c r="B19" s="96" t="s">
        <v>283</v>
      </c>
      <c r="C19" s="85" t="s">
        <v>284</v>
      </c>
      <c r="D19" s="87">
        <f t="shared" si="0"/>
        <v>9663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9663</v>
      </c>
      <c r="L19" s="87">
        <v>2856</v>
      </c>
      <c r="M19" s="87">
        <v>6807</v>
      </c>
      <c r="N19" s="87">
        <f t="shared" si="4"/>
        <v>9663</v>
      </c>
      <c r="O19" s="87">
        <f t="shared" si="5"/>
        <v>2856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2856</v>
      </c>
      <c r="V19" s="87">
        <f t="shared" si="7"/>
        <v>6807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6807</v>
      </c>
      <c r="AC19" s="87">
        <f t="shared" si="9"/>
        <v>0</v>
      </c>
      <c r="AD19" s="87">
        <v>0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9</v>
      </c>
      <c r="B20" s="96" t="s">
        <v>285</v>
      </c>
      <c r="C20" s="85" t="s">
        <v>286</v>
      </c>
      <c r="D20" s="87">
        <f t="shared" si="0"/>
        <v>3755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3755</v>
      </c>
      <c r="L20" s="87">
        <v>1355</v>
      </c>
      <c r="M20" s="87">
        <v>2400</v>
      </c>
      <c r="N20" s="87">
        <f t="shared" si="4"/>
        <v>3755</v>
      </c>
      <c r="O20" s="87">
        <f t="shared" si="5"/>
        <v>1355</v>
      </c>
      <c r="P20" s="87">
        <v>1355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2400</v>
      </c>
      <c r="W20" s="87">
        <v>2400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0</v>
      </c>
      <c r="AG20" s="87">
        <v>0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9</v>
      </c>
      <c r="B21" s="96" t="s">
        <v>287</v>
      </c>
      <c r="C21" s="85" t="s">
        <v>288</v>
      </c>
      <c r="D21" s="87">
        <f t="shared" si="0"/>
        <v>12112</v>
      </c>
      <c r="E21" s="87">
        <f t="shared" si="1"/>
        <v>0</v>
      </c>
      <c r="F21" s="87">
        <v>0</v>
      </c>
      <c r="G21" s="87">
        <v>0</v>
      </c>
      <c r="H21" s="87">
        <f t="shared" si="2"/>
        <v>2291</v>
      </c>
      <c r="I21" s="87">
        <v>2291</v>
      </c>
      <c r="J21" s="87">
        <v>0</v>
      </c>
      <c r="K21" s="87">
        <f t="shared" si="3"/>
        <v>9821</v>
      </c>
      <c r="L21" s="87">
        <v>0</v>
      </c>
      <c r="M21" s="87">
        <v>9821</v>
      </c>
      <c r="N21" s="87">
        <f t="shared" si="4"/>
        <v>12112</v>
      </c>
      <c r="O21" s="87">
        <f t="shared" si="5"/>
        <v>2291</v>
      </c>
      <c r="P21" s="87">
        <v>2291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9821</v>
      </c>
      <c r="W21" s="87">
        <v>9821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227</v>
      </c>
      <c r="AG21" s="87">
        <v>227</v>
      </c>
      <c r="AH21" s="87">
        <v>0</v>
      </c>
      <c r="AI21" s="87">
        <v>0</v>
      </c>
      <c r="AJ21" s="87">
        <f t="shared" si="11"/>
        <v>227</v>
      </c>
      <c r="AK21" s="87">
        <v>0</v>
      </c>
      <c r="AL21" s="87">
        <v>0</v>
      </c>
      <c r="AM21" s="87">
        <v>2</v>
      </c>
      <c r="AN21" s="87">
        <v>225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9</v>
      </c>
      <c r="B22" s="96" t="s">
        <v>289</v>
      </c>
      <c r="C22" s="85" t="s">
        <v>290</v>
      </c>
      <c r="D22" s="87">
        <f t="shared" si="0"/>
        <v>15656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15656</v>
      </c>
      <c r="L22" s="87">
        <v>2171</v>
      </c>
      <c r="M22" s="87">
        <v>13485</v>
      </c>
      <c r="N22" s="87">
        <f t="shared" si="4"/>
        <v>15656</v>
      </c>
      <c r="O22" s="87">
        <f t="shared" si="5"/>
        <v>2171</v>
      </c>
      <c r="P22" s="87">
        <v>2171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13485</v>
      </c>
      <c r="W22" s="87">
        <v>13485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321</v>
      </c>
      <c r="AG22" s="87">
        <v>321</v>
      </c>
      <c r="AH22" s="87">
        <v>0</v>
      </c>
      <c r="AI22" s="87">
        <v>0</v>
      </c>
      <c r="AJ22" s="87">
        <f t="shared" si="11"/>
        <v>321</v>
      </c>
      <c r="AK22" s="87">
        <v>0</v>
      </c>
      <c r="AL22" s="87">
        <v>0</v>
      </c>
      <c r="AM22" s="87">
        <v>0</v>
      </c>
      <c r="AN22" s="87">
        <v>321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9</v>
      </c>
      <c r="B23" s="96" t="s">
        <v>291</v>
      </c>
      <c r="C23" s="85" t="s">
        <v>292</v>
      </c>
      <c r="D23" s="87">
        <f t="shared" si="0"/>
        <v>777</v>
      </c>
      <c r="E23" s="87">
        <f t="shared" si="1"/>
        <v>777</v>
      </c>
      <c r="F23" s="87">
        <v>118</v>
      </c>
      <c r="G23" s="87">
        <v>659</v>
      </c>
      <c r="H23" s="87">
        <f t="shared" si="2"/>
        <v>0</v>
      </c>
      <c r="I23" s="87">
        <v>0</v>
      </c>
      <c r="J23" s="87">
        <v>0</v>
      </c>
      <c r="K23" s="87">
        <f t="shared" si="3"/>
        <v>0</v>
      </c>
      <c r="L23" s="87">
        <v>0</v>
      </c>
      <c r="M23" s="87">
        <v>0</v>
      </c>
      <c r="N23" s="87">
        <f t="shared" si="4"/>
        <v>777</v>
      </c>
      <c r="O23" s="87">
        <f t="shared" si="5"/>
        <v>118</v>
      </c>
      <c r="P23" s="87">
        <v>118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659</v>
      </c>
      <c r="W23" s="87">
        <v>659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9</v>
      </c>
      <c r="B24" s="96" t="s">
        <v>293</v>
      </c>
      <c r="C24" s="85" t="s">
        <v>294</v>
      </c>
      <c r="D24" s="87">
        <f t="shared" si="0"/>
        <v>1565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1565</v>
      </c>
      <c r="L24" s="87">
        <v>442</v>
      </c>
      <c r="M24" s="87">
        <v>1123</v>
      </c>
      <c r="N24" s="87">
        <f t="shared" si="4"/>
        <v>1565</v>
      </c>
      <c r="O24" s="87">
        <f t="shared" si="5"/>
        <v>442</v>
      </c>
      <c r="P24" s="87">
        <v>442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1123</v>
      </c>
      <c r="W24" s="87">
        <v>1123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28</v>
      </c>
      <c r="AG24" s="87">
        <v>28</v>
      </c>
      <c r="AH24" s="87">
        <v>0</v>
      </c>
      <c r="AI24" s="87">
        <v>0</v>
      </c>
      <c r="AJ24" s="87">
        <f t="shared" si="11"/>
        <v>28</v>
      </c>
      <c r="AK24" s="87">
        <v>0</v>
      </c>
      <c r="AL24" s="87">
        <v>0</v>
      </c>
      <c r="AM24" s="87">
        <v>0</v>
      </c>
      <c r="AN24" s="87">
        <v>28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9</v>
      </c>
      <c r="B25" s="96" t="s">
        <v>295</v>
      </c>
      <c r="C25" s="85" t="s">
        <v>296</v>
      </c>
      <c r="D25" s="87">
        <f t="shared" si="0"/>
        <v>9240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9240</v>
      </c>
      <c r="L25" s="87">
        <v>1684</v>
      </c>
      <c r="M25" s="87">
        <v>7556</v>
      </c>
      <c r="N25" s="87">
        <f t="shared" si="4"/>
        <v>9240</v>
      </c>
      <c r="O25" s="87">
        <f t="shared" si="5"/>
        <v>1684</v>
      </c>
      <c r="P25" s="87">
        <v>1684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7556</v>
      </c>
      <c r="W25" s="87">
        <v>7556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238</v>
      </c>
      <c r="AG25" s="87">
        <v>238</v>
      </c>
      <c r="AH25" s="87">
        <v>0</v>
      </c>
      <c r="AI25" s="87">
        <v>0</v>
      </c>
      <c r="AJ25" s="87">
        <f t="shared" si="11"/>
        <v>238</v>
      </c>
      <c r="AK25" s="87">
        <v>0</v>
      </c>
      <c r="AL25" s="87">
        <v>0</v>
      </c>
      <c r="AM25" s="87">
        <v>5</v>
      </c>
      <c r="AN25" s="87">
        <v>232</v>
      </c>
      <c r="AO25" s="87">
        <v>0</v>
      </c>
      <c r="AP25" s="87">
        <v>0</v>
      </c>
      <c r="AQ25" s="87">
        <v>0</v>
      </c>
      <c r="AR25" s="87">
        <v>0</v>
      </c>
      <c r="AS25" s="87">
        <v>1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9</v>
      </c>
      <c r="B26" s="96" t="s">
        <v>297</v>
      </c>
      <c r="C26" s="85" t="s">
        <v>298</v>
      </c>
      <c r="D26" s="87">
        <f t="shared" si="0"/>
        <v>7598</v>
      </c>
      <c r="E26" s="87">
        <f t="shared" si="1"/>
        <v>7598</v>
      </c>
      <c r="F26" s="87">
        <v>1338</v>
      </c>
      <c r="G26" s="87">
        <v>6260</v>
      </c>
      <c r="H26" s="87">
        <f t="shared" si="2"/>
        <v>0</v>
      </c>
      <c r="I26" s="87">
        <v>0</v>
      </c>
      <c r="J26" s="87">
        <v>0</v>
      </c>
      <c r="K26" s="87">
        <f t="shared" si="3"/>
        <v>0</v>
      </c>
      <c r="L26" s="87">
        <v>0</v>
      </c>
      <c r="M26" s="87">
        <v>0</v>
      </c>
      <c r="N26" s="87">
        <f t="shared" si="4"/>
        <v>7598</v>
      </c>
      <c r="O26" s="87">
        <f t="shared" si="5"/>
        <v>1338</v>
      </c>
      <c r="P26" s="87">
        <v>1338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6260</v>
      </c>
      <c r="W26" s="87">
        <v>6260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195</v>
      </c>
      <c r="AG26" s="87">
        <v>195</v>
      </c>
      <c r="AH26" s="87">
        <v>0</v>
      </c>
      <c r="AI26" s="87">
        <v>0</v>
      </c>
      <c r="AJ26" s="87">
        <f t="shared" si="11"/>
        <v>195</v>
      </c>
      <c r="AK26" s="87">
        <v>0</v>
      </c>
      <c r="AL26" s="87">
        <v>0</v>
      </c>
      <c r="AM26" s="87">
        <v>5</v>
      </c>
      <c r="AN26" s="87">
        <v>190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9</v>
      </c>
      <c r="B27" s="96" t="s">
        <v>299</v>
      </c>
      <c r="C27" s="85" t="s">
        <v>300</v>
      </c>
      <c r="D27" s="87">
        <f t="shared" si="0"/>
        <v>7428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7428</v>
      </c>
      <c r="L27" s="87">
        <v>422</v>
      </c>
      <c r="M27" s="87">
        <v>7006</v>
      </c>
      <c r="N27" s="87">
        <f t="shared" si="4"/>
        <v>7428</v>
      </c>
      <c r="O27" s="87">
        <f t="shared" si="5"/>
        <v>422</v>
      </c>
      <c r="P27" s="87">
        <v>422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7006</v>
      </c>
      <c r="W27" s="87">
        <v>7006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77</v>
      </c>
      <c r="AG27" s="87">
        <v>77</v>
      </c>
      <c r="AH27" s="87">
        <v>0</v>
      </c>
      <c r="AI27" s="87">
        <v>0</v>
      </c>
      <c r="AJ27" s="87">
        <f t="shared" si="11"/>
        <v>317</v>
      </c>
      <c r="AK27" s="87">
        <v>257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60</v>
      </c>
      <c r="AT27" s="87">
        <f t="shared" si="13"/>
        <v>17</v>
      </c>
      <c r="AU27" s="87">
        <v>17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9</v>
      </c>
      <c r="B28" s="96" t="s">
        <v>301</v>
      </c>
      <c r="C28" s="85" t="s">
        <v>302</v>
      </c>
      <c r="D28" s="87">
        <f t="shared" si="0"/>
        <v>1272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1272</v>
      </c>
      <c r="L28" s="87">
        <v>35</v>
      </c>
      <c r="M28" s="87">
        <v>1237</v>
      </c>
      <c r="N28" s="87">
        <f t="shared" si="4"/>
        <v>1272</v>
      </c>
      <c r="O28" s="87">
        <f t="shared" si="5"/>
        <v>35</v>
      </c>
      <c r="P28" s="87">
        <v>35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1237</v>
      </c>
      <c r="W28" s="87">
        <v>1237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9</v>
      </c>
      <c r="B29" s="96" t="s">
        <v>303</v>
      </c>
      <c r="C29" s="85" t="s">
        <v>304</v>
      </c>
      <c r="D29" s="87">
        <f t="shared" si="0"/>
        <v>1197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1197</v>
      </c>
      <c r="L29" s="87">
        <v>230</v>
      </c>
      <c r="M29" s="87">
        <v>967</v>
      </c>
      <c r="N29" s="87">
        <f t="shared" si="4"/>
        <v>1197</v>
      </c>
      <c r="O29" s="87">
        <f t="shared" si="5"/>
        <v>230</v>
      </c>
      <c r="P29" s="87">
        <v>230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967</v>
      </c>
      <c r="W29" s="87">
        <v>967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3</v>
      </c>
      <c r="AG29" s="87">
        <v>3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3</v>
      </c>
      <c r="AU29" s="87">
        <v>0</v>
      </c>
      <c r="AV29" s="87">
        <v>3</v>
      </c>
      <c r="AW29" s="87">
        <v>0</v>
      </c>
      <c r="AX29" s="87">
        <v>0</v>
      </c>
      <c r="AY29" s="87">
        <v>0</v>
      </c>
      <c r="AZ29" s="87">
        <f t="shared" si="14"/>
        <v>10</v>
      </c>
      <c r="BA29" s="87">
        <v>10</v>
      </c>
      <c r="BB29" s="87">
        <v>0</v>
      </c>
      <c r="BC29" s="87">
        <v>0</v>
      </c>
    </row>
    <row r="30" spans="1:55" ht="13.5" customHeight="1" x14ac:dyDescent="0.15">
      <c r="A30" s="98" t="s">
        <v>9</v>
      </c>
      <c r="B30" s="96" t="s">
        <v>305</v>
      </c>
      <c r="C30" s="85" t="s">
        <v>306</v>
      </c>
      <c r="D30" s="87">
        <f t="shared" si="0"/>
        <v>3263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3263</v>
      </c>
      <c r="L30" s="87">
        <v>199</v>
      </c>
      <c r="M30" s="87">
        <v>3064</v>
      </c>
      <c r="N30" s="87">
        <f t="shared" si="4"/>
        <v>3263</v>
      </c>
      <c r="O30" s="87">
        <f t="shared" si="5"/>
        <v>199</v>
      </c>
      <c r="P30" s="87">
        <v>199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3064</v>
      </c>
      <c r="W30" s="87">
        <v>3064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9</v>
      </c>
      <c r="B31" s="96" t="s">
        <v>307</v>
      </c>
      <c r="C31" s="85" t="s">
        <v>308</v>
      </c>
      <c r="D31" s="87">
        <f t="shared" si="0"/>
        <v>6084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6084</v>
      </c>
      <c r="L31" s="87">
        <v>1517</v>
      </c>
      <c r="M31" s="87">
        <v>4567</v>
      </c>
      <c r="N31" s="87">
        <f t="shared" si="4"/>
        <v>6084</v>
      </c>
      <c r="O31" s="87">
        <f t="shared" si="5"/>
        <v>1517</v>
      </c>
      <c r="P31" s="87">
        <v>1517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4567</v>
      </c>
      <c r="W31" s="87">
        <v>4567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49</v>
      </c>
      <c r="AG31" s="87">
        <v>49</v>
      </c>
      <c r="AH31" s="87">
        <v>0</v>
      </c>
      <c r="AI31" s="87">
        <v>0</v>
      </c>
      <c r="AJ31" s="87">
        <f t="shared" si="11"/>
        <v>143</v>
      </c>
      <c r="AK31" s="87">
        <v>102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8</v>
      </c>
      <c r="AR31" s="87">
        <v>0</v>
      </c>
      <c r="AS31" s="87">
        <v>33</v>
      </c>
      <c r="AT31" s="87">
        <f t="shared" si="13"/>
        <v>8</v>
      </c>
      <c r="AU31" s="87">
        <v>8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9</v>
      </c>
      <c r="B32" s="96" t="s">
        <v>309</v>
      </c>
      <c r="C32" s="85" t="s">
        <v>310</v>
      </c>
      <c r="D32" s="87">
        <f t="shared" si="0"/>
        <v>2977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2977</v>
      </c>
      <c r="L32" s="87">
        <v>908</v>
      </c>
      <c r="M32" s="87">
        <v>2069</v>
      </c>
      <c r="N32" s="87">
        <f t="shared" si="4"/>
        <v>2977</v>
      </c>
      <c r="O32" s="87">
        <f t="shared" si="5"/>
        <v>908</v>
      </c>
      <c r="P32" s="87">
        <v>908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2069</v>
      </c>
      <c r="W32" s="87">
        <v>2069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47</v>
      </c>
      <c r="AG32" s="87">
        <v>47</v>
      </c>
      <c r="AH32" s="87">
        <v>0</v>
      </c>
      <c r="AI32" s="87">
        <v>0</v>
      </c>
      <c r="AJ32" s="87">
        <f t="shared" si="11"/>
        <v>77</v>
      </c>
      <c r="AK32" s="87">
        <v>30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24</v>
      </c>
      <c r="AR32" s="87">
        <v>0</v>
      </c>
      <c r="AS32" s="87">
        <v>23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9</v>
      </c>
      <c r="B33" s="96" t="s">
        <v>311</v>
      </c>
      <c r="C33" s="85" t="s">
        <v>312</v>
      </c>
      <c r="D33" s="87">
        <f t="shared" si="0"/>
        <v>2616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2616</v>
      </c>
      <c r="L33" s="87">
        <v>435</v>
      </c>
      <c r="M33" s="87">
        <v>2181</v>
      </c>
      <c r="N33" s="87">
        <f t="shared" si="4"/>
        <v>2616</v>
      </c>
      <c r="O33" s="87">
        <f t="shared" si="5"/>
        <v>435</v>
      </c>
      <c r="P33" s="87">
        <v>435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2181</v>
      </c>
      <c r="W33" s="87">
        <v>2181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16</v>
      </c>
      <c r="AG33" s="87">
        <v>16</v>
      </c>
      <c r="AH33" s="87">
        <v>0</v>
      </c>
      <c r="AI33" s="87">
        <v>0</v>
      </c>
      <c r="AJ33" s="87">
        <f t="shared" si="11"/>
        <v>62</v>
      </c>
      <c r="AK33" s="87">
        <v>48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14</v>
      </c>
      <c r="AT33" s="87">
        <f t="shared" si="13"/>
        <v>2</v>
      </c>
      <c r="AU33" s="87">
        <v>2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45000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45201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45202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45203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45204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45205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45206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45207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45208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45209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45341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45361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45382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45383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45401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45402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45403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45404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45405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45406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45421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45429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45430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45431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45441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45442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45443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2025-01-10T06:57:44Z</dcterms:modified>
</cp:coreProperties>
</file>