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44大分県\環境省廃棄物実態調査集約結果（44大分県）\"/>
    </mc:Choice>
  </mc:AlternateContent>
  <xr:revisionPtr revIDLastSave="0" documentId="13_ncr:1_{BB81DC3F-A8FD-4341-9B96-3786F126CB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水洗化人口等!$A$6:$AD$24</definedName>
    <definedName name="_xlnm.Print_Area" localSheetId="2">し尿集計結果!$A$1:$M$37</definedName>
    <definedName name="_xlnm.Print_Area" localSheetId="1">し尿処理状況!$2:$25</definedName>
    <definedName name="_xlnm.Print_Area" localSheetId="0">水洗化人口等!$2:$25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V8" i="2"/>
  <c r="N8" i="2" s="1"/>
  <c r="V9" i="2"/>
  <c r="V10" i="2"/>
  <c r="V11" i="2"/>
  <c r="N11" i="2" s="1"/>
  <c r="V12" i="2"/>
  <c r="V13" i="2"/>
  <c r="V14" i="2"/>
  <c r="V15" i="2"/>
  <c r="V16" i="2"/>
  <c r="N16" i="2" s="1"/>
  <c r="V17" i="2"/>
  <c r="N17" i="2" s="1"/>
  <c r="V18" i="2"/>
  <c r="V19" i="2"/>
  <c r="V20" i="2"/>
  <c r="V21" i="2"/>
  <c r="V22" i="2"/>
  <c r="V23" i="2"/>
  <c r="N23" i="2" s="1"/>
  <c r="V24" i="2"/>
  <c r="V25" i="2"/>
  <c r="O8" i="2"/>
  <c r="O9" i="2"/>
  <c r="O10" i="2"/>
  <c r="O11" i="2"/>
  <c r="O12" i="2"/>
  <c r="O13" i="2"/>
  <c r="O14" i="2"/>
  <c r="O15" i="2"/>
  <c r="N15" i="2" s="1"/>
  <c r="O16" i="2"/>
  <c r="O17" i="2"/>
  <c r="O18" i="2"/>
  <c r="O19" i="2"/>
  <c r="O20" i="2"/>
  <c r="O21" i="2"/>
  <c r="O22" i="2"/>
  <c r="O23" i="2"/>
  <c r="O24" i="2"/>
  <c r="O25" i="2"/>
  <c r="N24" i="2"/>
  <c r="K8" i="2"/>
  <c r="D8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D23" i="2" s="1"/>
  <c r="K24" i="2"/>
  <c r="D24" i="2" s="1"/>
  <c r="K25" i="2"/>
  <c r="H8" i="2"/>
  <c r="H9" i="2"/>
  <c r="H10" i="2"/>
  <c r="H11" i="2"/>
  <c r="H12" i="2"/>
  <c r="H13" i="2"/>
  <c r="H14" i="2"/>
  <c r="H15" i="2"/>
  <c r="D15" i="2" s="1"/>
  <c r="H16" i="2"/>
  <c r="D16" i="2" s="1"/>
  <c r="H17" i="2"/>
  <c r="H18" i="2"/>
  <c r="H19" i="2"/>
  <c r="H20" i="2"/>
  <c r="H21" i="2"/>
  <c r="H22" i="2"/>
  <c r="D22" i="2" s="1"/>
  <c r="H23" i="2"/>
  <c r="H24" i="2"/>
  <c r="H25" i="2"/>
  <c r="E8" i="2"/>
  <c r="E9" i="2"/>
  <c r="E10" i="2"/>
  <c r="D10" i="2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P8" i="1"/>
  <c r="P9" i="1"/>
  <c r="I9" i="1" s="1"/>
  <c r="D9" i="1" s="1"/>
  <c r="P10" i="1"/>
  <c r="P11" i="1"/>
  <c r="I11" i="1" s="1"/>
  <c r="D11" i="1" s="1"/>
  <c r="P12" i="1"/>
  <c r="I12" i="1" s="1"/>
  <c r="D12" i="1" s="1"/>
  <c r="P13" i="1"/>
  <c r="I13" i="1" s="1"/>
  <c r="D13" i="1" s="1"/>
  <c r="N13" i="1" s="1"/>
  <c r="P14" i="1"/>
  <c r="P15" i="1"/>
  <c r="P16" i="1"/>
  <c r="P17" i="1"/>
  <c r="P18" i="1"/>
  <c r="P19" i="1"/>
  <c r="P20" i="1"/>
  <c r="P21" i="1"/>
  <c r="I21" i="1" s="1"/>
  <c r="D21" i="1" s="1"/>
  <c r="F21" i="1" s="1"/>
  <c r="P22" i="1"/>
  <c r="I22" i="1" s="1"/>
  <c r="D22" i="1" s="1"/>
  <c r="N22" i="1" s="1"/>
  <c r="P23" i="1"/>
  <c r="I23" i="1" s="1"/>
  <c r="D23" i="1" s="1"/>
  <c r="P24" i="1"/>
  <c r="P25" i="1"/>
  <c r="I25" i="1" s="1"/>
  <c r="D25" i="1" s="1"/>
  <c r="I8" i="1"/>
  <c r="I10" i="1"/>
  <c r="I14" i="1"/>
  <c r="I15" i="1"/>
  <c r="I16" i="1"/>
  <c r="I17" i="1"/>
  <c r="I18" i="1"/>
  <c r="I19" i="1"/>
  <c r="I20" i="1"/>
  <c r="D20" i="1" s="1"/>
  <c r="I24" i="1"/>
  <c r="E8" i="1"/>
  <c r="E9" i="1"/>
  <c r="E10" i="1"/>
  <c r="D10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14" i="1"/>
  <c r="N14" i="1" s="1"/>
  <c r="D17" i="1"/>
  <c r="T17" i="1" s="1"/>
  <c r="T25" i="1" l="1"/>
  <c r="N25" i="1"/>
  <c r="F25" i="1"/>
  <c r="T9" i="1"/>
  <c r="N9" i="1"/>
  <c r="F9" i="1"/>
  <c r="D19" i="1"/>
  <c r="J19" i="1" s="1"/>
  <c r="D17" i="2"/>
  <c r="N10" i="2"/>
  <c r="N12" i="2"/>
  <c r="N13" i="2"/>
  <c r="D8" i="1"/>
  <c r="N8" i="1" s="1"/>
  <c r="D11" i="2"/>
  <c r="D13" i="2"/>
  <c r="N22" i="2"/>
  <c r="D14" i="2"/>
  <c r="D15" i="1"/>
  <c r="D12" i="2"/>
  <c r="N9" i="2"/>
  <c r="F17" i="1"/>
  <c r="D25" i="2"/>
  <c r="D9" i="2"/>
  <c r="N18" i="2"/>
  <c r="N20" i="2"/>
  <c r="N19" i="2"/>
  <c r="N21" i="2"/>
  <c r="N25" i="2"/>
  <c r="D24" i="1"/>
  <c r="J24" i="1" s="1"/>
  <c r="D18" i="1"/>
  <c r="N18" i="1" s="1"/>
  <c r="N17" i="1"/>
  <c r="D18" i="2"/>
  <c r="D20" i="2"/>
  <c r="D16" i="1"/>
  <c r="D19" i="2"/>
  <c r="D21" i="2"/>
  <c r="N14" i="2"/>
  <c r="L11" i="1"/>
  <c r="T11" i="1"/>
  <c r="J11" i="1"/>
  <c r="N11" i="1"/>
  <c r="F11" i="1"/>
  <c r="N20" i="1"/>
  <c r="F20" i="1"/>
  <c r="L20" i="1"/>
  <c r="T20" i="1"/>
  <c r="J20" i="1"/>
  <c r="L19" i="1"/>
  <c r="T19" i="1"/>
  <c r="N10" i="1"/>
  <c r="T10" i="1"/>
  <c r="J10" i="1"/>
  <c r="F10" i="1"/>
  <c r="L10" i="1"/>
  <c r="N15" i="1"/>
  <c r="F15" i="1"/>
  <c r="L15" i="1"/>
  <c r="T15" i="1"/>
  <c r="J15" i="1"/>
  <c r="L12" i="1"/>
  <c r="T12" i="1"/>
  <c r="J12" i="1"/>
  <c r="N12" i="1"/>
  <c r="F12" i="1"/>
  <c r="L23" i="1"/>
  <c r="N23" i="1"/>
  <c r="F23" i="1"/>
  <c r="T23" i="1"/>
  <c r="J23" i="1"/>
  <c r="J16" i="1"/>
  <c r="L16" i="1"/>
  <c r="N16" i="1"/>
  <c r="F16" i="1"/>
  <c r="T16" i="1"/>
  <c r="J14" i="1"/>
  <c r="T22" i="1"/>
  <c r="T21" i="1"/>
  <c r="F13" i="1"/>
  <c r="L25" i="1"/>
  <c r="L17" i="1"/>
  <c r="L9" i="1"/>
  <c r="T13" i="1"/>
  <c r="L22" i="1"/>
  <c r="L14" i="1"/>
  <c r="T14" i="1"/>
  <c r="L21" i="1"/>
  <c r="L13" i="1"/>
  <c r="J22" i="1"/>
  <c r="J13" i="1"/>
  <c r="F22" i="1"/>
  <c r="F14" i="1"/>
  <c r="J25" i="1"/>
  <c r="J17" i="1"/>
  <c r="J9" i="1"/>
  <c r="N21" i="1"/>
  <c r="J2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F24" i="1" l="1"/>
  <c r="L24" i="1"/>
  <c r="N24" i="1"/>
  <c r="T24" i="1"/>
  <c r="F18" i="1"/>
  <c r="L8" i="1"/>
  <c r="T8" i="1"/>
  <c r="J18" i="1"/>
  <c r="T18" i="1"/>
  <c r="L18" i="1"/>
  <c r="J8" i="1"/>
  <c r="F19" i="1"/>
  <c r="F8" i="1"/>
  <c r="N19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<sst xmlns="http://schemas.openxmlformats.org/spreadsheetml/2006/main" count="656" uniqueCount="298">
  <si>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</si>
  <si>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</si>
  <si>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</si>
  <si>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</si>
  <si>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</si>
  <si>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</si>
  <si>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</si>
  <si>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</si>
  <si>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</si>
  <si>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</si>
  <si>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</si>
  <si>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</si>
  <si>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</si>
  <si>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</si>
  <si>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</si>
  <si>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</si>
  <si>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</si>
  <si>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</si>
  <si>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</si>
  <si>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</si>
  <si>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</si>
  <si>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</si>
  <si>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</si>
  <si>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</si>
  <si>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</si>
  <si>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</si>
  <si>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</si>
  <si>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</si>
  <si>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</si>
  <si>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</si>
  <si>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</si>
  <si>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</si>
  <si>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</si>
  <si>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</si>
  <si>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</si>
  <si>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</si>
  <si>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</si>
  <si>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</si>
  <si>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</si>
  <si>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</si>
  <si>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</si>
  <si>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</si>
  <si>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</si>
  <si>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</si>
  <si>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</si>
  <si>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</si>
  <si>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</si>
  <si>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</si>
  <si>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</si>
  <si>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</si>
  <si>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</si>
  <si>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</si>
  <si>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</si>
  <si>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</si>
  <si>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</si>
  <si>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</si>
  <si>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</si>
  <si>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</si>
  <si>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</si>
  <si>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</si>
  <si>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</si>
  <si>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</si>
  <si>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</si>
  <si>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</si>
  <si>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</si>
  <si>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</si>
  <si>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</si>
  <si>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</si>
  <si>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</si>
  <si>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</si>
  <si>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</si>
  <si>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</si>
  <si>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</si>
  <si>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</si>
  <si>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</si>
  <si>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</si>
  <si>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</si>
  <si>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</si>
  <si>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</si>
  <si>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</si>
  <si>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</si>
  <si>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</si>
  <si>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</si>
  <si>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</si>
  <si>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</si>
  <si>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</si>
  <si>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</si>
  <si>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</si>
  <si>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</si>
  <si>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</si>
  <si>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</si>
  <si>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</si>
  <si>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</si>
  <si>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</si>
  <si>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</si>
  <si>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</si>
  <si>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</si>
  <si>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</si>
  <si>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</si>
  <si>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</si>
  <si>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</si>
  <si>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</si>
  <si>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</si>
  <si>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</si>
  <si>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</si>
  <si>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</si>
  <si>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</si>
  <si>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</si>
  <si>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</si>
  <si>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</si>
  <si>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</si>
  <si>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</si>
  <si>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</si>
  <si>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</si>
  <si>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</si>
  <si>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</si>
  <si>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</si>
  <si>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</si>
  <si>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</si>
  <si>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</si>
  <si>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</si>
  <si>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</si>
  <si>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</si>
  <si>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</si>
  <si>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</si>
  <si>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</si>
  <si>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</si>
  <si>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</si>
  <si>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</si>
  <si>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</si>
  <si>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</si>
  <si>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</si>
  <si>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</si>
  <si>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</si>
  <si>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</si>
  <si>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</si>
  <si>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</si>
  <si>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</si>
  <si>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</si>
  <si>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</si>
  <si>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</si>
  <si>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</si>
  <si>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</si>
  <si>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</si>
  <si>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</si>
  <si>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</si>
  <si>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</si>
  <si>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</si>
  <si>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</si>
  <si>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</si>
  <si>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</si>
  <si>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</si>
  <si>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</si>
  <si>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</si>
  <si>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</si>
  <si>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</si>
  <si>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</si>
  <si>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</si>
  <si>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</si>
  <si>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</si>
  <si>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</si>
  <si>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</si>
  <si>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</si>
  <si>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</si>
  <si>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</si>
  <si>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</si>
  <si>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</si>
  <si>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</si>
  <si>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</si>
  <si>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</si>
  <si>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</si>
  <si>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</si>
  <si>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</si>
  <si>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</si>
  <si>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</si>
  <si>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</si>
  <si>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</si>
  <si>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</si>
  <si>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</si>
  <si>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</si>
  <si>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</si>
  <si>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</si>
  <si>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</si>
  <si>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</si>
  <si>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</si>
  <si>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</si>
  <si>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</si>
  <si>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</si>
  <si>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</si>
  <si>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</si>
  <si>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</si>
  <si>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</si>
  <si>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</si>
  <si>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</si>
  <si>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</si>
  <si>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</si>
  <si>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</si>
  <si>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</si>
  <si>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</si>
  <si>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</si>
  <si>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</si>
  <si>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</si>
  <si>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</si>
  <si>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</si>
  <si>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</si>
  <si>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</si>
  <si>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</si>
  <si>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</si>
  <si>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</si>
  <si>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</si>
  <si>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</si>
  <si>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</si>
  <si>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</si>
  <si>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</si>
  <si>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</si>
  <si>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</si>
  <si>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</si>
  <si>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</si>
  <si>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</si>
  <si>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</si>
  <si>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</si>
  <si>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</si>
  <si>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</si>
  <si>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</si>
  <si>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</si>
  <si>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</si>
  <si>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</si>
  <si>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</si>
  <si>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</si>
  <si>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</si>
  <si>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</si>
  <si>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</si>
  <si>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</si>
  <si>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</si>
  <si>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</si>
  <si>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</si>
  <si>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</si>
  <si>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</si>
  <si>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</si>
  <si>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</si>
  <si>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</si>
  <si>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</si>
  <si>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</si>
  <si>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</si>
  <si>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</si>
  <si>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</si>
  <si>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</si>
  <si>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</si>
  <si>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</si>
  <si>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</si>
  <si>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</si>
  <si>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</si>
  <si>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</si>
  <si>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</si>
  <si>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</si>
  <si>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</si>
  <si>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44000</t>
  </si>
  <si>
    <t>水洗化人口等（令和5年度実績）</t>
    <phoneticPr fontId="3"/>
  </si>
  <si>
    <t>し尿処理の状況（令和5年度実績）</t>
    <phoneticPr fontId="3"/>
  </si>
  <si>
    <t>44201</t>
  </si>
  <si>
    <t>大分市</t>
  </si>
  <si>
    <t/>
  </si>
  <si>
    <t>○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</si>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</sst>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37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297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10</v>
      </c>
      <c r="B7" s="108" t="s">
        <v>256</v>
      </c>
      <c r="C7" s="92" t="s">
        <v>198</v>
      </c>
      <c r="D7" s="93">
        <f t="shared" ref="D7:D25" si="0">+SUM(E7,+I7)</f>
        <v>1111569</v>
      </c>
      <c r="E7" s="93">
        <f t="shared" ref="E7:E25" si="1">+SUM(G7+H7)</f>
        <v>87833</v>
      </c>
      <c r="F7" s="94">
        <f t="shared" ref="F7:F25" si="2">IF(D7&gt;0,E7/D7*100,"-")</f>
        <v>7.9017137037826712</v>
      </c>
      <c r="G7" s="93">
        <f>SUM(G$8:G$207)</f>
        <v>79243</v>
      </c>
      <c r="H7" s="93">
        <f>SUM(H$8:H$207)</f>
        <v>8590</v>
      </c>
      <c r="I7" s="93">
        <f t="shared" ref="I7:I25" si="3">+SUM(K7,+M7,O7+P7)</f>
        <v>1023736</v>
      </c>
      <c r="J7" s="94">
        <f t="shared" ref="J7:J25" si="4">IF(D7&gt;0,I7/D7*100,"-")</f>
        <v>92.098286296217324</v>
      </c>
      <c r="K7" s="93">
        <f>SUM(K$8:K$207)</f>
        <v>561858</v>
      </c>
      <c r="L7" s="94">
        <f t="shared" ref="L7:L25" si="5">IF(D7&gt;0,K7/D7*100,"-")</f>
        <v>50.546389832749924</v>
      </c>
      <c r="M7" s="93">
        <f>SUM(M$8:M$207)</f>
        <v>528</v>
      </c>
      <c r="N7" s="94">
        <f t="shared" ref="N7:N25" si="6">IF(D7&gt;0,M7/D7*100,"-")</f>
        <v>4.7500425074826665E-2</v>
      </c>
      <c r="O7" s="91">
        <f>SUM(O$8:O$207)</f>
        <v>19050</v>
      </c>
      <c r="P7" s="93">
        <f t="shared" ref="P7:P25" si="7">SUM(Q7:S7)</f>
        <v>442300</v>
      </c>
      <c r="Q7" s="93">
        <f>SUM(Q$8:Q$207)</f>
        <v>144581</v>
      </c>
      <c r="R7" s="93">
        <f>SUM(R$8:R$207)</f>
        <v>283869</v>
      </c>
      <c r="S7" s="93">
        <f>SUM(S$8:S$207)</f>
        <v>13850</v>
      </c>
      <c r="T7" s="94">
        <f t="shared" ref="T7:T25" si="8">IF(D7&gt;0,P7/D7*100,"-")</f>
        <v>39.790602292795143</v>
      </c>
      <c r="U7" s="93">
        <f>SUM(U$8:U$207)</f>
        <v>17017</v>
      </c>
      <c r="V7" s="95">
        <f t="shared" ref="V7:AC7" si="9">COUNTIF(V$8:V$207,"○")</f>
        <v>12</v>
      </c>
      <c r="W7" s="95">
        <f t="shared" si="9"/>
        <v>0</v>
      </c>
      <c r="X7" s="95">
        <f t="shared" si="9"/>
        <v>0</v>
      </c>
      <c r="Y7" s="95">
        <f t="shared" si="9"/>
        <v>6</v>
      </c>
      <c r="Z7" s="95">
        <f t="shared" si="9"/>
        <v>6</v>
      </c>
      <c r="AA7" s="95">
        <f t="shared" si="9"/>
        <v>2</v>
      </c>
      <c r="AB7" s="95">
        <f t="shared" si="9"/>
        <v>0</v>
      </c>
      <c r="AC7" s="95">
        <f t="shared" si="9"/>
        <v>10</v>
      </c>
    </row>
    <row r="8" spans="1:31" ht="13.5" customHeight="1" x14ac:dyDescent="0.15">
      <c r="A8" s="85" t="s">
        <v>10</v>
      </c>
      <c r="B8" s="86" t="s">
        <v>259</v>
      </c>
      <c r="C8" s="85" t="s">
        <v>260</v>
      </c>
      <c r="D8" s="87">
        <f t="shared" si="0"/>
        <v>473131</v>
      </c>
      <c r="E8" s="87">
        <f t="shared" si="1"/>
        <v>6539</v>
      </c>
      <c r="F8" s="106">
        <f t="shared" si="2"/>
        <v>1.382069659354386</v>
      </c>
      <c r="G8" s="87">
        <v>6539</v>
      </c>
      <c r="H8" s="87">
        <v>0</v>
      </c>
      <c r="I8" s="87">
        <f t="shared" si="3"/>
        <v>466592</v>
      </c>
      <c r="J8" s="88">
        <f t="shared" si="4"/>
        <v>98.617930340645614</v>
      </c>
      <c r="K8" s="87">
        <v>315995</v>
      </c>
      <c r="L8" s="88">
        <f t="shared" si="5"/>
        <v>66.788056584751359</v>
      </c>
      <c r="M8" s="87">
        <v>0</v>
      </c>
      <c r="N8" s="88">
        <f t="shared" si="6"/>
        <v>0</v>
      </c>
      <c r="O8" s="87">
        <v>1381</v>
      </c>
      <c r="P8" s="87">
        <f t="shared" si="7"/>
        <v>149216</v>
      </c>
      <c r="Q8" s="87">
        <v>58261</v>
      </c>
      <c r="R8" s="87">
        <v>90955</v>
      </c>
      <c r="S8" s="87">
        <v>0</v>
      </c>
      <c r="T8" s="88">
        <f t="shared" si="8"/>
        <v>31.537988421811296</v>
      </c>
      <c r="U8" s="87">
        <v>4062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10</v>
      </c>
      <c r="B9" s="86" t="s">
        <v>263</v>
      </c>
      <c r="C9" s="85" t="s">
        <v>264</v>
      </c>
      <c r="D9" s="87">
        <f t="shared" si="0"/>
        <v>112010</v>
      </c>
      <c r="E9" s="87">
        <f t="shared" si="1"/>
        <v>683</v>
      </c>
      <c r="F9" s="106">
        <f t="shared" si="2"/>
        <v>0.60976698509061689</v>
      </c>
      <c r="G9" s="87">
        <v>683</v>
      </c>
      <c r="H9" s="87">
        <v>0</v>
      </c>
      <c r="I9" s="87">
        <f t="shared" si="3"/>
        <v>111327</v>
      </c>
      <c r="J9" s="88">
        <f t="shared" si="4"/>
        <v>99.390233014909384</v>
      </c>
      <c r="K9" s="87">
        <v>69580</v>
      </c>
      <c r="L9" s="88">
        <f t="shared" si="5"/>
        <v>62.119453620212482</v>
      </c>
      <c r="M9" s="87">
        <v>0</v>
      </c>
      <c r="N9" s="88">
        <f t="shared" si="6"/>
        <v>0</v>
      </c>
      <c r="O9" s="87">
        <v>0</v>
      </c>
      <c r="P9" s="87">
        <f t="shared" si="7"/>
        <v>41747</v>
      </c>
      <c r="Q9" s="87">
        <v>19046</v>
      </c>
      <c r="R9" s="87">
        <v>22701</v>
      </c>
      <c r="S9" s="87">
        <v>0</v>
      </c>
      <c r="T9" s="88">
        <f t="shared" si="8"/>
        <v>37.270779394696902</v>
      </c>
      <c r="U9" s="87">
        <v>4744</v>
      </c>
      <c r="V9" s="85" t="s">
        <v>262</v>
      </c>
      <c r="W9" s="85"/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10</v>
      </c>
      <c r="B10" s="86" t="s">
        <v>265</v>
      </c>
      <c r="C10" s="85" t="s">
        <v>266</v>
      </c>
      <c r="D10" s="87">
        <f t="shared" si="0"/>
        <v>82553</v>
      </c>
      <c r="E10" s="87">
        <f t="shared" si="1"/>
        <v>19845</v>
      </c>
      <c r="F10" s="106">
        <f t="shared" si="2"/>
        <v>24.039102152556541</v>
      </c>
      <c r="G10" s="87">
        <v>18748</v>
      </c>
      <c r="H10" s="87">
        <v>1097</v>
      </c>
      <c r="I10" s="87">
        <f t="shared" si="3"/>
        <v>62708</v>
      </c>
      <c r="J10" s="88">
        <f t="shared" si="4"/>
        <v>75.960897847443462</v>
      </c>
      <c r="K10" s="87">
        <v>31689</v>
      </c>
      <c r="L10" s="88">
        <f t="shared" si="5"/>
        <v>38.386248834082352</v>
      </c>
      <c r="M10" s="87">
        <v>0</v>
      </c>
      <c r="N10" s="88">
        <f t="shared" si="6"/>
        <v>0</v>
      </c>
      <c r="O10" s="87">
        <v>3280</v>
      </c>
      <c r="P10" s="87">
        <f t="shared" si="7"/>
        <v>27739</v>
      </c>
      <c r="Q10" s="87">
        <v>1272</v>
      </c>
      <c r="R10" s="87">
        <v>26467</v>
      </c>
      <c r="S10" s="87">
        <v>0</v>
      </c>
      <c r="T10" s="88">
        <f t="shared" si="8"/>
        <v>33.60144392087507</v>
      </c>
      <c r="U10" s="87">
        <v>2444</v>
      </c>
      <c r="V10" s="85" t="s">
        <v>262</v>
      </c>
      <c r="W10" s="85"/>
      <c r="X10" s="85"/>
      <c r="Y10" s="85"/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10</v>
      </c>
      <c r="B11" s="86" t="s">
        <v>267</v>
      </c>
      <c r="C11" s="85" t="s">
        <v>268</v>
      </c>
      <c r="D11" s="87">
        <f t="shared" si="0"/>
        <v>61313</v>
      </c>
      <c r="E11" s="87">
        <f t="shared" si="1"/>
        <v>10741</v>
      </c>
      <c r="F11" s="106">
        <f t="shared" si="2"/>
        <v>17.518307699835272</v>
      </c>
      <c r="G11" s="87">
        <v>5056</v>
      </c>
      <c r="H11" s="87">
        <v>5685</v>
      </c>
      <c r="I11" s="87">
        <f t="shared" si="3"/>
        <v>50572</v>
      </c>
      <c r="J11" s="88">
        <f t="shared" si="4"/>
        <v>82.481692300164738</v>
      </c>
      <c r="K11" s="87">
        <v>40311</v>
      </c>
      <c r="L11" s="88">
        <f t="shared" si="5"/>
        <v>65.746252833819909</v>
      </c>
      <c r="M11" s="87">
        <v>0</v>
      </c>
      <c r="N11" s="88">
        <f t="shared" si="6"/>
        <v>0</v>
      </c>
      <c r="O11" s="87">
        <v>1064</v>
      </c>
      <c r="P11" s="87">
        <f t="shared" si="7"/>
        <v>9197</v>
      </c>
      <c r="Q11" s="87">
        <v>854</v>
      </c>
      <c r="R11" s="87">
        <v>8343</v>
      </c>
      <c r="S11" s="87">
        <v>0</v>
      </c>
      <c r="T11" s="88">
        <f t="shared" si="8"/>
        <v>15.000081548774322</v>
      </c>
      <c r="U11" s="87">
        <v>561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10</v>
      </c>
      <c r="B12" s="86" t="s">
        <v>269</v>
      </c>
      <c r="C12" s="85" t="s">
        <v>270</v>
      </c>
      <c r="D12" s="87">
        <f t="shared" si="0"/>
        <v>65979</v>
      </c>
      <c r="E12" s="87">
        <f t="shared" si="1"/>
        <v>2768</v>
      </c>
      <c r="F12" s="106">
        <f t="shared" si="2"/>
        <v>4.1952742539292807</v>
      </c>
      <c r="G12" s="87">
        <v>2768</v>
      </c>
      <c r="H12" s="87">
        <v>0</v>
      </c>
      <c r="I12" s="87">
        <f t="shared" si="3"/>
        <v>63211</v>
      </c>
      <c r="J12" s="88">
        <f t="shared" si="4"/>
        <v>95.804725746070716</v>
      </c>
      <c r="K12" s="87">
        <v>20791</v>
      </c>
      <c r="L12" s="88">
        <f t="shared" si="5"/>
        <v>31.511541551099594</v>
      </c>
      <c r="M12" s="87">
        <v>0</v>
      </c>
      <c r="N12" s="88">
        <f t="shared" si="6"/>
        <v>0</v>
      </c>
      <c r="O12" s="87">
        <v>7729</v>
      </c>
      <c r="P12" s="87">
        <f t="shared" si="7"/>
        <v>34691</v>
      </c>
      <c r="Q12" s="87">
        <v>14480</v>
      </c>
      <c r="R12" s="87">
        <v>20211</v>
      </c>
      <c r="S12" s="87">
        <v>0</v>
      </c>
      <c r="T12" s="88">
        <f t="shared" si="8"/>
        <v>52.578850846481451</v>
      </c>
      <c r="U12" s="87">
        <v>685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10</v>
      </c>
      <c r="B13" s="86" t="s">
        <v>271</v>
      </c>
      <c r="C13" s="85" t="s">
        <v>272</v>
      </c>
      <c r="D13" s="87">
        <f t="shared" si="0"/>
        <v>35784</v>
      </c>
      <c r="E13" s="87">
        <f t="shared" si="1"/>
        <v>3653</v>
      </c>
      <c r="F13" s="106">
        <f t="shared" si="2"/>
        <v>10.208473060585737</v>
      </c>
      <c r="G13" s="87">
        <v>3653</v>
      </c>
      <c r="H13" s="87">
        <v>0</v>
      </c>
      <c r="I13" s="87">
        <f t="shared" si="3"/>
        <v>32131</v>
      </c>
      <c r="J13" s="88">
        <f t="shared" si="4"/>
        <v>89.791526939414268</v>
      </c>
      <c r="K13" s="87">
        <v>16010</v>
      </c>
      <c r="L13" s="88">
        <f t="shared" si="5"/>
        <v>44.740666219539463</v>
      </c>
      <c r="M13" s="87">
        <v>0</v>
      </c>
      <c r="N13" s="88">
        <f t="shared" si="6"/>
        <v>0</v>
      </c>
      <c r="O13" s="87">
        <v>0</v>
      </c>
      <c r="P13" s="87">
        <f t="shared" si="7"/>
        <v>16121</v>
      </c>
      <c r="Q13" s="87">
        <v>9090</v>
      </c>
      <c r="R13" s="87">
        <v>7031</v>
      </c>
      <c r="S13" s="87">
        <v>0</v>
      </c>
      <c r="T13" s="88">
        <f t="shared" si="8"/>
        <v>45.050860719874805</v>
      </c>
      <c r="U13" s="87">
        <v>0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10</v>
      </c>
      <c r="B14" s="86" t="s">
        <v>273</v>
      </c>
      <c r="C14" s="85" t="s">
        <v>274</v>
      </c>
      <c r="D14" s="87">
        <f t="shared" si="0"/>
        <v>15234</v>
      </c>
      <c r="E14" s="87">
        <f t="shared" si="1"/>
        <v>914</v>
      </c>
      <c r="F14" s="106">
        <f t="shared" si="2"/>
        <v>5.9997374294341608</v>
      </c>
      <c r="G14" s="87">
        <v>914</v>
      </c>
      <c r="H14" s="87">
        <v>0</v>
      </c>
      <c r="I14" s="87">
        <f t="shared" si="3"/>
        <v>14320</v>
      </c>
      <c r="J14" s="88">
        <f t="shared" si="4"/>
        <v>94.000262570565837</v>
      </c>
      <c r="K14" s="87">
        <v>7098</v>
      </c>
      <c r="L14" s="88">
        <f t="shared" si="5"/>
        <v>46.593146908231589</v>
      </c>
      <c r="M14" s="87">
        <v>0</v>
      </c>
      <c r="N14" s="88">
        <f t="shared" si="6"/>
        <v>0</v>
      </c>
      <c r="O14" s="87">
        <v>0</v>
      </c>
      <c r="P14" s="87">
        <f t="shared" si="7"/>
        <v>7222</v>
      </c>
      <c r="Q14" s="87">
        <v>4647</v>
      </c>
      <c r="R14" s="87">
        <v>2575</v>
      </c>
      <c r="S14" s="87">
        <v>0</v>
      </c>
      <c r="T14" s="88">
        <f t="shared" si="8"/>
        <v>47.407115662334256</v>
      </c>
      <c r="U14" s="87">
        <v>48</v>
      </c>
      <c r="V14" s="85" t="s">
        <v>262</v>
      </c>
      <c r="W14" s="85"/>
      <c r="X14" s="85"/>
      <c r="Y14" s="85"/>
      <c r="Z14" s="85"/>
      <c r="AA14" s="85" t="s">
        <v>262</v>
      </c>
      <c r="AB14" s="85"/>
      <c r="AC14" s="85"/>
      <c r="AD14" s="115" t="s">
        <v>261</v>
      </c>
    </row>
    <row r="15" spans="1:31" ht="13.5" customHeight="1" x14ac:dyDescent="0.15">
      <c r="A15" s="85" t="s">
        <v>10</v>
      </c>
      <c r="B15" s="86" t="s">
        <v>275</v>
      </c>
      <c r="C15" s="85" t="s">
        <v>276</v>
      </c>
      <c r="D15" s="87">
        <f t="shared" si="0"/>
        <v>19138</v>
      </c>
      <c r="E15" s="87">
        <f t="shared" si="1"/>
        <v>3575</v>
      </c>
      <c r="F15" s="106">
        <f t="shared" si="2"/>
        <v>18.680112864458145</v>
      </c>
      <c r="G15" s="87">
        <v>3575</v>
      </c>
      <c r="H15" s="87">
        <v>0</v>
      </c>
      <c r="I15" s="87">
        <f t="shared" si="3"/>
        <v>15563</v>
      </c>
      <c r="J15" s="88">
        <f t="shared" si="4"/>
        <v>81.319887135541862</v>
      </c>
      <c r="K15" s="87">
        <v>0</v>
      </c>
      <c r="L15" s="88">
        <f t="shared" si="5"/>
        <v>0</v>
      </c>
      <c r="M15" s="87">
        <v>528</v>
      </c>
      <c r="N15" s="88">
        <f t="shared" si="6"/>
        <v>2.7589089769045878</v>
      </c>
      <c r="O15" s="87">
        <v>1595</v>
      </c>
      <c r="P15" s="87">
        <f t="shared" si="7"/>
        <v>13440</v>
      </c>
      <c r="Q15" s="87">
        <v>4435</v>
      </c>
      <c r="R15" s="87">
        <v>9005</v>
      </c>
      <c r="S15" s="87">
        <v>0</v>
      </c>
      <c r="T15" s="88">
        <f t="shared" si="8"/>
        <v>70.226773957571325</v>
      </c>
      <c r="U15" s="87">
        <v>281</v>
      </c>
      <c r="V15" s="85" t="s">
        <v>262</v>
      </c>
      <c r="W15" s="85"/>
      <c r="X15" s="85"/>
      <c r="Y15" s="85"/>
      <c r="Z15" s="85"/>
      <c r="AA15" s="85" t="s">
        <v>262</v>
      </c>
      <c r="AB15" s="85"/>
      <c r="AC15" s="85"/>
      <c r="AD15" s="115" t="s">
        <v>261</v>
      </c>
    </row>
    <row r="16" spans="1:31" ht="13.5" customHeight="1" x14ac:dyDescent="0.15">
      <c r="A16" s="85" t="s">
        <v>10</v>
      </c>
      <c r="B16" s="86" t="s">
        <v>277</v>
      </c>
      <c r="C16" s="85" t="s">
        <v>278</v>
      </c>
      <c r="D16" s="87">
        <f t="shared" si="0"/>
        <v>22021</v>
      </c>
      <c r="E16" s="87">
        <f t="shared" si="1"/>
        <v>4021</v>
      </c>
      <c r="F16" s="106">
        <f t="shared" si="2"/>
        <v>18.259842877253533</v>
      </c>
      <c r="G16" s="87">
        <v>4021</v>
      </c>
      <c r="H16" s="87">
        <v>0</v>
      </c>
      <c r="I16" s="87">
        <f t="shared" si="3"/>
        <v>18000</v>
      </c>
      <c r="J16" s="88">
        <f t="shared" si="4"/>
        <v>81.740157122746467</v>
      </c>
      <c r="K16" s="87">
        <v>9551</v>
      </c>
      <c r="L16" s="88">
        <f t="shared" si="5"/>
        <v>43.372235593297312</v>
      </c>
      <c r="M16" s="87">
        <v>0</v>
      </c>
      <c r="N16" s="88">
        <f t="shared" si="6"/>
        <v>0</v>
      </c>
      <c r="O16" s="87">
        <v>591</v>
      </c>
      <c r="P16" s="87">
        <f t="shared" si="7"/>
        <v>7858</v>
      </c>
      <c r="Q16" s="87">
        <v>2010</v>
      </c>
      <c r="R16" s="87">
        <v>5848</v>
      </c>
      <c r="S16" s="87">
        <v>0</v>
      </c>
      <c r="T16" s="88">
        <f t="shared" si="8"/>
        <v>35.684119703918988</v>
      </c>
      <c r="U16" s="87">
        <v>892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10</v>
      </c>
      <c r="B17" s="86" t="s">
        <v>279</v>
      </c>
      <c r="C17" s="85" t="s">
        <v>280</v>
      </c>
      <c r="D17" s="87">
        <f t="shared" si="0"/>
        <v>26801</v>
      </c>
      <c r="E17" s="87">
        <f t="shared" si="1"/>
        <v>8195</v>
      </c>
      <c r="F17" s="106">
        <f t="shared" si="2"/>
        <v>30.577217268012387</v>
      </c>
      <c r="G17" s="87">
        <v>7716</v>
      </c>
      <c r="H17" s="87">
        <v>479</v>
      </c>
      <c r="I17" s="87">
        <f t="shared" si="3"/>
        <v>18606</v>
      </c>
      <c r="J17" s="88">
        <f t="shared" si="4"/>
        <v>69.42278273198761</v>
      </c>
      <c r="K17" s="87">
        <v>7191</v>
      </c>
      <c r="L17" s="88">
        <f t="shared" si="5"/>
        <v>26.831088392224174</v>
      </c>
      <c r="M17" s="87">
        <v>0</v>
      </c>
      <c r="N17" s="88">
        <f t="shared" si="6"/>
        <v>0</v>
      </c>
      <c r="O17" s="87">
        <v>761</v>
      </c>
      <c r="P17" s="87">
        <f t="shared" si="7"/>
        <v>10654</v>
      </c>
      <c r="Q17" s="87">
        <v>4843</v>
      </c>
      <c r="R17" s="87">
        <v>3519</v>
      </c>
      <c r="S17" s="87">
        <v>2292</v>
      </c>
      <c r="T17" s="88">
        <f t="shared" si="8"/>
        <v>39.752248050445878</v>
      </c>
      <c r="U17" s="87">
        <v>251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10</v>
      </c>
      <c r="B18" s="86" t="s">
        <v>281</v>
      </c>
      <c r="C18" s="85" t="s">
        <v>282</v>
      </c>
      <c r="D18" s="87">
        <f t="shared" si="0"/>
        <v>52893</v>
      </c>
      <c r="E18" s="87">
        <f t="shared" si="1"/>
        <v>11523</v>
      </c>
      <c r="F18" s="106">
        <f t="shared" si="2"/>
        <v>21.785491463898815</v>
      </c>
      <c r="G18" s="87">
        <v>10394</v>
      </c>
      <c r="H18" s="87">
        <v>1129</v>
      </c>
      <c r="I18" s="87">
        <f t="shared" si="3"/>
        <v>41370</v>
      </c>
      <c r="J18" s="88">
        <f t="shared" si="4"/>
        <v>78.214508536101192</v>
      </c>
      <c r="K18" s="87">
        <v>14503</v>
      </c>
      <c r="L18" s="88">
        <f t="shared" si="5"/>
        <v>27.419507307205109</v>
      </c>
      <c r="M18" s="87">
        <v>0</v>
      </c>
      <c r="N18" s="88">
        <f t="shared" si="6"/>
        <v>0</v>
      </c>
      <c r="O18" s="87">
        <v>0</v>
      </c>
      <c r="P18" s="87">
        <f t="shared" si="7"/>
        <v>26867</v>
      </c>
      <c r="Q18" s="87">
        <v>6718</v>
      </c>
      <c r="R18" s="87">
        <v>20149</v>
      </c>
      <c r="S18" s="87">
        <v>0</v>
      </c>
      <c r="T18" s="88">
        <f t="shared" si="8"/>
        <v>50.795001228896076</v>
      </c>
      <c r="U18" s="87">
        <v>1076</v>
      </c>
      <c r="V18" s="85" t="s">
        <v>262</v>
      </c>
      <c r="W18" s="85"/>
      <c r="X18" s="85"/>
      <c r="Y18" s="85"/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10</v>
      </c>
      <c r="B19" s="86" t="s">
        <v>283</v>
      </c>
      <c r="C19" s="85" t="s">
        <v>284</v>
      </c>
      <c r="D19" s="87">
        <f t="shared" si="0"/>
        <v>32910</v>
      </c>
      <c r="E19" s="87">
        <f t="shared" si="1"/>
        <v>5717</v>
      </c>
      <c r="F19" s="106">
        <f t="shared" si="2"/>
        <v>17.371619568520209</v>
      </c>
      <c r="G19" s="87">
        <v>5717</v>
      </c>
      <c r="H19" s="87">
        <v>0</v>
      </c>
      <c r="I19" s="87">
        <f t="shared" si="3"/>
        <v>27193</v>
      </c>
      <c r="J19" s="88">
        <f t="shared" si="4"/>
        <v>82.628380431479798</v>
      </c>
      <c r="K19" s="87">
        <v>1141</v>
      </c>
      <c r="L19" s="88">
        <f t="shared" si="5"/>
        <v>3.4670312974779702</v>
      </c>
      <c r="M19" s="87">
        <v>0</v>
      </c>
      <c r="N19" s="88">
        <f t="shared" si="6"/>
        <v>0</v>
      </c>
      <c r="O19" s="87">
        <v>0</v>
      </c>
      <c r="P19" s="87">
        <f t="shared" si="7"/>
        <v>26052</v>
      </c>
      <c r="Q19" s="87">
        <v>0</v>
      </c>
      <c r="R19" s="87">
        <v>14629</v>
      </c>
      <c r="S19" s="87">
        <v>11423</v>
      </c>
      <c r="T19" s="88">
        <f t="shared" si="8"/>
        <v>79.161349134001824</v>
      </c>
      <c r="U19" s="87">
        <v>381</v>
      </c>
      <c r="V19" s="85"/>
      <c r="W19" s="85"/>
      <c r="X19" s="85"/>
      <c r="Y19" s="85" t="s">
        <v>262</v>
      </c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10</v>
      </c>
      <c r="B20" s="86" t="s">
        <v>285</v>
      </c>
      <c r="C20" s="85" t="s">
        <v>286</v>
      </c>
      <c r="D20" s="87">
        <f t="shared" si="0"/>
        <v>33531</v>
      </c>
      <c r="E20" s="87">
        <f t="shared" si="1"/>
        <v>1488</v>
      </c>
      <c r="F20" s="106">
        <f t="shared" si="2"/>
        <v>4.4376845307327546</v>
      </c>
      <c r="G20" s="87">
        <v>1303</v>
      </c>
      <c r="H20" s="87">
        <v>185</v>
      </c>
      <c r="I20" s="87">
        <f t="shared" si="3"/>
        <v>32043</v>
      </c>
      <c r="J20" s="88">
        <f t="shared" si="4"/>
        <v>95.562315469267247</v>
      </c>
      <c r="K20" s="87">
        <v>787</v>
      </c>
      <c r="L20" s="88">
        <f t="shared" si="5"/>
        <v>2.3470818048969608</v>
      </c>
      <c r="M20" s="87">
        <v>0</v>
      </c>
      <c r="N20" s="88">
        <f t="shared" si="6"/>
        <v>0</v>
      </c>
      <c r="O20" s="87">
        <v>1140</v>
      </c>
      <c r="P20" s="87">
        <f t="shared" si="7"/>
        <v>30116</v>
      </c>
      <c r="Q20" s="87">
        <v>4134</v>
      </c>
      <c r="R20" s="87">
        <v>25982</v>
      </c>
      <c r="S20" s="87">
        <v>0</v>
      </c>
      <c r="T20" s="88">
        <f t="shared" si="8"/>
        <v>89.815394709373422</v>
      </c>
      <c r="U20" s="87">
        <v>676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10</v>
      </c>
      <c r="B21" s="86" t="s">
        <v>287</v>
      </c>
      <c r="C21" s="85" t="s">
        <v>288</v>
      </c>
      <c r="D21" s="87">
        <f t="shared" si="0"/>
        <v>25800</v>
      </c>
      <c r="E21" s="87">
        <f t="shared" si="1"/>
        <v>4192</v>
      </c>
      <c r="F21" s="106">
        <f t="shared" si="2"/>
        <v>16.248062015503876</v>
      </c>
      <c r="G21" s="87">
        <v>4192</v>
      </c>
      <c r="H21" s="87">
        <v>0</v>
      </c>
      <c r="I21" s="87">
        <f t="shared" si="3"/>
        <v>21608</v>
      </c>
      <c r="J21" s="88">
        <f t="shared" si="4"/>
        <v>83.751937984496124</v>
      </c>
      <c r="K21" s="87">
        <v>11734</v>
      </c>
      <c r="L21" s="88">
        <f t="shared" si="5"/>
        <v>45.480620155038757</v>
      </c>
      <c r="M21" s="87">
        <v>0</v>
      </c>
      <c r="N21" s="88">
        <f t="shared" si="6"/>
        <v>0</v>
      </c>
      <c r="O21" s="87">
        <v>171</v>
      </c>
      <c r="P21" s="87">
        <f t="shared" si="7"/>
        <v>9703</v>
      </c>
      <c r="Q21" s="87">
        <v>3334</v>
      </c>
      <c r="R21" s="87">
        <v>6369</v>
      </c>
      <c r="S21" s="87">
        <v>0</v>
      </c>
      <c r="T21" s="88">
        <f t="shared" si="8"/>
        <v>37.608527131782949</v>
      </c>
      <c r="U21" s="87">
        <v>422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10</v>
      </c>
      <c r="B22" s="86" t="s">
        <v>289</v>
      </c>
      <c r="C22" s="85" t="s">
        <v>290</v>
      </c>
      <c r="D22" s="87">
        <f t="shared" si="0"/>
        <v>1810</v>
      </c>
      <c r="E22" s="87">
        <f t="shared" si="1"/>
        <v>47</v>
      </c>
      <c r="F22" s="106">
        <f t="shared" si="2"/>
        <v>2.5966850828729284</v>
      </c>
      <c r="G22" s="87">
        <v>47</v>
      </c>
      <c r="H22" s="87">
        <v>0</v>
      </c>
      <c r="I22" s="87">
        <f t="shared" si="3"/>
        <v>1763</v>
      </c>
      <c r="J22" s="88">
        <f t="shared" si="4"/>
        <v>97.403314917127076</v>
      </c>
      <c r="K22" s="87">
        <v>1733</v>
      </c>
      <c r="L22" s="88">
        <f t="shared" si="5"/>
        <v>95.745856353591165</v>
      </c>
      <c r="M22" s="87">
        <v>0</v>
      </c>
      <c r="N22" s="88">
        <f t="shared" si="6"/>
        <v>0</v>
      </c>
      <c r="O22" s="87">
        <v>0</v>
      </c>
      <c r="P22" s="87">
        <f t="shared" si="7"/>
        <v>30</v>
      </c>
      <c r="Q22" s="87">
        <v>30</v>
      </c>
      <c r="R22" s="87">
        <v>0</v>
      </c>
      <c r="S22" s="87">
        <v>0</v>
      </c>
      <c r="T22" s="88">
        <f t="shared" si="8"/>
        <v>1.6574585635359116</v>
      </c>
      <c r="U22" s="87">
        <v>0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10</v>
      </c>
      <c r="B23" s="86" t="s">
        <v>291</v>
      </c>
      <c r="C23" s="85" t="s">
        <v>292</v>
      </c>
      <c r="D23" s="87">
        <f t="shared" si="0"/>
        <v>27994</v>
      </c>
      <c r="E23" s="87">
        <f t="shared" si="1"/>
        <v>1432</v>
      </c>
      <c r="F23" s="106">
        <f t="shared" si="2"/>
        <v>5.1153818675430447</v>
      </c>
      <c r="G23" s="87">
        <v>1432</v>
      </c>
      <c r="H23" s="87">
        <v>0</v>
      </c>
      <c r="I23" s="87">
        <f t="shared" si="3"/>
        <v>26562</v>
      </c>
      <c r="J23" s="88">
        <f t="shared" si="4"/>
        <v>94.88461813245695</v>
      </c>
      <c r="K23" s="87">
        <v>13744</v>
      </c>
      <c r="L23" s="88">
        <f t="shared" si="5"/>
        <v>49.096234907480174</v>
      </c>
      <c r="M23" s="87">
        <v>0</v>
      </c>
      <c r="N23" s="88">
        <f t="shared" si="6"/>
        <v>0</v>
      </c>
      <c r="O23" s="87">
        <v>1338</v>
      </c>
      <c r="P23" s="87">
        <f t="shared" si="7"/>
        <v>11480</v>
      </c>
      <c r="Q23" s="87">
        <v>5754</v>
      </c>
      <c r="R23" s="87">
        <v>5726</v>
      </c>
      <c r="S23" s="87">
        <v>0</v>
      </c>
      <c r="T23" s="88">
        <f t="shared" si="8"/>
        <v>41.008787597342291</v>
      </c>
      <c r="U23" s="87">
        <v>203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10</v>
      </c>
      <c r="B24" s="86" t="s">
        <v>293</v>
      </c>
      <c r="C24" s="85" t="s">
        <v>294</v>
      </c>
      <c r="D24" s="87">
        <f t="shared" si="0"/>
        <v>8551</v>
      </c>
      <c r="E24" s="87">
        <f t="shared" si="1"/>
        <v>670</v>
      </c>
      <c r="F24" s="106">
        <f t="shared" si="2"/>
        <v>7.8353408958016608</v>
      </c>
      <c r="G24" s="87">
        <v>670</v>
      </c>
      <c r="H24" s="87">
        <v>0</v>
      </c>
      <c r="I24" s="87">
        <f t="shared" si="3"/>
        <v>7881</v>
      </c>
      <c r="J24" s="88">
        <f t="shared" si="4"/>
        <v>92.16465910419835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0</v>
      </c>
      <c r="P24" s="87">
        <f t="shared" si="7"/>
        <v>7881</v>
      </c>
      <c r="Q24" s="87">
        <v>2051</v>
      </c>
      <c r="R24" s="87">
        <v>5695</v>
      </c>
      <c r="S24" s="87">
        <v>135</v>
      </c>
      <c r="T24" s="88">
        <f t="shared" si="8"/>
        <v>92.16465910419835</v>
      </c>
      <c r="U24" s="87">
        <v>170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10</v>
      </c>
      <c r="B25" s="86" t="s">
        <v>295</v>
      </c>
      <c r="C25" s="85" t="s">
        <v>296</v>
      </c>
      <c r="D25" s="87">
        <f t="shared" si="0"/>
        <v>14116</v>
      </c>
      <c r="E25" s="87">
        <f t="shared" si="1"/>
        <v>1830</v>
      </c>
      <c r="F25" s="106">
        <f t="shared" si="2"/>
        <v>12.964012468121281</v>
      </c>
      <c r="G25" s="87">
        <v>1815</v>
      </c>
      <c r="H25" s="87">
        <v>15</v>
      </c>
      <c r="I25" s="87">
        <f t="shared" si="3"/>
        <v>12286</v>
      </c>
      <c r="J25" s="88">
        <f t="shared" si="4"/>
        <v>87.035987531878718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0</v>
      </c>
      <c r="P25" s="87">
        <f t="shared" si="7"/>
        <v>12286</v>
      </c>
      <c r="Q25" s="87">
        <v>3622</v>
      </c>
      <c r="R25" s="87">
        <v>8664</v>
      </c>
      <c r="S25" s="87">
        <v>0</v>
      </c>
      <c r="T25" s="88">
        <f t="shared" si="8"/>
        <v>87.035987531878718</v>
      </c>
      <c r="U25" s="87">
        <v>121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/>
      <c r="B26" s="86"/>
      <c r="C26" s="85"/>
      <c r="D26" s="87"/>
      <c r="E26" s="87"/>
      <c r="F26" s="106"/>
      <c r="G26" s="87"/>
      <c r="H26" s="87"/>
      <c r="I26" s="87"/>
      <c r="J26" s="88"/>
      <c r="K26" s="87"/>
      <c r="L26" s="88"/>
      <c r="M26" s="87"/>
      <c r="N26" s="88"/>
      <c r="O26" s="87"/>
      <c r="P26" s="87"/>
      <c r="Q26" s="87"/>
      <c r="R26" s="87"/>
      <c r="S26" s="87"/>
      <c r="T26" s="88"/>
      <c r="U26" s="87"/>
      <c r="V26" s="85"/>
      <c r="W26" s="85"/>
      <c r="X26" s="85"/>
      <c r="Y26" s="85"/>
      <c r="Z26" s="85"/>
      <c r="AA26" s="85"/>
      <c r="AB26" s="85"/>
      <c r="AC26" s="85"/>
    </row>
    <row r="27" spans="1:30" ht="13.5" customHeight="1" x14ac:dyDescent="0.15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5">
    <sortCondition ref="A8:A25"/>
    <sortCondition ref="B8:B25"/>
    <sortCondition ref="C8:C25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大分県</v>
      </c>
      <c r="B7" s="90" t="str">
        <f>水洗化人口等!B7</f>
        <v>44000</v>
      </c>
      <c r="C7" s="89" t="s">
        <v>198</v>
      </c>
      <c r="D7" s="91">
        <f t="shared" ref="D7:D25" si="0">SUM(E7,+H7,+K7)</f>
        <v>400321</v>
      </c>
      <c r="E7" s="91">
        <f t="shared" ref="E7:E25" si="1">SUM(F7:G7)</f>
        <v>707</v>
      </c>
      <c r="F7" s="91">
        <f>SUM(F$8:F$207)</f>
        <v>707</v>
      </c>
      <c r="G7" s="91">
        <f>SUM(G$8:G$207)</f>
        <v>0</v>
      </c>
      <c r="H7" s="91">
        <f t="shared" ref="H7:H25" si="2">SUM(I7:J7)</f>
        <v>31568</v>
      </c>
      <c r="I7" s="91">
        <f>SUM(I$8:I$207)</f>
        <v>19216</v>
      </c>
      <c r="J7" s="91">
        <f>SUM(J$8:J$207)</f>
        <v>12352</v>
      </c>
      <c r="K7" s="91">
        <f t="shared" ref="K7:K25" si="3">SUM(L7:M7)</f>
        <v>368046</v>
      </c>
      <c r="L7" s="91">
        <f>SUM(L$8:L$207)</f>
        <v>56509</v>
      </c>
      <c r="M7" s="91">
        <f>SUM(M$8:M$207)</f>
        <v>311537</v>
      </c>
      <c r="N7" s="91">
        <f t="shared" ref="N7:N25" si="4">SUM(O7,+V7,+AC7)</f>
        <v>409865</v>
      </c>
      <c r="O7" s="91">
        <f t="shared" ref="O7:O25" si="5">SUM(P7:U7)</f>
        <v>76432</v>
      </c>
      <c r="P7" s="91">
        <f t="shared" ref="P7:U7" si="6">SUM(P$8:P$207)</f>
        <v>76432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25" si="7">SUM(W7:AB7)</f>
        <v>323889</v>
      </c>
      <c r="W7" s="91">
        <f t="shared" ref="W7:AB7" si="8">SUM(W$8:W$207)</f>
        <v>323889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25" si="9">SUM(AD7:AE7)</f>
        <v>9544</v>
      </c>
      <c r="AD7" s="91">
        <f>SUM(AD$8:AD$207)</f>
        <v>9544</v>
      </c>
      <c r="AE7" s="91">
        <f>SUM(AE$8:AE$207)</f>
        <v>0</v>
      </c>
      <c r="AF7" s="91">
        <f t="shared" ref="AF7:AF25" si="10">SUM(AG7:AI7)</f>
        <v>10012</v>
      </c>
      <c r="AG7" s="91">
        <f>SUM(AG$8:AG$207)</f>
        <v>10012</v>
      </c>
      <c r="AH7" s="91">
        <f>SUM(AH$8:AH$207)</f>
        <v>0</v>
      </c>
      <c r="AI7" s="91">
        <f>SUM(AI$8:AI$207)</f>
        <v>0</v>
      </c>
      <c r="AJ7" s="91">
        <f t="shared" ref="AJ7:AJ25" si="11">SUM(AK7:AS7)</f>
        <v>10012</v>
      </c>
      <c r="AK7" s="91">
        <f t="shared" ref="AK7:AS7" si="12">SUM(AK$8:AK$207)</f>
        <v>0</v>
      </c>
      <c r="AL7" s="91">
        <f t="shared" si="12"/>
        <v>0</v>
      </c>
      <c r="AM7" s="91">
        <f t="shared" si="12"/>
        <v>8632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1203</v>
      </c>
      <c r="AR7" s="91">
        <f t="shared" si="12"/>
        <v>5</v>
      </c>
      <c r="AS7" s="91">
        <f t="shared" si="12"/>
        <v>172</v>
      </c>
      <c r="AT7" s="91">
        <f t="shared" ref="AT7:AT25" si="13">SUM(AU7:AY7)</f>
        <v>23</v>
      </c>
      <c r="AU7" s="91">
        <f>SUM(AU$8:AU$207)</f>
        <v>0</v>
      </c>
      <c r="AV7" s="91">
        <f>SUM(AV$8:AV$207)</f>
        <v>0</v>
      </c>
      <c r="AW7" s="91">
        <f>SUM(AW$8:AW$207)</f>
        <v>23</v>
      </c>
      <c r="AX7" s="91">
        <f>SUM(AX$8:AX$207)</f>
        <v>0</v>
      </c>
      <c r="AY7" s="91">
        <f>SUM(AY$8:AY$207)</f>
        <v>0</v>
      </c>
      <c r="AZ7" s="91">
        <f t="shared" ref="AZ7:AZ25" si="14">SUM(BA7:BC7)</f>
        <v>379</v>
      </c>
      <c r="BA7" s="91">
        <f>SUM(BA$8:BA$207)</f>
        <v>379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10</v>
      </c>
      <c r="B8" s="96" t="s">
        <v>259</v>
      </c>
      <c r="C8" s="85" t="s">
        <v>260</v>
      </c>
      <c r="D8" s="87">
        <f t="shared" si="0"/>
        <v>114004</v>
      </c>
      <c r="E8" s="87">
        <f t="shared" si="1"/>
        <v>597</v>
      </c>
      <c r="F8" s="87">
        <v>597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113407</v>
      </c>
      <c r="L8" s="87">
        <v>9245</v>
      </c>
      <c r="M8" s="87">
        <v>104162</v>
      </c>
      <c r="N8" s="87">
        <f t="shared" si="4"/>
        <v>114004</v>
      </c>
      <c r="O8" s="87">
        <f t="shared" si="5"/>
        <v>9842</v>
      </c>
      <c r="P8" s="87">
        <v>9842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104162</v>
      </c>
      <c r="W8" s="87">
        <v>104162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4281</v>
      </c>
      <c r="AG8" s="87">
        <v>4281</v>
      </c>
      <c r="AH8" s="87">
        <v>0</v>
      </c>
      <c r="AI8" s="87">
        <v>0</v>
      </c>
      <c r="AJ8" s="87">
        <f t="shared" si="11"/>
        <v>4281</v>
      </c>
      <c r="AK8" s="87">
        <v>0</v>
      </c>
      <c r="AL8" s="87">
        <v>0</v>
      </c>
      <c r="AM8" s="87">
        <v>4281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10</v>
      </c>
      <c r="B9" s="96" t="s">
        <v>263</v>
      </c>
      <c r="C9" s="85" t="s">
        <v>264</v>
      </c>
      <c r="D9" s="87">
        <f t="shared" si="0"/>
        <v>25935</v>
      </c>
      <c r="E9" s="87">
        <f t="shared" si="1"/>
        <v>110</v>
      </c>
      <c r="F9" s="87">
        <v>110</v>
      </c>
      <c r="G9" s="87">
        <v>0</v>
      </c>
      <c r="H9" s="87">
        <f t="shared" si="2"/>
        <v>1071</v>
      </c>
      <c r="I9" s="87">
        <v>1071</v>
      </c>
      <c r="J9" s="87">
        <v>0</v>
      </c>
      <c r="K9" s="87">
        <f t="shared" si="3"/>
        <v>24754</v>
      </c>
      <c r="L9" s="87">
        <v>0</v>
      </c>
      <c r="M9" s="87">
        <v>24754</v>
      </c>
      <c r="N9" s="87">
        <f t="shared" si="4"/>
        <v>25935</v>
      </c>
      <c r="O9" s="87">
        <f t="shared" si="5"/>
        <v>1181</v>
      </c>
      <c r="P9" s="87">
        <v>1181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24754</v>
      </c>
      <c r="W9" s="87">
        <v>24754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713</v>
      </c>
      <c r="AG9" s="87">
        <v>713</v>
      </c>
      <c r="AH9" s="87">
        <v>0</v>
      </c>
      <c r="AI9" s="87">
        <v>0</v>
      </c>
      <c r="AJ9" s="87">
        <f t="shared" si="11"/>
        <v>713</v>
      </c>
      <c r="AK9" s="87">
        <v>0</v>
      </c>
      <c r="AL9" s="87">
        <v>0</v>
      </c>
      <c r="AM9" s="87">
        <v>713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10</v>
      </c>
      <c r="B10" s="96" t="s">
        <v>265</v>
      </c>
      <c r="C10" s="85" t="s">
        <v>266</v>
      </c>
      <c r="D10" s="87">
        <f t="shared" si="0"/>
        <v>54736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54736</v>
      </c>
      <c r="L10" s="87">
        <v>28328</v>
      </c>
      <c r="M10" s="87">
        <v>26408</v>
      </c>
      <c r="N10" s="87">
        <f t="shared" si="4"/>
        <v>56105</v>
      </c>
      <c r="O10" s="87">
        <f t="shared" si="5"/>
        <v>28328</v>
      </c>
      <c r="P10" s="87">
        <v>28328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26408</v>
      </c>
      <c r="W10" s="87">
        <v>26408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1369</v>
      </c>
      <c r="AD10" s="87">
        <v>1369</v>
      </c>
      <c r="AE10" s="87">
        <v>0</v>
      </c>
      <c r="AF10" s="87">
        <f t="shared" si="10"/>
        <v>1471</v>
      </c>
      <c r="AG10" s="87">
        <v>1471</v>
      </c>
      <c r="AH10" s="87">
        <v>0</v>
      </c>
      <c r="AI10" s="87">
        <v>0</v>
      </c>
      <c r="AJ10" s="87">
        <f t="shared" si="11"/>
        <v>1471</v>
      </c>
      <c r="AK10" s="87">
        <v>0</v>
      </c>
      <c r="AL10" s="87">
        <v>0</v>
      </c>
      <c r="AM10" s="87">
        <v>1351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120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10</v>
      </c>
      <c r="B11" s="96" t="s">
        <v>267</v>
      </c>
      <c r="C11" s="85" t="s">
        <v>268</v>
      </c>
      <c r="D11" s="87">
        <f t="shared" si="0"/>
        <v>18204</v>
      </c>
      <c r="E11" s="87">
        <f t="shared" si="1"/>
        <v>0</v>
      </c>
      <c r="F11" s="87">
        <v>0</v>
      </c>
      <c r="G11" s="87">
        <v>0</v>
      </c>
      <c r="H11" s="87">
        <f t="shared" si="2"/>
        <v>6144</v>
      </c>
      <c r="I11" s="87">
        <v>6144</v>
      </c>
      <c r="J11" s="87">
        <v>0</v>
      </c>
      <c r="K11" s="87">
        <f t="shared" si="3"/>
        <v>12060</v>
      </c>
      <c r="L11" s="87">
        <v>0</v>
      </c>
      <c r="M11" s="87">
        <v>12060</v>
      </c>
      <c r="N11" s="87">
        <f t="shared" si="4"/>
        <v>25114</v>
      </c>
      <c r="O11" s="87">
        <f t="shared" si="5"/>
        <v>6144</v>
      </c>
      <c r="P11" s="87">
        <v>6144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12060</v>
      </c>
      <c r="W11" s="87">
        <v>12060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6910</v>
      </c>
      <c r="AD11" s="87">
        <v>6910</v>
      </c>
      <c r="AE11" s="87">
        <v>0</v>
      </c>
      <c r="AF11" s="87">
        <f t="shared" si="10"/>
        <v>23</v>
      </c>
      <c r="AG11" s="87">
        <v>23</v>
      </c>
      <c r="AH11" s="87">
        <v>0</v>
      </c>
      <c r="AI11" s="87">
        <v>0</v>
      </c>
      <c r="AJ11" s="87">
        <f t="shared" si="11"/>
        <v>23</v>
      </c>
      <c r="AK11" s="87">
        <v>0</v>
      </c>
      <c r="AL11" s="87">
        <v>0</v>
      </c>
      <c r="AM11" s="87">
        <v>23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1</v>
      </c>
      <c r="AU11" s="87">
        <v>0</v>
      </c>
      <c r="AV11" s="87">
        <v>0</v>
      </c>
      <c r="AW11" s="87">
        <v>1</v>
      </c>
      <c r="AX11" s="87">
        <v>0</v>
      </c>
      <c r="AY11" s="87">
        <v>0</v>
      </c>
      <c r="AZ11" s="87">
        <f t="shared" si="14"/>
        <v>39</v>
      </c>
      <c r="BA11" s="87">
        <v>39</v>
      </c>
      <c r="BB11" s="87">
        <v>0</v>
      </c>
      <c r="BC11" s="87">
        <v>0</v>
      </c>
    </row>
    <row r="12" spans="1:55" ht="13.5" customHeight="1" x14ac:dyDescent="0.15">
      <c r="A12" s="98" t="s">
        <v>10</v>
      </c>
      <c r="B12" s="96" t="s">
        <v>269</v>
      </c>
      <c r="C12" s="85" t="s">
        <v>270</v>
      </c>
      <c r="D12" s="87">
        <f t="shared" si="0"/>
        <v>34354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34354</v>
      </c>
      <c r="L12" s="87">
        <v>2367</v>
      </c>
      <c r="M12" s="87">
        <v>31987</v>
      </c>
      <c r="N12" s="87">
        <f t="shared" si="4"/>
        <v>34354</v>
      </c>
      <c r="O12" s="87">
        <f t="shared" si="5"/>
        <v>2367</v>
      </c>
      <c r="P12" s="87">
        <v>2367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31987</v>
      </c>
      <c r="W12" s="87">
        <v>31987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979</v>
      </c>
      <c r="AG12" s="87">
        <v>979</v>
      </c>
      <c r="AH12" s="87">
        <v>0</v>
      </c>
      <c r="AI12" s="87">
        <v>0</v>
      </c>
      <c r="AJ12" s="87">
        <f t="shared" si="11"/>
        <v>979</v>
      </c>
      <c r="AK12" s="87">
        <v>0</v>
      </c>
      <c r="AL12" s="87">
        <v>0</v>
      </c>
      <c r="AM12" s="87">
        <v>941</v>
      </c>
      <c r="AN12" s="87">
        <v>0</v>
      </c>
      <c r="AO12" s="87">
        <v>0</v>
      </c>
      <c r="AP12" s="87">
        <v>0</v>
      </c>
      <c r="AQ12" s="87">
        <v>0</v>
      </c>
      <c r="AR12" s="87">
        <v>2</v>
      </c>
      <c r="AS12" s="87">
        <v>36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10</v>
      </c>
      <c r="B13" s="96" t="s">
        <v>271</v>
      </c>
      <c r="C13" s="85" t="s">
        <v>272</v>
      </c>
      <c r="D13" s="87">
        <f t="shared" si="0"/>
        <v>14579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14579</v>
      </c>
      <c r="L13" s="87">
        <v>1569</v>
      </c>
      <c r="M13" s="87">
        <v>13010</v>
      </c>
      <c r="N13" s="87">
        <f t="shared" si="4"/>
        <v>14579</v>
      </c>
      <c r="O13" s="87">
        <f t="shared" si="5"/>
        <v>1569</v>
      </c>
      <c r="P13" s="87">
        <v>1569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13010</v>
      </c>
      <c r="W13" s="87">
        <v>13010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13</v>
      </c>
      <c r="AG13" s="87">
        <v>13</v>
      </c>
      <c r="AH13" s="87">
        <v>0</v>
      </c>
      <c r="AI13" s="87">
        <v>0</v>
      </c>
      <c r="AJ13" s="87">
        <f t="shared" si="11"/>
        <v>13</v>
      </c>
      <c r="AK13" s="87">
        <v>0</v>
      </c>
      <c r="AL13" s="87">
        <v>0</v>
      </c>
      <c r="AM13" s="87">
        <v>13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21</v>
      </c>
      <c r="BA13" s="87">
        <v>21</v>
      </c>
      <c r="BB13" s="87">
        <v>0</v>
      </c>
      <c r="BC13" s="87">
        <v>0</v>
      </c>
    </row>
    <row r="14" spans="1:55" ht="13.5" customHeight="1" x14ac:dyDescent="0.15">
      <c r="A14" s="98" t="s">
        <v>10</v>
      </c>
      <c r="B14" s="96" t="s">
        <v>273</v>
      </c>
      <c r="C14" s="85" t="s">
        <v>274</v>
      </c>
      <c r="D14" s="87">
        <f t="shared" si="0"/>
        <v>6553</v>
      </c>
      <c r="E14" s="87">
        <f t="shared" si="1"/>
        <v>0</v>
      </c>
      <c r="F14" s="87">
        <v>0</v>
      </c>
      <c r="G14" s="87">
        <v>0</v>
      </c>
      <c r="H14" s="87">
        <f t="shared" si="2"/>
        <v>6104</v>
      </c>
      <c r="I14" s="87">
        <v>576</v>
      </c>
      <c r="J14" s="87">
        <v>5528</v>
      </c>
      <c r="K14" s="87">
        <f t="shared" si="3"/>
        <v>449</v>
      </c>
      <c r="L14" s="87">
        <v>449</v>
      </c>
      <c r="M14" s="87">
        <v>0</v>
      </c>
      <c r="N14" s="87">
        <f t="shared" si="4"/>
        <v>6553</v>
      </c>
      <c r="O14" s="87">
        <f t="shared" si="5"/>
        <v>1025</v>
      </c>
      <c r="P14" s="87">
        <v>1025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5528</v>
      </c>
      <c r="W14" s="87">
        <v>5528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10</v>
      </c>
      <c r="B15" s="96" t="s">
        <v>275</v>
      </c>
      <c r="C15" s="85" t="s">
        <v>276</v>
      </c>
      <c r="D15" s="87">
        <f t="shared" si="0"/>
        <v>15672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15672</v>
      </c>
      <c r="L15" s="87">
        <v>2224</v>
      </c>
      <c r="M15" s="87">
        <v>13448</v>
      </c>
      <c r="N15" s="87">
        <f t="shared" si="4"/>
        <v>15672</v>
      </c>
      <c r="O15" s="87">
        <f t="shared" si="5"/>
        <v>2224</v>
      </c>
      <c r="P15" s="87">
        <v>2224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13448</v>
      </c>
      <c r="W15" s="87">
        <v>13448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443</v>
      </c>
      <c r="AG15" s="87">
        <v>443</v>
      </c>
      <c r="AH15" s="87">
        <v>0</v>
      </c>
      <c r="AI15" s="87">
        <v>0</v>
      </c>
      <c r="AJ15" s="87">
        <f t="shared" si="11"/>
        <v>443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443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10</v>
      </c>
      <c r="B16" s="96" t="s">
        <v>277</v>
      </c>
      <c r="C16" s="85" t="s">
        <v>278</v>
      </c>
      <c r="D16" s="87">
        <f t="shared" si="0"/>
        <v>7301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7301</v>
      </c>
      <c r="L16" s="87">
        <v>2869</v>
      </c>
      <c r="M16" s="87">
        <v>4432</v>
      </c>
      <c r="N16" s="87">
        <f t="shared" si="4"/>
        <v>7301</v>
      </c>
      <c r="O16" s="87">
        <f t="shared" si="5"/>
        <v>2869</v>
      </c>
      <c r="P16" s="87">
        <v>2869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4432</v>
      </c>
      <c r="W16" s="87">
        <v>4432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210</v>
      </c>
      <c r="AG16" s="87">
        <v>210</v>
      </c>
      <c r="AH16" s="87">
        <v>0</v>
      </c>
      <c r="AI16" s="87">
        <v>0</v>
      </c>
      <c r="AJ16" s="87">
        <f t="shared" si="11"/>
        <v>210</v>
      </c>
      <c r="AK16" s="87">
        <v>0</v>
      </c>
      <c r="AL16" s="87">
        <v>0</v>
      </c>
      <c r="AM16" s="87">
        <v>210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14</v>
      </c>
      <c r="AU16" s="87">
        <v>0</v>
      </c>
      <c r="AV16" s="87">
        <v>0</v>
      </c>
      <c r="AW16" s="87">
        <v>14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10</v>
      </c>
      <c r="B17" s="96" t="s">
        <v>279</v>
      </c>
      <c r="C17" s="85" t="s">
        <v>280</v>
      </c>
      <c r="D17" s="87">
        <f t="shared" si="0"/>
        <v>12329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12329</v>
      </c>
      <c r="L17" s="87">
        <v>1932</v>
      </c>
      <c r="M17" s="87">
        <v>10397</v>
      </c>
      <c r="N17" s="87">
        <f t="shared" si="4"/>
        <v>12433</v>
      </c>
      <c r="O17" s="87">
        <f t="shared" si="5"/>
        <v>1932</v>
      </c>
      <c r="P17" s="87">
        <v>1932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10397</v>
      </c>
      <c r="W17" s="87">
        <v>10397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104</v>
      </c>
      <c r="AD17" s="87">
        <v>104</v>
      </c>
      <c r="AE17" s="87">
        <v>0</v>
      </c>
      <c r="AF17" s="87">
        <f t="shared" si="10"/>
        <v>23</v>
      </c>
      <c r="AG17" s="87">
        <v>23</v>
      </c>
      <c r="AH17" s="87">
        <v>0</v>
      </c>
      <c r="AI17" s="87">
        <v>0</v>
      </c>
      <c r="AJ17" s="87">
        <f t="shared" si="11"/>
        <v>23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23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10</v>
      </c>
      <c r="B18" s="96" t="s">
        <v>281</v>
      </c>
      <c r="C18" s="85" t="s">
        <v>282</v>
      </c>
      <c r="D18" s="87">
        <f t="shared" si="0"/>
        <v>20637</v>
      </c>
      <c r="E18" s="87">
        <f t="shared" si="1"/>
        <v>0</v>
      </c>
      <c r="F18" s="87">
        <v>0</v>
      </c>
      <c r="G18" s="87">
        <v>0</v>
      </c>
      <c r="H18" s="87">
        <f t="shared" si="2"/>
        <v>10488</v>
      </c>
      <c r="I18" s="87">
        <v>10488</v>
      </c>
      <c r="J18" s="87">
        <v>0</v>
      </c>
      <c r="K18" s="87">
        <f t="shared" si="3"/>
        <v>10149</v>
      </c>
      <c r="L18" s="87">
        <v>0</v>
      </c>
      <c r="M18" s="87">
        <v>10149</v>
      </c>
      <c r="N18" s="87">
        <f t="shared" si="4"/>
        <v>21776</v>
      </c>
      <c r="O18" s="87">
        <f t="shared" si="5"/>
        <v>10488</v>
      </c>
      <c r="P18" s="87">
        <v>10488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10149</v>
      </c>
      <c r="W18" s="87">
        <v>10149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1139</v>
      </c>
      <c r="AD18" s="87">
        <v>1139</v>
      </c>
      <c r="AE18" s="87">
        <v>0</v>
      </c>
      <c r="AF18" s="87">
        <f t="shared" si="10"/>
        <v>730</v>
      </c>
      <c r="AG18" s="87">
        <v>730</v>
      </c>
      <c r="AH18" s="87">
        <v>0</v>
      </c>
      <c r="AI18" s="87">
        <v>0</v>
      </c>
      <c r="AJ18" s="87">
        <f t="shared" si="11"/>
        <v>730</v>
      </c>
      <c r="AK18" s="87">
        <v>0</v>
      </c>
      <c r="AL18" s="87">
        <v>0</v>
      </c>
      <c r="AM18" s="87">
        <v>4</v>
      </c>
      <c r="AN18" s="87">
        <v>0</v>
      </c>
      <c r="AO18" s="87">
        <v>0</v>
      </c>
      <c r="AP18" s="87">
        <v>0</v>
      </c>
      <c r="AQ18" s="87">
        <v>726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10</v>
      </c>
      <c r="B19" s="96" t="s">
        <v>283</v>
      </c>
      <c r="C19" s="85" t="s">
        <v>284</v>
      </c>
      <c r="D19" s="87">
        <f t="shared" si="0"/>
        <v>14841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14841</v>
      </c>
      <c r="L19" s="87">
        <v>1644</v>
      </c>
      <c r="M19" s="87">
        <v>13197</v>
      </c>
      <c r="N19" s="87">
        <f t="shared" si="4"/>
        <v>14841</v>
      </c>
      <c r="O19" s="87">
        <f t="shared" si="5"/>
        <v>1644</v>
      </c>
      <c r="P19" s="87">
        <v>1644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13197</v>
      </c>
      <c r="W19" s="87">
        <v>13197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89</v>
      </c>
      <c r="AG19" s="87">
        <v>89</v>
      </c>
      <c r="AH19" s="87">
        <v>0</v>
      </c>
      <c r="AI19" s="87">
        <v>0</v>
      </c>
      <c r="AJ19" s="87">
        <f t="shared" si="11"/>
        <v>89</v>
      </c>
      <c r="AK19" s="87">
        <v>0</v>
      </c>
      <c r="AL19" s="87">
        <v>0</v>
      </c>
      <c r="AM19" s="87">
        <v>89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8</v>
      </c>
      <c r="AU19" s="87">
        <v>0</v>
      </c>
      <c r="AV19" s="87">
        <v>0</v>
      </c>
      <c r="AW19" s="87">
        <v>8</v>
      </c>
      <c r="AX19" s="87">
        <v>0</v>
      </c>
      <c r="AY19" s="87">
        <v>0</v>
      </c>
      <c r="AZ19" s="87">
        <f t="shared" si="14"/>
        <v>167</v>
      </c>
      <c r="BA19" s="87">
        <v>167</v>
      </c>
      <c r="BB19" s="87">
        <v>0</v>
      </c>
      <c r="BC19" s="87">
        <v>0</v>
      </c>
    </row>
    <row r="20" spans="1:55" ht="13.5" customHeight="1" x14ac:dyDescent="0.15">
      <c r="A20" s="98" t="s">
        <v>10</v>
      </c>
      <c r="B20" s="96" t="s">
        <v>285</v>
      </c>
      <c r="C20" s="85" t="s">
        <v>286</v>
      </c>
      <c r="D20" s="87">
        <f t="shared" si="0"/>
        <v>26240</v>
      </c>
      <c r="E20" s="87">
        <f t="shared" si="1"/>
        <v>0</v>
      </c>
      <c r="F20" s="87">
        <v>0</v>
      </c>
      <c r="G20" s="87">
        <v>0</v>
      </c>
      <c r="H20" s="87">
        <f t="shared" si="2"/>
        <v>327</v>
      </c>
      <c r="I20" s="87">
        <v>71</v>
      </c>
      <c r="J20" s="87">
        <v>256</v>
      </c>
      <c r="K20" s="87">
        <f t="shared" si="3"/>
        <v>25913</v>
      </c>
      <c r="L20" s="87">
        <v>2541</v>
      </c>
      <c r="M20" s="87">
        <v>23372</v>
      </c>
      <c r="N20" s="87">
        <f t="shared" si="4"/>
        <v>26254</v>
      </c>
      <c r="O20" s="87">
        <f t="shared" si="5"/>
        <v>2612</v>
      </c>
      <c r="P20" s="87">
        <v>2612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23628</v>
      </c>
      <c r="W20" s="87">
        <v>23628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14</v>
      </c>
      <c r="AD20" s="87">
        <v>14</v>
      </c>
      <c r="AE20" s="87">
        <v>0</v>
      </c>
      <c r="AF20" s="87">
        <f t="shared" si="10"/>
        <v>727</v>
      </c>
      <c r="AG20" s="87">
        <v>727</v>
      </c>
      <c r="AH20" s="87">
        <v>0</v>
      </c>
      <c r="AI20" s="87">
        <v>0</v>
      </c>
      <c r="AJ20" s="87">
        <f t="shared" si="11"/>
        <v>727</v>
      </c>
      <c r="AK20" s="87">
        <v>0</v>
      </c>
      <c r="AL20" s="87">
        <v>0</v>
      </c>
      <c r="AM20" s="87">
        <v>727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10</v>
      </c>
      <c r="B21" s="96" t="s">
        <v>287</v>
      </c>
      <c r="C21" s="85" t="s">
        <v>288</v>
      </c>
      <c r="D21" s="87">
        <f t="shared" si="0"/>
        <v>10051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10051</v>
      </c>
      <c r="L21" s="87">
        <v>1594</v>
      </c>
      <c r="M21" s="87">
        <v>8457</v>
      </c>
      <c r="N21" s="87">
        <f t="shared" si="4"/>
        <v>10051</v>
      </c>
      <c r="O21" s="87">
        <f t="shared" si="5"/>
        <v>1594</v>
      </c>
      <c r="P21" s="87">
        <v>1594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8457</v>
      </c>
      <c r="W21" s="87">
        <v>8457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263</v>
      </c>
      <c r="AG21" s="87">
        <v>263</v>
      </c>
      <c r="AH21" s="87">
        <v>0</v>
      </c>
      <c r="AI21" s="87">
        <v>0</v>
      </c>
      <c r="AJ21" s="87">
        <f t="shared" si="11"/>
        <v>263</v>
      </c>
      <c r="AK21" s="87">
        <v>0</v>
      </c>
      <c r="AL21" s="87">
        <v>0</v>
      </c>
      <c r="AM21" s="87">
        <v>263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10</v>
      </c>
      <c r="B22" s="96" t="s">
        <v>289</v>
      </c>
      <c r="C22" s="85" t="s">
        <v>290</v>
      </c>
      <c r="D22" s="87">
        <f t="shared" si="0"/>
        <v>81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81</v>
      </c>
      <c r="L22" s="87">
        <v>33</v>
      </c>
      <c r="M22" s="87">
        <v>48</v>
      </c>
      <c r="N22" s="87">
        <f t="shared" si="4"/>
        <v>81</v>
      </c>
      <c r="O22" s="87">
        <f t="shared" si="5"/>
        <v>33</v>
      </c>
      <c r="P22" s="87">
        <v>33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48</v>
      </c>
      <c r="W22" s="87">
        <v>48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10</v>
      </c>
      <c r="B23" s="96" t="s">
        <v>291</v>
      </c>
      <c r="C23" s="85" t="s">
        <v>292</v>
      </c>
      <c r="D23" s="87">
        <f t="shared" si="0"/>
        <v>5977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5977</v>
      </c>
      <c r="L23" s="87">
        <v>236</v>
      </c>
      <c r="M23" s="87">
        <v>5741</v>
      </c>
      <c r="N23" s="87">
        <f t="shared" si="4"/>
        <v>5977</v>
      </c>
      <c r="O23" s="87">
        <f t="shared" si="5"/>
        <v>236</v>
      </c>
      <c r="P23" s="87">
        <v>236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5741</v>
      </c>
      <c r="W23" s="87">
        <v>5741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11</v>
      </c>
      <c r="AG23" s="87">
        <v>11</v>
      </c>
      <c r="AH23" s="87">
        <v>0</v>
      </c>
      <c r="AI23" s="87">
        <v>0</v>
      </c>
      <c r="AJ23" s="87">
        <f t="shared" si="11"/>
        <v>11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11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10</v>
      </c>
      <c r="B24" s="96" t="s">
        <v>293</v>
      </c>
      <c r="C24" s="85" t="s">
        <v>294</v>
      </c>
      <c r="D24" s="87">
        <f t="shared" si="0"/>
        <v>7434</v>
      </c>
      <c r="E24" s="87">
        <f t="shared" si="1"/>
        <v>0</v>
      </c>
      <c r="F24" s="87">
        <v>0</v>
      </c>
      <c r="G24" s="87">
        <v>0</v>
      </c>
      <c r="H24" s="87">
        <f t="shared" si="2"/>
        <v>7434</v>
      </c>
      <c r="I24" s="87">
        <v>866</v>
      </c>
      <c r="J24" s="87">
        <v>6568</v>
      </c>
      <c r="K24" s="87">
        <f t="shared" si="3"/>
        <v>0</v>
      </c>
      <c r="L24" s="87">
        <v>0</v>
      </c>
      <c r="M24" s="87">
        <v>0</v>
      </c>
      <c r="N24" s="87">
        <f t="shared" si="4"/>
        <v>7434</v>
      </c>
      <c r="O24" s="87">
        <f t="shared" si="5"/>
        <v>866</v>
      </c>
      <c r="P24" s="87">
        <v>866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6568</v>
      </c>
      <c r="W24" s="87">
        <v>6568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14</v>
      </c>
      <c r="AG24" s="87">
        <v>14</v>
      </c>
      <c r="AH24" s="87">
        <v>0</v>
      </c>
      <c r="AI24" s="87">
        <v>0</v>
      </c>
      <c r="AJ24" s="87">
        <f t="shared" si="11"/>
        <v>14</v>
      </c>
      <c r="AK24" s="87">
        <v>0</v>
      </c>
      <c r="AL24" s="87">
        <v>0</v>
      </c>
      <c r="AM24" s="87">
        <v>7</v>
      </c>
      <c r="AN24" s="87">
        <v>0</v>
      </c>
      <c r="AO24" s="87">
        <v>0</v>
      </c>
      <c r="AP24" s="87">
        <v>0</v>
      </c>
      <c r="AQ24" s="87">
        <v>0</v>
      </c>
      <c r="AR24" s="87">
        <v>1</v>
      </c>
      <c r="AS24" s="87">
        <v>6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59</v>
      </c>
      <c r="BA24" s="87">
        <v>59</v>
      </c>
      <c r="BB24" s="87">
        <v>0</v>
      </c>
      <c r="BC24" s="87">
        <v>0</v>
      </c>
    </row>
    <row r="25" spans="1:55" ht="13.5" customHeight="1" x14ac:dyDescent="0.15">
      <c r="A25" s="98" t="s">
        <v>10</v>
      </c>
      <c r="B25" s="96" t="s">
        <v>295</v>
      </c>
      <c r="C25" s="85" t="s">
        <v>296</v>
      </c>
      <c r="D25" s="87">
        <f t="shared" si="0"/>
        <v>11393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11393</v>
      </c>
      <c r="L25" s="87">
        <v>1478</v>
      </c>
      <c r="M25" s="87">
        <v>9915</v>
      </c>
      <c r="N25" s="87">
        <f t="shared" si="4"/>
        <v>11401</v>
      </c>
      <c r="O25" s="87">
        <f t="shared" si="5"/>
        <v>1478</v>
      </c>
      <c r="P25" s="87">
        <v>1478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9915</v>
      </c>
      <c r="W25" s="87">
        <v>9915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8</v>
      </c>
      <c r="AD25" s="87">
        <v>8</v>
      </c>
      <c r="AE25" s="87">
        <v>0</v>
      </c>
      <c r="AF25" s="87">
        <f t="shared" si="10"/>
        <v>22</v>
      </c>
      <c r="AG25" s="87">
        <v>22</v>
      </c>
      <c r="AH25" s="87">
        <v>0</v>
      </c>
      <c r="AI25" s="87">
        <v>0</v>
      </c>
      <c r="AJ25" s="87">
        <f t="shared" si="11"/>
        <v>22</v>
      </c>
      <c r="AK25" s="87">
        <v>0</v>
      </c>
      <c r="AL25" s="87">
        <v>0</v>
      </c>
      <c r="AM25" s="87">
        <v>10</v>
      </c>
      <c r="AN25" s="87">
        <v>0</v>
      </c>
      <c r="AO25" s="87">
        <v>0</v>
      </c>
      <c r="AP25" s="87">
        <v>0</v>
      </c>
      <c r="AQ25" s="87">
        <v>0</v>
      </c>
      <c r="AR25" s="87">
        <v>2</v>
      </c>
      <c r="AS25" s="87">
        <v>10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93</v>
      </c>
      <c r="BA25" s="87">
        <v>93</v>
      </c>
      <c r="BB25" s="87">
        <v>0</v>
      </c>
      <c r="BC25" s="87">
        <v>0</v>
      </c>
    </row>
    <row r="26" spans="1:55" ht="13.5" customHeight="1" x14ac:dyDescent="0.15">
      <c r="A26" s="98"/>
      <c r="B26" s="96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</row>
    <row r="27" spans="1:55" ht="13.5" customHeight="1" x14ac:dyDescent="0.15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5">
    <sortCondition ref="A8:A25"/>
    <sortCondition ref="B8:B25"/>
    <sortCondition ref="C8:C25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4" man="1"/>
    <brk id="31" min="1" max="24" man="1"/>
    <brk id="45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44000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44201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44202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44203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44204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44205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44206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44207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44208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44209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44210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44211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44212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44213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44214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44322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44341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44461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44462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>
        <f>+水洗化人口等!B26</f>
        <v>0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2025-01-10T06:56:03Z</dcterms:modified>
</cp:coreProperties>
</file>