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42長崎県\環境省廃棄物実態調査集約結果（42長崎県）\"/>
    </mc:Choice>
  </mc:AlternateContent>
  <xr:revisionPtr revIDLastSave="0" documentId="13_ncr:1_{632C2A16-F8D4-4F77-824A-11AC3B770C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水洗化人口等!$A$6:$AD$27</definedName>
    <definedName name="_xlnm.Print_Area" localSheetId="2">し尿集計結果!$A$1:$M$37</definedName>
    <definedName name="_xlnm.Print_Area" localSheetId="1">し尿処理状況!$2:$28</definedName>
    <definedName name="_xlnm.Print_Area" localSheetId="0">水洗化人口等!$2:$28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C8" i="2"/>
  <c r="AC9" i="2"/>
  <c r="N9" i="2" s="1"/>
  <c r="AC10" i="2"/>
  <c r="N10" i="2" s="1"/>
  <c r="AC11" i="2"/>
  <c r="AC12" i="2"/>
  <c r="AC13" i="2"/>
  <c r="AC14" i="2"/>
  <c r="AC15" i="2"/>
  <c r="AC16" i="2"/>
  <c r="AC17" i="2"/>
  <c r="AC18" i="2"/>
  <c r="AC19" i="2"/>
  <c r="AC20" i="2"/>
  <c r="AC21" i="2"/>
  <c r="AC22" i="2"/>
  <c r="N22" i="2" s="1"/>
  <c r="AC23" i="2"/>
  <c r="AC24" i="2"/>
  <c r="AC25" i="2"/>
  <c r="N25" i="2" s="1"/>
  <c r="AC26" i="2"/>
  <c r="N26" i="2" s="1"/>
  <c r="AC27" i="2"/>
  <c r="AC28" i="2"/>
  <c r="V8" i="2"/>
  <c r="V9" i="2"/>
  <c r="V10" i="2"/>
  <c r="V11" i="2"/>
  <c r="V12" i="2"/>
  <c r="V13" i="2"/>
  <c r="V14" i="2"/>
  <c r="V15" i="2"/>
  <c r="V16" i="2"/>
  <c r="V17" i="2"/>
  <c r="V18" i="2"/>
  <c r="V19" i="2"/>
  <c r="N19" i="2" s="1"/>
  <c r="V20" i="2"/>
  <c r="N20" i="2" s="1"/>
  <c r="V21" i="2"/>
  <c r="N21" i="2" s="1"/>
  <c r="V22" i="2"/>
  <c r="V23" i="2"/>
  <c r="V24" i="2"/>
  <c r="V25" i="2"/>
  <c r="V26" i="2"/>
  <c r="V27" i="2"/>
  <c r="N27" i="2" s="1"/>
  <c r="V2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N11" i="2"/>
  <c r="N14" i="2"/>
  <c r="N17" i="2"/>
  <c r="K8" i="2"/>
  <c r="K9" i="2"/>
  <c r="K10" i="2"/>
  <c r="K11" i="2"/>
  <c r="K12" i="2"/>
  <c r="K13" i="2"/>
  <c r="K14" i="2"/>
  <c r="K15" i="2"/>
  <c r="D15" i="2" s="1"/>
  <c r="K16" i="2"/>
  <c r="K17" i="2"/>
  <c r="K18" i="2"/>
  <c r="D18" i="2" s="1"/>
  <c r="K19" i="2"/>
  <c r="K20" i="2"/>
  <c r="K21" i="2"/>
  <c r="K22" i="2"/>
  <c r="K23" i="2"/>
  <c r="K24" i="2"/>
  <c r="K25" i="2"/>
  <c r="K26" i="2"/>
  <c r="K27" i="2"/>
  <c r="K28" i="2"/>
  <c r="H8" i="2"/>
  <c r="H9" i="2"/>
  <c r="H10" i="2"/>
  <c r="D10" i="2" s="1"/>
  <c r="H11" i="2"/>
  <c r="D11" i="2" s="1"/>
  <c r="H12" i="2"/>
  <c r="D12" i="2" s="1"/>
  <c r="H13" i="2"/>
  <c r="D13" i="2" s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D26" i="2" s="1"/>
  <c r="H27" i="2"/>
  <c r="D27" i="2" s="1"/>
  <c r="H28" i="2"/>
  <c r="D28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D21" i="2" s="1"/>
  <c r="E22" i="2"/>
  <c r="E23" i="2"/>
  <c r="D23" i="2" s="1"/>
  <c r="E24" i="2"/>
  <c r="E25" i="2"/>
  <c r="E26" i="2"/>
  <c r="E27" i="2"/>
  <c r="E28" i="2"/>
  <c r="P8" i="1"/>
  <c r="I8" i="1" s="1"/>
  <c r="D8" i="1" s="1"/>
  <c r="P9" i="1"/>
  <c r="P10" i="1"/>
  <c r="I10" i="1" s="1"/>
  <c r="D10" i="1" s="1"/>
  <c r="N10" i="1" s="1"/>
  <c r="P11" i="1"/>
  <c r="I11" i="1" s="1"/>
  <c r="D11" i="1" s="1"/>
  <c r="P12" i="1"/>
  <c r="I12" i="1" s="1"/>
  <c r="D12" i="1" s="1"/>
  <c r="P13" i="1"/>
  <c r="I13" i="1" s="1"/>
  <c r="D13" i="1" s="1"/>
  <c r="P14" i="1"/>
  <c r="P15" i="1"/>
  <c r="P16" i="1"/>
  <c r="I16" i="1" s="1"/>
  <c r="P17" i="1"/>
  <c r="P18" i="1"/>
  <c r="P19" i="1"/>
  <c r="P20" i="1"/>
  <c r="P21" i="1"/>
  <c r="I21" i="1" s="1"/>
  <c r="P22" i="1"/>
  <c r="I22" i="1" s="1"/>
  <c r="P23" i="1"/>
  <c r="P24" i="1"/>
  <c r="P25" i="1"/>
  <c r="P26" i="1"/>
  <c r="P27" i="1"/>
  <c r="P28" i="1"/>
  <c r="I9" i="1"/>
  <c r="D9" i="1" s="1"/>
  <c r="I14" i="1"/>
  <c r="I15" i="1"/>
  <c r="I17" i="1"/>
  <c r="I18" i="1"/>
  <c r="I19" i="1"/>
  <c r="I20" i="1"/>
  <c r="I23" i="1"/>
  <c r="I24" i="1"/>
  <c r="D24" i="1" s="1"/>
  <c r="I25" i="1"/>
  <c r="D25" i="1" s="1"/>
  <c r="I26" i="1"/>
  <c r="D26" i="1" s="1"/>
  <c r="N26" i="1" s="1"/>
  <c r="I27" i="1"/>
  <c r="D27" i="1" s="1"/>
  <c r="I28" i="1"/>
  <c r="D28" i="1" s="1"/>
  <c r="E8" i="1"/>
  <c r="E9" i="1"/>
  <c r="E10" i="1"/>
  <c r="E11" i="1"/>
  <c r="E12" i="1"/>
  <c r="E13" i="1"/>
  <c r="E14" i="1"/>
  <c r="D14" i="1" s="1"/>
  <c r="E15" i="1"/>
  <c r="E16" i="1"/>
  <c r="E17" i="1"/>
  <c r="E18" i="1"/>
  <c r="D18" i="1" s="1"/>
  <c r="J18" i="1" s="1"/>
  <c r="E19" i="1"/>
  <c r="E20" i="1"/>
  <c r="E21" i="1"/>
  <c r="E22" i="1"/>
  <c r="E23" i="1"/>
  <c r="E24" i="1"/>
  <c r="E25" i="1"/>
  <c r="E26" i="1"/>
  <c r="E27" i="1"/>
  <c r="E28" i="1"/>
  <c r="N12" i="2" l="1"/>
  <c r="D21" i="1"/>
  <c r="N21" i="1" s="1"/>
  <c r="N18" i="2"/>
  <c r="D20" i="2"/>
  <c r="D20" i="1"/>
  <c r="T20" i="1" s="1"/>
  <c r="N28" i="2"/>
  <c r="D17" i="1"/>
  <c r="L17" i="1" s="1"/>
  <c r="D15" i="1"/>
  <c r="D19" i="2"/>
  <c r="D22" i="1"/>
  <c r="D25" i="2"/>
  <c r="D19" i="1"/>
  <c r="N19" i="1" s="1"/>
  <c r="N13" i="2"/>
  <c r="D23" i="1"/>
  <c r="L23" i="1" s="1"/>
  <c r="D22" i="2"/>
  <c r="N24" i="2"/>
  <c r="D16" i="2"/>
  <c r="N23" i="2"/>
  <c r="D16" i="1"/>
  <c r="D17" i="2"/>
  <c r="N8" i="2"/>
  <c r="D9" i="2"/>
  <c r="D14" i="2"/>
  <c r="N16" i="2"/>
  <c r="D24" i="2"/>
  <c r="D8" i="2"/>
  <c r="N15" i="2"/>
  <c r="F28" i="1"/>
  <c r="N28" i="1"/>
  <c r="J28" i="1"/>
  <c r="L28" i="1"/>
  <c r="T28" i="1"/>
  <c r="J19" i="1"/>
  <c r="F19" i="1"/>
  <c r="T19" i="1"/>
  <c r="T22" i="1"/>
  <c r="N22" i="1"/>
  <c r="F22" i="1"/>
  <c r="L22" i="1"/>
  <c r="J22" i="1"/>
  <c r="F20" i="1"/>
  <c r="F14" i="1"/>
  <c r="J14" i="1"/>
  <c r="L14" i="1"/>
  <c r="T14" i="1"/>
  <c r="N14" i="1"/>
  <c r="J25" i="1"/>
  <c r="F25" i="1"/>
  <c r="L25" i="1"/>
  <c r="T25" i="1"/>
  <c r="N25" i="1"/>
  <c r="J9" i="1"/>
  <c r="F9" i="1"/>
  <c r="L9" i="1"/>
  <c r="T9" i="1"/>
  <c r="N9" i="1"/>
  <c r="F15" i="1"/>
  <c r="L15" i="1"/>
  <c r="T15" i="1"/>
  <c r="N15" i="1"/>
  <c r="J15" i="1"/>
  <c r="J24" i="1"/>
  <c r="F24" i="1"/>
  <c r="L24" i="1"/>
  <c r="T24" i="1"/>
  <c r="N24" i="1"/>
  <c r="T13" i="1"/>
  <c r="N13" i="1"/>
  <c r="J13" i="1"/>
  <c r="F13" i="1"/>
  <c r="L13" i="1"/>
  <c r="F16" i="1"/>
  <c r="L16" i="1"/>
  <c r="T16" i="1"/>
  <c r="N16" i="1"/>
  <c r="J16" i="1"/>
  <c r="L21" i="1"/>
  <c r="T21" i="1"/>
  <c r="J21" i="1"/>
  <c r="F21" i="1"/>
  <c r="N27" i="1"/>
  <c r="J27" i="1"/>
  <c r="F27" i="1"/>
  <c r="L27" i="1"/>
  <c r="T27" i="1"/>
  <c r="T23" i="1"/>
  <c r="N23" i="1"/>
  <c r="J23" i="1"/>
  <c r="F23" i="1"/>
  <c r="F12" i="1"/>
  <c r="N12" i="1"/>
  <c r="J12" i="1"/>
  <c r="L12" i="1"/>
  <c r="T12" i="1"/>
  <c r="J8" i="1"/>
  <c r="N8" i="1"/>
  <c r="F8" i="1"/>
  <c r="L8" i="1"/>
  <c r="T8" i="1"/>
  <c r="N11" i="1"/>
  <c r="F11" i="1"/>
  <c r="L11" i="1"/>
  <c r="J11" i="1"/>
  <c r="T11" i="1"/>
  <c r="T10" i="1"/>
  <c r="N18" i="1"/>
  <c r="T26" i="1"/>
  <c r="L26" i="1"/>
  <c r="L18" i="1"/>
  <c r="L10" i="1"/>
  <c r="F26" i="1"/>
  <c r="T18" i="1"/>
  <c r="F18" i="1"/>
  <c r="F10" i="1"/>
  <c r="J26" i="1"/>
  <c r="J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20" i="1" l="1"/>
  <c r="L20" i="1"/>
  <c r="N20" i="1"/>
  <c r="J17" i="1"/>
  <c r="F17" i="1"/>
  <c r="L19" i="1"/>
  <c r="N17" i="1"/>
  <c r="T17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<sst xmlns="http://schemas.openxmlformats.org/spreadsheetml/2006/main" count="683" uniqueCount="304">
  <si>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</si>
  <si>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</si>
  <si>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</si>
  <si>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</si>
  <si>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</si>
  <si>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</si>
  <si>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</si>
  <si>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</si>
  <si>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</si>
  <si>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</si>
  <si>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</si>
  <si>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</si>
  <si>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</si>
  <si>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</si>
  <si>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</si>
  <si>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</si>
  <si>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</si>
  <si>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</si>
  <si>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</si>
  <si>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</si>
  <si>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</si>
  <si>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</si>
  <si>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</si>
  <si>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</si>
  <si>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</si>
  <si>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</si>
  <si>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</si>
  <si>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</si>
  <si>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</si>
  <si>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</si>
  <si>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</si>
  <si>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</si>
  <si>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</si>
  <si>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</si>
  <si>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</si>
  <si>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</si>
  <si>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</si>
  <si>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</si>
  <si>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</si>
  <si>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</si>
  <si>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</si>
  <si>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</si>
  <si>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</si>
  <si>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</si>
  <si>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</si>
  <si>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</si>
  <si>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</si>
  <si>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</si>
  <si>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</si>
  <si>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</si>
  <si>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</si>
  <si>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</si>
  <si>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</si>
  <si>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</si>
  <si>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</si>
  <si>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</si>
  <si>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</si>
  <si>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</si>
  <si>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</si>
  <si>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</si>
  <si>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</si>
  <si>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</si>
  <si>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</si>
  <si>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</si>
  <si>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</si>
  <si>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</si>
  <si>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</si>
  <si>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</si>
  <si>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</si>
  <si>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</si>
  <si>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</si>
  <si>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</si>
  <si>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</si>
  <si>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</si>
  <si>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</si>
  <si>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</si>
  <si>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</si>
  <si>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</si>
  <si>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</si>
  <si>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</si>
  <si>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</si>
  <si>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</si>
  <si>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</si>
  <si>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</si>
  <si>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</si>
  <si>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</si>
  <si>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</si>
  <si>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</si>
  <si>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</si>
  <si>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</si>
  <si>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</si>
  <si>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</si>
  <si>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</si>
  <si>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</si>
  <si>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</si>
  <si>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</si>
  <si>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</si>
  <si>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</si>
  <si>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</si>
  <si>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</si>
  <si>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</si>
  <si>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</si>
  <si>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</si>
  <si>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</si>
  <si>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</si>
  <si>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</si>
  <si>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</si>
  <si>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</si>
  <si>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</si>
  <si>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</si>
  <si>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</si>
  <si>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</si>
  <si>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</si>
  <si>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</si>
  <si>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</si>
  <si>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</si>
  <si>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</si>
  <si>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</si>
  <si>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</si>
  <si>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</si>
  <si>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</si>
  <si>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</si>
  <si>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</si>
  <si>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</si>
  <si>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</si>
  <si>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</si>
  <si>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</si>
  <si>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</si>
  <si>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</si>
  <si>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</si>
  <si>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</si>
  <si>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</si>
  <si>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</si>
  <si>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</si>
  <si>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</si>
  <si>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</si>
  <si>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</si>
  <si>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</si>
  <si>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</si>
  <si>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</si>
  <si>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</si>
  <si>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</si>
  <si>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</si>
  <si>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</si>
  <si>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</si>
  <si>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</si>
  <si>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</si>
  <si>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</si>
  <si>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</si>
  <si>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</si>
  <si>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</si>
  <si>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</si>
  <si>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</si>
  <si>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</si>
  <si>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</si>
  <si>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</si>
  <si>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</si>
  <si>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</si>
  <si>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</si>
  <si>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</si>
  <si>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</si>
  <si>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</si>
  <si>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</si>
  <si>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</si>
  <si>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</si>
  <si>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</si>
  <si>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</si>
  <si>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</si>
  <si>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</si>
  <si>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</si>
  <si>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</si>
  <si>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</si>
  <si>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</si>
  <si>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</si>
  <si>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</si>
  <si>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</si>
  <si>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</si>
  <si>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</si>
  <si>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</si>
  <si>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</si>
  <si>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</si>
  <si>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</si>
  <si>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</si>
  <si>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</si>
  <si>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</si>
  <si>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</si>
  <si>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</si>
  <si>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</si>
  <si>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</si>
  <si>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</si>
  <si>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</si>
  <si>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</si>
  <si>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</si>
  <si>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</si>
  <si>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</si>
  <si>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</si>
  <si>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</si>
  <si>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</si>
  <si>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</si>
  <si>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</si>
  <si>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</si>
  <si>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</si>
  <si>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</si>
  <si>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</si>
  <si>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</si>
  <si>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</si>
  <si>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</si>
  <si>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</si>
  <si>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</si>
  <si>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</si>
  <si>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</si>
  <si>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</si>
  <si>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</si>
  <si>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</si>
  <si>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</si>
  <si>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</si>
  <si>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</si>
  <si>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</si>
  <si>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</si>
  <si>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</si>
  <si>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</si>
  <si>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</si>
  <si>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</si>
  <si>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</si>
  <si>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</si>
  <si>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</si>
  <si>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</si>
  <si>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</si>
  <si>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</si>
  <si>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</si>
  <si>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</si>
  <si>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</si>
  <si>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</si>
  <si>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</si>
  <si>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</si>
  <si>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</si>
  <si>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</si>
  <si>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</si>
  <si>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</si>
  <si>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</si>
  <si>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</si>
  <si>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</si>
  <si>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</si>
  <si>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</si>
  <si>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</si>
  <si>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</si>
  <si>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</si>
  <si>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</si>
  <si>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</si>
  <si>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</si>
  <si>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</si>
  <si>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</si>
  <si>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</si>
  <si>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</si>
  <si>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</si>
  <si>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</si>
  <si>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42000</t>
  </si>
  <si>
    <t>水洗化人口等（令和5年度実績）</t>
    <phoneticPr fontId="3"/>
  </si>
  <si>
    <t>し尿処理の状況（令和5年度実績）</t>
    <phoneticPr fontId="3"/>
  </si>
  <si>
    <t>42201</t>
  </si>
  <si>
    <t>長崎市</t>
  </si>
  <si>
    <t/>
  </si>
  <si>
    <t>○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</si>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</sst>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303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12</v>
      </c>
      <c r="B7" s="108" t="s">
        <v>256</v>
      </c>
      <c r="C7" s="92" t="s">
        <v>198</v>
      </c>
      <c r="D7" s="93">
        <f t="shared" ref="D7:D28" si="0">+SUM(E7,+I7)</f>
        <v>1288215</v>
      </c>
      <c r="E7" s="93">
        <f t="shared" ref="E7:E28" si="1">+SUM(G7+H7)</f>
        <v>226628</v>
      </c>
      <c r="F7" s="94">
        <f t="shared" ref="F7:F28" si="2">IF(D7&gt;0,E7/D7*100,"-")</f>
        <v>17.592404994507906</v>
      </c>
      <c r="G7" s="93">
        <f>SUM(G$8:G$207)</f>
        <v>226324</v>
      </c>
      <c r="H7" s="93">
        <f>SUM(H$8:H$207)</f>
        <v>304</v>
      </c>
      <c r="I7" s="93">
        <f t="shared" ref="I7:I28" si="3">+SUM(K7,+M7,O7+P7)</f>
        <v>1061587</v>
      </c>
      <c r="J7" s="94">
        <f t="shared" ref="J7:J28" si="4">IF(D7&gt;0,I7/D7*100,"-")</f>
        <v>82.407595005492098</v>
      </c>
      <c r="K7" s="93">
        <f>SUM(K$8:K$207)</f>
        <v>781776</v>
      </c>
      <c r="L7" s="94">
        <f t="shared" ref="L7:L28" si="5">IF(D7&gt;0,K7/D7*100,"-")</f>
        <v>60.6867642435463</v>
      </c>
      <c r="M7" s="93">
        <f>SUM(M$8:M$207)</f>
        <v>4885</v>
      </c>
      <c r="N7" s="94">
        <f t="shared" ref="N7:N28" si="6">IF(D7&gt;0,M7/D7*100,"-")</f>
        <v>0.37920688704913386</v>
      </c>
      <c r="O7" s="91">
        <f>SUM(O$8:O$207)</f>
        <v>29278</v>
      </c>
      <c r="P7" s="93">
        <f t="shared" ref="P7:P28" si="7">SUM(Q7:S7)</f>
        <v>245648</v>
      </c>
      <c r="Q7" s="93">
        <f>SUM(Q$8:Q$207)</f>
        <v>24437</v>
      </c>
      <c r="R7" s="93">
        <f>SUM(R$8:R$207)</f>
        <v>218176</v>
      </c>
      <c r="S7" s="93">
        <f>SUM(S$8:S$207)</f>
        <v>3035</v>
      </c>
      <c r="T7" s="94">
        <f t="shared" ref="T7:T28" si="8">IF(D7&gt;0,P7/D7*100,"-")</f>
        <v>19.068866609999109</v>
      </c>
      <c r="U7" s="93">
        <f>SUM(U$8:U$207)</f>
        <v>12576</v>
      </c>
      <c r="V7" s="95">
        <f t="shared" ref="V7:AC7" si="9">COUNTIF(V$8:V$207,"○")</f>
        <v>17</v>
      </c>
      <c r="W7" s="95">
        <f t="shared" si="9"/>
        <v>1</v>
      </c>
      <c r="X7" s="95">
        <f t="shared" si="9"/>
        <v>0</v>
      </c>
      <c r="Y7" s="95">
        <f t="shared" si="9"/>
        <v>3</v>
      </c>
      <c r="Z7" s="95">
        <f t="shared" si="9"/>
        <v>13</v>
      </c>
      <c r="AA7" s="95">
        <f t="shared" si="9"/>
        <v>0</v>
      </c>
      <c r="AB7" s="95">
        <f t="shared" si="9"/>
        <v>0</v>
      </c>
      <c r="AC7" s="95">
        <f t="shared" si="9"/>
        <v>8</v>
      </c>
    </row>
    <row r="8" spans="1:31" ht="13.5" customHeight="1" x14ac:dyDescent="0.15">
      <c r="A8" s="85" t="s">
        <v>12</v>
      </c>
      <c r="B8" s="86" t="s">
        <v>259</v>
      </c>
      <c r="C8" s="85" t="s">
        <v>260</v>
      </c>
      <c r="D8" s="87">
        <f t="shared" si="0"/>
        <v>393052</v>
      </c>
      <c r="E8" s="87">
        <f t="shared" si="1"/>
        <v>16894</v>
      </c>
      <c r="F8" s="106">
        <f t="shared" si="2"/>
        <v>4.2981590222158905</v>
      </c>
      <c r="G8" s="87">
        <v>16894</v>
      </c>
      <c r="H8" s="87">
        <v>0</v>
      </c>
      <c r="I8" s="87">
        <f t="shared" si="3"/>
        <v>376158</v>
      </c>
      <c r="J8" s="88">
        <f t="shared" si="4"/>
        <v>95.701840977784116</v>
      </c>
      <c r="K8" s="87">
        <v>361645</v>
      </c>
      <c r="L8" s="88">
        <f t="shared" si="5"/>
        <v>92.009454219797888</v>
      </c>
      <c r="M8" s="87">
        <v>0</v>
      </c>
      <c r="N8" s="88">
        <f t="shared" si="6"/>
        <v>0</v>
      </c>
      <c r="O8" s="87">
        <v>5688</v>
      </c>
      <c r="P8" s="87">
        <f t="shared" si="7"/>
        <v>8825</v>
      </c>
      <c r="Q8" s="87">
        <v>1007</v>
      </c>
      <c r="R8" s="87">
        <v>7818</v>
      </c>
      <c r="S8" s="87">
        <v>0</v>
      </c>
      <c r="T8" s="88">
        <f t="shared" si="8"/>
        <v>2.2452499923674223</v>
      </c>
      <c r="U8" s="87">
        <v>4139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12</v>
      </c>
      <c r="B9" s="86" t="s">
        <v>263</v>
      </c>
      <c r="C9" s="85" t="s">
        <v>264</v>
      </c>
      <c r="D9" s="87">
        <f t="shared" si="0"/>
        <v>237229</v>
      </c>
      <c r="E9" s="87">
        <f t="shared" si="1"/>
        <v>46887</v>
      </c>
      <c r="F9" s="106">
        <f t="shared" si="2"/>
        <v>19.764447011115841</v>
      </c>
      <c r="G9" s="87">
        <v>46887</v>
      </c>
      <c r="H9" s="87">
        <v>0</v>
      </c>
      <c r="I9" s="87">
        <f t="shared" si="3"/>
        <v>190342</v>
      </c>
      <c r="J9" s="88">
        <f t="shared" si="4"/>
        <v>80.235552988884166</v>
      </c>
      <c r="K9" s="87">
        <v>134563</v>
      </c>
      <c r="L9" s="88">
        <f t="shared" si="5"/>
        <v>56.722828996454901</v>
      </c>
      <c r="M9" s="87">
        <v>0</v>
      </c>
      <c r="N9" s="88">
        <f t="shared" si="6"/>
        <v>0</v>
      </c>
      <c r="O9" s="87">
        <v>89</v>
      </c>
      <c r="P9" s="87">
        <f t="shared" si="7"/>
        <v>55690</v>
      </c>
      <c r="Q9" s="87">
        <v>9998</v>
      </c>
      <c r="R9" s="87">
        <v>45692</v>
      </c>
      <c r="S9" s="87">
        <v>0</v>
      </c>
      <c r="T9" s="88">
        <f t="shared" si="8"/>
        <v>23.475207499926231</v>
      </c>
      <c r="U9" s="87">
        <v>2129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12</v>
      </c>
      <c r="B10" s="86" t="s">
        <v>265</v>
      </c>
      <c r="C10" s="85" t="s">
        <v>266</v>
      </c>
      <c r="D10" s="87">
        <f t="shared" si="0"/>
        <v>42682</v>
      </c>
      <c r="E10" s="87">
        <f t="shared" si="1"/>
        <v>16200</v>
      </c>
      <c r="F10" s="106">
        <f t="shared" si="2"/>
        <v>37.955109882386019</v>
      </c>
      <c r="G10" s="87">
        <v>16200</v>
      </c>
      <c r="H10" s="87">
        <v>0</v>
      </c>
      <c r="I10" s="87">
        <f t="shared" si="3"/>
        <v>26482</v>
      </c>
      <c r="J10" s="88">
        <f t="shared" si="4"/>
        <v>62.044890117613981</v>
      </c>
      <c r="K10" s="87">
        <v>0</v>
      </c>
      <c r="L10" s="88">
        <f t="shared" si="5"/>
        <v>0</v>
      </c>
      <c r="M10" s="87">
        <v>479</v>
      </c>
      <c r="N10" s="88">
        <f t="shared" si="6"/>
        <v>1.1222529403495618</v>
      </c>
      <c r="O10" s="87">
        <v>0</v>
      </c>
      <c r="P10" s="87">
        <f t="shared" si="7"/>
        <v>26003</v>
      </c>
      <c r="Q10" s="87">
        <v>0</v>
      </c>
      <c r="R10" s="87">
        <v>23032</v>
      </c>
      <c r="S10" s="87">
        <v>2971</v>
      </c>
      <c r="T10" s="88">
        <f t="shared" si="8"/>
        <v>60.922637177264413</v>
      </c>
      <c r="U10" s="87">
        <v>563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12</v>
      </c>
      <c r="B11" s="86" t="s">
        <v>267</v>
      </c>
      <c r="C11" s="85" t="s">
        <v>268</v>
      </c>
      <c r="D11" s="87">
        <f t="shared" si="0"/>
        <v>134075</v>
      </c>
      <c r="E11" s="87">
        <f t="shared" si="1"/>
        <v>18977</v>
      </c>
      <c r="F11" s="106">
        <f t="shared" si="2"/>
        <v>14.154018273354465</v>
      </c>
      <c r="G11" s="87">
        <v>18971</v>
      </c>
      <c r="H11" s="87">
        <v>6</v>
      </c>
      <c r="I11" s="87">
        <f t="shared" si="3"/>
        <v>115098</v>
      </c>
      <c r="J11" s="88">
        <f t="shared" si="4"/>
        <v>85.845981726645533</v>
      </c>
      <c r="K11" s="87">
        <v>78561</v>
      </c>
      <c r="L11" s="88">
        <f t="shared" si="5"/>
        <v>58.594816334141342</v>
      </c>
      <c r="M11" s="87">
        <v>0</v>
      </c>
      <c r="N11" s="88">
        <f t="shared" si="6"/>
        <v>0</v>
      </c>
      <c r="O11" s="87">
        <v>13270</v>
      </c>
      <c r="P11" s="87">
        <f t="shared" si="7"/>
        <v>23267</v>
      </c>
      <c r="Q11" s="87">
        <v>1825</v>
      </c>
      <c r="R11" s="87">
        <v>21442</v>
      </c>
      <c r="S11" s="87">
        <v>0</v>
      </c>
      <c r="T11" s="88">
        <f t="shared" si="8"/>
        <v>17.353719932873389</v>
      </c>
      <c r="U11" s="87">
        <v>1248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12</v>
      </c>
      <c r="B12" s="86" t="s">
        <v>269</v>
      </c>
      <c r="C12" s="85" t="s">
        <v>270</v>
      </c>
      <c r="D12" s="87">
        <f t="shared" si="0"/>
        <v>98412</v>
      </c>
      <c r="E12" s="87">
        <f t="shared" si="1"/>
        <v>1548</v>
      </c>
      <c r="F12" s="106">
        <f t="shared" si="2"/>
        <v>1.5729789050115839</v>
      </c>
      <c r="G12" s="87">
        <v>1548</v>
      </c>
      <c r="H12" s="87">
        <v>0</v>
      </c>
      <c r="I12" s="87">
        <f t="shared" si="3"/>
        <v>96864</v>
      </c>
      <c r="J12" s="88">
        <f t="shared" si="4"/>
        <v>98.427021094988419</v>
      </c>
      <c r="K12" s="87">
        <v>87572</v>
      </c>
      <c r="L12" s="88">
        <f t="shared" si="5"/>
        <v>88.985083119944719</v>
      </c>
      <c r="M12" s="87">
        <v>0</v>
      </c>
      <c r="N12" s="88">
        <f t="shared" si="6"/>
        <v>0</v>
      </c>
      <c r="O12" s="87">
        <v>6348</v>
      </c>
      <c r="P12" s="87">
        <f t="shared" si="7"/>
        <v>2944</v>
      </c>
      <c r="Q12" s="87">
        <v>65</v>
      </c>
      <c r="R12" s="87">
        <v>2879</v>
      </c>
      <c r="S12" s="87">
        <v>0</v>
      </c>
      <c r="T12" s="88">
        <f t="shared" si="8"/>
        <v>2.9915051010039426</v>
      </c>
      <c r="U12" s="87">
        <v>532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12</v>
      </c>
      <c r="B13" s="86" t="s">
        <v>271</v>
      </c>
      <c r="C13" s="85" t="s">
        <v>272</v>
      </c>
      <c r="D13" s="87">
        <f t="shared" si="0"/>
        <v>28620</v>
      </c>
      <c r="E13" s="87">
        <f t="shared" si="1"/>
        <v>14532</v>
      </c>
      <c r="F13" s="106">
        <f t="shared" si="2"/>
        <v>50.775681341719078</v>
      </c>
      <c r="G13" s="87">
        <v>14532</v>
      </c>
      <c r="H13" s="87">
        <v>0</v>
      </c>
      <c r="I13" s="87">
        <f t="shared" si="3"/>
        <v>14088</v>
      </c>
      <c r="J13" s="88">
        <f t="shared" si="4"/>
        <v>49.224318658280922</v>
      </c>
      <c r="K13" s="87">
        <v>0</v>
      </c>
      <c r="L13" s="88">
        <f t="shared" si="5"/>
        <v>0</v>
      </c>
      <c r="M13" s="87">
        <v>275</v>
      </c>
      <c r="N13" s="88">
        <f t="shared" si="6"/>
        <v>0.96086652690426277</v>
      </c>
      <c r="O13" s="87">
        <v>141</v>
      </c>
      <c r="P13" s="87">
        <f t="shared" si="7"/>
        <v>13672</v>
      </c>
      <c r="Q13" s="87">
        <v>1384</v>
      </c>
      <c r="R13" s="87">
        <v>12288</v>
      </c>
      <c r="S13" s="87">
        <v>0</v>
      </c>
      <c r="T13" s="88">
        <f t="shared" si="8"/>
        <v>47.770789657582107</v>
      </c>
      <c r="U13" s="87">
        <v>235</v>
      </c>
      <c r="V13" s="85" t="s">
        <v>262</v>
      </c>
      <c r="W13" s="85"/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12</v>
      </c>
      <c r="B14" s="86" t="s">
        <v>273</v>
      </c>
      <c r="C14" s="85" t="s">
        <v>274</v>
      </c>
      <c r="D14" s="87">
        <f t="shared" si="0"/>
        <v>20722</v>
      </c>
      <c r="E14" s="87">
        <f t="shared" si="1"/>
        <v>10105</v>
      </c>
      <c r="F14" s="106">
        <f t="shared" si="2"/>
        <v>48.764598011774922</v>
      </c>
      <c r="G14" s="87">
        <v>10105</v>
      </c>
      <c r="H14" s="87">
        <v>0</v>
      </c>
      <c r="I14" s="87">
        <f t="shared" si="3"/>
        <v>10617</v>
      </c>
      <c r="J14" s="88">
        <f t="shared" si="4"/>
        <v>51.235401988225071</v>
      </c>
      <c r="K14" s="87">
        <v>3895</v>
      </c>
      <c r="L14" s="88">
        <f t="shared" si="5"/>
        <v>18.796448219283853</v>
      </c>
      <c r="M14" s="87">
        <v>0</v>
      </c>
      <c r="N14" s="88">
        <f t="shared" si="6"/>
        <v>0</v>
      </c>
      <c r="O14" s="87">
        <v>966</v>
      </c>
      <c r="P14" s="87">
        <f t="shared" si="7"/>
        <v>5756</v>
      </c>
      <c r="Q14" s="87">
        <v>396</v>
      </c>
      <c r="R14" s="87">
        <v>5360</v>
      </c>
      <c r="S14" s="87">
        <v>0</v>
      </c>
      <c r="T14" s="88">
        <f t="shared" si="8"/>
        <v>27.777241578998169</v>
      </c>
      <c r="U14" s="87">
        <v>310</v>
      </c>
      <c r="V14" s="85" t="s">
        <v>262</v>
      </c>
      <c r="W14" s="85"/>
      <c r="X14" s="85"/>
      <c r="Y14" s="85"/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12</v>
      </c>
      <c r="B15" s="86" t="s">
        <v>275</v>
      </c>
      <c r="C15" s="85" t="s">
        <v>276</v>
      </c>
      <c r="D15" s="87">
        <f t="shared" si="0"/>
        <v>27957</v>
      </c>
      <c r="E15" s="87">
        <f t="shared" si="1"/>
        <v>14417</v>
      </c>
      <c r="F15" s="106">
        <f t="shared" si="2"/>
        <v>51.568480165969163</v>
      </c>
      <c r="G15" s="87">
        <v>14417</v>
      </c>
      <c r="H15" s="87">
        <v>0</v>
      </c>
      <c r="I15" s="87">
        <f t="shared" si="3"/>
        <v>13540</v>
      </c>
      <c r="J15" s="88">
        <f t="shared" si="4"/>
        <v>48.431519834030837</v>
      </c>
      <c r="K15" s="87">
        <v>0</v>
      </c>
      <c r="L15" s="88">
        <f t="shared" si="5"/>
        <v>0</v>
      </c>
      <c r="M15" s="87">
        <v>0</v>
      </c>
      <c r="N15" s="88">
        <f t="shared" si="6"/>
        <v>0</v>
      </c>
      <c r="O15" s="87">
        <v>131</v>
      </c>
      <c r="P15" s="87">
        <f t="shared" si="7"/>
        <v>13409</v>
      </c>
      <c r="Q15" s="87">
        <v>1914</v>
      </c>
      <c r="R15" s="87">
        <v>11495</v>
      </c>
      <c r="S15" s="87">
        <v>0</v>
      </c>
      <c r="T15" s="88">
        <f t="shared" si="8"/>
        <v>47.962943091175738</v>
      </c>
      <c r="U15" s="87">
        <v>298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12</v>
      </c>
      <c r="B16" s="86" t="s">
        <v>277</v>
      </c>
      <c r="C16" s="85" t="s">
        <v>278</v>
      </c>
      <c r="D16" s="87">
        <f t="shared" si="0"/>
        <v>24381</v>
      </c>
      <c r="E16" s="87">
        <f t="shared" si="1"/>
        <v>13279</v>
      </c>
      <c r="F16" s="106">
        <f t="shared" si="2"/>
        <v>54.464542061441293</v>
      </c>
      <c r="G16" s="87">
        <v>13279</v>
      </c>
      <c r="H16" s="87">
        <v>0</v>
      </c>
      <c r="I16" s="87">
        <f t="shared" si="3"/>
        <v>11102</v>
      </c>
      <c r="J16" s="88">
        <f t="shared" si="4"/>
        <v>45.535457938558714</v>
      </c>
      <c r="K16" s="87">
        <v>2176</v>
      </c>
      <c r="L16" s="88">
        <f t="shared" si="5"/>
        <v>8.9249825683934212</v>
      </c>
      <c r="M16" s="87">
        <v>0</v>
      </c>
      <c r="N16" s="88">
        <f t="shared" si="6"/>
        <v>0</v>
      </c>
      <c r="O16" s="87">
        <v>1295</v>
      </c>
      <c r="P16" s="87">
        <f t="shared" si="7"/>
        <v>7631</v>
      </c>
      <c r="Q16" s="87">
        <v>0</v>
      </c>
      <c r="R16" s="87">
        <v>7631</v>
      </c>
      <c r="S16" s="87">
        <v>0</v>
      </c>
      <c r="T16" s="88">
        <f t="shared" si="8"/>
        <v>31.298962306714245</v>
      </c>
      <c r="U16" s="87">
        <v>112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12</v>
      </c>
      <c r="B17" s="86" t="s">
        <v>279</v>
      </c>
      <c r="C17" s="85" t="s">
        <v>280</v>
      </c>
      <c r="D17" s="87">
        <f t="shared" si="0"/>
        <v>34589</v>
      </c>
      <c r="E17" s="87">
        <f t="shared" si="1"/>
        <v>14235</v>
      </c>
      <c r="F17" s="106">
        <f t="shared" si="2"/>
        <v>41.154702362022611</v>
      </c>
      <c r="G17" s="87">
        <v>14235</v>
      </c>
      <c r="H17" s="87">
        <v>0</v>
      </c>
      <c r="I17" s="87">
        <f t="shared" si="3"/>
        <v>20354</v>
      </c>
      <c r="J17" s="88">
        <f t="shared" si="4"/>
        <v>58.845297637977389</v>
      </c>
      <c r="K17" s="87">
        <v>0</v>
      </c>
      <c r="L17" s="88">
        <f t="shared" si="5"/>
        <v>0</v>
      </c>
      <c r="M17" s="87">
        <v>0</v>
      </c>
      <c r="N17" s="88">
        <f t="shared" si="6"/>
        <v>0</v>
      </c>
      <c r="O17" s="87">
        <v>31</v>
      </c>
      <c r="P17" s="87">
        <f t="shared" si="7"/>
        <v>20323</v>
      </c>
      <c r="Q17" s="87">
        <v>3479</v>
      </c>
      <c r="R17" s="87">
        <v>16844</v>
      </c>
      <c r="S17" s="87">
        <v>0</v>
      </c>
      <c r="T17" s="88">
        <f t="shared" si="8"/>
        <v>58.755673769117344</v>
      </c>
      <c r="U17" s="87">
        <v>345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12</v>
      </c>
      <c r="B18" s="86" t="s">
        <v>281</v>
      </c>
      <c r="C18" s="85" t="s">
        <v>282</v>
      </c>
      <c r="D18" s="87">
        <f t="shared" si="0"/>
        <v>25547</v>
      </c>
      <c r="E18" s="87">
        <f t="shared" si="1"/>
        <v>5613</v>
      </c>
      <c r="F18" s="106">
        <f t="shared" si="2"/>
        <v>21.971268642110619</v>
      </c>
      <c r="G18" s="87">
        <v>5613</v>
      </c>
      <c r="H18" s="87">
        <v>0</v>
      </c>
      <c r="I18" s="87">
        <f t="shared" si="3"/>
        <v>19934</v>
      </c>
      <c r="J18" s="88">
        <f t="shared" si="4"/>
        <v>78.028731357889384</v>
      </c>
      <c r="K18" s="87">
        <v>2439</v>
      </c>
      <c r="L18" s="88">
        <f t="shared" si="5"/>
        <v>9.5471092496183498</v>
      </c>
      <c r="M18" s="87">
        <v>3376</v>
      </c>
      <c r="N18" s="88">
        <f t="shared" si="6"/>
        <v>13.214858887540611</v>
      </c>
      <c r="O18" s="87">
        <v>0</v>
      </c>
      <c r="P18" s="87">
        <f t="shared" si="7"/>
        <v>14119</v>
      </c>
      <c r="Q18" s="87">
        <v>222</v>
      </c>
      <c r="R18" s="87">
        <v>13897</v>
      </c>
      <c r="S18" s="87">
        <v>0</v>
      </c>
      <c r="T18" s="88">
        <f t="shared" si="8"/>
        <v>55.266763220730418</v>
      </c>
      <c r="U18" s="87">
        <v>579</v>
      </c>
      <c r="V18" s="85"/>
      <c r="W18" s="85" t="s">
        <v>262</v>
      </c>
      <c r="X18" s="85"/>
      <c r="Y18" s="85"/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12</v>
      </c>
      <c r="B19" s="86" t="s">
        <v>283</v>
      </c>
      <c r="C19" s="85" t="s">
        <v>284</v>
      </c>
      <c r="D19" s="87">
        <f t="shared" si="0"/>
        <v>41324</v>
      </c>
      <c r="E19" s="87">
        <f t="shared" si="1"/>
        <v>15395</v>
      </c>
      <c r="F19" s="106">
        <f t="shared" si="2"/>
        <v>37.254380021295134</v>
      </c>
      <c r="G19" s="87">
        <v>15395</v>
      </c>
      <c r="H19" s="87">
        <v>0</v>
      </c>
      <c r="I19" s="87">
        <f t="shared" si="3"/>
        <v>25929</v>
      </c>
      <c r="J19" s="88">
        <f t="shared" si="4"/>
        <v>62.745619978704866</v>
      </c>
      <c r="K19" s="87">
        <v>9143</v>
      </c>
      <c r="L19" s="88">
        <f t="shared" si="5"/>
        <v>22.125157293582422</v>
      </c>
      <c r="M19" s="87">
        <v>0</v>
      </c>
      <c r="N19" s="88">
        <f t="shared" si="6"/>
        <v>0</v>
      </c>
      <c r="O19" s="87">
        <v>0</v>
      </c>
      <c r="P19" s="87">
        <f t="shared" si="7"/>
        <v>16786</v>
      </c>
      <c r="Q19" s="87">
        <v>744</v>
      </c>
      <c r="R19" s="87">
        <v>16042</v>
      </c>
      <c r="S19" s="87">
        <v>0</v>
      </c>
      <c r="T19" s="88">
        <f t="shared" si="8"/>
        <v>40.620462685122448</v>
      </c>
      <c r="U19" s="87">
        <v>764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12</v>
      </c>
      <c r="B20" s="86" t="s">
        <v>285</v>
      </c>
      <c r="C20" s="85" t="s">
        <v>286</v>
      </c>
      <c r="D20" s="87">
        <f t="shared" si="0"/>
        <v>41814</v>
      </c>
      <c r="E20" s="87">
        <f t="shared" si="1"/>
        <v>18178</v>
      </c>
      <c r="F20" s="106">
        <f t="shared" si="2"/>
        <v>43.473477782560863</v>
      </c>
      <c r="G20" s="87">
        <v>18178</v>
      </c>
      <c r="H20" s="87">
        <v>0</v>
      </c>
      <c r="I20" s="87">
        <f t="shared" si="3"/>
        <v>23636</v>
      </c>
      <c r="J20" s="88">
        <f t="shared" si="4"/>
        <v>56.526522217439137</v>
      </c>
      <c r="K20" s="87">
        <v>4613</v>
      </c>
      <c r="L20" s="88">
        <f t="shared" si="5"/>
        <v>11.032190175539293</v>
      </c>
      <c r="M20" s="87">
        <v>525</v>
      </c>
      <c r="N20" s="88">
        <f t="shared" si="6"/>
        <v>1.2555603386425598</v>
      </c>
      <c r="O20" s="87">
        <v>577</v>
      </c>
      <c r="P20" s="87">
        <f t="shared" si="7"/>
        <v>17921</v>
      </c>
      <c r="Q20" s="87">
        <v>2391</v>
      </c>
      <c r="R20" s="87">
        <v>15530</v>
      </c>
      <c r="S20" s="87">
        <v>0</v>
      </c>
      <c r="T20" s="88">
        <f t="shared" si="8"/>
        <v>42.858851102501553</v>
      </c>
      <c r="U20" s="87">
        <v>376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12</v>
      </c>
      <c r="B21" s="86" t="s">
        <v>287</v>
      </c>
      <c r="C21" s="85" t="s">
        <v>288</v>
      </c>
      <c r="D21" s="87">
        <f t="shared" si="0"/>
        <v>39928</v>
      </c>
      <c r="E21" s="87">
        <f t="shared" si="1"/>
        <v>321</v>
      </c>
      <c r="F21" s="106">
        <f t="shared" si="2"/>
        <v>0.80394710478861942</v>
      </c>
      <c r="G21" s="87">
        <v>310</v>
      </c>
      <c r="H21" s="87">
        <v>11</v>
      </c>
      <c r="I21" s="87">
        <f t="shared" si="3"/>
        <v>39607</v>
      </c>
      <c r="J21" s="88">
        <f t="shared" si="4"/>
        <v>99.19605289521138</v>
      </c>
      <c r="K21" s="87">
        <v>39494</v>
      </c>
      <c r="L21" s="88">
        <f t="shared" si="5"/>
        <v>98.91304347826086</v>
      </c>
      <c r="M21" s="87">
        <v>0</v>
      </c>
      <c r="N21" s="88">
        <f t="shared" si="6"/>
        <v>0</v>
      </c>
      <c r="O21" s="87">
        <v>0</v>
      </c>
      <c r="P21" s="87">
        <f t="shared" si="7"/>
        <v>113</v>
      </c>
      <c r="Q21" s="87">
        <v>0</v>
      </c>
      <c r="R21" s="87">
        <v>113</v>
      </c>
      <c r="S21" s="87">
        <v>0</v>
      </c>
      <c r="T21" s="88">
        <f t="shared" si="8"/>
        <v>0.28300941695051091</v>
      </c>
      <c r="U21" s="87">
        <v>179</v>
      </c>
      <c r="V21" s="85" t="s">
        <v>262</v>
      </c>
      <c r="W21" s="85"/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12</v>
      </c>
      <c r="B22" s="86" t="s">
        <v>289</v>
      </c>
      <c r="C22" s="85" t="s">
        <v>290</v>
      </c>
      <c r="D22" s="87">
        <f t="shared" si="0"/>
        <v>29549</v>
      </c>
      <c r="E22" s="87">
        <f t="shared" si="1"/>
        <v>367</v>
      </c>
      <c r="F22" s="106">
        <f t="shared" si="2"/>
        <v>1.2420048055771769</v>
      </c>
      <c r="G22" s="87">
        <v>367</v>
      </c>
      <c r="H22" s="87">
        <v>0</v>
      </c>
      <c r="I22" s="87">
        <f t="shared" si="3"/>
        <v>29182</v>
      </c>
      <c r="J22" s="88">
        <f t="shared" si="4"/>
        <v>98.757995194422818</v>
      </c>
      <c r="K22" s="87">
        <v>28398</v>
      </c>
      <c r="L22" s="88">
        <f t="shared" si="5"/>
        <v>96.104775119293379</v>
      </c>
      <c r="M22" s="87">
        <v>0</v>
      </c>
      <c r="N22" s="88">
        <f t="shared" si="6"/>
        <v>0</v>
      </c>
      <c r="O22" s="87">
        <v>0</v>
      </c>
      <c r="P22" s="87">
        <f t="shared" si="7"/>
        <v>784</v>
      </c>
      <c r="Q22" s="87">
        <v>174</v>
      </c>
      <c r="R22" s="87">
        <v>546</v>
      </c>
      <c r="S22" s="87">
        <v>64</v>
      </c>
      <c r="T22" s="88">
        <f t="shared" si="8"/>
        <v>2.6532200751294459</v>
      </c>
      <c r="U22" s="87">
        <v>341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12</v>
      </c>
      <c r="B23" s="86" t="s">
        <v>291</v>
      </c>
      <c r="C23" s="85" t="s">
        <v>292</v>
      </c>
      <c r="D23" s="87">
        <f t="shared" si="0"/>
        <v>7478</v>
      </c>
      <c r="E23" s="87">
        <f t="shared" si="1"/>
        <v>1912</v>
      </c>
      <c r="F23" s="106">
        <f t="shared" si="2"/>
        <v>25.568333779085318</v>
      </c>
      <c r="G23" s="87">
        <v>1912</v>
      </c>
      <c r="H23" s="87">
        <v>0</v>
      </c>
      <c r="I23" s="87">
        <f t="shared" si="3"/>
        <v>5566</v>
      </c>
      <c r="J23" s="88">
        <f t="shared" si="4"/>
        <v>74.431666220914678</v>
      </c>
      <c r="K23" s="87">
        <v>2929</v>
      </c>
      <c r="L23" s="88">
        <f t="shared" si="5"/>
        <v>39.168226798609254</v>
      </c>
      <c r="M23" s="87">
        <v>0</v>
      </c>
      <c r="N23" s="88">
        <f t="shared" si="6"/>
        <v>0</v>
      </c>
      <c r="O23" s="87">
        <v>0</v>
      </c>
      <c r="P23" s="87">
        <f t="shared" si="7"/>
        <v>2637</v>
      </c>
      <c r="Q23" s="87">
        <v>28</v>
      </c>
      <c r="R23" s="87">
        <v>2609</v>
      </c>
      <c r="S23" s="87">
        <v>0</v>
      </c>
      <c r="T23" s="88">
        <f t="shared" si="8"/>
        <v>35.263439422305431</v>
      </c>
      <c r="U23" s="87">
        <v>72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12</v>
      </c>
      <c r="B24" s="86" t="s">
        <v>293</v>
      </c>
      <c r="C24" s="85" t="s">
        <v>294</v>
      </c>
      <c r="D24" s="87">
        <f t="shared" si="0"/>
        <v>13248</v>
      </c>
      <c r="E24" s="87">
        <f t="shared" si="1"/>
        <v>2316</v>
      </c>
      <c r="F24" s="106">
        <f t="shared" si="2"/>
        <v>17.481884057971016</v>
      </c>
      <c r="G24" s="87">
        <v>2316</v>
      </c>
      <c r="H24" s="87">
        <v>0</v>
      </c>
      <c r="I24" s="87">
        <f t="shared" si="3"/>
        <v>10932</v>
      </c>
      <c r="J24" s="88">
        <f t="shared" si="4"/>
        <v>82.518115942028984</v>
      </c>
      <c r="K24" s="87">
        <v>7746</v>
      </c>
      <c r="L24" s="88">
        <f t="shared" si="5"/>
        <v>58.469202898550719</v>
      </c>
      <c r="M24" s="87">
        <v>0</v>
      </c>
      <c r="N24" s="88">
        <f t="shared" si="6"/>
        <v>0</v>
      </c>
      <c r="O24" s="87">
        <v>0</v>
      </c>
      <c r="P24" s="87">
        <f t="shared" si="7"/>
        <v>3186</v>
      </c>
      <c r="Q24" s="87">
        <v>151</v>
      </c>
      <c r="R24" s="87">
        <v>3035</v>
      </c>
      <c r="S24" s="87">
        <v>0</v>
      </c>
      <c r="T24" s="88">
        <f t="shared" si="8"/>
        <v>24.048913043478262</v>
      </c>
      <c r="U24" s="87">
        <v>101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12</v>
      </c>
      <c r="B25" s="86" t="s">
        <v>295</v>
      </c>
      <c r="C25" s="85" t="s">
        <v>296</v>
      </c>
      <c r="D25" s="87">
        <f t="shared" si="0"/>
        <v>14162</v>
      </c>
      <c r="E25" s="87">
        <f t="shared" si="1"/>
        <v>3377</v>
      </c>
      <c r="F25" s="106">
        <f t="shared" si="2"/>
        <v>23.845502047733373</v>
      </c>
      <c r="G25" s="87">
        <v>3377</v>
      </c>
      <c r="H25" s="87">
        <v>0</v>
      </c>
      <c r="I25" s="87">
        <f t="shared" si="3"/>
        <v>10785</v>
      </c>
      <c r="J25" s="88">
        <f t="shared" si="4"/>
        <v>76.154497952266638</v>
      </c>
      <c r="K25" s="87">
        <v>6069</v>
      </c>
      <c r="L25" s="88">
        <f t="shared" si="5"/>
        <v>42.854116650190647</v>
      </c>
      <c r="M25" s="87">
        <v>0</v>
      </c>
      <c r="N25" s="88">
        <f t="shared" si="6"/>
        <v>0</v>
      </c>
      <c r="O25" s="87">
        <v>0</v>
      </c>
      <c r="P25" s="87">
        <f t="shared" si="7"/>
        <v>4716</v>
      </c>
      <c r="Q25" s="87">
        <v>204</v>
      </c>
      <c r="R25" s="87">
        <v>4512</v>
      </c>
      <c r="S25" s="87">
        <v>0</v>
      </c>
      <c r="T25" s="88">
        <f t="shared" si="8"/>
        <v>33.300381302075976</v>
      </c>
      <c r="U25" s="87">
        <v>56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12</v>
      </c>
      <c r="B26" s="86" t="s">
        <v>297</v>
      </c>
      <c r="C26" s="85" t="s">
        <v>298</v>
      </c>
      <c r="D26" s="87">
        <f t="shared" si="0"/>
        <v>2201</v>
      </c>
      <c r="E26" s="87">
        <f t="shared" si="1"/>
        <v>413</v>
      </c>
      <c r="F26" s="106">
        <f t="shared" si="2"/>
        <v>18.764198091776464</v>
      </c>
      <c r="G26" s="87">
        <v>412</v>
      </c>
      <c r="H26" s="87">
        <v>1</v>
      </c>
      <c r="I26" s="87">
        <f t="shared" si="3"/>
        <v>1788</v>
      </c>
      <c r="J26" s="88">
        <f t="shared" si="4"/>
        <v>81.235801908223536</v>
      </c>
      <c r="K26" s="87">
        <v>1003</v>
      </c>
      <c r="L26" s="88">
        <f t="shared" si="5"/>
        <v>45.57019536574284</v>
      </c>
      <c r="M26" s="87">
        <v>0</v>
      </c>
      <c r="N26" s="88">
        <f t="shared" si="6"/>
        <v>0</v>
      </c>
      <c r="O26" s="87">
        <v>742</v>
      </c>
      <c r="P26" s="87">
        <f t="shared" si="7"/>
        <v>43</v>
      </c>
      <c r="Q26" s="87">
        <v>0</v>
      </c>
      <c r="R26" s="87">
        <v>43</v>
      </c>
      <c r="S26" s="87">
        <v>0</v>
      </c>
      <c r="T26" s="88">
        <f t="shared" si="8"/>
        <v>1.9536574284416175</v>
      </c>
      <c r="U26" s="87">
        <v>10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12</v>
      </c>
      <c r="B27" s="86" t="s">
        <v>299</v>
      </c>
      <c r="C27" s="85" t="s">
        <v>300</v>
      </c>
      <c r="D27" s="87">
        <f t="shared" si="0"/>
        <v>14025</v>
      </c>
      <c r="E27" s="87">
        <f t="shared" si="1"/>
        <v>1299</v>
      </c>
      <c r="F27" s="106">
        <f t="shared" si="2"/>
        <v>9.262032085561497</v>
      </c>
      <c r="G27" s="87">
        <v>1299</v>
      </c>
      <c r="H27" s="87">
        <v>0</v>
      </c>
      <c r="I27" s="87">
        <f t="shared" si="3"/>
        <v>12726</v>
      </c>
      <c r="J27" s="88">
        <f t="shared" si="4"/>
        <v>90.737967914438499</v>
      </c>
      <c r="K27" s="87">
        <v>11530</v>
      </c>
      <c r="L27" s="88">
        <f t="shared" si="5"/>
        <v>82.210338680926924</v>
      </c>
      <c r="M27" s="87">
        <v>0</v>
      </c>
      <c r="N27" s="88">
        <f t="shared" si="6"/>
        <v>0</v>
      </c>
      <c r="O27" s="87">
        <v>0</v>
      </c>
      <c r="P27" s="87">
        <f t="shared" si="7"/>
        <v>1196</v>
      </c>
      <c r="Q27" s="87">
        <v>338</v>
      </c>
      <c r="R27" s="87">
        <v>858</v>
      </c>
      <c r="S27" s="87">
        <v>0</v>
      </c>
      <c r="T27" s="88">
        <f t="shared" si="8"/>
        <v>8.5276292335115862</v>
      </c>
      <c r="U27" s="87">
        <v>77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12</v>
      </c>
      <c r="B28" s="86" t="s">
        <v>301</v>
      </c>
      <c r="C28" s="85" t="s">
        <v>302</v>
      </c>
      <c r="D28" s="87">
        <f t="shared" si="0"/>
        <v>17220</v>
      </c>
      <c r="E28" s="87">
        <f t="shared" si="1"/>
        <v>10363</v>
      </c>
      <c r="F28" s="106">
        <f t="shared" si="2"/>
        <v>60.180023228803712</v>
      </c>
      <c r="G28" s="87">
        <v>10077</v>
      </c>
      <c r="H28" s="87">
        <v>286</v>
      </c>
      <c r="I28" s="87">
        <f t="shared" si="3"/>
        <v>6857</v>
      </c>
      <c r="J28" s="88">
        <f t="shared" si="4"/>
        <v>39.819976771196288</v>
      </c>
      <c r="K28" s="87">
        <v>0</v>
      </c>
      <c r="L28" s="88">
        <f t="shared" si="5"/>
        <v>0</v>
      </c>
      <c r="M28" s="87">
        <v>230</v>
      </c>
      <c r="N28" s="88">
        <f t="shared" si="6"/>
        <v>1.3356562137049941</v>
      </c>
      <c r="O28" s="87">
        <v>0</v>
      </c>
      <c r="P28" s="87">
        <f t="shared" si="7"/>
        <v>6627</v>
      </c>
      <c r="Q28" s="87">
        <v>117</v>
      </c>
      <c r="R28" s="87">
        <v>6510</v>
      </c>
      <c r="S28" s="87">
        <v>0</v>
      </c>
      <c r="T28" s="88">
        <f t="shared" si="8"/>
        <v>38.484320557491294</v>
      </c>
      <c r="U28" s="87">
        <v>110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8">
    <sortCondition ref="A8:A28"/>
    <sortCondition ref="B8:B28"/>
    <sortCondition ref="C8:C28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長崎県</v>
      </c>
      <c r="B7" s="90" t="str">
        <f>水洗化人口等!B7</f>
        <v>42000</v>
      </c>
      <c r="C7" s="89" t="s">
        <v>198</v>
      </c>
      <c r="D7" s="91">
        <f t="shared" ref="D7:D28" si="0">SUM(E7,+H7,+K7)</f>
        <v>560292</v>
      </c>
      <c r="E7" s="91">
        <f t="shared" ref="E7:E28" si="1">SUM(F7:G7)</f>
        <v>48554</v>
      </c>
      <c r="F7" s="91">
        <f>SUM(F$8:F$207)</f>
        <v>33887</v>
      </c>
      <c r="G7" s="91">
        <f>SUM(G$8:G$207)</f>
        <v>14667</v>
      </c>
      <c r="H7" s="91">
        <f t="shared" ref="H7:H28" si="2">SUM(I7:J7)</f>
        <v>6965</v>
      </c>
      <c r="I7" s="91">
        <f>SUM(I$8:I$207)</f>
        <v>4771</v>
      </c>
      <c r="J7" s="91">
        <f>SUM(J$8:J$207)</f>
        <v>2194</v>
      </c>
      <c r="K7" s="91">
        <f t="shared" ref="K7:K28" si="3">SUM(L7:M7)</f>
        <v>504773</v>
      </c>
      <c r="L7" s="91">
        <f>SUM(L$8:L$207)</f>
        <v>291325</v>
      </c>
      <c r="M7" s="91">
        <f>SUM(M$8:M$207)</f>
        <v>213448</v>
      </c>
      <c r="N7" s="91">
        <f t="shared" ref="N7:N28" si="4">SUM(O7,+V7,+AC7)</f>
        <v>560651</v>
      </c>
      <c r="O7" s="91">
        <f t="shared" ref="O7:O28" si="5">SUM(P7:U7)</f>
        <v>329983</v>
      </c>
      <c r="P7" s="91">
        <f t="shared" ref="P7:U7" si="6">SUM(P$8:P$207)</f>
        <v>321348</v>
      </c>
      <c r="Q7" s="91">
        <f t="shared" si="6"/>
        <v>0</v>
      </c>
      <c r="R7" s="91">
        <f t="shared" si="6"/>
        <v>0</v>
      </c>
      <c r="S7" s="91">
        <f t="shared" si="6"/>
        <v>8635</v>
      </c>
      <c r="T7" s="91">
        <f t="shared" si="6"/>
        <v>0</v>
      </c>
      <c r="U7" s="91">
        <f t="shared" si="6"/>
        <v>0</v>
      </c>
      <c r="V7" s="91">
        <f t="shared" ref="V7:V28" si="7">SUM(W7:AB7)</f>
        <v>230309</v>
      </c>
      <c r="W7" s="91">
        <f t="shared" ref="W7:AB7" si="8">SUM(W$8:W$207)</f>
        <v>219108</v>
      </c>
      <c r="X7" s="91">
        <f t="shared" si="8"/>
        <v>0</v>
      </c>
      <c r="Y7" s="91">
        <f t="shared" si="8"/>
        <v>0</v>
      </c>
      <c r="Z7" s="91">
        <f t="shared" si="8"/>
        <v>11201</v>
      </c>
      <c r="AA7" s="91">
        <f t="shared" si="8"/>
        <v>0</v>
      </c>
      <c r="AB7" s="91">
        <f t="shared" si="8"/>
        <v>0</v>
      </c>
      <c r="AC7" s="91">
        <f t="shared" ref="AC7:AC28" si="9">SUM(AD7:AE7)</f>
        <v>359</v>
      </c>
      <c r="AD7" s="91">
        <f>SUM(AD$8:AD$207)</f>
        <v>359</v>
      </c>
      <c r="AE7" s="91">
        <f>SUM(AE$8:AE$207)</f>
        <v>0</v>
      </c>
      <c r="AF7" s="91">
        <f t="shared" ref="AF7:AF28" si="10">SUM(AG7:AI7)</f>
        <v>2218</v>
      </c>
      <c r="AG7" s="91">
        <f>SUM(AG$8:AG$207)</f>
        <v>2218</v>
      </c>
      <c r="AH7" s="91">
        <f>SUM(AH$8:AH$207)</f>
        <v>0</v>
      </c>
      <c r="AI7" s="91">
        <f>SUM(AI$8:AI$207)</f>
        <v>0</v>
      </c>
      <c r="AJ7" s="91">
        <f t="shared" ref="AJ7:AJ28" si="11">SUM(AK7:AS7)</f>
        <v>4209</v>
      </c>
      <c r="AK7" s="91">
        <f t="shared" ref="AK7:AS7" si="12">SUM(AK$8:AK$207)</f>
        <v>0</v>
      </c>
      <c r="AL7" s="91">
        <f t="shared" si="12"/>
        <v>1991</v>
      </c>
      <c r="AM7" s="91">
        <f t="shared" si="12"/>
        <v>1462</v>
      </c>
      <c r="AN7" s="91">
        <f t="shared" si="12"/>
        <v>0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20</v>
      </c>
      <c r="AS7" s="91">
        <f t="shared" si="12"/>
        <v>736</v>
      </c>
      <c r="AT7" s="91">
        <f t="shared" ref="AT7:AT28" si="13">SUM(AU7:AY7)</f>
        <v>10</v>
      </c>
      <c r="AU7" s="91">
        <f>SUM(AU$8:AU$207)</f>
        <v>0</v>
      </c>
      <c r="AV7" s="91">
        <f>SUM(AV$8:AV$207)</f>
        <v>0</v>
      </c>
      <c r="AW7" s="91">
        <f>SUM(AW$8:AW$207)</f>
        <v>10</v>
      </c>
      <c r="AX7" s="91">
        <f>SUM(AX$8:AX$207)</f>
        <v>0</v>
      </c>
      <c r="AY7" s="91">
        <f>SUM(AY$8:AY$207)</f>
        <v>0</v>
      </c>
      <c r="AZ7" s="91">
        <f t="shared" ref="AZ7:AZ28" si="14">SUM(BA7:BC7)</f>
        <v>4125</v>
      </c>
      <c r="BA7" s="91">
        <f>SUM(BA$8:BA$207)</f>
        <v>4125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12</v>
      </c>
      <c r="B8" s="96" t="s">
        <v>259</v>
      </c>
      <c r="C8" s="85" t="s">
        <v>260</v>
      </c>
      <c r="D8" s="87">
        <f t="shared" si="0"/>
        <v>22825</v>
      </c>
      <c r="E8" s="87">
        <f t="shared" si="1"/>
        <v>0</v>
      </c>
      <c r="F8" s="87">
        <v>0</v>
      </c>
      <c r="G8" s="87">
        <v>0</v>
      </c>
      <c r="H8" s="87">
        <f t="shared" si="2"/>
        <v>701</v>
      </c>
      <c r="I8" s="87">
        <v>701</v>
      </c>
      <c r="J8" s="87">
        <v>0</v>
      </c>
      <c r="K8" s="87">
        <f t="shared" si="3"/>
        <v>22124</v>
      </c>
      <c r="L8" s="87">
        <v>12366</v>
      </c>
      <c r="M8" s="87">
        <v>9758</v>
      </c>
      <c r="N8" s="87">
        <f t="shared" si="4"/>
        <v>22825</v>
      </c>
      <c r="O8" s="87">
        <f t="shared" si="5"/>
        <v>13067</v>
      </c>
      <c r="P8" s="87">
        <v>13067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9758</v>
      </c>
      <c r="W8" s="87">
        <v>9758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765</v>
      </c>
      <c r="AG8" s="87">
        <v>765</v>
      </c>
      <c r="AH8" s="87">
        <v>0</v>
      </c>
      <c r="AI8" s="87">
        <v>0</v>
      </c>
      <c r="AJ8" s="87">
        <f t="shared" si="11"/>
        <v>765</v>
      </c>
      <c r="AK8" s="87">
        <v>0</v>
      </c>
      <c r="AL8" s="87">
        <v>0</v>
      </c>
      <c r="AM8" s="87">
        <v>765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12</v>
      </c>
      <c r="B9" s="96" t="s">
        <v>263</v>
      </c>
      <c r="C9" s="85" t="s">
        <v>264</v>
      </c>
      <c r="D9" s="87">
        <f t="shared" si="0"/>
        <v>112373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112373</v>
      </c>
      <c r="L9" s="87">
        <v>70614</v>
      </c>
      <c r="M9" s="87">
        <v>41759</v>
      </c>
      <c r="N9" s="87">
        <f t="shared" si="4"/>
        <v>112373</v>
      </c>
      <c r="O9" s="87">
        <f t="shared" si="5"/>
        <v>70614</v>
      </c>
      <c r="P9" s="87">
        <v>70614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41759</v>
      </c>
      <c r="W9" s="87">
        <v>41759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303</v>
      </c>
      <c r="AG9" s="87">
        <v>303</v>
      </c>
      <c r="AH9" s="87">
        <v>0</v>
      </c>
      <c r="AI9" s="87">
        <v>0</v>
      </c>
      <c r="AJ9" s="87">
        <f t="shared" si="11"/>
        <v>303</v>
      </c>
      <c r="AK9" s="87">
        <v>0</v>
      </c>
      <c r="AL9" s="87">
        <v>0</v>
      </c>
      <c r="AM9" s="87">
        <v>65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238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1327</v>
      </c>
      <c r="BA9" s="87">
        <v>1327</v>
      </c>
      <c r="BB9" s="87">
        <v>0</v>
      </c>
      <c r="BC9" s="87">
        <v>0</v>
      </c>
    </row>
    <row r="10" spans="1:55" ht="13.5" customHeight="1" x14ac:dyDescent="0.15">
      <c r="A10" s="98" t="s">
        <v>12</v>
      </c>
      <c r="B10" s="96" t="s">
        <v>265</v>
      </c>
      <c r="C10" s="85" t="s">
        <v>266</v>
      </c>
      <c r="D10" s="87">
        <f t="shared" si="0"/>
        <v>51037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51037</v>
      </c>
      <c r="L10" s="87">
        <v>29777</v>
      </c>
      <c r="M10" s="87">
        <v>21260</v>
      </c>
      <c r="N10" s="87">
        <f t="shared" si="4"/>
        <v>51037</v>
      </c>
      <c r="O10" s="87">
        <f t="shared" si="5"/>
        <v>29777</v>
      </c>
      <c r="P10" s="87">
        <v>29777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21260</v>
      </c>
      <c r="W10" s="87">
        <v>21260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106</v>
      </c>
      <c r="AG10" s="87">
        <v>106</v>
      </c>
      <c r="AH10" s="87">
        <v>0</v>
      </c>
      <c r="AI10" s="87">
        <v>0</v>
      </c>
      <c r="AJ10" s="87">
        <f t="shared" si="11"/>
        <v>106</v>
      </c>
      <c r="AK10" s="87">
        <v>0</v>
      </c>
      <c r="AL10" s="87">
        <v>0</v>
      </c>
      <c r="AM10" s="87">
        <v>19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87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209</v>
      </c>
      <c r="BA10" s="87">
        <v>209</v>
      </c>
      <c r="BB10" s="87">
        <v>0</v>
      </c>
      <c r="BC10" s="87">
        <v>0</v>
      </c>
    </row>
    <row r="11" spans="1:55" ht="13.5" customHeight="1" x14ac:dyDescent="0.15">
      <c r="A11" s="98" t="s">
        <v>12</v>
      </c>
      <c r="B11" s="96" t="s">
        <v>267</v>
      </c>
      <c r="C11" s="85" t="s">
        <v>268</v>
      </c>
      <c r="D11" s="87">
        <f t="shared" si="0"/>
        <v>46044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46044</v>
      </c>
      <c r="L11" s="87">
        <v>18007</v>
      </c>
      <c r="M11" s="87">
        <v>28037</v>
      </c>
      <c r="N11" s="87">
        <f t="shared" si="4"/>
        <v>46049</v>
      </c>
      <c r="O11" s="87">
        <f t="shared" si="5"/>
        <v>18007</v>
      </c>
      <c r="P11" s="87">
        <v>13846</v>
      </c>
      <c r="Q11" s="87">
        <v>0</v>
      </c>
      <c r="R11" s="87">
        <v>0</v>
      </c>
      <c r="S11" s="87">
        <v>4161</v>
      </c>
      <c r="T11" s="87">
        <v>0</v>
      </c>
      <c r="U11" s="87">
        <v>0</v>
      </c>
      <c r="V11" s="87">
        <f t="shared" si="7"/>
        <v>28037</v>
      </c>
      <c r="W11" s="87">
        <v>21558</v>
      </c>
      <c r="X11" s="87">
        <v>0</v>
      </c>
      <c r="Y11" s="87">
        <v>0</v>
      </c>
      <c r="Z11" s="87">
        <v>6479</v>
      </c>
      <c r="AA11" s="87">
        <v>0</v>
      </c>
      <c r="AB11" s="87">
        <v>0</v>
      </c>
      <c r="AC11" s="87">
        <f t="shared" si="9"/>
        <v>5</v>
      </c>
      <c r="AD11" s="87">
        <v>5</v>
      </c>
      <c r="AE11" s="87">
        <v>0</v>
      </c>
      <c r="AF11" s="87">
        <f t="shared" si="10"/>
        <v>136</v>
      </c>
      <c r="AG11" s="87">
        <v>136</v>
      </c>
      <c r="AH11" s="87">
        <v>0</v>
      </c>
      <c r="AI11" s="87">
        <v>0</v>
      </c>
      <c r="AJ11" s="87">
        <f t="shared" si="11"/>
        <v>312</v>
      </c>
      <c r="AK11" s="87">
        <v>0</v>
      </c>
      <c r="AL11" s="87">
        <v>176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136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176</v>
      </c>
      <c r="BA11" s="87">
        <v>176</v>
      </c>
      <c r="BB11" s="87">
        <v>0</v>
      </c>
      <c r="BC11" s="87">
        <v>0</v>
      </c>
    </row>
    <row r="12" spans="1:55" ht="13.5" customHeight="1" x14ac:dyDescent="0.15">
      <c r="A12" s="98" t="s">
        <v>12</v>
      </c>
      <c r="B12" s="96" t="s">
        <v>269</v>
      </c>
      <c r="C12" s="85" t="s">
        <v>270</v>
      </c>
      <c r="D12" s="87">
        <f t="shared" si="0"/>
        <v>6062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6062</v>
      </c>
      <c r="L12" s="87">
        <v>2700</v>
      </c>
      <c r="M12" s="87">
        <v>3362</v>
      </c>
      <c r="N12" s="87">
        <f t="shared" si="4"/>
        <v>6062</v>
      </c>
      <c r="O12" s="87">
        <f t="shared" si="5"/>
        <v>2700</v>
      </c>
      <c r="P12" s="87">
        <v>0</v>
      </c>
      <c r="Q12" s="87">
        <v>0</v>
      </c>
      <c r="R12" s="87">
        <v>0</v>
      </c>
      <c r="S12" s="87">
        <v>2700</v>
      </c>
      <c r="T12" s="87">
        <v>0</v>
      </c>
      <c r="U12" s="87">
        <v>0</v>
      </c>
      <c r="V12" s="87">
        <f t="shared" si="7"/>
        <v>3362</v>
      </c>
      <c r="W12" s="87">
        <v>0</v>
      </c>
      <c r="X12" s="87">
        <v>0</v>
      </c>
      <c r="Y12" s="87">
        <v>0</v>
      </c>
      <c r="Z12" s="87">
        <v>3362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0</v>
      </c>
      <c r="AG12" s="87">
        <v>0</v>
      </c>
      <c r="AH12" s="87">
        <v>0</v>
      </c>
      <c r="AI12" s="87">
        <v>0</v>
      </c>
      <c r="AJ12" s="87">
        <f t="shared" si="11"/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12</v>
      </c>
      <c r="B13" s="96" t="s">
        <v>271</v>
      </c>
      <c r="C13" s="85" t="s">
        <v>272</v>
      </c>
      <c r="D13" s="87">
        <f t="shared" si="0"/>
        <v>34801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34801</v>
      </c>
      <c r="L13" s="87">
        <v>20862</v>
      </c>
      <c r="M13" s="87">
        <v>13939</v>
      </c>
      <c r="N13" s="87">
        <f t="shared" si="4"/>
        <v>34801</v>
      </c>
      <c r="O13" s="87">
        <f t="shared" si="5"/>
        <v>20862</v>
      </c>
      <c r="P13" s="87">
        <v>20862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13939</v>
      </c>
      <c r="W13" s="87">
        <v>13939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147</v>
      </c>
      <c r="AG13" s="87">
        <v>147</v>
      </c>
      <c r="AH13" s="87">
        <v>0</v>
      </c>
      <c r="AI13" s="87">
        <v>0</v>
      </c>
      <c r="AJ13" s="87">
        <f t="shared" si="11"/>
        <v>546</v>
      </c>
      <c r="AK13" s="87">
        <v>0</v>
      </c>
      <c r="AL13" s="87">
        <v>399</v>
      </c>
      <c r="AM13" s="87">
        <v>147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6</v>
      </c>
      <c r="AU13" s="87">
        <v>0</v>
      </c>
      <c r="AV13" s="87">
        <v>0</v>
      </c>
      <c r="AW13" s="87">
        <v>6</v>
      </c>
      <c r="AX13" s="87">
        <v>0</v>
      </c>
      <c r="AY13" s="87">
        <v>0</v>
      </c>
      <c r="AZ13" s="87">
        <f t="shared" si="14"/>
        <v>221</v>
      </c>
      <c r="BA13" s="87">
        <v>221</v>
      </c>
      <c r="BB13" s="87">
        <v>0</v>
      </c>
      <c r="BC13" s="87">
        <v>0</v>
      </c>
    </row>
    <row r="14" spans="1:55" ht="13.5" customHeight="1" x14ac:dyDescent="0.15">
      <c r="A14" s="98" t="s">
        <v>12</v>
      </c>
      <c r="B14" s="96" t="s">
        <v>273</v>
      </c>
      <c r="C14" s="85" t="s">
        <v>274</v>
      </c>
      <c r="D14" s="87">
        <f t="shared" si="0"/>
        <v>23061</v>
      </c>
      <c r="E14" s="87">
        <f t="shared" si="1"/>
        <v>0</v>
      </c>
      <c r="F14" s="87">
        <v>0</v>
      </c>
      <c r="G14" s="87">
        <v>0</v>
      </c>
      <c r="H14" s="87">
        <f t="shared" si="2"/>
        <v>5356</v>
      </c>
      <c r="I14" s="87">
        <v>3162</v>
      </c>
      <c r="J14" s="87">
        <v>2194</v>
      </c>
      <c r="K14" s="87">
        <f t="shared" si="3"/>
        <v>17705</v>
      </c>
      <c r="L14" s="87">
        <v>12904</v>
      </c>
      <c r="M14" s="87">
        <v>4801</v>
      </c>
      <c r="N14" s="87">
        <f t="shared" si="4"/>
        <v>23061</v>
      </c>
      <c r="O14" s="87">
        <f t="shared" si="5"/>
        <v>16066</v>
      </c>
      <c r="P14" s="87">
        <v>16066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6995</v>
      </c>
      <c r="W14" s="87">
        <v>6995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98</v>
      </c>
      <c r="AG14" s="87">
        <v>98</v>
      </c>
      <c r="AH14" s="87">
        <v>0</v>
      </c>
      <c r="AI14" s="87">
        <v>0</v>
      </c>
      <c r="AJ14" s="87">
        <f t="shared" si="11"/>
        <v>293</v>
      </c>
      <c r="AK14" s="87">
        <v>0</v>
      </c>
      <c r="AL14" s="87">
        <v>195</v>
      </c>
      <c r="AM14" s="87">
        <v>98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4</v>
      </c>
      <c r="AU14" s="87">
        <v>0</v>
      </c>
      <c r="AV14" s="87">
        <v>0</v>
      </c>
      <c r="AW14" s="87">
        <v>4</v>
      </c>
      <c r="AX14" s="87">
        <v>0</v>
      </c>
      <c r="AY14" s="87">
        <v>0</v>
      </c>
      <c r="AZ14" s="87">
        <f t="shared" si="14"/>
        <v>146</v>
      </c>
      <c r="BA14" s="87">
        <v>146</v>
      </c>
      <c r="BB14" s="87">
        <v>0</v>
      </c>
      <c r="BC14" s="87">
        <v>0</v>
      </c>
    </row>
    <row r="15" spans="1:55" ht="13.5" customHeight="1" x14ac:dyDescent="0.15">
      <c r="A15" s="98" t="s">
        <v>12</v>
      </c>
      <c r="B15" s="96" t="s">
        <v>275</v>
      </c>
      <c r="C15" s="85" t="s">
        <v>276</v>
      </c>
      <c r="D15" s="87">
        <f t="shared" si="0"/>
        <v>45027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45027</v>
      </c>
      <c r="L15" s="87">
        <v>33330</v>
      </c>
      <c r="M15" s="87">
        <v>11697</v>
      </c>
      <c r="N15" s="87">
        <f t="shared" si="4"/>
        <v>45027</v>
      </c>
      <c r="O15" s="87">
        <f t="shared" si="5"/>
        <v>33330</v>
      </c>
      <c r="P15" s="87">
        <v>33330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11697</v>
      </c>
      <c r="W15" s="87">
        <v>11697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51</v>
      </c>
      <c r="AG15" s="87">
        <v>51</v>
      </c>
      <c r="AH15" s="87">
        <v>0</v>
      </c>
      <c r="AI15" s="87">
        <v>0</v>
      </c>
      <c r="AJ15" s="87">
        <f t="shared" si="11"/>
        <v>183</v>
      </c>
      <c r="AK15" s="87">
        <v>0</v>
      </c>
      <c r="AL15" s="87">
        <v>132</v>
      </c>
      <c r="AM15" s="87">
        <v>47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4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132</v>
      </c>
      <c r="BA15" s="87">
        <v>132</v>
      </c>
      <c r="BB15" s="87">
        <v>0</v>
      </c>
      <c r="BC15" s="87">
        <v>0</v>
      </c>
    </row>
    <row r="16" spans="1:55" ht="13.5" customHeight="1" x14ac:dyDescent="0.15">
      <c r="A16" s="98" t="s">
        <v>12</v>
      </c>
      <c r="B16" s="96" t="s">
        <v>277</v>
      </c>
      <c r="C16" s="85" t="s">
        <v>278</v>
      </c>
      <c r="D16" s="87">
        <f t="shared" si="0"/>
        <v>26105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26105</v>
      </c>
      <c r="L16" s="87">
        <v>18417</v>
      </c>
      <c r="M16" s="87">
        <v>7688</v>
      </c>
      <c r="N16" s="87">
        <f t="shared" si="4"/>
        <v>26105</v>
      </c>
      <c r="O16" s="87">
        <f t="shared" si="5"/>
        <v>18417</v>
      </c>
      <c r="P16" s="87">
        <v>18417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7688</v>
      </c>
      <c r="W16" s="87">
        <v>7688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57</v>
      </c>
      <c r="AG16" s="87">
        <v>57</v>
      </c>
      <c r="AH16" s="87">
        <v>0</v>
      </c>
      <c r="AI16" s="87">
        <v>0</v>
      </c>
      <c r="AJ16" s="87">
        <f t="shared" si="11"/>
        <v>57</v>
      </c>
      <c r="AK16" s="87">
        <v>0</v>
      </c>
      <c r="AL16" s="87">
        <v>0</v>
      </c>
      <c r="AM16" s="87">
        <v>14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43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112</v>
      </c>
      <c r="BA16" s="87">
        <v>112</v>
      </c>
      <c r="BB16" s="87">
        <v>0</v>
      </c>
      <c r="BC16" s="87">
        <v>0</v>
      </c>
    </row>
    <row r="17" spans="1:55" ht="13.5" customHeight="1" x14ac:dyDescent="0.15">
      <c r="A17" s="98" t="s">
        <v>12</v>
      </c>
      <c r="B17" s="96" t="s">
        <v>279</v>
      </c>
      <c r="C17" s="85" t="s">
        <v>280</v>
      </c>
      <c r="D17" s="87">
        <f t="shared" si="0"/>
        <v>41270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41270</v>
      </c>
      <c r="L17" s="87">
        <v>15821</v>
      </c>
      <c r="M17" s="87">
        <v>25449</v>
      </c>
      <c r="N17" s="87">
        <f t="shared" si="4"/>
        <v>41270</v>
      </c>
      <c r="O17" s="87">
        <f t="shared" si="5"/>
        <v>15821</v>
      </c>
      <c r="P17" s="87">
        <v>15821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25449</v>
      </c>
      <c r="W17" s="87">
        <v>25449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179</v>
      </c>
      <c r="AG17" s="87">
        <v>179</v>
      </c>
      <c r="AH17" s="87">
        <v>0</v>
      </c>
      <c r="AI17" s="87">
        <v>0</v>
      </c>
      <c r="AJ17" s="87">
        <f t="shared" si="11"/>
        <v>179</v>
      </c>
      <c r="AK17" s="87">
        <v>0</v>
      </c>
      <c r="AL17" s="87">
        <v>0</v>
      </c>
      <c r="AM17" s="87">
        <v>179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12</v>
      </c>
      <c r="B18" s="96" t="s">
        <v>281</v>
      </c>
      <c r="C18" s="85" t="s">
        <v>282</v>
      </c>
      <c r="D18" s="87">
        <f t="shared" si="0"/>
        <v>21996</v>
      </c>
      <c r="E18" s="87">
        <f t="shared" si="1"/>
        <v>0</v>
      </c>
      <c r="F18" s="87">
        <v>0</v>
      </c>
      <c r="G18" s="87">
        <v>0</v>
      </c>
      <c r="H18" s="87">
        <f t="shared" si="2"/>
        <v>153</v>
      </c>
      <c r="I18" s="87">
        <v>153</v>
      </c>
      <c r="J18" s="87">
        <v>0</v>
      </c>
      <c r="K18" s="87">
        <f t="shared" si="3"/>
        <v>21843</v>
      </c>
      <c r="L18" s="87">
        <v>8522</v>
      </c>
      <c r="M18" s="87">
        <v>13321</v>
      </c>
      <c r="N18" s="87">
        <f t="shared" si="4"/>
        <v>21996</v>
      </c>
      <c r="O18" s="87">
        <f t="shared" si="5"/>
        <v>8675</v>
      </c>
      <c r="P18" s="87">
        <v>8675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13321</v>
      </c>
      <c r="W18" s="87">
        <v>13321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17</v>
      </c>
      <c r="AG18" s="87">
        <v>17</v>
      </c>
      <c r="AH18" s="87">
        <v>0</v>
      </c>
      <c r="AI18" s="87">
        <v>0</v>
      </c>
      <c r="AJ18" s="87">
        <f t="shared" si="11"/>
        <v>17</v>
      </c>
      <c r="AK18" s="87">
        <v>0</v>
      </c>
      <c r="AL18" s="87">
        <v>0</v>
      </c>
      <c r="AM18" s="87">
        <v>13</v>
      </c>
      <c r="AN18" s="87">
        <v>0</v>
      </c>
      <c r="AO18" s="87">
        <v>0</v>
      </c>
      <c r="AP18" s="87">
        <v>0</v>
      </c>
      <c r="AQ18" s="87">
        <v>0</v>
      </c>
      <c r="AR18" s="87">
        <v>4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373</v>
      </c>
      <c r="BA18" s="87">
        <v>373</v>
      </c>
      <c r="BB18" s="87">
        <v>0</v>
      </c>
      <c r="BC18" s="87">
        <v>0</v>
      </c>
    </row>
    <row r="19" spans="1:55" ht="13.5" customHeight="1" x14ac:dyDescent="0.15">
      <c r="A19" s="98" t="s">
        <v>12</v>
      </c>
      <c r="B19" s="96" t="s">
        <v>283</v>
      </c>
      <c r="C19" s="85" t="s">
        <v>284</v>
      </c>
      <c r="D19" s="87">
        <f t="shared" si="0"/>
        <v>36124</v>
      </c>
      <c r="E19" s="87">
        <f t="shared" si="1"/>
        <v>7741</v>
      </c>
      <c r="F19" s="87">
        <v>5232</v>
      </c>
      <c r="G19" s="87">
        <v>2509</v>
      </c>
      <c r="H19" s="87">
        <f t="shared" si="2"/>
        <v>0</v>
      </c>
      <c r="I19" s="87">
        <v>0</v>
      </c>
      <c r="J19" s="87">
        <v>0</v>
      </c>
      <c r="K19" s="87">
        <f t="shared" si="3"/>
        <v>28383</v>
      </c>
      <c r="L19" s="87">
        <v>18571</v>
      </c>
      <c r="M19" s="87">
        <v>9812</v>
      </c>
      <c r="N19" s="87">
        <f t="shared" si="4"/>
        <v>36124</v>
      </c>
      <c r="O19" s="87">
        <f t="shared" si="5"/>
        <v>23803</v>
      </c>
      <c r="P19" s="87">
        <v>23803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12321</v>
      </c>
      <c r="W19" s="87">
        <v>12321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29</v>
      </c>
      <c r="AG19" s="87">
        <v>29</v>
      </c>
      <c r="AH19" s="87">
        <v>0</v>
      </c>
      <c r="AI19" s="87">
        <v>0</v>
      </c>
      <c r="AJ19" s="87">
        <f t="shared" si="11"/>
        <v>29</v>
      </c>
      <c r="AK19" s="87">
        <v>0</v>
      </c>
      <c r="AL19" s="87">
        <v>0</v>
      </c>
      <c r="AM19" s="87">
        <v>29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219</v>
      </c>
      <c r="BA19" s="87">
        <v>219</v>
      </c>
      <c r="BB19" s="87">
        <v>0</v>
      </c>
      <c r="BC19" s="87">
        <v>0</v>
      </c>
    </row>
    <row r="20" spans="1:55" ht="13.5" customHeight="1" x14ac:dyDescent="0.15">
      <c r="A20" s="98" t="s">
        <v>12</v>
      </c>
      <c r="B20" s="96" t="s">
        <v>285</v>
      </c>
      <c r="C20" s="85" t="s">
        <v>286</v>
      </c>
      <c r="D20" s="87">
        <f t="shared" si="0"/>
        <v>42325</v>
      </c>
      <c r="E20" s="87">
        <f t="shared" si="1"/>
        <v>23057</v>
      </c>
      <c r="F20" s="87">
        <v>19922</v>
      </c>
      <c r="G20" s="87">
        <v>3135</v>
      </c>
      <c r="H20" s="87">
        <f t="shared" si="2"/>
        <v>0</v>
      </c>
      <c r="I20" s="87">
        <v>0</v>
      </c>
      <c r="J20" s="87">
        <v>0</v>
      </c>
      <c r="K20" s="87">
        <f t="shared" si="3"/>
        <v>19268</v>
      </c>
      <c r="L20" s="87">
        <v>6288</v>
      </c>
      <c r="M20" s="87">
        <v>12980</v>
      </c>
      <c r="N20" s="87">
        <f t="shared" si="4"/>
        <v>42325</v>
      </c>
      <c r="O20" s="87">
        <f t="shared" si="5"/>
        <v>26210</v>
      </c>
      <c r="P20" s="87">
        <v>26210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16115</v>
      </c>
      <c r="W20" s="87">
        <v>16115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31</v>
      </c>
      <c r="AG20" s="87">
        <v>31</v>
      </c>
      <c r="AH20" s="87">
        <v>0</v>
      </c>
      <c r="AI20" s="87">
        <v>0</v>
      </c>
      <c r="AJ20" s="87">
        <f t="shared" si="11"/>
        <v>1047</v>
      </c>
      <c r="AK20" s="87">
        <v>0</v>
      </c>
      <c r="AL20" s="87">
        <v>1016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31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1016</v>
      </c>
      <c r="BA20" s="87">
        <v>1016</v>
      </c>
      <c r="BB20" s="87">
        <v>0</v>
      </c>
      <c r="BC20" s="87">
        <v>0</v>
      </c>
    </row>
    <row r="21" spans="1:55" ht="13.5" customHeight="1" x14ac:dyDescent="0.15">
      <c r="A21" s="98" t="s">
        <v>12</v>
      </c>
      <c r="B21" s="96" t="s">
        <v>287</v>
      </c>
      <c r="C21" s="85" t="s">
        <v>288</v>
      </c>
      <c r="D21" s="87">
        <f t="shared" si="0"/>
        <v>826</v>
      </c>
      <c r="E21" s="87">
        <f t="shared" si="1"/>
        <v>0</v>
      </c>
      <c r="F21" s="87">
        <v>0</v>
      </c>
      <c r="G21" s="87">
        <v>0</v>
      </c>
      <c r="H21" s="87">
        <f t="shared" si="2"/>
        <v>755</v>
      </c>
      <c r="I21" s="87">
        <v>755</v>
      </c>
      <c r="J21" s="87">
        <v>0</v>
      </c>
      <c r="K21" s="87">
        <f t="shared" si="3"/>
        <v>71</v>
      </c>
      <c r="L21" s="87">
        <v>0</v>
      </c>
      <c r="M21" s="87">
        <v>71</v>
      </c>
      <c r="N21" s="87">
        <f t="shared" si="4"/>
        <v>831</v>
      </c>
      <c r="O21" s="87">
        <f t="shared" si="5"/>
        <v>755</v>
      </c>
      <c r="P21" s="87">
        <v>0</v>
      </c>
      <c r="Q21" s="87">
        <v>0</v>
      </c>
      <c r="R21" s="87">
        <v>0</v>
      </c>
      <c r="S21" s="87">
        <v>755</v>
      </c>
      <c r="T21" s="87">
        <v>0</v>
      </c>
      <c r="U21" s="87">
        <v>0</v>
      </c>
      <c r="V21" s="87">
        <f t="shared" si="7"/>
        <v>71</v>
      </c>
      <c r="W21" s="87">
        <v>0</v>
      </c>
      <c r="X21" s="87">
        <v>0</v>
      </c>
      <c r="Y21" s="87">
        <v>0</v>
      </c>
      <c r="Z21" s="87">
        <v>71</v>
      </c>
      <c r="AA21" s="87">
        <v>0</v>
      </c>
      <c r="AB21" s="87">
        <v>0</v>
      </c>
      <c r="AC21" s="87">
        <f t="shared" si="9"/>
        <v>5</v>
      </c>
      <c r="AD21" s="87">
        <v>5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12</v>
      </c>
      <c r="B22" s="96" t="s">
        <v>289</v>
      </c>
      <c r="C22" s="85" t="s">
        <v>290</v>
      </c>
      <c r="D22" s="87">
        <f t="shared" si="0"/>
        <v>2308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2308</v>
      </c>
      <c r="L22" s="87">
        <v>1019</v>
      </c>
      <c r="M22" s="87">
        <v>1289</v>
      </c>
      <c r="N22" s="87">
        <f t="shared" si="4"/>
        <v>2308</v>
      </c>
      <c r="O22" s="87">
        <f t="shared" si="5"/>
        <v>1019</v>
      </c>
      <c r="P22" s="87">
        <v>0</v>
      </c>
      <c r="Q22" s="87">
        <v>0</v>
      </c>
      <c r="R22" s="87">
        <v>0</v>
      </c>
      <c r="S22" s="87">
        <v>1019</v>
      </c>
      <c r="T22" s="87">
        <v>0</v>
      </c>
      <c r="U22" s="87">
        <v>0</v>
      </c>
      <c r="V22" s="87">
        <f t="shared" si="7"/>
        <v>1289</v>
      </c>
      <c r="W22" s="87">
        <v>0</v>
      </c>
      <c r="X22" s="87">
        <v>0</v>
      </c>
      <c r="Y22" s="87">
        <v>0</v>
      </c>
      <c r="Z22" s="87">
        <v>1289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12</v>
      </c>
      <c r="B23" s="96" t="s">
        <v>291</v>
      </c>
      <c r="C23" s="85" t="s">
        <v>292</v>
      </c>
      <c r="D23" s="87">
        <f t="shared" si="0"/>
        <v>4122</v>
      </c>
      <c r="E23" s="87">
        <f t="shared" si="1"/>
        <v>4122</v>
      </c>
      <c r="F23" s="87">
        <v>1522</v>
      </c>
      <c r="G23" s="87">
        <v>2600</v>
      </c>
      <c r="H23" s="87">
        <f t="shared" si="2"/>
        <v>0</v>
      </c>
      <c r="I23" s="87">
        <v>0</v>
      </c>
      <c r="J23" s="87">
        <v>0</v>
      </c>
      <c r="K23" s="87">
        <f t="shared" si="3"/>
        <v>0</v>
      </c>
      <c r="L23" s="87">
        <v>0</v>
      </c>
      <c r="M23" s="87">
        <v>0</v>
      </c>
      <c r="N23" s="87">
        <f t="shared" si="4"/>
        <v>4122</v>
      </c>
      <c r="O23" s="87">
        <f t="shared" si="5"/>
        <v>1522</v>
      </c>
      <c r="P23" s="87">
        <v>1522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2600</v>
      </c>
      <c r="W23" s="87">
        <v>2600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</v>
      </c>
      <c r="AG23" s="87">
        <v>1</v>
      </c>
      <c r="AH23" s="87">
        <v>0</v>
      </c>
      <c r="AI23" s="87">
        <v>0</v>
      </c>
      <c r="AJ23" s="87">
        <f t="shared" si="11"/>
        <v>18</v>
      </c>
      <c r="AK23" s="87">
        <v>0</v>
      </c>
      <c r="AL23" s="87">
        <v>17</v>
      </c>
      <c r="AM23" s="87">
        <v>1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17</v>
      </c>
      <c r="BA23" s="87">
        <v>17</v>
      </c>
      <c r="BB23" s="87">
        <v>0</v>
      </c>
      <c r="BC23" s="87">
        <v>0</v>
      </c>
    </row>
    <row r="24" spans="1:55" ht="13.5" customHeight="1" x14ac:dyDescent="0.15">
      <c r="A24" s="98" t="s">
        <v>12</v>
      </c>
      <c r="B24" s="96" t="s">
        <v>293</v>
      </c>
      <c r="C24" s="85" t="s">
        <v>294</v>
      </c>
      <c r="D24" s="87">
        <f t="shared" si="0"/>
        <v>5003</v>
      </c>
      <c r="E24" s="87">
        <f t="shared" si="1"/>
        <v>5003</v>
      </c>
      <c r="F24" s="87">
        <v>2399</v>
      </c>
      <c r="G24" s="87">
        <v>2604</v>
      </c>
      <c r="H24" s="87">
        <f t="shared" si="2"/>
        <v>0</v>
      </c>
      <c r="I24" s="87">
        <v>0</v>
      </c>
      <c r="J24" s="87">
        <v>0</v>
      </c>
      <c r="K24" s="87">
        <f t="shared" si="3"/>
        <v>0</v>
      </c>
      <c r="L24" s="87">
        <v>0</v>
      </c>
      <c r="M24" s="87">
        <v>0</v>
      </c>
      <c r="N24" s="87">
        <f t="shared" si="4"/>
        <v>5003</v>
      </c>
      <c r="O24" s="87">
        <f t="shared" si="5"/>
        <v>2399</v>
      </c>
      <c r="P24" s="87">
        <v>2399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2604</v>
      </c>
      <c r="W24" s="87">
        <v>2604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2</v>
      </c>
      <c r="AG24" s="87">
        <v>2</v>
      </c>
      <c r="AH24" s="87">
        <v>0</v>
      </c>
      <c r="AI24" s="87">
        <v>0</v>
      </c>
      <c r="AJ24" s="87">
        <f t="shared" si="11"/>
        <v>23</v>
      </c>
      <c r="AK24" s="87">
        <v>0</v>
      </c>
      <c r="AL24" s="87">
        <v>21</v>
      </c>
      <c r="AM24" s="87">
        <v>2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21</v>
      </c>
      <c r="BA24" s="87">
        <v>21</v>
      </c>
      <c r="BB24" s="87">
        <v>0</v>
      </c>
      <c r="BC24" s="87">
        <v>0</v>
      </c>
    </row>
    <row r="25" spans="1:55" ht="13.5" customHeight="1" x14ac:dyDescent="0.15">
      <c r="A25" s="98" t="s">
        <v>12</v>
      </c>
      <c r="B25" s="96" t="s">
        <v>295</v>
      </c>
      <c r="C25" s="85" t="s">
        <v>296</v>
      </c>
      <c r="D25" s="87">
        <f t="shared" si="0"/>
        <v>8631</v>
      </c>
      <c r="E25" s="87">
        <f t="shared" si="1"/>
        <v>8631</v>
      </c>
      <c r="F25" s="87">
        <v>4812</v>
      </c>
      <c r="G25" s="87">
        <v>3819</v>
      </c>
      <c r="H25" s="87">
        <f t="shared" si="2"/>
        <v>0</v>
      </c>
      <c r="I25" s="87">
        <v>0</v>
      </c>
      <c r="J25" s="87">
        <v>0</v>
      </c>
      <c r="K25" s="87">
        <f t="shared" si="3"/>
        <v>0</v>
      </c>
      <c r="L25" s="87">
        <v>0</v>
      </c>
      <c r="M25" s="87">
        <v>0</v>
      </c>
      <c r="N25" s="87">
        <f t="shared" si="4"/>
        <v>8631</v>
      </c>
      <c r="O25" s="87">
        <f t="shared" si="5"/>
        <v>4812</v>
      </c>
      <c r="P25" s="87">
        <v>4812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3819</v>
      </c>
      <c r="W25" s="87">
        <v>3819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3</v>
      </c>
      <c r="AG25" s="87">
        <v>3</v>
      </c>
      <c r="AH25" s="87">
        <v>0</v>
      </c>
      <c r="AI25" s="87">
        <v>0</v>
      </c>
      <c r="AJ25" s="87">
        <f t="shared" si="11"/>
        <v>38</v>
      </c>
      <c r="AK25" s="87">
        <v>0</v>
      </c>
      <c r="AL25" s="87">
        <v>35</v>
      </c>
      <c r="AM25" s="87">
        <v>3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35</v>
      </c>
      <c r="BA25" s="87">
        <v>35</v>
      </c>
      <c r="BB25" s="87">
        <v>0</v>
      </c>
      <c r="BC25" s="87">
        <v>0</v>
      </c>
    </row>
    <row r="26" spans="1:55" ht="13.5" customHeight="1" x14ac:dyDescent="0.15">
      <c r="A26" s="98" t="s">
        <v>12</v>
      </c>
      <c r="B26" s="96" t="s">
        <v>297</v>
      </c>
      <c r="C26" s="85" t="s">
        <v>298</v>
      </c>
      <c r="D26" s="87">
        <f t="shared" si="0"/>
        <v>3029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3029</v>
      </c>
      <c r="L26" s="87">
        <v>602</v>
      </c>
      <c r="M26" s="87">
        <v>2427</v>
      </c>
      <c r="N26" s="87">
        <f t="shared" si="4"/>
        <v>3037</v>
      </c>
      <c r="O26" s="87">
        <f t="shared" si="5"/>
        <v>602</v>
      </c>
      <c r="P26" s="87">
        <v>602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2427</v>
      </c>
      <c r="W26" s="87">
        <v>2427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8</v>
      </c>
      <c r="AD26" s="87">
        <v>8</v>
      </c>
      <c r="AE26" s="87">
        <v>0</v>
      </c>
      <c r="AF26" s="87">
        <f t="shared" si="10"/>
        <v>5</v>
      </c>
      <c r="AG26" s="87">
        <v>5</v>
      </c>
      <c r="AH26" s="87">
        <v>0</v>
      </c>
      <c r="AI26" s="87">
        <v>0</v>
      </c>
      <c r="AJ26" s="87">
        <f t="shared" si="11"/>
        <v>5</v>
      </c>
      <c r="AK26" s="87">
        <v>0</v>
      </c>
      <c r="AL26" s="87">
        <v>0</v>
      </c>
      <c r="AM26" s="87">
        <v>5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12</v>
      </c>
      <c r="B27" s="96" t="s">
        <v>299</v>
      </c>
      <c r="C27" s="85" t="s">
        <v>300</v>
      </c>
      <c r="D27" s="87">
        <f t="shared" si="0"/>
        <v>3365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3365</v>
      </c>
      <c r="L27" s="87">
        <v>2012</v>
      </c>
      <c r="M27" s="87">
        <v>1353</v>
      </c>
      <c r="N27" s="87">
        <f t="shared" si="4"/>
        <v>3365</v>
      </c>
      <c r="O27" s="87">
        <f t="shared" si="5"/>
        <v>2012</v>
      </c>
      <c r="P27" s="87">
        <v>2012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1353</v>
      </c>
      <c r="W27" s="87">
        <v>1353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197</v>
      </c>
      <c r="AG27" s="87">
        <v>197</v>
      </c>
      <c r="AH27" s="87">
        <v>0</v>
      </c>
      <c r="AI27" s="87">
        <v>0</v>
      </c>
      <c r="AJ27" s="87">
        <f t="shared" si="11"/>
        <v>197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197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12</v>
      </c>
      <c r="B28" s="96" t="s">
        <v>301</v>
      </c>
      <c r="C28" s="85" t="s">
        <v>302</v>
      </c>
      <c r="D28" s="87">
        <f t="shared" si="0"/>
        <v>23958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23958</v>
      </c>
      <c r="L28" s="87">
        <v>19513</v>
      </c>
      <c r="M28" s="87">
        <v>4445</v>
      </c>
      <c r="N28" s="87">
        <f t="shared" si="4"/>
        <v>24299</v>
      </c>
      <c r="O28" s="87">
        <f t="shared" si="5"/>
        <v>19513</v>
      </c>
      <c r="P28" s="87">
        <v>19513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4445</v>
      </c>
      <c r="W28" s="87">
        <v>4445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341</v>
      </c>
      <c r="AD28" s="87">
        <v>341</v>
      </c>
      <c r="AE28" s="87">
        <v>0</v>
      </c>
      <c r="AF28" s="87">
        <f t="shared" si="10"/>
        <v>91</v>
      </c>
      <c r="AG28" s="87">
        <v>91</v>
      </c>
      <c r="AH28" s="87">
        <v>0</v>
      </c>
      <c r="AI28" s="87">
        <v>0</v>
      </c>
      <c r="AJ28" s="87">
        <f t="shared" si="11"/>
        <v>91</v>
      </c>
      <c r="AK28" s="87">
        <v>0</v>
      </c>
      <c r="AL28" s="87">
        <v>0</v>
      </c>
      <c r="AM28" s="87">
        <v>75</v>
      </c>
      <c r="AN28" s="87">
        <v>0</v>
      </c>
      <c r="AO28" s="87">
        <v>0</v>
      </c>
      <c r="AP28" s="87">
        <v>0</v>
      </c>
      <c r="AQ28" s="87">
        <v>0</v>
      </c>
      <c r="AR28" s="87">
        <v>16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121</v>
      </c>
      <c r="BA28" s="87">
        <v>121</v>
      </c>
      <c r="BB28" s="87">
        <v>0</v>
      </c>
      <c r="BC28" s="87">
        <v>0</v>
      </c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8">
    <sortCondition ref="A8:A28"/>
    <sortCondition ref="B8:B28"/>
    <sortCondition ref="C8:C2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7" man="1"/>
    <brk id="31" min="1" max="27" man="1"/>
    <brk id="45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42000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42201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42202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42203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42204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42205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42207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42208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42209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42210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42211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42212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42213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42214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42307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42308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42321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42322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42323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42383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42391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42411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2025-01-10T06:51:27Z</dcterms:modified>
</cp:coreProperties>
</file>