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1佐賀県\環境省廃棄物実態調査集約結果（41佐賀県）\"/>
    </mc:Choice>
  </mc:AlternateContent>
  <xr:revisionPtr revIDLastSave="0" documentId="13_ncr:1_{37FA0EFF-8B38-4A8C-9637-CC46FE5C6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N8" i="2" s="1"/>
  <c r="AC9" i="2"/>
  <c r="N9" i="2" s="1"/>
  <c r="AC10" i="2"/>
  <c r="AC11" i="2"/>
  <c r="N11" i="2" s="1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N24" i="2" s="1"/>
  <c r="AC25" i="2"/>
  <c r="N25" i="2" s="1"/>
  <c r="AC26" i="2"/>
  <c r="N26" i="2" s="1"/>
  <c r="AC27" i="2"/>
  <c r="N27" i="2" s="1"/>
  <c r="V8" i="2"/>
  <c r="V9" i="2"/>
  <c r="V10" i="2"/>
  <c r="V11" i="2"/>
  <c r="V12" i="2"/>
  <c r="V13" i="2"/>
  <c r="V14" i="2"/>
  <c r="V15" i="2"/>
  <c r="V16" i="2"/>
  <c r="V17" i="2"/>
  <c r="V18" i="2"/>
  <c r="N18" i="2" s="1"/>
  <c r="V19" i="2"/>
  <c r="N19" i="2" s="1"/>
  <c r="V20" i="2"/>
  <c r="N20" i="2" s="1"/>
  <c r="V21" i="2"/>
  <c r="N21" i="2" s="1"/>
  <c r="V22" i="2"/>
  <c r="N22" i="2" s="1"/>
  <c r="V23" i="2"/>
  <c r="N23" i="2" s="1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12" i="2"/>
  <c r="N13" i="2"/>
  <c r="N14" i="2"/>
  <c r="N15" i="2"/>
  <c r="N17" i="2"/>
  <c r="K8" i="2"/>
  <c r="K9" i="2"/>
  <c r="K10" i="2"/>
  <c r="K11" i="2"/>
  <c r="D11" i="2" s="1"/>
  <c r="K12" i="2"/>
  <c r="D12" i="2" s="1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27" i="2" s="1"/>
  <c r="H8" i="2"/>
  <c r="D8" i="2" s="1"/>
  <c r="H9" i="2"/>
  <c r="D9" i="2" s="1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D23" i="2" s="1"/>
  <c r="H24" i="2"/>
  <c r="D24" i="2" s="1"/>
  <c r="H25" i="2"/>
  <c r="D25" i="2" s="1"/>
  <c r="H26" i="2"/>
  <c r="D26" i="2" s="1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15" i="2"/>
  <c r="D16" i="2"/>
  <c r="D17" i="2"/>
  <c r="D18" i="2"/>
  <c r="D19" i="2"/>
  <c r="D21" i="2"/>
  <c r="P8" i="1"/>
  <c r="I8" i="1" s="1"/>
  <c r="P9" i="1"/>
  <c r="P10" i="1"/>
  <c r="P11" i="1"/>
  <c r="P12" i="1"/>
  <c r="P13" i="1"/>
  <c r="P14" i="1"/>
  <c r="I14" i="1" s="1"/>
  <c r="P15" i="1"/>
  <c r="P16" i="1"/>
  <c r="P17" i="1"/>
  <c r="I17" i="1" s="1"/>
  <c r="D17" i="1" s="1"/>
  <c r="N17" i="1" s="1"/>
  <c r="P18" i="1"/>
  <c r="I18" i="1" s="1"/>
  <c r="D18" i="1" s="1"/>
  <c r="J18" i="1" s="1"/>
  <c r="P19" i="1"/>
  <c r="P20" i="1"/>
  <c r="I20" i="1" s="1"/>
  <c r="P21" i="1"/>
  <c r="P22" i="1"/>
  <c r="I22" i="1" s="1"/>
  <c r="D22" i="1" s="1"/>
  <c r="N22" i="1" s="1"/>
  <c r="P23" i="1"/>
  <c r="P24" i="1"/>
  <c r="P25" i="1"/>
  <c r="P26" i="1"/>
  <c r="I26" i="1" s="1"/>
  <c r="P27" i="1"/>
  <c r="I27" i="1" s="1"/>
  <c r="D27" i="1" s="1"/>
  <c r="T27" i="1" s="1"/>
  <c r="I9" i="1"/>
  <c r="I10" i="1"/>
  <c r="I11" i="1"/>
  <c r="I12" i="1"/>
  <c r="D12" i="1" s="1"/>
  <c r="J12" i="1" s="1"/>
  <c r="I13" i="1"/>
  <c r="D13" i="1" s="1"/>
  <c r="J13" i="1" s="1"/>
  <c r="I15" i="1"/>
  <c r="D15" i="1" s="1"/>
  <c r="T15" i="1" s="1"/>
  <c r="I16" i="1"/>
  <c r="D16" i="1" s="1"/>
  <c r="N16" i="1" s="1"/>
  <c r="I19" i="1"/>
  <c r="I21" i="1"/>
  <c r="I23" i="1"/>
  <c r="I24" i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9" i="1"/>
  <c r="T9" i="1" s="1"/>
  <c r="D10" i="1"/>
  <c r="N10" i="1" s="1"/>
  <c r="D11" i="1"/>
  <c r="N11" i="1" s="1"/>
  <c r="D19" i="1"/>
  <c r="J19" i="1" s="1"/>
  <c r="D21" i="1"/>
  <c r="T21" i="1" s="1"/>
  <c r="D23" i="1"/>
  <c r="N23" i="1" s="1"/>
  <c r="D24" i="1"/>
  <c r="J24" i="1" s="1"/>
  <c r="D25" i="1"/>
  <c r="J25" i="1" s="1"/>
  <c r="D8" i="1" l="1"/>
  <c r="D14" i="1"/>
  <c r="N14" i="1" s="1"/>
  <c r="D26" i="1"/>
  <c r="T26" i="1" s="1"/>
  <c r="D14" i="2"/>
  <c r="D20" i="2"/>
  <c r="N10" i="2"/>
  <c r="D20" i="1"/>
  <c r="J20" i="1" s="1"/>
  <c r="N16" i="2"/>
  <c r="T20" i="1"/>
  <c r="L20" i="1"/>
  <c r="F20" i="1"/>
  <c r="N20" i="1"/>
  <c r="T14" i="1"/>
  <c r="L14" i="1"/>
  <c r="F14" i="1"/>
  <c r="J14" i="1"/>
  <c r="T8" i="1"/>
  <c r="L8" i="1"/>
  <c r="F8" i="1"/>
  <c r="J8" i="1"/>
  <c r="N8" i="1"/>
  <c r="F25" i="1"/>
  <c r="F19" i="1"/>
  <c r="F13" i="1"/>
  <c r="J23" i="1"/>
  <c r="J17" i="1"/>
  <c r="J11" i="1"/>
  <c r="L25" i="1"/>
  <c r="L19" i="1"/>
  <c r="L13" i="1"/>
  <c r="N27" i="1"/>
  <c r="N21" i="1"/>
  <c r="N15" i="1"/>
  <c r="N9" i="1"/>
  <c r="T25" i="1"/>
  <c r="T19" i="1"/>
  <c r="T13" i="1"/>
  <c r="F24" i="1"/>
  <c r="F18" i="1"/>
  <c r="F12" i="1"/>
  <c r="J22" i="1"/>
  <c r="J16" i="1"/>
  <c r="J10" i="1"/>
  <c r="L24" i="1"/>
  <c r="L18" i="1"/>
  <c r="L12" i="1"/>
  <c r="T24" i="1"/>
  <c r="T18" i="1"/>
  <c r="T12" i="1"/>
  <c r="F23" i="1"/>
  <c r="F17" i="1"/>
  <c r="F11" i="1"/>
  <c r="J27" i="1"/>
  <c r="J21" i="1"/>
  <c r="J15" i="1"/>
  <c r="J9" i="1"/>
  <c r="L23" i="1"/>
  <c r="L17" i="1"/>
  <c r="L11" i="1"/>
  <c r="N25" i="1"/>
  <c r="N19" i="1"/>
  <c r="N13" i="1"/>
  <c r="T23" i="1"/>
  <c r="T17" i="1"/>
  <c r="T11" i="1"/>
  <c r="F22" i="1"/>
  <c r="F16" i="1"/>
  <c r="F10" i="1"/>
  <c r="L22" i="1"/>
  <c r="L16" i="1"/>
  <c r="L10" i="1"/>
  <c r="N24" i="1"/>
  <c r="N18" i="1"/>
  <c r="N12" i="1"/>
  <c r="T22" i="1"/>
  <c r="T16" i="1"/>
  <c r="T10" i="1"/>
  <c r="F27" i="1"/>
  <c r="F21" i="1"/>
  <c r="F15" i="1"/>
  <c r="F9" i="1"/>
  <c r="L27" i="1"/>
  <c r="L21" i="1"/>
  <c r="L15" i="1"/>
  <c r="L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26" i="1" l="1"/>
  <c r="J26" i="1"/>
  <c r="F26" i="1"/>
  <c r="L26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<sst xmlns="http://schemas.openxmlformats.org/spreadsheetml/2006/main" count="674" uniqueCount="302">
  <si>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</si>
  <si>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</si>
  <si>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</si>
  <si>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</si>
  <si>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</si>
  <si>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</si>
  <si>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</si>
  <si>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</si>
  <si>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</si>
  <si>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</si>
  <si>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</si>
  <si>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</si>
  <si>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</si>
  <si>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</si>
  <si>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</si>
  <si>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</si>
  <si>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</si>
  <si>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</si>
  <si>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</si>
  <si>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</si>
  <si>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</si>
  <si>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</si>
  <si>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</si>
  <si>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</si>
  <si>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</si>
  <si>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</si>
  <si>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</si>
  <si>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</si>
  <si>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</si>
  <si>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</si>
  <si>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</si>
  <si>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</si>
  <si>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</si>
  <si>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</si>
  <si>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</si>
  <si>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</si>
  <si>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</si>
  <si>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</si>
  <si>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</si>
  <si>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</si>
  <si>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</si>
  <si>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</si>
  <si>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</si>
  <si>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</si>
  <si>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</si>
  <si>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</si>
  <si>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</si>
  <si>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</si>
  <si>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</si>
  <si>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</si>
  <si>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</si>
  <si>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</si>
  <si>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</si>
  <si>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</si>
  <si>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</si>
  <si>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</si>
  <si>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</si>
  <si>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</si>
  <si>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</si>
  <si>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</si>
  <si>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</si>
  <si>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</si>
  <si>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</si>
  <si>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</si>
  <si>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</si>
  <si>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</si>
  <si>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</si>
  <si>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</si>
  <si>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</si>
  <si>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</si>
  <si>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</si>
  <si>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</si>
  <si>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</si>
  <si>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</si>
  <si>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</si>
  <si>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</si>
  <si>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</si>
  <si>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</si>
  <si>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</si>
  <si>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</si>
  <si>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</si>
  <si>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</si>
  <si>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</si>
  <si>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</si>
  <si>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</si>
  <si>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</si>
  <si>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</si>
  <si>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</si>
  <si>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</si>
  <si>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</si>
  <si>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</si>
  <si>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</si>
  <si>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</si>
  <si>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</si>
  <si>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</si>
  <si>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</si>
  <si>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</si>
  <si>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</si>
  <si>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</si>
  <si>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</si>
  <si>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</si>
  <si>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</si>
  <si>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</si>
  <si>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</si>
  <si>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</si>
  <si>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</si>
  <si>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</si>
  <si>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</si>
  <si>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</si>
  <si>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</si>
  <si>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</si>
  <si>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</si>
  <si>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</si>
  <si>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</si>
  <si>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</si>
  <si>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</si>
  <si>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</si>
  <si>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</si>
  <si>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</si>
  <si>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</si>
  <si>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</si>
  <si>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</si>
  <si>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</si>
  <si>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</si>
  <si>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</si>
  <si>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</si>
  <si>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</si>
  <si>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</si>
  <si>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</si>
  <si>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</si>
  <si>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</si>
  <si>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</si>
  <si>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</si>
  <si>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</si>
  <si>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</si>
  <si>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</si>
  <si>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</si>
  <si>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</si>
  <si>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</si>
  <si>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</si>
  <si>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</si>
  <si>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</si>
  <si>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</si>
  <si>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</si>
  <si>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</si>
  <si>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</si>
  <si>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</si>
  <si>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</si>
  <si>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</si>
  <si>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</si>
  <si>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</si>
  <si>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</si>
  <si>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</si>
  <si>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</si>
  <si>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</si>
  <si>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</si>
  <si>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</si>
  <si>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</si>
  <si>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</si>
  <si>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</si>
  <si>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</si>
  <si>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</si>
  <si>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</si>
  <si>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</si>
  <si>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</si>
  <si>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</si>
  <si>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</si>
  <si>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</si>
  <si>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</si>
  <si>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</si>
  <si>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</si>
  <si>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</si>
  <si>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</si>
  <si>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</si>
  <si>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</si>
  <si>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</si>
  <si>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</si>
  <si>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</si>
  <si>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</si>
  <si>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</si>
  <si>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</si>
  <si>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</si>
  <si>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</si>
  <si>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</si>
  <si>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</si>
  <si>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</si>
  <si>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</si>
  <si>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</si>
  <si>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</si>
  <si>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</si>
  <si>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</si>
  <si>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</si>
  <si>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</si>
  <si>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</si>
  <si>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</si>
  <si>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</si>
  <si>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</si>
  <si>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</si>
  <si>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</si>
  <si>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</si>
  <si>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</si>
  <si>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</si>
  <si>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</si>
  <si>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</si>
  <si>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</si>
  <si>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</si>
  <si>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</si>
  <si>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</si>
  <si>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</si>
  <si>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</si>
  <si>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</si>
  <si>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</si>
  <si>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</si>
  <si>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</si>
  <si>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</si>
  <si>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</si>
  <si>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</si>
  <si>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</si>
  <si>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</si>
  <si>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</si>
  <si>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</si>
  <si>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</si>
  <si>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</si>
  <si>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</si>
  <si>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</si>
  <si>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</si>
  <si>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</si>
  <si>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</si>
  <si>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</si>
  <si>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</si>
  <si>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</si>
  <si>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</si>
  <si>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</si>
  <si>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</si>
  <si>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</si>
  <si>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</si>
  <si>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</si>
  <si>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</si>
  <si>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</si>
  <si>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</si>
  <si>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</si>
  <si>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</si>
  <si>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</si>
  <si>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</si>
  <si>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</si>
  <si>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</si>
  <si>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</si>
  <si>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</si>
  <si>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</si>
  <si>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</si>
  <si>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</si>
  <si>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</si>
  <si>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</si>
  <si>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</si>
  <si>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</si>
  <si>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</si>
  <si>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41000</t>
  </si>
  <si>
    <t>水洗化人口等（令和5年度実績）</t>
    <phoneticPr fontId="3"/>
  </si>
  <si>
    <t>し尿処理の状況（令和5年度実績）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</si>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</sst>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301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13</v>
      </c>
      <c r="B7" s="108" t="s">
        <v>256</v>
      </c>
      <c r="C7" s="92" t="s">
        <v>198</v>
      </c>
      <c r="D7" s="93">
        <f t="shared" ref="D7:D27" si="0">+SUM(E7,+I7)</f>
        <v>800631</v>
      </c>
      <c r="E7" s="93">
        <f t="shared" ref="E7:E27" si="1">+SUM(G7+H7)</f>
        <v>115869</v>
      </c>
      <c r="F7" s="94">
        <f t="shared" ref="F7:F27" si="2">IF(D7&gt;0,E7/D7*100,"-")</f>
        <v>14.472210044327536</v>
      </c>
      <c r="G7" s="93">
        <f>SUM(G$8:G$207)</f>
        <v>115514</v>
      </c>
      <c r="H7" s="93">
        <f>SUM(H$8:H$207)</f>
        <v>355</v>
      </c>
      <c r="I7" s="93">
        <f t="shared" ref="I7:I27" si="3">+SUM(K7,+M7,O7+P7)</f>
        <v>684762</v>
      </c>
      <c r="J7" s="94">
        <f t="shared" ref="J7:J27" si="4">IF(D7&gt;0,I7/D7*100,"-")</f>
        <v>85.527789955672461</v>
      </c>
      <c r="K7" s="93">
        <f>SUM(K$8:K$207)</f>
        <v>460676</v>
      </c>
      <c r="L7" s="94">
        <f t="shared" ref="L7:L27" si="5">IF(D7&gt;0,K7/D7*100,"-")</f>
        <v>57.539116022237458</v>
      </c>
      <c r="M7" s="93">
        <f>SUM(M$8:M$207)</f>
        <v>101</v>
      </c>
      <c r="N7" s="94">
        <f t="shared" ref="N7:N27" si="6">IF(D7&gt;0,M7/D7*100,"-")</f>
        <v>1.2615049879407618E-2</v>
      </c>
      <c r="O7" s="91">
        <f>SUM(O$8:O$207)</f>
        <v>48424</v>
      </c>
      <c r="P7" s="93">
        <f t="shared" ref="P7:P27" si="7">SUM(Q7:S7)</f>
        <v>175561</v>
      </c>
      <c r="Q7" s="93">
        <f>SUM(Q$8:Q$207)</f>
        <v>29534</v>
      </c>
      <c r="R7" s="93">
        <f>SUM(R$8:R$207)</f>
        <v>145959</v>
      </c>
      <c r="S7" s="93">
        <f>SUM(S$8:S$207)</f>
        <v>68</v>
      </c>
      <c r="T7" s="94">
        <f t="shared" ref="T7:T27" si="8">IF(D7&gt;0,P7/D7*100,"-")</f>
        <v>21.927829424541393</v>
      </c>
      <c r="U7" s="93">
        <f>SUM(U$8:U$207)</f>
        <v>9314</v>
      </c>
      <c r="V7" s="95">
        <f t="shared" ref="V7:AC7" si="9">COUNTIF(V$8:V$207,"○")</f>
        <v>17</v>
      </c>
      <c r="W7" s="95">
        <f t="shared" si="9"/>
        <v>0</v>
      </c>
      <c r="X7" s="95">
        <f t="shared" si="9"/>
        <v>0</v>
      </c>
      <c r="Y7" s="95">
        <f t="shared" si="9"/>
        <v>3</v>
      </c>
      <c r="Z7" s="95">
        <f t="shared" si="9"/>
        <v>15</v>
      </c>
      <c r="AA7" s="95">
        <f t="shared" si="9"/>
        <v>1</v>
      </c>
      <c r="AB7" s="95">
        <f t="shared" si="9"/>
        <v>0</v>
      </c>
      <c r="AC7" s="95">
        <f t="shared" si="9"/>
        <v>4</v>
      </c>
    </row>
    <row r="8" spans="1:31" ht="13.5" customHeight="1" x14ac:dyDescent="0.15">
      <c r="A8" s="85" t="s">
        <v>13</v>
      </c>
      <c r="B8" s="86" t="s">
        <v>259</v>
      </c>
      <c r="C8" s="85" t="s">
        <v>260</v>
      </c>
      <c r="D8" s="87">
        <f t="shared" si="0"/>
        <v>228289</v>
      </c>
      <c r="E8" s="87">
        <f t="shared" si="1"/>
        <v>16711</v>
      </c>
      <c r="F8" s="106">
        <f t="shared" si="2"/>
        <v>7.3201074077156587</v>
      </c>
      <c r="G8" s="87">
        <v>16711</v>
      </c>
      <c r="H8" s="87">
        <v>0</v>
      </c>
      <c r="I8" s="87">
        <f t="shared" si="3"/>
        <v>211578</v>
      </c>
      <c r="J8" s="88">
        <f t="shared" si="4"/>
        <v>92.679892592284347</v>
      </c>
      <c r="K8" s="87">
        <v>176856</v>
      </c>
      <c r="L8" s="88">
        <f t="shared" si="5"/>
        <v>77.470224145710048</v>
      </c>
      <c r="M8" s="87">
        <v>0</v>
      </c>
      <c r="N8" s="88">
        <f t="shared" si="6"/>
        <v>0</v>
      </c>
      <c r="O8" s="87">
        <v>5069</v>
      </c>
      <c r="P8" s="87">
        <f t="shared" si="7"/>
        <v>29653</v>
      </c>
      <c r="Q8" s="87">
        <v>7675</v>
      </c>
      <c r="R8" s="87">
        <v>21978</v>
      </c>
      <c r="S8" s="87">
        <v>0</v>
      </c>
      <c r="T8" s="88">
        <f t="shared" si="8"/>
        <v>12.989237326371397</v>
      </c>
      <c r="U8" s="87">
        <v>2412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13</v>
      </c>
      <c r="B9" s="86" t="s">
        <v>263</v>
      </c>
      <c r="C9" s="85" t="s">
        <v>264</v>
      </c>
      <c r="D9" s="87">
        <f t="shared" si="0"/>
        <v>114875</v>
      </c>
      <c r="E9" s="87">
        <f t="shared" si="1"/>
        <v>8626</v>
      </c>
      <c r="F9" s="106">
        <f t="shared" si="2"/>
        <v>7.5090315560391723</v>
      </c>
      <c r="G9" s="87">
        <v>8438</v>
      </c>
      <c r="H9" s="87">
        <v>188</v>
      </c>
      <c r="I9" s="87">
        <f t="shared" si="3"/>
        <v>106249</v>
      </c>
      <c r="J9" s="88">
        <f t="shared" si="4"/>
        <v>92.490968443960824</v>
      </c>
      <c r="K9" s="87">
        <v>81954</v>
      </c>
      <c r="L9" s="88">
        <f t="shared" si="5"/>
        <v>71.34189336235039</v>
      </c>
      <c r="M9" s="87">
        <v>0</v>
      </c>
      <c r="N9" s="88">
        <f t="shared" si="6"/>
        <v>0</v>
      </c>
      <c r="O9" s="87">
        <v>10110</v>
      </c>
      <c r="P9" s="87">
        <f t="shared" si="7"/>
        <v>14185</v>
      </c>
      <c r="Q9" s="87">
        <v>3638</v>
      </c>
      <c r="R9" s="87">
        <v>10547</v>
      </c>
      <c r="S9" s="87">
        <v>0</v>
      </c>
      <c r="T9" s="88">
        <f t="shared" si="8"/>
        <v>12.348204570184985</v>
      </c>
      <c r="U9" s="87">
        <v>1032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13</v>
      </c>
      <c r="B10" s="86" t="s">
        <v>265</v>
      </c>
      <c r="C10" s="85" t="s">
        <v>266</v>
      </c>
      <c r="D10" s="87">
        <f t="shared" si="0"/>
        <v>74515</v>
      </c>
      <c r="E10" s="87">
        <f t="shared" si="1"/>
        <v>4649</v>
      </c>
      <c r="F10" s="106">
        <f t="shared" si="2"/>
        <v>6.2390122794068308</v>
      </c>
      <c r="G10" s="87">
        <v>4649</v>
      </c>
      <c r="H10" s="87">
        <v>0</v>
      </c>
      <c r="I10" s="87">
        <f t="shared" si="3"/>
        <v>69866</v>
      </c>
      <c r="J10" s="88">
        <f t="shared" si="4"/>
        <v>93.760987720593164</v>
      </c>
      <c r="K10" s="87">
        <v>68517</v>
      </c>
      <c r="L10" s="88">
        <f t="shared" si="5"/>
        <v>91.95061397034155</v>
      </c>
      <c r="M10" s="87">
        <v>0</v>
      </c>
      <c r="N10" s="88">
        <f t="shared" si="6"/>
        <v>0</v>
      </c>
      <c r="O10" s="87">
        <v>0</v>
      </c>
      <c r="P10" s="87">
        <f t="shared" si="7"/>
        <v>1349</v>
      </c>
      <c r="Q10" s="87">
        <v>593</v>
      </c>
      <c r="R10" s="87">
        <v>756</v>
      </c>
      <c r="S10" s="87">
        <v>0</v>
      </c>
      <c r="T10" s="88">
        <f t="shared" si="8"/>
        <v>1.8103737502516273</v>
      </c>
      <c r="U10" s="87">
        <v>1827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13</v>
      </c>
      <c r="B11" s="86" t="s">
        <v>267</v>
      </c>
      <c r="C11" s="85" t="s">
        <v>268</v>
      </c>
      <c r="D11" s="87">
        <f t="shared" si="0"/>
        <v>17971</v>
      </c>
      <c r="E11" s="87">
        <f t="shared" si="1"/>
        <v>5548</v>
      </c>
      <c r="F11" s="106">
        <f t="shared" si="2"/>
        <v>30.87196038061321</v>
      </c>
      <c r="G11" s="87">
        <v>5548</v>
      </c>
      <c r="H11" s="87">
        <v>0</v>
      </c>
      <c r="I11" s="87">
        <f t="shared" si="3"/>
        <v>12423</v>
      </c>
      <c r="J11" s="88">
        <f t="shared" si="4"/>
        <v>69.128039619386797</v>
      </c>
      <c r="K11" s="87">
        <v>5929</v>
      </c>
      <c r="L11" s="88">
        <f t="shared" si="5"/>
        <v>32.992042735518332</v>
      </c>
      <c r="M11" s="87">
        <v>0</v>
      </c>
      <c r="N11" s="88">
        <f t="shared" si="6"/>
        <v>0</v>
      </c>
      <c r="O11" s="87">
        <v>940</v>
      </c>
      <c r="P11" s="87">
        <f t="shared" si="7"/>
        <v>5554</v>
      </c>
      <c r="Q11" s="87">
        <v>1144</v>
      </c>
      <c r="R11" s="87">
        <v>4410</v>
      </c>
      <c r="S11" s="87">
        <v>0</v>
      </c>
      <c r="T11" s="88">
        <f t="shared" si="8"/>
        <v>30.905347504312502</v>
      </c>
      <c r="U11" s="87">
        <v>235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13</v>
      </c>
      <c r="B12" s="86" t="s">
        <v>269</v>
      </c>
      <c r="C12" s="85" t="s">
        <v>270</v>
      </c>
      <c r="D12" s="87">
        <f t="shared" si="0"/>
        <v>52329</v>
      </c>
      <c r="E12" s="87">
        <f t="shared" si="1"/>
        <v>11792</v>
      </c>
      <c r="F12" s="106">
        <f t="shared" si="2"/>
        <v>22.534349978023656</v>
      </c>
      <c r="G12" s="87">
        <v>11700</v>
      </c>
      <c r="H12" s="87">
        <v>92</v>
      </c>
      <c r="I12" s="87">
        <f t="shared" si="3"/>
        <v>40537</v>
      </c>
      <c r="J12" s="88">
        <f t="shared" si="4"/>
        <v>77.465650021976344</v>
      </c>
      <c r="K12" s="87">
        <v>28760</v>
      </c>
      <c r="L12" s="88">
        <f t="shared" si="5"/>
        <v>54.959964837852816</v>
      </c>
      <c r="M12" s="87">
        <v>0</v>
      </c>
      <c r="N12" s="88">
        <f t="shared" si="6"/>
        <v>0</v>
      </c>
      <c r="O12" s="87">
        <v>1499</v>
      </c>
      <c r="P12" s="87">
        <f t="shared" si="7"/>
        <v>10278</v>
      </c>
      <c r="Q12" s="87">
        <v>1611</v>
      </c>
      <c r="R12" s="87">
        <v>8667</v>
      </c>
      <c r="S12" s="87">
        <v>0</v>
      </c>
      <c r="T12" s="88">
        <f t="shared" si="8"/>
        <v>19.64111678037035</v>
      </c>
      <c r="U12" s="87">
        <v>775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13</v>
      </c>
      <c r="B13" s="86" t="s">
        <v>271</v>
      </c>
      <c r="C13" s="85" t="s">
        <v>272</v>
      </c>
      <c r="D13" s="87">
        <f t="shared" si="0"/>
        <v>47538</v>
      </c>
      <c r="E13" s="87">
        <f t="shared" si="1"/>
        <v>11225</v>
      </c>
      <c r="F13" s="106">
        <f t="shared" si="2"/>
        <v>23.612688796331355</v>
      </c>
      <c r="G13" s="87">
        <v>11225</v>
      </c>
      <c r="H13" s="87">
        <v>0</v>
      </c>
      <c r="I13" s="87">
        <f t="shared" si="3"/>
        <v>36313</v>
      </c>
      <c r="J13" s="88">
        <f t="shared" si="4"/>
        <v>76.387311203668645</v>
      </c>
      <c r="K13" s="87">
        <v>1770</v>
      </c>
      <c r="L13" s="88">
        <f t="shared" si="5"/>
        <v>3.7233371197778622</v>
      </c>
      <c r="M13" s="87">
        <v>0</v>
      </c>
      <c r="N13" s="88">
        <f t="shared" si="6"/>
        <v>0</v>
      </c>
      <c r="O13" s="87">
        <v>7216</v>
      </c>
      <c r="P13" s="87">
        <f t="shared" si="7"/>
        <v>27327</v>
      </c>
      <c r="Q13" s="87">
        <v>2309</v>
      </c>
      <c r="R13" s="87">
        <v>25018</v>
      </c>
      <c r="S13" s="87">
        <v>0</v>
      </c>
      <c r="T13" s="88">
        <f t="shared" si="8"/>
        <v>57.484538684841603</v>
      </c>
      <c r="U13" s="87">
        <v>287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13</v>
      </c>
      <c r="B14" s="86" t="s">
        <v>273</v>
      </c>
      <c r="C14" s="85" t="s">
        <v>274</v>
      </c>
      <c r="D14" s="87">
        <f t="shared" si="0"/>
        <v>27410</v>
      </c>
      <c r="E14" s="87">
        <f t="shared" si="1"/>
        <v>9944</v>
      </c>
      <c r="F14" s="106">
        <f t="shared" si="2"/>
        <v>36.27873039036848</v>
      </c>
      <c r="G14" s="87">
        <v>9944</v>
      </c>
      <c r="H14" s="87">
        <v>0</v>
      </c>
      <c r="I14" s="87">
        <f t="shared" si="3"/>
        <v>17466</v>
      </c>
      <c r="J14" s="88">
        <f t="shared" si="4"/>
        <v>63.721269609631527</v>
      </c>
      <c r="K14" s="87">
        <v>9172</v>
      </c>
      <c r="L14" s="88">
        <f t="shared" si="5"/>
        <v>33.462240058372856</v>
      </c>
      <c r="M14" s="87">
        <v>0</v>
      </c>
      <c r="N14" s="88">
        <f t="shared" si="6"/>
        <v>0</v>
      </c>
      <c r="O14" s="87">
        <v>0</v>
      </c>
      <c r="P14" s="87">
        <f t="shared" si="7"/>
        <v>8294</v>
      </c>
      <c r="Q14" s="87">
        <v>1070</v>
      </c>
      <c r="R14" s="87">
        <v>7224</v>
      </c>
      <c r="S14" s="87">
        <v>0</v>
      </c>
      <c r="T14" s="88">
        <f t="shared" si="8"/>
        <v>30.259029551258664</v>
      </c>
      <c r="U14" s="87">
        <v>247</v>
      </c>
      <c r="V14" s="85" t="s">
        <v>262</v>
      </c>
      <c r="W14" s="85"/>
      <c r="X14" s="85"/>
      <c r="Y14" s="85"/>
      <c r="Z14" s="85"/>
      <c r="AA14" s="85" t="s">
        <v>262</v>
      </c>
      <c r="AB14" s="85"/>
      <c r="AC14" s="85"/>
      <c r="AD14" s="115" t="s">
        <v>261</v>
      </c>
    </row>
    <row r="15" spans="1:31" ht="13.5" customHeight="1" x14ac:dyDescent="0.15">
      <c r="A15" s="85" t="s">
        <v>13</v>
      </c>
      <c r="B15" s="86" t="s">
        <v>275</v>
      </c>
      <c r="C15" s="85" t="s">
        <v>276</v>
      </c>
      <c r="D15" s="87">
        <f t="shared" si="0"/>
        <v>44281</v>
      </c>
      <c r="E15" s="87">
        <f t="shared" si="1"/>
        <v>9158</v>
      </c>
      <c r="F15" s="106">
        <f t="shared" si="2"/>
        <v>20.681556423748333</v>
      </c>
      <c r="G15" s="87">
        <v>9158</v>
      </c>
      <c r="H15" s="87">
        <v>0</v>
      </c>
      <c r="I15" s="87">
        <f t="shared" si="3"/>
        <v>35123</v>
      </c>
      <c r="J15" s="88">
        <f t="shared" si="4"/>
        <v>79.318443576251667</v>
      </c>
      <c r="K15" s="87">
        <v>15744</v>
      </c>
      <c r="L15" s="88">
        <f t="shared" si="5"/>
        <v>35.554752602696418</v>
      </c>
      <c r="M15" s="87">
        <v>0</v>
      </c>
      <c r="N15" s="88">
        <f t="shared" si="6"/>
        <v>0</v>
      </c>
      <c r="O15" s="87">
        <v>2045</v>
      </c>
      <c r="P15" s="87">
        <f t="shared" si="7"/>
        <v>17334</v>
      </c>
      <c r="Q15" s="87">
        <v>2424</v>
      </c>
      <c r="R15" s="87">
        <v>14910</v>
      </c>
      <c r="S15" s="87">
        <v>0</v>
      </c>
      <c r="T15" s="88">
        <f t="shared" si="8"/>
        <v>39.145457419660801</v>
      </c>
      <c r="U15" s="87">
        <v>280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13</v>
      </c>
      <c r="B16" s="86" t="s">
        <v>277</v>
      </c>
      <c r="C16" s="85" t="s">
        <v>278</v>
      </c>
      <c r="D16" s="87">
        <f t="shared" si="0"/>
        <v>24812</v>
      </c>
      <c r="E16" s="87">
        <f t="shared" si="1"/>
        <v>7674</v>
      </c>
      <c r="F16" s="106">
        <f t="shared" si="2"/>
        <v>30.928582943736906</v>
      </c>
      <c r="G16" s="87">
        <v>7619</v>
      </c>
      <c r="H16" s="87">
        <v>55</v>
      </c>
      <c r="I16" s="87">
        <f t="shared" si="3"/>
        <v>17138</v>
      </c>
      <c r="J16" s="88">
        <f t="shared" si="4"/>
        <v>69.071417056263101</v>
      </c>
      <c r="K16" s="87">
        <v>4943</v>
      </c>
      <c r="L16" s="88">
        <f t="shared" si="5"/>
        <v>19.921812026438822</v>
      </c>
      <c r="M16" s="87">
        <v>0</v>
      </c>
      <c r="N16" s="88">
        <f t="shared" si="6"/>
        <v>0</v>
      </c>
      <c r="O16" s="87">
        <v>4686</v>
      </c>
      <c r="P16" s="87">
        <f t="shared" si="7"/>
        <v>7509</v>
      </c>
      <c r="Q16" s="87">
        <v>2363</v>
      </c>
      <c r="R16" s="87">
        <v>5146</v>
      </c>
      <c r="S16" s="87">
        <v>0</v>
      </c>
      <c r="T16" s="88">
        <f t="shared" si="8"/>
        <v>30.263582137675321</v>
      </c>
      <c r="U16" s="87">
        <v>235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13</v>
      </c>
      <c r="B17" s="86" t="s">
        <v>279</v>
      </c>
      <c r="C17" s="85" t="s">
        <v>280</v>
      </c>
      <c r="D17" s="87">
        <f t="shared" si="0"/>
        <v>30479</v>
      </c>
      <c r="E17" s="87">
        <f t="shared" si="1"/>
        <v>4743</v>
      </c>
      <c r="F17" s="106">
        <f t="shared" si="2"/>
        <v>15.561534171068606</v>
      </c>
      <c r="G17" s="87">
        <v>4743</v>
      </c>
      <c r="H17" s="87">
        <v>0</v>
      </c>
      <c r="I17" s="87">
        <f t="shared" si="3"/>
        <v>25736</v>
      </c>
      <c r="J17" s="88">
        <f t="shared" si="4"/>
        <v>84.438465828931399</v>
      </c>
      <c r="K17" s="87">
        <v>10507</v>
      </c>
      <c r="L17" s="88">
        <f t="shared" si="5"/>
        <v>34.472915778076704</v>
      </c>
      <c r="M17" s="87">
        <v>0</v>
      </c>
      <c r="N17" s="88">
        <f t="shared" si="6"/>
        <v>0</v>
      </c>
      <c r="O17" s="87">
        <v>0</v>
      </c>
      <c r="P17" s="87">
        <f t="shared" si="7"/>
        <v>15229</v>
      </c>
      <c r="Q17" s="87">
        <v>2530</v>
      </c>
      <c r="R17" s="87">
        <v>12699</v>
      </c>
      <c r="S17" s="87">
        <v>0</v>
      </c>
      <c r="T17" s="88">
        <f t="shared" si="8"/>
        <v>49.965550050854688</v>
      </c>
      <c r="U17" s="87">
        <v>220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13</v>
      </c>
      <c r="B18" s="86" t="s">
        <v>281</v>
      </c>
      <c r="C18" s="85" t="s">
        <v>282</v>
      </c>
      <c r="D18" s="87">
        <f t="shared" si="0"/>
        <v>16188</v>
      </c>
      <c r="E18" s="87">
        <f t="shared" si="1"/>
        <v>992</v>
      </c>
      <c r="F18" s="106">
        <f t="shared" si="2"/>
        <v>6.1279960464541636</v>
      </c>
      <c r="G18" s="87">
        <v>992</v>
      </c>
      <c r="H18" s="87">
        <v>0</v>
      </c>
      <c r="I18" s="87">
        <f t="shared" si="3"/>
        <v>15196</v>
      </c>
      <c r="J18" s="88">
        <f t="shared" si="4"/>
        <v>93.872003953545828</v>
      </c>
      <c r="K18" s="87">
        <v>14273</v>
      </c>
      <c r="L18" s="88">
        <f t="shared" si="5"/>
        <v>88.170249567580925</v>
      </c>
      <c r="M18" s="87">
        <v>0</v>
      </c>
      <c r="N18" s="88">
        <f t="shared" si="6"/>
        <v>0</v>
      </c>
      <c r="O18" s="87">
        <v>559</v>
      </c>
      <c r="P18" s="87">
        <f t="shared" si="7"/>
        <v>364</v>
      </c>
      <c r="Q18" s="87">
        <v>3</v>
      </c>
      <c r="R18" s="87">
        <v>361</v>
      </c>
      <c r="S18" s="87">
        <v>0</v>
      </c>
      <c r="T18" s="88">
        <f t="shared" si="8"/>
        <v>2.248579194465036</v>
      </c>
      <c r="U18" s="87">
        <v>239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13</v>
      </c>
      <c r="B19" s="86" t="s">
        <v>283</v>
      </c>
      <c r="C19" s="85" t="s">
        <v>284</v>
      </c>
      <c r="D19" s="87">
        <f t="shared" si="0"/>
        <v>17535</v>
      </c>
      <c r="E19" s="87">
        <f t="shared" si="1"/>
        <v>670</v>
      </c>
      <c r="F19" s="106">
        <f t="shared" si="2"/>
        <v>3.8209295694325638</v>
      </c>
      <c r="G19" s="87">
        <v>670</v>
      </c>
      <c r="H19" s="87">
        <v>0</v>
      </c>
      <c r="I19" s="87">
        <f t="shared" si="3"/>
        <v>16865</v>
      </c>
      <c r="J19" s="88">
        <f t="shared" si="4"/>
        <v>96.179070430567435</v>
      </c>
      <c r="K19" s="87">
        <v>13674</v>
      </c>
      <c r="L19" s="88">
        <f t="shared" si="5"/>
        <v>77.981180496150557</v>
      </c>
      <c r="M19" s="87">
        <v>101</v>
      </c>
      <c r="N19" s="88">
        <f t="shared" si="6"/>
        <v>0.57599087539207294</v>
      </c>
      <c r="O19" s="87">
        <v>0</v>
      </c>
      <c r="P19" s="87">
        <f t="shared" si="7"/>
        <v>3090</v>
      </c>
      <c r="Q19" s="87">
        <v>196</v>
      </c>
      <c r="R19" s="87">
        <v>2894</v>
      </c>
      <c r="S19" s="87">
        <v>0</v>
      </c>
      <c r="T19" s="88">
        <f t="shared" si="8"/>
        <v>17.621899059024805</v>
      </c>
      <c r="U19" s="87">
        <v>377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13</v>
      </c>
      <c r="B20" s="86" t="s">
        <v>285</v>
      </c>
      <c r="C20" s="85" t="s">
        <v>286</v>
      </c>
      <c r="D20" s="87">
        <f t="shared" si="0"/>
        <v>9819</v>
      </c>
      <c r="E20" s="87">
        <f t="shared" si="1"/>
        <v>297</v>
      </c>
      <c r="F20" s="106">
        <f t="shared" si="2"/>
        <v>3.0247479376718607</v>
      </c>
      <c r="G20" s="87">
        <v>297</v>
      </c>
      <c r="H20" s="87">
        <v>0</v>
      </c>
      <c r="I20" s="87">
        <f t="shared" si="3"/>
        <v>9522</v>
      </c>
      <c r="J20" s="88">
        <f t="shared" si="4"/>
        <v>96.975252062328138</v>
      </c>
      <c r="K20" s="87">
        <v>0</v>
      </c>
      <c r="L20" s="88">
        <f t="shared" si="5"/>
        <v>0</v>
      </c>
      <c r="M20" s="87">
        <v>0</v>
      </c>
      <c r="N20" s="88">
        <f t="shared" si="6"/>
        <v>0</v>
      </c>
      <c r="O20" s="87">
        <v>9198</v>
      </c>
      <c r="P20" s="87">
        <f t="shared" si="7"/>
        <v>324</v>
      </c>
      <c r="Q20" s="87">
        <v>217</v>
      </c>
      <c r="R20" s="87">
        <v>39</v>
      </c>
      <c r="S20" s="87">
        <v>68</v>
      </c>
      <c r="T20" s="88">
        <f t="shared" si="8"/>
        <v>3.2997250229147568</v>
      </c>
      <c r="U20" s="87">
        <v>116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13</v>
      </c>
      <c r="B21" s="86" t="s">
        <v>287</v>
      </c>
      <c r="C21" s="85" t="s">
        <v>288</v>
      </c>
      <c r="D21" s="87">
        <f t="shared" si="0"/>
        <v>25725</v>
      </c>
      <c r="E21" s="87">
        <f t="shared" si="1"/>
        <v>4323</v>
      </c>
      <c r="F21" s="106">
        <f t="shared" si="2"/>
        <v>16.804664723032069</v>
      </c>
      <c r="G21" s="87">
        <v>4323</v>
      </c>
      <c r="H21" s="87">
        <v>0</v>
      </c>
      <c r="I21" s="87">
        <f t="shared" si="3"/>
        <v>21402</v>
      </c>
      <c r="J21" s="88">
        <f t="shared" si="4"/>
        <v>83.195335276967924</v>
      </c>
      <c r="K21" s="87">
        <v>9676</v>
      </c>
      <c r="L21" s="88">
        <f t="shared" si="5"/>
        <v>37.613216715257529</v>
      </c>
      <c r="M21" s="87">
        <v>0</v>
      </c>
      <c r="N21" s="88">
        <f t="shared" si="6"/>
        <v>0</v>
      </c>
      <c r="O21" s="87">
        <v>999</v>
      </c>
      <c r="P21" s="87">
        <f t="shared" si="7"/>
        <v>10727</v>
      </c>
      <c r="Q21" s="87">
        <v>1139</v>
      </c>
      <c r="R21" s="87">
        <v>9588</v>
      </c>
      <c r="S21" s="87">
        <v>0</v>
      </c>
      <c r="T21" s="88">
        <f t="shared" si="8"/>
        <v>41.698736637512148</v>
      </c>
      <c r="U21" s="87">
        <v>381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13</v>
      </c>
      <c r="B22" s="86" t="s">
        <v>289</v>
      </c>
      <c r="C22" s="85" t="s">
        <v>290</v>
      </c>
      <c r="D22" s="87">
        <f t="shared" si="0"/>
        <v>4998</v>
      </c>
      <c r="E22" s="87">
        <f t="shared" si="1"/>
        <v>388</v>
      </c>
      <c r="F22" s="106">
        <f t="shared" si="2"/>
        <v>7.7631052420968389</v>
      </c>
      <c r="G22" s="87">
        <v>388</v>
      </c>
      <c r="H22" s="87">
        <v>0</v>
      </c>
      <c r="I22" s="87">
        <f t="shared" si="3"/>
        <v>4610</v>
      </c>
      <c r="J22" s="88">
        <f t="shared" si="4"/>
        <v>92.236894757903158</v>
      </c>
      <c r="K22" s="87">
        <v>3469</v>
      </c>
      <c r="L22" s="88">
        <f t="shared" si="5"/>
        <v>69.407763105242097</v>
      </c>
      <c r="M22" s="87">
        <v>0</v>
      </c>
      <c r="N22" s="88">
        <f t="shared" si="6"/>
        <v>0</v>
      </c>
      <c r="O22" s="87">
        <v>420</v>
      </c>
      <c r="P22" s="87">
        <f t="shared" si="7"/>
        <v>721</v>
      </c>
      <c r="Q22" s="87">
        <v>0</v>
      </c>
      <c r="R22" s="87">
        <v>721</v>
      </c>
      <c r="S22" s="87">
        <v>0</v>
      </c>
      <c r="T22" s="88">
        <f t="shared" si="8"/>
        <v>14.425770308123248</v>
      </c>
      <c r="U22" s="87">
        <v>11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13</v>
      </c>
      <c r="B23" s="86" t="s">
        <v>291</v>
      </c>
      <c r="C23" s="85" t="s">
        <v>292</v>
      </c>
      <c r="D23" s="87">
        <f t="shared" si="0"/>
        <v>18675</v>
      </c>
      <c r="E23" s="87">
        <f t="shared" si="1"/>
        <v>5677</v>
      </c>
      <c r="F23" s="106">
        <f t="shared" si="2"/>
        <v>30.398929049531461</v>
      </c>
      <c r="G23" s="87">
        <v>5677</v>
      </c>
      <c r="H23" s="87">
        <v>0</v>
      </c>
      <c r="I23" s="87">
        <f t="shared" si="3"/>
        <v>12998</v>
      </c>
      <c r="J23" s="88">
        <f t="shared" si="4"/>
        <v>69.601070950468539</v>
      </c>
      <c r="K23" s="87">
        <v>6189</v>
      </c>
      <c r="L23" s="88">
        <f t="shared" si="5"/>
        <v>33.140562248995984</v>
      </c>
      <c r="M23" s="87">
        <v>0</v>
      </c>
      <c r="N23" s="88">
        <f t="shared" si="6"/>
        <v>0</v>
      </c>
      <c r="O23" s="87">
        <v>422</v>
      </c>
      <c r="P23" s="87">
        <f t="shared" si="7"/>
        <v>6387</v>
      </c>
      <c r="Q23" s="87">
        <v>551</v>
      </c>
      <c r="R23" s="87">
        <v>5836</v>
      </c>
      <c r="S23" s="87">
        <v>0</v>
      </c>
      <c r="T23" s="88">
        <f t="shared" si="8"/>
        <v>34.200803212851405</v>
      </c>
      <c r="U23" s="87">
        <v>187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13</v>
      </c>
      <c r="B24" s="86" t="s">
        <v>293</v>
      </c>
      <c r="C24" s="85" t="s">
        <v>294</v>
      </c>
      <c r="D24" s="87">
        <f t="shared" si="0"/>
        <v>6062</v>
      </c>
      <c r="E24" s="87">
        <f t="shared" si="1"/>
        <v>2112</v>
      </c>
      <c r="F24" s="106">
        <f t="shared" si="2"/>
        <v>34.839986803035302</v>
      </c>
      <c r="G24" s="87">
        <v>2112</v>
      </c>
      <c r="H24" s="87">
        <v>0</v>
      </c>
      <c r="I24" s="87">
        <f t="shared" si="3"/>
        <v>3950</v>
      </c>
      <c r="J24" s="88">
        <f t="shared" si="4"/>
        <v>65.160013196964698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0</v>
      </c>
      <c r="P24" s="87">
        <f t="shared" si="7"/>
        <v>3950</v>
      </c>
      <c r="Q24" s="87">
        <v>284</v>
      </c>
      <c r="R24" s="87">
        <v>3666</v>
      </c>
      <c r="S24" s="87">
        <v>0</v>
      </c>
      <c r="T24" s="88">
        <f t="shared" si="8"/>
        <v>65.160013196964698</v>
      </c>
      <c r="U24" s="87">
        <v>21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13</v>
      </c>
      <c r="B25" s="86" t="s">
        <v>295</v>
      </c>
      <c r="C25" s="85" t="s">
        <v>296</v>
      </c>
      <c r="D25" s="87">
        <f t="shared" si="0"/>
        <v>9551</v>
      </c>
      <c r="E25" s="87">
        <f t="shared" si="1"/>
        <v>1135</v>
      </c>
      <c r="F25" s="106">
        <f t="shared" si="2"/>
        <v>11.883572400795728</v>
      </c>
      <c r="G25" s="87">
        <v>1135</v>
      </c>
      <c r="H25" s="87">
        <v>0</v>
      </c>
      <c r="I25" s="87">
        <f t="shared" si="3"/>
        <v>8416</v>
      </c>
      <c r="J25" s="88">
        <f t="shared" si="4"/>
        <v>88.116427599204272</v>
      </c>
      <c r="K25" s="87">
        <v>6135</v>
      </c>
      <c r="L25" s="88">
        <f t="shared" si="5"/>
        <v>64.234111611349604</v>
      </c>
      <c r="M25" s="87">
        <v>0</v>
      </c>
      <c r="N25" s="88">
        <f t="shared" si="6"/>
        <v>0</v>
      </c>
      <c r="O25" s="87">
        <v>1502</v>
      </c>
      <c r="P25" s="87">
        <f t="shared" si="7"/>
        <v>779</v>
      </c>
      <c r="Q25" s="87">
        <v>216</v>
      </c>
      <c r="R25" s="87">
        <v>563</v>
      </c>
      <c r="S25" s="87">
        <v>0</v>
      </c>
      <c r="T25" s="88">
        <f t="shared" si="8"/>
        <v>8.1562140090042927</v>
      </c>
      <c r="U25" s="87">
        <v>83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13</v>
      </c>
      <c r="B26" s="86" t="s">
        <v>297</v>
      </c>
      <c r="C26" s="85" t="s">
        <v>298</v>
      </c>
      <c r="D26" s="87">
        <f t="shared" si="0"/>
        <v>21460</v>
      </c>
      <c r="E26" s="87">
        <f t="shared" si="1"/>
        <v>7332</v>
      </c>
      <c r="F26" s="106">
        <f t="shared" si="2"/>
        <v>34.165890027958994</v>
      </c>
      <c r="G26" s="87">
        <v>7332</v>
      </c>
      <c r="H26" s="87">
        <v>0</v>
      </c>
      <c r="I26" s="87">
        <f t="shared" si="3"/>
        <v>14128</v>
      </c>
      <c r="J26" s="88">
        <f t="shared" si="4"/>
        <v>65.834109972041006</v>
      </c>
      <c r="K26" s="87">
        <v>3108</v>
      </c>
      <c r="L26" s="88">
        <f t="shared" si="5"/>
        <v>14.482758620689657</v>
      </c>
      <c r="M26" s="87">
        <v>0</v>
      </c>
      <c r="N26" s="88">
        <f t="shared" si="6"/>
        <v>0</v>
      </c>
      <c r="O26" s="87">
        <v>3266</v>
      </c>
      <c r="P26" s="87">
        <f t="shared" si="7"/>
        <v>7754</v>
      </c>
      <c r="Q26" s="87">
        <v>600</v>
      </c>
      <c r="R26" s="87">
        <v>7154</v>
      </c>
      <c r="S26" s="87">
        <v>0</v>
      </c>
      <c r="T26" s="88">
        <f t="shared" si="8"/>
        <v>36.132339235787512</v>
      </c>
      <c r="U26" s="87">
        <v>258</v>
      </c>
      <c r="V26" s="85"/>
      <c r="W26" s="85"/>
      <c r="X26" s="85"/>
      <c r="Y26" s="85" t="s">
        <v>262</v>
      </c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13</v>
      </c>
      <c r="B27" s="86" t="s">
        <v>299</v>
      </c>
      <c r="C27" s="85" t="s">
        <v>300</v>
      </c>
      <c r="D27" s="87">
        <f t="shared" si="0"/>
        <v>8119</v>
      </c>
      <c r="E27" s="87">
        <f t="shared" si="1"/>
        <v>2873</v>
      </c>
      <c r="F27" s="106">
        <f t="shared" si="2"/>
        <v>35.38613129695775</v>
      </c>
      <c r="G27" s="87">
        <v>2853</v>
      </c>
      <c r="H27" s="87">
        <v>20</v>
      </c>
      <c r="I27" s="87">
        <f t="shared" si="3"/>
        <v>5246</v>
      </c>
      <c r="J27" s="88">
        <f t="shared" si="4"/>
        <v>64.613868703042243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493</v>
      </c>
      <c r="P27" s="87">
        <f t="shared" si="7"/>
        <v>4753</v>
      </c>
      <c r="Q27" s="87">
        <v>971</v>
      </c>
      <c r="R27" s="87">
        <v>3782</v>
      </c>
      <c r="S27" s="87">
        <v>0</v>
      </c>
      <c r="T27" s="88">
        <f t="shared" si="8"/>
        <v>58.541692326641211</v>
      </c>
      <c r="U27" s="87">
        <v>91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7">
    <sortCondition ref="A8:A27"/>
    <sortCondition ref="B8:B27"/>
    <sortCondition ref="C8:C2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佐賀県</v>
      </c>
      <c r="B7" s="90" t="str">
        <f>水洗化人口等!B7</f>
        <v>41000</v>
      </c>
      <c r="C7" s="89" t="s">
        <v>198</v>
      </c>
      <c r="D7" s="91">
        <f t="shared" ref="D7:D27" si="0">SUM(E7,+H7,+K7)</f>
        <v>348641</v>
      </c>
      <c r="E7" s="91">
        <f t="shared" ref="E7:E27" si="1">SUM(F7:G7)</f>
        <v>0</v>
      </c>
      <c r="F7" s="91">
        <f>SUM(F$8:F$207)</f>
        <v>0</v>
      </c>
      <c r="G7" s="91">
        <f>SUM(G$8:G$207)</f>
        <v>0</v>
      </c>
      <c r="H7" s="91">
        <f t="shared" ref="H7:H27" si="2">SUM(I7:J7)</f>
        <v>35083</v>
      </c>
      <c r="I7" s="91">
        <f>SUM(I$8:I$207)</f>
        <v>9409</v>
      </c>
      <c r="J7" s="91">
        <f>SUM(J$8:J$207)</f>
        <v>25674</v>
      </c>
      <c r="K7" s="91">
        <f t="shared" ref="K7:K27" si="3">SUM(L7:M7)</f>
        <v>313558</v>
      </c>
      <c r="L7" s="91">
        <f>SUM(L$8:L$207)</f>
        <v>171198</v>
      </c>
      <c r="M7" s="91">
        <f>SUM(M$8:M$207)</f>
        <v>142360</v>
      </c>
      <c r="N7" s="91">
        <f t="shared" ref="N7:N27" si="4">SUM(O7,+V7,+AC7)</f>
        <v>349047</v>
      </c>
      <c r="O7" s="91">
        <f t="shared" ref="O7:O27" si="5">SUM(P7:U7)</f>
        <v>180607</v>
      </c>
      <c r="P7" s="91">
        <f t="shared" ref="P7:U7" si="6">SUM(P$8:P$207)</f>
        <v>170036</v>
      </c>
      <c r="Q7" s="91">
        <f t="shared" si="6"/>
        <v>0</v>
      </c>
      <c r="R7" s="91">
        <f t="shared" si="6"/>
        <v>0</v>
      </c>
      <c r="S7" s="91">
        <f t="shared" si="6"/>
        <v>10571</v>
      </c>
      <c r="T7" s="91">
        <f t="shared" si="6"/>
        <v>0</v>
      </c>
      <c r="U7" s="91">
        <f t="shared" si="6"/>
        <v>0</v>
      </c>
      <c r="V7" s="91">
        <f t="shared" ref="V7:V27" si="7">SUM(W7:AB7)</f>
        <v>168034</v>
      </c>
      <c r="W7" s="91">
        <f t="shared" ref="W7:AB7" si="8">SUM(W$8:W$207)</f>
        <v>154263</v>
      </c>
      <c r="X7" s="91">
        <f t="shared" si="8"/>
        <v>2421</v>
      </c>
      <c r="Y7" s="91">
        <f t="shared" si="8"/>
        <v>0</v>
      </c>
      <c r="Z7" s="91">
        <f t="shared" si="8"/>
        <v>11350</v>
      </c>
      <c r="AA7" s="91">
        <f t="shared" si="8"/>
        <v>0</v>
      </c>
      <c r="AB7" s="91">
        <f t="shared" si="8"/>
        <v>0</v>
      </c>
      <c r="AC7" s="91">
        <f t="shared" ref="AC7:AC27" si="9">SUM(AD7:AE7)</f>
        <v>406</v>
      </c>
      <c r="AD7" s="91">
        <f>SUM(AD$8:AD$207)</f>
        <v>406</v>
      </c>
      <c r="AE7" s="91">
        <f>SUM(AE$8:AE$207)</f>
        <v>0</v>
      </c>
      <c r="AF7" s="91">
        <f t="shared" ref="AF7:AF27" si="10">SUM(AG7:AI7)</f>
        <v>15416</v>
      </c>
      <c r="AG7" s="91">
        <f>SUM(AG$8:AG$207)</f>
        <v>15416</v>
      </c>
      <c r="AH7" s="91">
        <f>SUM(AH$8:AH$207)</f>
        <v>0</v>
      </c>
      <c r="AI7" s="91">
        <f>SUM(AI$8:AI$207)</f>
        <v>0</v>
      </c>
      <c r="AJ7" s="91">
        <f t="shared" ref="AJ7:AJ27" si="11">SUM(AK7:AS7)</f>
        <v>19533</v>
      </c>
      <c r="AK7" s="91">
        <f t="shared" ref="AK7:AS7" si="12">SUM(AK$8:AK$207)</f>
        <v>3177</v>
      </c>
      <c r="AL7" s="91">
        <f t="shared" si="12"/>
        <v>940</v>
      </c>
      <c r="AM7" s="91">
        <f t="shared" si="12"/>
        <v>3431</v>
      </c>
      <c r="AN7" s="91">
        <f t="shared" si="12"/>
        <v>1686</v>
      </c>
      <c r="AO7" s="91">
        <f t="shared" si="12"/>
        <v>0</v>
      </c>
      <c r="AP7" s="91">
        <f t="shared" si="12"/>
        <v>10007</v>
      </c>
      <c r="AQ7" s="91">
        <f t="shared" si="12"/>
        <v>281</v>
      </c>
      <c r="AR7" s="91">
        <f t="shared" si="12"/>
        <v>0</v>
      </c>
      <c r="AS7" s="91">
        <f t="shared" si="12"/>
        <v>11</v>
      </c>
      <c r="AT7" s="91">
        <f t="shared" ref="AT7:AT27" si="13">SUM(AU7:AY7)</f>
        <v>15</v>
      </c>
      <c r="AU7" s="91">
        <f>SUM(AU$8:AU$207)</f>
        <v>0</v>
      </c>
      <c r="AV7" s="91">
        <f>SUM(AV$8:AV$207)</f>
        <v>0</v>
      </c>
      <c r="AW7" s="91">
        <f>SUM(AW$8:AW$207)</f>
        <v>15</v>
      </c>
      <c r="AX7" s="91">
        <f>SUM(AX$8:AX$207)</f>
        <v>0</v>
      </c>
      <c r="AY7" s="91">
        <f>SUM(AY$8:AY$207)</f>
        <v>0</v>
      </c>
      <c r="AZ7" s="91">
        <f t="shared" ref="AZ7:AZ27" si="14">SUM(BA7:BC7)</f>
        <v>797</v>
      </c>
      <c r="BA7" s="91">
        <f>SUM(BA$8:BA$207)</f>
        <v>525</v>
      </c>
      <c r="BB7" s="91">
        <f>SUM(BB$8:BB$207)</f>
        <v>272</v>
      </c>
      <c r="BC7" s="91">
        <f>SUM(BC$8:BC$207)</f>
        <v>0</v>
      </c>
    </row>
    <row r="8" spans="1:55" ht="13.5" customHeight="1" x14ac:dyDescent="0.15">
      <c r="A8" s="98" t="s">
        <v>13</v>
      </c>
      <c r="B8" s="96" t="s">
        <v>259</v>
      </c>
      <c r="C8" s="85" t="s">
        <v>260</v>
      </c>
      <c r="D8" s="87">
        <f t="shared" si="0"/>
        <v>44421</v>
      </c>
      <c r="E8" s="87">
        <f t="shared" si="1"/>
        <v>0</v>
      </c>
      <c r="F8" s="87">
        <v>0</v>
      </c>
      <c r="G8" s="87">
        <v>0</v>
      </c>
      <c r="H8" s="87">
        <f t="shared" si="2"/>
        <v>12141</v>
      </c>
      <c r="I8" s="87">
        <v>136</v>
      </c>
      <c r="J8" s="87">
        <v>12005</v>
      </c>
      <c r="K8" s="87">
        <f t="shared" si="3"/>
        <v>32280</v>
      </c>
      <c r="L8" s="87">
        <v>19090</v>
      </c>
      <c r="M8" s="87">
        <v>13190</v>
      </c>
      <c r="N8" s="87">
        <f t="shared" si="4"/>
        <v>44421</v>
      </c>
      <c r="O8" s="87">
        <f t="shared" si="5"/>
        <v>19226</v>
      </c>
      <c r="P8" s="87">
        <v>8655</v>
      </c>
      <c r="Q8" s="87">
        <v>0</v>
      </c>
      <c r="R8" s="87">
        <v>0</v>
      </c>
      <c r="S8" s="87">
        <v>10571</v>
      </c>
      <c r="T8" s="87">
        <v>0</v>
      </c>
      <c r="U8" s="87">
        <v>0</v>
      </c>
      <c r="V8" s="87">
        <f t="shared" si="7"/>
        <v>25195</v>
      </c>
      <c r="W8" s="87">
        <v>13698</v>
      </c>
      <c r="X8" s="87">
        <v>147</v>
      </c>
      <c r="Y8" s="87">
        <v>0</v>
      </c>
      <c r="Z8" s="87">
        <v>11350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879</v>
      </c>
      <c r="AG8" s="87">
        <v>879</v>
      </c>
      <c r="AH8" s="87">
        <v>0</v>
      </c>
      <c r="AI8" s="87">
        <v>0</v>
      </c>
      <c r="AJ8" s="87">
        <f t="shared" si="11"/>
        <v>1532</v>
      </c>
      <c r="AK8" s="87">
        <v>635</v>
      </c>
      <c r="AL8" s="87">
        <v>18</v>
      </c>
      <c r="AM8" s="87">
        <v>439</v>
      </c>
      <c r="AN8" s="87">
        <v>360</v>
      </c>
      <c r="AO8" s="87">
        <v>0</v>
      </c>
      <c r="AP8" s="87">
        <v>45</v>
      </c>
      <c r="AQ8" s="87">
        <v>35</v>
      </c>
      <c r="AR8" s="87">
        <v>0</v>
      </c>
      <c r="AS8" s="87">
        <v>0</v>
      </c>
      <c r="AT8" s="87">
        <f t="shared" si="13"/>
        <v>1</v>
      </c>
      <c r="AU8" s="87">
        <v>0</v>
      </c>
      <c r="AV8" s="87">
        <v>0</v>
      </c>
      <c r="AW8" s="87">
        <v>1</v>
      </c>
      <c r="AX8" s="87">
        <v>0</v>
      </c>
      <c r="AY8" s="87">
        <v>0</v>
      </c>
      <c r="AZ8" s="87">
        <f t="shared" si="14"/>
        <v>182</v>
      </c>
      <c r="BA8" s="87">
        <v>35</v>
      </c>
      <c r="BB8" s="87">
        <v>147</v>
      </c>
      <c r="BC8" s="87">
        <v>0</v>
      </c>
    </row>
    <row r="9" spans="1:55" ht="13.5" customHeight="1" x14ac:dyDescent="0.15">
      <c r="A9" s="98" t="s">
        <v>13</v>
      </c>
      <c r="B9" s="96" t="s">
        <v>263</v>
      </c>
      <c r="C9" s="85" t="s">
        <v>264</v>
      </c>
      <c r="D9" s="87">
        <f t="shared" si="0"/>
        <v>33674</v>
      </c>
      <c r="E9" s="87">
        <f t="shared" si="1"/>
        <v>0</v>
      </c>
      <c r="F9" s="87">
        <v>0</v>
      </c>
      <c r="G9" s="87">
        <v>0</v>
      </c>
      <c r="H9" s="87">
        <f t="shared" si="2"/>
        <v>9034</v>
      </c>
      <c r="I9" s="87">
        <v>27</v>
      </c>
      <c r="J9" s="87">
        <v>9007</v>
      </c>
      <c r="K9" s="87">
        <f t="shared" si="3"/>
        <v>24640</v>
      </c>
      <c r="L9" s="87">
        <v>12588</v>
      </c>
      <c r="M9" s="87">
        <v>12052</v>
      </c>
      <c r="N9" s="87">
        <f t="shared" si="4"/>
        <v>33946</v>
      </c>
      <c r="O9" s="87">
        <f t="shared" si="5"/>
        <v>12615</v>
      </c>
      <c r="P9" s="87">
        <v>12615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21059</v>
      </c>
      <c r="W9" s="87">
        <v>21059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272</v>
      </c>
      <c r="AD9" s="87">
        <v>272</v>
      </c>
      <c r="AE9" s="87">
        <v>0</v>
      </c>
      <c r="AF9" s="87">
        <f t="shared" si="10"/>
        <v>247</v>
      </c>
      <c r="AG9" s="87">
        <v>247</v>
      </c>
      <c r="AH9" s="87">
        <v>0</v>
      </c>
      <c r="AI9" s="87">
        <v>0</v>
      </c>
      <c r="AJ9" s="87">
        <f t="shared" si="11"/>
        <v>1247</v>
      </c>
      <c r="AK9" s="87">
        <v>579</v>
      </c>
      <c r="AL9" s="87">
        <v>421</v>
      </c>
      <c r="AM9" s="87">
        <v>184</v>
      </c>
      <c r="AN9" s="87">
        <v>0</v>
      </c>
      <c r="AO9" s="87">
        <v>0</v>
      </c>
      <c r="AP9" s="87">
        <v>0</v>
      </c>
      <c r="AQ9" s="87">
        <v>56</v>
      </c>
      <c r="AR9" s="87">
        <v>0</v>
      </c>
      <c r="AS9" s="87">
        <v>7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63</v>
      </c>
      <c r="BA9" s="87">
        <v>63</v>
      </c>
      <c r="BB9" s="87">
        <v>0</v>
      </c>
      <c r="BC9" s="87">
        <v>0</v>
      </c>
    </row>
    <row r="10" spans="1:55" ht="13.5" customHeight="1" x14ac:dyDescent="0.15">
      <c r="A10" s="98" t="s">
        <v>13</v>
      </c>
      <c r="B10" s="96" t="s">
        <v>265</v>
      </c>
      <c r="C10" s="85" t="s">
        <v>266</v>
      </c>
      <c r="D10" s="87">
        <f t="shared" si="0"/>
        <v>4268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4268</v>
      </c>
      <c r="L10" s="87">
        <v>2681</v>
      </c>
      <c r="M10" s="87">
        <v>1587</v>
      </c>
      <c r="N10" s="87">
        <f t="shared" si="4"/>
        <v>4268</v>
      </c>
      <c r="O10" s="87">
        <f t="shared" si="5"/>
        <v>2681</v>
      </c>
      <c r="P10" s="87">
        <v>2681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1587</v>
      </c>
      <c r="W10" s="87">
        <v>1587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9962</v>
      </c>
      <c r="AG10" s="87">
        <v>9962</v>
      </c>
      <c r="AH10" s="87">
        <v>0</v>
      </c>
      <c r="AI10" s="87">
        <v>0</v>
      </c>
      <c r="AJ10" s="87">
        <f t="shared" si="11"/>
        <v>9962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9962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13</v>
      </c>
      <c r="B11" s="96" t="s">
        <v>267</v>
      </c>
      <c r="C11" s="85" t="s">
        <v>268</v>
      </c>
      <c r="D11" s="87">
        <f t="shared" si="0"/>
        <v>14717</v>
      </c>
      <c r="E11" s="87">
        <f t="shared" si="1"/>
        <v>0</v>
      </c>
      <c r="F11" s="87">
        <v>0</v>
      </c>
      <c r="G11" s="87">
        <v>0</v>
      </c>
      <c r="H11" s="87">
        <f t="shared" si="2"/>
        <v>40</v>
      </c>
      <c r="I11" s="87">
        <v>0</v>
      </c>
      <c r="J11" s="87">
        <v>40</v>
      </c>
      <c r="K11" s="87">
        <f t="shared" si="3"/>
        <v>14677</v>
      </c>
      <c r="L11" s="87">
        <v>10256</v>
      </c>
      <c r="M11" s="87">
        <v>4421</v>
      </c>
      <c r="N11" s="87">
        <f t="shared" si="4"/>
        <v>14717</v>
      </c>
      <c r="O11" s="87">
        <f t="shared" si="5"/>
        <v>10256</v>
      </c>
      <c r="P11" s="87">
        <v>10256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4461</v>
      </c>
      <c r="W11" s="87">
        <v>4421</v>
      </c>
      <c r="X11" s="87">
        <v>40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66</v>
      </c>
      <c r="AG11" s="87">
        <v>66</v>
      </c>
      <c r="AH11" s="87">
        <v>0</v>
      </c>
      <c r="AI11" s="87">
        <v>0</v>
      </c>
      <c r="AJ11" s="87">
        <f t="shared" si="11"/>
        <v>780</v>
      </c>
      <c r="AK11" s="87">
        <v>714</v>
      </c>
      <c r="AL11" s="87">
        <v>0</v>
      </c>
      <c r="AM11" s="87">
        <v>31</v>
      </c>
      <c r="AN11" s="87">
        <v>0</v>
      </c>
      <c r="AO11" s="87">
        <v>0</v>
      </c>
      <c r="AP11" s="87">
        <v>0</v>
      </c>
      <c r="AQ11" s="87">
        <v>35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75</v>
      </c>
      <c r="BA11" s="87">
        <v>35</v>
      </c>
      <c r="BB11" s="87">
        <v>40</v>
      </c>
      <c r="BC11" s="87">
        <v>0</v>
      </c>
    </row>
    <row r="12" spans="1:55" ht="13.5" customHeight="1" x14ac:dyDescent="0.15">
      <c r="A12" s="98" t="s">
        <v>13</v>
      </c>
      <c r="B12" s="96" t="s">
        <v>269</v>
      </c>
      <c r="C12" s="85" t="s">
        <v>270</v>
      </c>
      <c r="D12" s="87">
        <f t="shared" si="0"/>
        <v>35629</v>
      </c>
      <c r="E12" s="87">
        <f t="shared" si="1"/>
        <v>0</v>
      </c>
      <c r="F12" s="87">
        <v>0</v>
      </c>
      <c r="G12" s="87">
        <v>0</v>
      </c>
      <c r="H12" s="87">
        <f t="shared" si="2"/>
        <v>82</v>
      </c>
      <c r="I12" s="87">
        <v>0</v>
      </c>
      <c r="J12" s="87">
        <v>82</v>
      </c>
      <c r="K12" s="87">
        <f t="shared" si="3"/>
        <v>35547</v>
      </c>
      <c r="L12" s="87">
        <v>28217</v>
      </c>
      <c r="M12" s="87">
        <v>7330</v>
      </c>
      <c r="N12" s="87">
        <f t="shared" si="4"/>
        <v>35676</v>
      </c>
      <c r="O12" s="87">
        <f t="shared" si="5"/>
        <v>28217</v>
      </c>
      <c r="P12" s="87">
        <v>28217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7412</v>
      </c>
      <c r="W12" s="87">
        <v>7330</v>
      </c>
      <c r="X12" s="87">
        <v>82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47</v>
      </c>
      <c r="AD12" s="87">
        <v>47</v>
      </c>
      <c r="AE12" s="87">
        <v>0</v>
      </c>
      <c r="AF12" s="87">
        <f t="shared" si="10"/>
        <v>139</v>
      </c>
      <c r="AG12" s="87">
        <v>139</v>
      </c>
      <c r="AH12" s="87">
        <v>0</v>
      </c>
      <c r="AI12" s="87">
        <v>0</v>
      </c>
      <c r="AJ12" s="87">
        <f t="shared" si="11"/>
        <v>139</v>
      </c>
      <c r="AK12" s="87">
        <v>0</v>
      </c>
      <c r="AL12" s="87">
        <v>0</v>
      </c>
      <c r="AM12" s="87">
        <v>139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13</v>
      </c>
      <c r="B13" s="96" t="s">
        <v>271</v>
      </c>
      <c r="C13" s="85" t="s">
        <v>272</v>
      </c>
      <c r="D13" s="87">
        <f t="shared" si="0"/>
        <v>46896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46896</v>
      </c>
      <c r="L13" s="87">
        <v>20924</v>
      </c>
      <c r="M13" s="87">
        <v>25972</v>
      </c>
      <c r="N13" s="87">
        <f t="shared" si="4"/>
        <v>46896</v>
      </c>
      <c r="O13" s="87">
        <f t="shared" si="5"/>
        <v>20924</v>
      </c>
      <c r="P13" s="87">
        <v>20924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25972</v>
      </c>
      <c r="W13" s="87">
        <v>25972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1705</v>
      </c>
      <c r="AG13" s="87">
        <v>1705</v>
      </c>
      <c r="AH13" s="87">
        <v>0</v>
      </c>
      <c r="AI13" s="87">
        <v>0</v>
      </c>
      <c r="AJ13" s="87">
        <f t="shared" si="11"/>
        <v>1705</v>
      </c>
      <c r="AK13" s="87">
        <v>0</v>
      </c>
      <c r="AL13" s="87">
        <v>0</v>
      </c>
      <c r="AM13" s="87">
        <v>1705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13</v>
      </c>
      <c r="B14" s="96" t="s">
        <v>273</v>
      </c>
      <c r="C14" s="85" t="s">
        <v>274</v>
      </c>
      <c r="D14" s="87">
        <f t="shared" si="0"/>
        <v>22295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22295</v>
      </c>
      <c r="L14" s="87">
        <v>15379</v>
      </c>
      <c r="M14" s="87">
        <v>6916</v>
      </c>
      <c r="N14" s="87">
        <f t="shared" si="4"/>
        <v>22295</v>
      </c>
      <c r="O14" s="87">
        <f t="shared" si="5"/>
        <v>15379</v>
      </c>
      <c r="P14" s="87">
        <v>15379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6916</v>
      </c>
      <c r="W14" s="87">
        <v>6916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802</v>
      </c>
      <c r="AG14" s="87">
        <v>802</v>
      </c>
      <c r="AH14" s="87">
        <v>0</v>
      </c>
      <c r="AI14" s="87">
        <v>0</v>
      </c>
      <c r="AJ14" s="87">
        <f t="shared" si="11"/>
        <v>802</v>
      </c>
      <c r="AK14" s="87">
        <v>0</v>
      </c>
      <c r="AL14" s="87">
        <v>0</v>
      </c>
      <c r="AM14" s="87">
        <v>318</v>
      </c>
      <c r="AN14" s="87">
        <v>484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13</v>
      </c>
      <c r="B15" s="96" t="s">
        <v>275</v>
      </c>
      <c r="C15" s="85" t="s">
        <v>276</v>
      </c>
      <c r="D15" s="87">
        <f t="shared" si="0"/>
        <v>25676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25676</v>
      </c>
      <c r="L15" s="87">
        <v>12436</v>
      </c>
      <c r="M15" s="87">
        <v>13240</v>
      </c>
      <c r="N15" s="87">
        <f t="shared" si="4"/>
        <v>25676</v>
      </c>
      <c r="O15" s="87">
        <f t="shared" si="5"/>
        <v>12436</v>
      </c>
      <c r="P15" s="87">
        <v>12436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13240</v>
      </c>
      <c r="W15" s="87">
        <v>13240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114</v>
      </c>
      <c r="AG15" s="87">
        <v>114</v>
      </c>
      <c r="AH15" s="87">
        <v>0</v>
      </c>
      <c r="AI15" s="87">
        <v>0</v>
      </c>
      <c r="AJ15" s="87">
        <f t="shared" si="11"/>
        <v>1363</v>
      </c>
      <c r="AK15" s="87">
        <v>1249</v>
      </c>
      <c r="AL15" s="87">
        <v>0</v>
      </c>
      <c r="AM15" s="87">
        <v>54</v>
      </c>
      <c r="AN15" s="87">
        <v>0</v>
      </c>
      <c r="AO15" s="87">
        <v>0</v>
      </c>
      <c r="AP15" s="87">
        <v>0</v>
      </c>
      <c r="AQ15" s="87">
        <v>60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60</v>
      </c>
      <c r="BA15" s="87">
        <v>60</v>
      </c>
      <c r="BB15" s="87">
        <v>0</v>
      </c>
      <c r="BC15" s="87">
        <v>0</v>
      </c>
    </row>
    <row r="16" spans="1:55" ht="13.5" customHeight="1" x14ac:dyDescent="0.15">
      <c r="A16" s="98" t="s">
        <v>13</v>
      </c>
      <c r="B16" s="96" t="s">
        <v>277</v>
      </c>
      <c r="C16" s="85" t="s">
        <v>278</v>
      </c>
      <c r="D16" s="87">
        <f t="shared" si="0"/>
        <v>19332</v>
      </c>
      <c r="E16" s="87">
        <f t="shared" si="1"/>
        <v>0</v>
      </c>
      <c r="F16" s="87">
        <v>0</v>
      </c>
      <c r="G16" s="87">
        <v>0</v>
      </c>
      <c r="H16" s="87">
        <f t="shared" si="2"/>
        <v>11634</v>
      </c>
      <c r="I16" s="87">
        <v>9246</v>
      </c>
      <c r="J16" s="87">
        <v>2388</v>
      </c>
      <c r="K16" s="87">
        <f t="shared" si="3"/>
        <v>7698</v>
      </c>
      <c r="L16" s="87">
        <v>0</v>
      </c>
      <c r="M16" s="87">
        <v>7698</v>
      </c>
      <c r="N16" s="87">
        <f t="shared" si="4"/>
        <v>19399</v>
      </c>
      <c r="O16" s="87">
        <f t="shared" si="5"/>
        <v>9246</v>
      </c>
      <c r="P16" s="87">
        <v>9246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10086</v>
      </c>
      <c r="W16" s="87">
        <v>10086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67</v>
      </c>
      <c r="AD16" s="87">
        <v>67</v>
      </c>
      <c r="AE16" s="87">
        <v>0</v>
      </c>
      <c r="AF16" s="87">
        <f t="shared" si="10"/>
        <v>243</v>
      </c>
      <c r="AG16" s="87">
        <v>243</v>
      </c>
      <c r="AH16" s="87">
        <v>0</v>
      </c>
      <c r="AI16" s="87">
        <v>0</v>
      </c>
      <c r="AJ16" s="87">
        <f t="shared" si="11"/>
        <v>273</v>
      </c>
      <c r="AK16" s="87">
        <v>0</v>
      </c>
      <c r="AL16" s="87">
        <v>30</v>
      </c>
      <c r="AM16" s="87">
        <v>243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30</v>
      </c>
      <c r="BA16" s="87">
        <v>30</v>
      </c>
      <c r="BB16" s="87">
        <v>0</v>
      </c>
      <c r="BC16" s="87">
        <v>0</v>
      </c>
    </row>
    <row r="17" spans="1:55" ht="13.5" customHeight="1" x14ac:dyDescent="0.15">
      <c r="A17" s="98" t="s">
        <v>13</v>
      </c>
      <c r="B17" s="96" t="s">
        <v>279</v>
      </c>
      <c r="C17" s="85" t="s">
        <v>280</v>
      </c>
      <c r="D17" s="87">
        <f t="shared" si="0"/>
        <v>17948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17948</v>
      </c>
      <c r="L17" s="87">
        <v>6248</v>
      </c>
      <c r="M17" s="87">
        <v>11700</v>
      </c>
      <c r="N17" s="87">
        <f t="shared" si="4"/>
        <v>17948</v>
      </c>
      <c r="O17" s="87">
        <f t="shared" si="5"/>
        <v>6248</v>
      </c>
      <c r="P17" s="87">
        <v>6248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11700</v>
      </c>
      <c r="W17" s="87">
        <v>11700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181</v>
      </c>
      <c r="AG17" s="87">
        <v>181</v>
      </c>
      <c r="AH17" s="87">
        <v>0</v>
      </c>
      <c r="AI17" s="87">
        <v>0</v>
      </c>
      <c r="AJ17" s="87">
        <f t="shared" si="11"/>
        <v>351</v>
      </c>
      <c r="AK17" s="87">
        <v>0</v>
      </c>
      <c r="AL17" s="87">
        <v>170</v>
      </c>
      <c r="AM17" s="87">
        <v>77</v>
      </c>
      <c r="AN17" s="87">
        <v>69</v>
      </c>
      <c r="AO17" s="87">
        <v>0</v>
      </c>
      <c r="AP17" s="87">
        <v>0</v>
      </c>
      <c r="AQ17" s="87">
        <v>35</v>
      </c>
      <c r="AR17" s="87">
        <v>0</v>
      </c>
      <c r="AS17" s="87">
        <v>0</v>
      </c>
      <c r="AT17" s="87">
        <f t="shared" si="13"/>
        <v>5</v>
      </c>
      <c r="AU17" s="87">
        <v>0</v>
      </c>
      <c r="AV17" s="87">
        <v>0</v>
      </c>
      <c r="AW17" s="87">
        <v>5</v>
      </c>
      <c r="AX17" s="87">
        <v>0</v>
      </c>
      <c r="AY17" s="87">
        <v>0</v>
      </c>
      <c r="AZ17" s="87">
        <f t="shared" si="14"/>
        <v>35</v>
      </c>
      <c r="BA17" s="87">
        <v>35</v>
      </c>
      <c r="BB17" s="87">
        <v>0</v>
      </c>
      <c r="BC17" s="87">
        <v>0</v>
      </c>
    </row>
    <row r="18" spans="1:55" ht="13.5" customHeight="1" x14ac:dyDescent="0.15">
      <c r="A18" s="98" t="s">
        <v>13</v>
      </c>
      <c r="B18" s="96" t="s">
        <v>281</v>
      </c>
      <c r="C18" s="85" t="s">
        <v>282</v>
      </c>
      <c r="D18" s="87">
        <f t="shared" si="0"/>
        <v>2200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2200</v>
      </c>
      <c r="L18" s="87">
        <v>763</v>
      </c>
      <c r="M18" s="87">
        <v>1437</v>
      </c>
      <c r="N18" s="87">
        <f t="shared" si="4"/>
        <v>2200</v>
      </c>
      <c r="O18" s="87">
        <f t="shared" si="5"/>
        <v>763</v>
      </c>
      <c r="P18" s="87">
        <v>763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1437</v>
      </c>
      <c r="W18" s="87">
        <v>1437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23</v>
      </c>
      <c r="AG18" s="87">
        <v>23</v>
      </c>
      <c r="AH18" s="87">
        <v>0</v>
      </c>
      <c r="AI18" s="87">
        <v>0</v>
      </c>
      <c r="AJ18" s="87">
        <f t="shared" si="11"/>
        <v>44</v>
      </c>
      <c r="AK18" s="87">
        <v>0</v>
      </c>
      <c r="AL18" s="87">
        <v>21</v>
      </c>
      <c r="AM18" s="87">
        <v>10</v>
      </c>
      <c r="AN18" s="87">
        <v>9</v>
      </c>
      <c r="AO18" s="87">
        <v>0</v>
      </c>
      <c r="AP18" s="87">
        <v>0</v>
      </c>
      <c r="AQ18" s="87">
        <v>4</v>
      </c>
      <c r="AR18" s="87">
        <v>0</v>
      </c>
      <c r="AS18" s="87">
        <v>0</v>
      </c>
      <c r="AT18" s="87">
        <f t="shared" si="13"/>
        <v>1</v>
      </c>
      <c r="AU18" s="87">
        <v>0</v>
      </c>
      <c r="AV18" s="87">
        <v>0</v>
      </c>
      <c r="AW18" s="87">
        <v>1</v>
      </c>
      <c r="AX18" s="87">
        <v>0</v>
      </c>
      <c r="AY18" s="87">
        <v>0</v>
      </c>
      <c r="AZ18" s="87">
        <f t="shared" si="14"/>
        <v>4</v>
      </c>
      <c r="BA18" s="87">
        <v>4</v>
      </c>
      <c r="BB18" s="87">
        <v>0</v>
      </c>
      <c r="BC18" s="87">
        <v>0</v>
      </c>
    </row>
    <row r="19" spans="1:55" ht="13.5" customHeight="1" x14ac:dyDescent="0.15">
      <c r="A19" s="98" t="s">
        <v>13</v>
      </c>
      <c r="B19" s="96" t="s">
        <v>283</v>
      </c>
      <c r="C19" s="85" t="s">
        <v>284</v>
      </c>
      <c r="D19" s="87">
        <f t="shared" si="0"/>
        <v>6597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6597</v>
      </c>
      <c r="L19" s="87">
        <v>1992</v>
      </c>
      <c r="M19" s="87">
        <v>4605</v>
      </c>
      <c r="N19" s="87">
        <f t="shared" si="4"/>
        <v>6597</v>
      </c>
      <c r="O19" s="87">
        <f t="shared" si="5"/>
        <v>1992</v>
      </c>
      <c r="P19" s="87">
        <v>1992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4605</v>
      </c>
      <c r="W19" s="87">
        <v>4605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67</v>
      </c>
      <c r="AG19" s="87">
        <v>67</v>
      </c>
      <c r="AH19" s="87">
        <v>0</v>
      </c>
      <c r="AI19" s="87">
        <v>0</v>
      </c>
      <c r="AJ19" s="87">
        <f t="shared" si="11"/>
        <v>129</v>
      </c>
      <c r="AK19" s="87">
        <v>0</v>
      </c>
      <c r="AL19" s="87">
        <v>62</v>
      </c>
      <c r="AM19" s="87">
        <v>28</v>
      </c>
      <c r="AN19" s="87">
        <v>26</v>
      </c>
      <c r="AO19" s="87">
        <v>0</v>
      </c>
      <c r="AP19" s="87">
        <v>0</v>
      </c>
      <c r="AQ19" s="87">
        <v>13</v>
      </c>
      <c r="AR19" s="87">
        <v>0</v>
      </c>
      <c r="AS19" s="87">
        <v>0</v>
      </c>
      <c r="AT19" s="87">
        <f t="shared" si="13"/>
        <v>2</v>
      </c>
      <c r="AU19" s="87">
        <v>0</v>
      </c>
      <c r="AV19" s="87">
        <v>0</v>
      </c>
      <c r="AW19" s="87">
        <v>2</v>
      </c>
      <c r="AX19" s="87">
        <v>0</v>
      </c>
      <c r="AY19" s="87">
        <v>0</v>
      </c>
      <c r="AZ19" s="87">
        <f t="shared" si="14"/>
        <v>13</v>
      </c>
      <c r="BA19" s="87">
        <v>13</v>
      </c>
      <c r="BB19" s="87">
        <v>0</v>
      </c>
      <c r="BC19" s="87">
        <v>0</v>
      </c>
    </row>
    <row r="20" spans="1:55" ht="13.5" customHeight="1" x14ac:dyDescent="0.15">
      <c r="A20" s="98" t="s">
        <v>13</v>
      </c>
      <c r="B20" s="96" t="s">
        <v>285</v>
      </c>
      <c r="C20" s="85" t="s">
        <v>286</v>
      </c>
      <c r="D20" s="87">
        <f t="shared" si="0"/>
        <v>6197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6197</v>
      </c>
      <c r="L20" s="87">
        <v>347</v>
      </c>
      <c r="M20" s="87">
        <v>5850</v>
      </c>
      <c r="N20" s="87">
        <f t="shared" si="4"/>
        <v>6197</v>
      </c>
      <c r="O20" s="87">
        <f t="shared" si="5"/>
        <v>347</v>
      </c>
      <c r="P20" s="87">
        <v>347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5850</v>
      </c>
      <c r="W20" s="87">
        <v>5850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63</v>
      </c>
      <c r="AG20" s="87">
        <v>63</v>
      </c>
      <c r="AH20" s="87">
        <v>0</v>
      </c>
      <c r="AI20" s="87">
        <v>0</v>
      </c>
      <c r="AJ20" s="87">
        <f t="shared" si="11"/>
        <v>122</v>
      </c>
      <c r="AK20" s="87">
        <v>0</v>
      </c>
      <c r="AL20" s="87">
        <v>59</v>
      </c>
      <c r="AM20" s="87">
        <v>27</v>
      </c>
      <c r="AN20" s="87">
        <v>24</v>
      </c>
      <c r="AO20" s="87">
        <v>0</v>
      </c>
      <c r="AP20" s="87">
        <v>0</v>
      </c>
      <c r="AQ20" s="87">
        <v>12</v>
      </c>
      <c r="AR20" s="87">
        <v>0</v>
      </c>
      <c r="AS20" s="87">
        <v>0</v>
      </c>
      <c r="AT20" s="87">
        <f t="shared" si="13"/>
        <v>2</v>
      </c>
      <c r="AU20" s="87">
        <v>0</v>
      </c>
      <c r="AV20" s="87">
        <v>0</v>
      </c>
      <c r="AW20" s="87">
        <v>2</v>
      </c>
      <c r="AX20" s="87">
        <v>0</v>
      </c>
      <c r="AY20" s="87">
        <v>0</v>
      </c>
      <c r="AZ20" s="87">
        <f t="shared" si="14"/>
        <v>12</v>
      </c>
      <c r="BA20" s="87">
        <v>12</v>
      </c>
      <c r="BB20" s="87">
        <v>0</v>
      </c>
      <c r="BC20" s="87">
        <v>0</v>
      </c>
    </row>
    <row r="21" spans="1:55" ht="13.5" customHeight="1" x14ac:dyDescent="0.15">
      <c r="A21" s="98" t="s">
        <v>13</v>
      </c>
      <c r="B21" s="96" t="s">
        <v>287</v>
      </c>
      <c r="C21" s="85" t="s">
        <v>288</v>
      </c>
      <c r="D21" s="87">
        <f t="shared" si="0"/>
        <v>15897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15897</v>
      </c>
      <c r="L21" s="87">
        <v>5031</v>
      </c>
      <c r="M21" s="87">
        <v>10866</v>
      </c>
      <c r="N21" s="87">
        <f t="shared" si="4"/>
        <v>15897</v>
      </c>
      <c r="O21" s="87">
        <f t="shared" si="5"/>
        <v>5031</v>
      </c>
      <c r="P21" s="87">
        <v>5031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10866</v>
      </c>
      <c r="W21" s="87">
        <v>10866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160</v>
      </c>
      <c r="AG21" s="87">
        <v>160</v>
      </c>
      <c r="AH21" s="87">
        <v>0</v>
      </c>
      <c r="AI21" s="87">
        <v>0</v>
      </c>
      <c r="AJ21" s="87">
        <f t="shared" si="11"/>
        <v>311</v>
      </c>
      <c r="AK21" s="87">
        <v>0</v>
      </c>
      <c r="AL21" s="87">
        <v>151</v>
      </c>
      <c r="AM21" s="87">
        <v>68</v>
      </c>
      <c r="AN21" s="87">
        <v>61</v>
      </c>
      <c r="AO21" s="87">
        <v>0</v>
      </c>
      <c r="AP21" s="87">
        <v>0</v>
      </c>
      <c r="AQ21" s="87">
        <v>31</v>
      </c>
      <c r="AR21" s="87">
        <v>0</v>
      </c>
      <c r="AS21" s="87">
        <v>0</v>
      </c>
      <c r="AT21" s="87">
        <f t="shared" si="13"/>
        <v>4</v>
      </c>
      <c r="AU21" s="87">
        <v>0</v>
      </c>
      <c r="AV21" s="87">
        <v>0</v>
      </c>
      <c r="AW21" s="87">
        <v>4</v>
      </c>
      <c r="AX21" s="87">
        <v>0</v>
      </c>
      <c r="AY21" s="87">
        <v>0</v>
      </c>
      <c r="AZ21" s="87">
        <f t="shared" si="14"/>
        <v>31</v>
      </c>
      <c r="BA21" s="87">
        <v>31</v>
      </c>
      <c r="BB21" s="87">
        <v>0</v>
      </c>
      <c r="BC21" s="87">
        <v>0</v>
      </c>
    </row>
    <row r="22" spans="1:55" ht="13.5" customHeight="1" x14ac:dyDescent="0.15">
      <c r="A22" s="98" t="s">
        <v>13</v>
      </c>
      <c r="B22" s="96" t="s">
        <v>289</v>
      </c>
      <c r="C22" s="85" t="s">
        <v>290</v>
      </c>
      <c r="D22" s="87">
        <f t="shared" si="0"/>
        <v>2449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2449</v>
      </c>
      <c r="L22" s="87">
        <v>1031</v>
      </c>
      <c r="M22" s="87">
        <v>1418</v>
      </c>
      <c r="N22" s="87">
        <f t="shared" si="4"/>
        <v>2449</v>
      </c>
      <c r="O22" s="87">
        <f t="shared" si="5"/>
        <v>1031</v>
      </c>
      <c r="P22" s="87">
        <v>1031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1418</v>
      </c>
      <c r="W22" s="87">
        <v>1418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4</v>
      </c>
      <c r="AG22" s="87">
        <v>4</v>
      </c>
      <c r="AH22" s="87">
        <v>0</v>
      </c>
      <c r="AI22" s="87">
        <v>0</v>
      </c>
      <c r="AJ22" s="87">
        <f t="shared" si="11"/>
        <v>12</v>
      </c>
      <c r="AK22" s="87">
        <v>0</v>
      </c>
      <c r="AL22" s="87">
        <v>8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4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8</v>
      </c>
      <c r="BA22" s="87">
        <v>8</v>
      </c>
      <c r="BB22" s="87">
        <v>0</v>
      </c>
      <c r="BC22" s="87">
        <v>0</v>
      </c>
    </row>
    <row r="23" spans="1:55" ht="13.5" customHeight="1" x14ac:dyDescent="0.15">
      <c r="A23" s="98" t="s">
        <v>13</v>
      </c>
      <c r="B23" s="96" t="s">
        <v>291</v>
      </c>
      <c r="C23" s="85" t="s">
        <v>292</v>
      </c>
      <c r="D23" s="87">
        <f t="shared" si="0"/>
        <v>14345</v>
      </c>
      <c r="E23" s="87">
        <f t="shared" si="1"/>
        <v>0</v>
      </c>
      <c r="F23" s="87">
        <v>0</v>
      </c>
      <c r="G23" s="87">
        <v>0</v>
      </c>
      <c r="H23" s="87">
        <f t="shared" si="2"/>
        <v>79</v>
      </c>
      <c r="I23" s="87">
        <v>0</v>
      </c>
      <c r="J23" s="87">
        <v>79</v>
      </c>
      <c r="K23" s="87">
        <f t="shared" si="3"/>
        <v>14266</v>
      </c>
      <c r="L23" s="87">
        <v>13989</v>
      </c>
      <c r="M23" s="87">
        <v>277</v>
      </c>
      <c r="N23" s="87">
        <f t="shared" si="4"/>
        <v>14345</v>
      </c>
      <c r="O23" s="87">
        <f t="shared" si="5"/>
        <v>13989</v>
      </c>
      <c r="P23" s="87">
        <v>13989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356</v>
      </c>
      <c r="W23" s="87">
        <v>277</v>
      </c>
      <c r="X23" s="87">
        <v>79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56</v>
      </c>
      <c r="AG23" s="87">
        <v>56</v>
      </c>
      <c r="AH23" s="87">
        <v>0</v>
      </c>
      <c r="AI23" s="87">
        <v>0</v>
      </c>
      <c r="AJ23" s="87">
        <f t="shared" si="11"/>
        <v>56</v>
      </c>
      <c r="AK23" s="87">
        <v>0</v>
      </c>
      <c r="AL23" s="87">
        <v>0</v>
      </c>
      <c r="AM23" s="87">
        <v>56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22</v>
      </c>
      <c r="BA23" s="87">
        <v>0</v>
      </c>
      <c r="BB23" s="87">
        <v>22</v>
      </c>
      <c r="BC23" s="87">
        <v>0</v>
      </c>
    </row>
    <row r="24" spans="1:55" ht="13.5" customHeight="1" x14ac:dyDescent="0.15">
      <c r="A24" s="98" t="s">
        <v>13</v>
      </c>
      <c r="B24" s="96" t="s">
        <v>293</v>
      </c>
      <c r="C24" s="85" t="s">
        <v>294</v>
      </c>
      <c r="D24" s="87">
        <f t="shared" si="0"/>
        <v>7536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7536</v>
      </c>
      <c r="L24" s="87">
        <v>4445</v>
      </c>
      <c r="M24" s="87">
        <v>3091</v>
      </c>
      <c r="N24" s="87">
        <f t="shared" si="4"/>
        <v>7536</v>
      </c>
      <c r="O24" s="87">
        <f t="shared" si="5"/>
        <v>4445</v>
      </c>
      <c r="P24" s="87">
        <v>4445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3091</v>
      </c>
      <c r="W24" s="87">
        <v>3091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200</v>
      </c>
      <c r="AG24" s="87">
        <v>200</v>
      </c>
      <c r="AH24" s="87">
        <v>0</v>
      </c>
      <c r="AI24" s="87">
        <v>0</v>
      </c>
      <c r="AJ24" s="87">
        <f t="shared" si="11"/>
        <v>200</v>
      </c>
      <c r="AK24" s="87">
        <v>0</v>
      </c>
      <c r="AL24" s="87">
        <v>0</v>
      </c>
      <c r="AM24" s="87">
        <v>15</v>
      </c>
      <c r="AN24" s="87">
        <v>185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13</v>
      </c>
      <c r="B25" s="96" t="s">
        <v>295</v>
      </c>
      <c r="C25" s="85" t="s">
        <v>296</v>
      </c>
      <c r="D25" s="87">
        <f t="shared" si="0"/>
        <v>2246</v>
      </c>
      <c r="E25" s="87">
        <f t="shared" si="1"/>
        <v>0</v>
      </c>
      <c r="F25" s="87">
        <v>0</v>
      </c>
      <c r="G25" s="87">
        <v>0</v>
      </c>
      <c r="H25" s="87">
        <f t="shared" si="2"/>
        <v>98</v>
      </c>
      <c r="I25" s="87">
        <v>0</v>
      </c>
      <c r="J25" s="87">
        <v>98</v>
      </c>
      <c r="K25" s="87">
        <f t="shared" si="3"/>
        <v>2148</v>
      </c>
      <c r="L25" s="87">
        <v>1234</v>
      </c>
      <c r="M25" s="87">
        <v>914</v>
      </c>
      <c r="N25" s="87">
        <f t="shared" si="4"/>
        <v>2246</v>
      </c>
      <c r="O25" s="87">
        <f t="shared" si="5"/>
        <v>1234</v>
      </c>
      <c r="P25" s="87">
        <v>1234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1012</v>
      </c>
      <c r="W25" s="87">
        <v>914</v>
      </c>
      <c r="X25" s="87">
        <v>98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57</v>
      </c>
      <c r="AG25" s="87">
        <v>57</v>
      </c>
      <c r="AH25" s="87">
        <v>0</v>
      </c>
      <c r="AI25" s="87">
        <v>0</v>
      </c>
      <c r="AJ25" s="87">
        <f t="shared" si="11"/>
        <v>57</v>
      </c>
      <c r="AK25" s="87">
        <v>0</v>
      </c>
      <c r="AL25" s="87">
        <v>0</v>
      </c>
      <c r="AM25" s="87">
        <v>4</v>
      </c>
      <c r="AN25" s="87">
        <v>53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17</v>
      </c>
      <c r="BA25" s="87">
        <v>0</v>
      </c>
      <c r="BB25" s="87">
        <v>17</v>
      </c>
      <c r="BC25" s="87">
        <v>0</v>
      </c>
    </row>
    <row r="26" spans="1:55" ht="13.5" customHeight="1" x14ac:dyDescent="0.15">
      <c r="A26" s="98" t="s">
        <v>13</v>
      </c>
      <c r="B26" s="96" t="s">
        <v>297</v>
      </c>
      <c r="C26" s="85" t="s">
        <v>298</v>
      </c>
      <c r="D26" s="87">
        <f t="shared" si="0"/>
        <v>18844</v>
      </c>
      <c r="E26" s="87">
        <f t="shared" si="1"/>
        <v>0</v>
      </c>
      <c r="F26" s="87">
        <v>0</v>
      </c>
      <c r="G26" s="87">
        <v>0</v>
      </c>
      <c r="H26" s="87">
        <f t="shared" si="2"/>
        <v>1975</v>
      </c>
      <c r="I26" s="87">
        <v>0</v>
      </c>
      <c r="J26" s="87">
        <v>1975</v>
      </c>
      <c r="K26" s="87">
        <f t="shared" si="3"/>
        <v>16869</v>
      </c>
      <c r="L26" s="87">
        <v>10767</v>
      </c>
      <c r="M26" s="87">
        <v>6102</v>
      </c>
      <c r="N26" s="87">
        <f t="shared" si="4"/>
        <v>18844</v>
      </c>
      <c r="O26" s="87">
        <f t="shared" si="5"/>
        <v>10767</v>
      </c>
      <c r="P26" s="87">
        <v>10767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8077</v>
      </c>
      <c r="W26" s="87">
        <v>6102</v>
      </c>
      <c r="X26" s="87">
        <v>1975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448</v>
      </c>
      <c r="AG26" s="87">
        <v>448</v>
      </c>
      <c r="AH26" s="87">
        <v>0</v>
      </c>
      <c r="AI26" s="87">
        <v>0</v>
      </c>
      <c r="AJ26" s="87">
        <f t="shared" si="11"/>
        <v>448</v>
      </c>
      <c r="AK26" s="87">
        <v>0</v>
      </c>
      <c r="AL26" s="87">
        <v>0</v>
      </c>
      <c r="AM26" s="87">
        <v>33</v>
      </c>
      <c r="AN26" s="87">
        <v>415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46</v>
      </c>
      <c r="BA26" s="87">
        <v>0</v>
      </c>
      <c r="BB26" s="87">
        <v>46</v>
      </c>
      <c r="BC26" s="87">
        <v>0</v>
      </c>
    </row>
    <row r="27" spans="1:55" ht="13.5" customHeight="1" x14ac:dyDescent="0.15">
      <c r="A27" s="98" t="s">
        <v>13</v>
      </c>
      <c r="B27" s="96" t="s">
        <v>299</v>
      </c>
      <c r="C27" s="85" t="s">
        <v>300</v>
      </c>
      <c r="D27" s="87">
        <f t="shared" si="0"/>
        <v>7474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7474</v>
      </c>
      <c r="L27" s="87">
        <v>3780</v>
      </c>
      <c r="M27" s="87">
        <v>3694</v>
      </c>
      <c r="N27" s="87">
        <f t="shared" si="4"/>
        <v>7494</v>
      </c>
      <c r="O27" s="87">
        <f t="shared" si="5"/>
        <v>3780</v>
      </c>
      <c r="P27" s="87">
        <v>3780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3694</v>
      </c>
      <c r="W27" s="87">
        <v>3694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20</v>
      </c>
      <c r="AD27" s="87">
        <v>20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199</v>
      </c>
      <c r="BA27" s="87">
        <v>199</v>
      </c>
      <c r="BB27" s="87">
        <v>0</v>
      </c>
      <c r="BC27" s="87">
        <v>0</v>
      </c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41000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41201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41202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41203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41204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41205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41206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41207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41208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41209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41210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41327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41341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41345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41346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41387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41401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41423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41424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41425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41441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2025-01-10T06:49:30Z</dcterms:modified>
</cp:coreProperties>
</file>