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37香川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市町村分担金内訳!$A$6:$DU$12</definedName>
    <definedName name="_xlnm._FilterDatabase" localSheetId="4" hidden="1">組合分担金内訳!$A$6:$BE$23</definedName>
    <definedName name="_xlnm._FilterDatabase" localSheetId="3" hidden="1">'廃棄物事業経費（歳出）'!$A$6:$CI$29</definedName>
    <definedName name="_xlnm._FilterDatabase" localSheetId="2" hidden="1">'廃棄物事業経費（歳入）'!$A$6:$AE$29</definedName>
    <definedName name="_xlnm._FilterDatabase" localSheetId="0" hidden="1">'廃棄物事業経費（市町村）'!$A$6:$DJ$23</definedName>
    <definedName name="_xlnm._FilterDatabase" localSheetId="1" hidden="1">'廃棄物事業経費（組合）'!$A$6:$DJ$12</definedName>
    <definedName name="_xlnm.Print_Area" localSheetId="6">経費集計!$A$1:$M$33</definedName>
    <definedName name="_xlnm.Print_Area" localSheetId="5">市町村分担金内訳!$2:$13</definedName>
    <definedName name="_xlnm.Print_Area" localSheetId="4">組合分担金内訳!$2:$24</definedName>
    <definedName name="_xlnm.Print_Area" localSheetId="3">'廃棄物事業経費（歳出）'!$2:$30</definedName>
    <definedName name="_xlnm.Print_Area" localSheetId="2">'廃棄物事業経費（歳入）'!$2:$30</definedName>
    <definedName name="_xlnm.Print_Area" localSheetId="0">'廃棄物事業経費（市町村）'!$2:$24</definedName>
    <definedName name="_xlnm.Print_Area" localSheetId="1">'廃棄物事業経費（組合）'!$2:$13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D8" i="6"/>
  <c r="D9" i="6"/>
  <c r="D10" i="6"/>
  <c r="D11" i="6"/>
  <c r="D12" i="6"/>
  <c r="D1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I13" i="5"/>
  <c r="I19" i="5"/>
  <c r="H8" i="5"/>
  <c r="H9" i="5"/>
  <c r="H10" i="5"/>
  <c r="I10" i="5" s="1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I22" i="5" s="1"/>
  <c r="H23" i="5"/>
  <c r="H24" i="5"/>
  <c r="G8" i="5"/>
  <c r="I8" i="5" s="1"/>
  <c r="G9" i="5"/>
  <c r="I9" i="5" s="1"/>
  <c r="G10" i="5"/>
  <c r="G11" i="5"/>
  <c r="I11" i="5" s="1"/>
  <c r="G12" i="5"/>
  <c r="I12" i="5" s="1"/>
  <c r="G13" i="5"/>
  <c r="G14" i="5"/>
  <c r="I14" i="5" s="1"/>
  <c r="G15" i="5"/>
  <c r="I15" i="5" s="1"/>
  <c r="G16" i="5"/>
  <c r="G17" i="5"/>
  <c r="I17" i="5" s="1"/>
  <c r="G18" i="5"/>
  <c r="I18" i="5" s="1"/>
  <c r="G19" i="5"/>
  <c r="G20" i="5"/>
  <c r="I20" i="5" s="1"/>
  <c r="G21" i="5"/>
  <c r="I21" i="5" s="1"/>
  <c r="G22" i="5"/>
  <c r="G23" i="5"/>
  <c r="I23" i="5" s="1"/>
  <c r="G24" i="5"/>
  <c r="I24" i="5" s="1"/>
  <c r="F10" i="5"/>
  <c r="F16" i="5"/>
  <c r="F22" i="5"/>
  <c r="E8" i="5"/>
  <c r="E9" i="5"/>
  <c r="E10" i="5"/>
  <c r="E11" i="5"/>
  <c r="E12" i="5"/>
  <c r="E13" i="5"/>
  <c r="F13" i="5" s="1"/>
  <c r="E14" i="5"/>
  <c r="E15" i="5"/>
  <c r="E16" i="5"/>
  <c r="E17" i="5"/>
  <c r="E18" i="5"/>
  <c r="E19" i="5"/>
  <c r="F19" i="5" s="1"/>
  <c r="E20" i="5"/>
  <c r="E21" i="5"/>
  <c r="E22" i="5"/>
  <c r="E23" i="5"/>
  <c r="E24" i="5"/>
  <c r="D8" i="5"/>
  <c r="F8" i="5" s="1"/>
  <c r="D9" i="5"/>
  <c r="F9" i="5" s="1"/>
  <c r="D10" i="5"/>
  <c r="D11" i="5"/>
  <c r="D12" i="5"/>
  <c r="F12" i="5" s="1"/>
  <c r="D13" i="5"/>
  <c r="D14" i="5"/>
  <c r="F14" i="5" s="1"/>
  <c r="D15" i="5"/>
  <c r="F15" i="5" s="1"/>
  <c r="D16" i="5"/>
  <c r="D17" i="5"/>
  <c r="D18" i="5"/>
  <c r="F18" i="5" s="1"/>
  <c r="D19" i="5"/>
  <c r="D20" i="5"/>
  <c r="F20" i="5" s="1"/>
  <c r="D21" i="5"/>
  <c r="F21" i="5" s="1"/>
  <c r="D22" i="5"/>
  <c r="D23" i="5"/>
  <c r="D24" i="5"/>
  <c r="F24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A9" i="4"/>
  <c r="CA15" i="4"/>
  <c r="CA21" i="4"/>
  <c r="CA2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V8" i="4"/>
  <c r="BV1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Q13" i="4"/>
  <c r="BQ19" i="4"/>
  <c r="BQ25" i="4"/>
  <c r="BP2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I9" i="4"/>
  <c r="BI15" i="4"/>
  <c r="BI21" i="4"/>
  <c r="BI27" i="4"/>
  <c r="BH10" i="4"/>
  <c r="BH16" i="4"/>
  <c r="BH22" i="4"/>
  <c r="BG23" i="4"/>
  <c r="AY8" i="4"/>
  <c r="AY9" i="4"/>
  <c r="AY10" i="4"/>
  <c r="AY11" i="4"/>
  <c r="AY12" i="4"/>
  <c r="AN12" i="4" s="1"/>
  <c r="BG12" i="4" s="1"/>
  <c r="AY13" i="4"/>
  <c r="AY14" i="4"/>
  <c r="AY15" i="4"/>
  <c r="AY16" i="4"/>
  <c r="AY17" i="4"/>
  <c r="AY18" i="4"/>
  <c r="AN18" i="4" s="1"/>
  <c r="BG18" i="4" s="1"/>
  <c r="AY19" i="4"/>
  <c r="AY20" i="4"/>
  <c r="AY21" i="4"/>
  <c r="AY22" i="4"/>
  <c r="AY23" i="4"/>
  <c r="AY24" i="4"/>
  <c r="AN24" i="4" s="1"/>
  <c r="BG24" i="4" s="1"/>
  <c r="AY25" i="4"/>
  <c r="AY26" i="4"/>
  <c r="AY27" i="4"/>
  <c r="AY28" i="4"/>
  <c r="AY29" i="4"/>
  <c r="AY30" i="4"/>
  <c r="AN30" i="4" s="1"/>
  <c r="BG30" i="4" s="1"/>
  <c r="AT8" i="4"/>
  <c r="AT9" i="4"/>
  <c r="AT10" i="4"/>
  <c r="AT11" i="4"/>
  <c r="AT12" i="4"/>
  <c r="AT13" i="4"/>
  <c r="AN13" i="4" s="1"/>
  <c r="BG13" i="4" s="1"/>
  <c r="AT14" i="4"/>
  <c r="AT15" i="4"/>
  <c r="AT16" i="4"/>
  <c r="AT17" i="4"/>
  <c r="AT18" i="4"/>
  <c r="AT19" i="4"/>
  <c r="AN19" i="4" s="1"/>
  <c r="BG19" i="4" s="1"/>
  <c r="AT20" i="4"/>
  <c r="AT21" i="4"/>
  <c r="AT22" i="4"/>
  <c r="AT23" i="4"/>
  <c r="AT24" i="4"/>
  <c r="AT25" i="4"/>
  <c r="AN25" i="4" s="1"/>
  <c r="BG25" i="4" s="1"/>
  <c r="AT26" i="4"/>
  <c r="AT27" i="4"/>
  <c r="AT28" i="4"/>
  <c r="AT29" i="4"/>
  <c r="AT30" i="4"/>
  <c r="AO8" i="4"/>
  <c r="AN8" i="4" s="1"/>
  <c r="BG8" i="4" s="1"/>
  <c r="AO9" i="4"/>
  <c r="AO10" i="4"/>
  <c r="AN10" i="4" s="1"/>
  <c r="BG10" i="4" s="1"/>
  <c r="AO11" i="4"/>
  <c r="AO12" i="4"/>
  <c r="AO13" i="4"/>
  <c r="AO14" i="4"/>
  <c r="AN14" i="4" s="1"/>
  <c r="BG14" i="4" s="1"/>
  <c r="AO15" i="4"/>
  <c r="AO16" i="4"/>
  <c r="AN16" i="4" s="1"/>
  <c r="BG16" i="4" s="1"/>
  <c r="AO17" i="4"/>
  <c r="AO18" i="4"/>
  <c r="AO19" i="4"/>
  <c r="AO20" i="4"/>
  <c r="AN20" i="4" s="1"/>
  <c r="BG20" i="4" s="1"/>
  <c r="AO21" i="4"/>
  <c r="AO22" i="4"/>
  <c r="AN22" i="4" s="1"/>
  <c r="BG22" i="4" s="1"/>
  <c r="AO23" i="4"/>
  <c r="AO24" i="4"/>
  <c r="AO25" i="4"/>
  <c r="AO26" i="4"/>
  <c r="AN26" i="4" s="1"/>
  <c r="BG26" i="4" s="1"/>
  <c r="AO27" i="4"/>
  <c r="AO28" i="4"/>
  <c r="AN28" i="4" s="1"/>
  <c r="BG28" i="4" s="1"/>
  <c r="AO29" i="4"/>
  <c r="AO30" i="4"/>
  <c r="AN9" i="4"/>
  <c r="BG9" i="4" s="1"/>
  <c r="AN11" i="4"/>
  <c r="AN15" i="4"/>
  <c r="BG15" i="4" s="1"/>
  <c r="AN17" i="4"/>
  <c r="AN21" i="4"/>
  <c r="BG21" i="4" s="1"/>
  <c r="AN23" i="4"/>
  <c r="AN27" i="4"/>
  <c r="BG27" i="4" s="1"/>
  <c r="AN29" i="4"/>
  <c r="AG8" i="4"/>
  <c r="AG9" i="4"/>
  <c r="AG10" i="4"/>
  <c r="AF10" i="4" s="1"/>
  <c r="AG11" i="4"/>
  <c r="AG12" i="4"/>
  <c r="AF12" i="4" s="1"/>
  <c r="AG13" i="4"/>
  <c r="AG14" i="4"/>
  <c r="AG15" i="4"/>
  <c r="AG16" i="4"/>
  <c r="AF16" i="4" s="1"/>
  <c r="AG17" i="4"/>
  <c r="AG18" i="4"/>
  <c r="AF18" i="4" s="1"/>
  <c r="AG19" i="4"/>
  <c r="AG20" i="4"/>
  <c r="AG21" i="4"/>
  <c r="AG22" i="4"/>
  <c r="AF22" i="4" s="1"/>
  <c r="AG23" i="4"/>
  <c r="AG24" i="4"/>
  <c r="AF24" i="4" s="1"/>
  <c r="AG25" i="4"/>
  <c r="AG26" i="4"/>
  <c r="AG27" i="4"/>
  <c r="AG28" i="4"/>
  <c r="AF28" i="4" s="1"/>
  <c r="BH28" i="4" s="1"/>
  <c r="AG29" i="4"/>
  <c r="AG30" i="4"/>
  <c r="AF30" i="4" s="1"/>
  <c r="AF8" i="4"/>
  <c r="AF9" i="4"/>
  <c r="AF11" i="4"/>
  <c r="BG11" i="4" s="1"/>
  <c r="AF13" i="4"/>
  <c r="AF14" i="4"/>
  <c r="AF15" i="4"/>
  <c r="AF17" i="4"/>
  <c r="BG17" i="4" s="1"/>
  <c r="AF19" i="4"/>
  <c r="AF20" i="4"/>
  <c r="AF21" i="4"/>
  <c r="AF23" i="4"/>
  <c r="AF25" i="4"/>
  <c r="AF26" i="4"/>
  <c r="AF27" i="4"/>
  <c r="AF29" i="4"/>
  <c r="BG29" i="4" s="1"/>
  <c r="AE30" i="4"/>
  <c r="CI30" i="4" s="1"/>
  <c r="W8" i="4"/>
  <c r="CA8" i="4" s="1"/>
  <c r="W9" i="4"/>
  <c r="W10" i="4"/>
  <c r="CA10" i="4" s="1"/>
  <c r="W11" i="4"/>
  <c r="CA11" i="4" s="1"/>
  <c r="W12" i="4"/>
  <c r="W13" i="4"/>
  <c r="CA13" i="4" s="1"/>
  <c r="W14" i="4"/>
  <c r="CA14" i="4" s="1"/>
  <c r="W15" i="4"/>
  <c r="W16" i="4"/>
  <c r="CA16" i="4" s="1"/>
  <c r="W17" i="4"/>
  <c r="CA17" i="4" s="1"/>
  <c r="W18" i="4"/>
  <c r="W19" i="4"/>
  <c r="W20" i="4"/>
  <c r="CA20" i="4" s="1"/>
  <c r="W21" i="4"/>
  <c r="W22" i="4"/>
  <c r="CA22" i="4" s="1"/>
  <c r="W23" i="4"/>
  <c r="CA23" i="4" s="1"/>
  <c r="W24" i="4"/>
  <c r="W25" i="4"/>
  <c r="W26" i="4"/>
  <c r="CA26" i="4" s="1"/>
  <c r="W27" i="4"/>
  <c r="W28" i="4"/>
  <c r="CA28" i="4" s="1"/>
  <c r="W29" i="4"/>
  <c r="CA29" i="4" s="1"/>
  <c r="W30" i="4"/>
  <c r="R8" i="4"/>
  <c r="L8" i="4" s="1"/>
  <c r="BP8" i="4" s="1"/>
  <c r="R9" i="4"/>
  <c r="BV9" i="4" s="1"/>
  <c r="R10" i="4"/>
  <c r="BV10" i="4" s="1"/>
  <c r="R11" i="4"/>
  <c r="BV11" i="4" s="1"/>
  <c r="R12" i="4"/>
  <c r="BV12" i="4" s="1"/>
  <c r="R13" i="4"/>
  <c r="R14" i="4"/>
  <c r="L14" i="4" s="1"/>
  <c r="BP14" i="4" s="1"/>
  <c r="R15" i="4"/>
  <c r="BV15" i="4" s="1"/>
  <c r="R16" i="4"/>
  <c r="BV16" i="4" s="1"/>
  <c r="R17" i="4"/>
  <c r="BV17" i="4" s="1"/>
  <c r="R18" i="4"/>
  <c r="BV18" i="4" s="1"/>
  <c r="R19" i="4"/>
  <c r="R20" i="4"/>
  <c r="L20" i="4" s="1"/>
  <c r="BP20" i="4" s="1"/>
  <c r="R21" i="4"/>
  <c r="BV21" i="4" s="1"/>
  <c r="R22" i="4"/>
  <c r="BV22" i="4" s="1"/>
  <c r="R23" i="4"/>
  <c r="BV23" i="4" s="1"/>
  <c r="R24" i="4"/>
  <c r="BV24" i="4" s="1"/>
  <c r="R25" i="4"/>
  <c r="R26" i="4"/>
  <c r="L26" i="4" s="1"/>
  <c r="R27" i="4"/>
  <c r="BV27" i="4" s="1"/>
  <c r="R28" i="4"/>
  <c r="BV28" i="4" s="1"/>
  <c r="R29" i="4"/>
  <c r="BV29" i="4" s="1"/>
  <c r="R30" i="4"/>
  <c r="BV30" i="4" s="1"/>
  <c r="M8" i="4"/>
  <c r="M9" i="4"/>
  <c r="M10" i="4"/>
  <c r="BQ10" i="4" s="1"/>
  <c r="M11" i="4"/>
  <c r="L11" i="4" s="1"/>
  <c r="BP11" i="4" s="1"/>
  <c r="M12" i="4"/>
  <c r="BQ12" i="4" s="1"/>
  <c r="M13" i="4"/>
  <c r="M14" i="4"/>
  <c r="M15" i="4"/>
  <c r="M16" i="4"/>
  <c r="BQ16" i="4" s="1"/>
  <c r="M17" i="4"/>
  <c r="L17" i="4" s="1"/>
  <c r="BP17" i="4" s="1"/>
  <c r="M18" i="4"/>
  <c r="BQ18" i="4" s="1"/>
  <c r="M19" i="4"/>
  <c r="M20" i="4"/>
  <c r="M21" i="4"/>
  <c r="M22" i="4"/>
  <c r="BQ22" i="4" s="1"/>
  <c r="M23" i="4"/>
  <c r="L23" i="4" s="1"/>
  <c r="BP23" i="4" s="1"/>
  <c r="M24" i="4"/>
  <c r="BQ24" i="4" s="1"/>
  <c r="M25" i="4"/>
  <c r="M26" i="4"/>
  <c r="M27" i="4"/>
  <c r="M28" i="4"/>
  <c r="BQ28" i="4" s="1"/>
  <c r="M29" i="4"/>
  <c r="L29" i="4" s="1"/>
  <c r="BP29" i="4" s="1"/>
  <c r="M30" i="4"/>
  <c r="BQ30" i="4" s="1"/>
  <c r="L10" i="4"/>
  <c r="L12" i="4"/>
  <c r="BP12" i="4" s="1"/>
  <c r="L16" i="4"/>
  <c r="L18" i="4"/>
  <c r="BP18" i="4" s="1"/>
  <c r="L22" i="4"/>
  <c r="BP22" i="4" s="1"/>
  <c r="L24" i="4"/>
  <c r="L28" i="4"/>
  <c r="L30" i="4"/>
  <c r="E8" i="4"/>
  <c r="BI8" i="4" s="1"/>
  <c r="E9" i="4"/>
  <c r="D9" i="4" s="1"/>
  <c r="E10" i="4"/>
  <c r="BI10" i="4" s="1"/>
  <c r="E11" i="4"/>
  <c r="E12" i="4"/>
  <c r="E13" i="4"/>
  <c r="D13" i="4" s="1"/>
  <c r="E14" i="4"/>
  <c r="BI14" i="4" s="1"/>
  <c r="E15" i="4"/>
  <c r="D15" i="4" s="1"/>
  <c r="E16" i="4"/>
  <c r="BI16" i="4" s="1"/>
  <c r="E17" i="4"/>
  <c r="E18" i="4"/>
  <c r="E19" i="4"/>
  <c r="D19" i="4" s="1"/>
  <c r="E20" i="4"/>
  <c r="BI20" i="4" s="1"/>
  <c r="E21" i="4"/>
  <c r="D21" i="4" s="1"/>
  <c r="E22" i="4"/>
  <c r="BI22" i="4" s="1"/>
  <c r="E23" i="4"/>
  <c r="E24" i="4"/>
  <c r="E25" i="4"/>
  <c r="D25" i="4" s="1"/>
  <c r="E26" i="4"/>
  <c r="BI26" i="4" s="1"/>
  <c r="E27" i="4"/>
  <c r="D27" i="4" s="1"/>
  <c r="E28" i="4"/>
  <c r="BI28" i="4" s="1"/>
  <c r="E29" i="4"/>
  <c r="E30" i="4"/>
  <c r="D8" i="4"/>
  <c r="D10" i="4"/>
  <c r="AE10" i="4" s="1"/>
  <c r="D12" i="4"/>
  <c r="BH12" i="4" s="1"/>
  <c r="D14" i="4"/>
  <c r="AE14" i="4" s="1"/>
  <c r="CI14" i="4" s="1"/>
  <c r="D16" i="4"/>
  <c r="D18" i="4"/>
  <c r="D20" i="4"/>
  <c r="D22" i="4"/>
  <c r="D24" i="4"/>
  <c r="BH24" i="4" s="1"/>
  <c r="D26" i="4"/>
  <c r="AE26" i="4" s="1"/>
  <c r="CI26" i="4" s="1"/>
  <c r="D28" i="4"/>
  <c r="AE28" i="4" s="1"/>
  <c r="D30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W11" i="3"/>
  <c r="W17" i="3"/>
  <c r="W23" i="3"/>
  <c r="W29" i="3"/>
  <c r="V15" i="3"/>
  <c r="V21" i="3"/>
  <c r="N8" i="3"/>
  <c r="M8" i="3" s="1"/>
  <c r="N9" i="3"/>
  <c r="N10" i="3"/>
  <c r="M10" i="3" s="1"/>
  <c r="N11" i="3"/>
  <c r="N12" i="3"/>
  <c r="M12" i="3" s="1"/>
  <c r="N13" i="3"/>
  <c r="N14" i="3"/>
  <c r="M14" i="3" s="1"/>
  <c r="N15" i="3"/>
  <c r="N16" i="3"/>
  <c r="M16" i="3" s="1"/>
  <c r="N17" i="3"/>
  <c r="N18" i="3"/>
  <c r="M18" i="3" s="1"/>
  <c r="N19" i="3"/>
  <c r="N20" i="3"/>
  <c r="M20" i="3" s="1"/>
  <c r="N21" i="3"/>
  <c r="N22" i="3"/>
  <c r="M22" i="3" s="1"/>
  <c r="N23" i="3"/>
  <c r="N24" i="3"/>
  <c r="M24" i="3" s="1"/>
  <c r="N25" i="3"/>
  <c r="N26" i="3"/>
  <c r="M26" i="3" s="1"/>
  <c r="N27" i="3"/>
  <c r="N28" i="3"/>
  <c r="M28" i="3" s="1"/>
  <c r="N29" i="3"/>
  <c r="N30" i="3"/>
  <c r="M30" i="3" s="1"/>
  <c r="M9" i="3"/>
  <c r="M11" i="3"/>
  <c r="M13" i="3"/>
  <c r="M15" i="3"/>
  <c r="M17" i="3"/>
  <c r="M19" i="3"/>
  <c r="M21" i="3"/>
  <c r="M23" i="3"/>
  <c r="M25" i="3"/>
  <c r="M27" i="3"/>
  <c r="M29" i="3"/>
  <c r="E8" i="3"/>
  <c r="D8" i="3" s="1"/>
  <c r="V8" i="3" s="1"/>
  <c r="E9" i="3"/>
  <c r="W9" i="3" s="1"/>
  <c r="E10" i="3"/>
  <c r="E11" i="3"/>
  <c r="E12" i="3"/>
  <c r="E13" i="3"/>
  <c r="W13" i="3" s="1"/>
  <c r="E14" i="3"/>
  <c r="D14" i="3" s="1"/>
  <c r="V14" i="3" s="1"/>
  <c r="E15" i="3"/>
  <c r="W15" i="3" s="1"/>
  <c r="E16" i="3"/>
  <c r="E17" i="3"/>
  <c r="E18" i="3"/>
  <c r="E19" i="3"/>
  <c r="W19" i="3" s="1"/>
  <c r="E20" i="3"/>
  <c r="D20" i="3" s="1"/>
  <c r="V20" i="3" s="1"/>
  <c r="E21" i="3"/>
  <c r="W21" i="3" s="1"/>
  <c r="E22" i="3"/>
  <c r="E23" i="3"/>
  <c r="E24" i="3"/>
  <c r="E25" i="3"/>
  <c r="W25" i="3" s="1"/>
  <c r="E26" i="3"/>
  <c r="D26" i="3" s="1"/>
  <c r="V26" i="3" s="1"/>
  <c r="E27" i="3"/>
  <c r="W27" i="3" s="1"/>
  <c r="E28" i="3"/>
  <c r="E29" i="3"/>
  <c r="E30" i="3"/>
  <c r="D9" i="3"/>
  <c r="V9" i="3" s="1"/>
  <c r="D11" i="3"/>
  <c r="V11" i="3" s="1"/>
  <c r="D13" i="3"/>
  <c r="D15" i="3"/>
  <c r="D17" i="3"/>
  <c r="D19" i="3"/>
  <c r="D21" i="3"/>
  <c r="D23" i="3"/>
  <c r="V23" i="3" s="1"/>
  <c r="D25" i="3"/>
  <c r="D27" i="3"/>
  <c r="V27" i="3" s="1"/>
  <c r="D29" i="3"/>
  <c r="DJ11" i="2"/>
  <c r="DI8" i="2"/>
  <c r="DI9" i="2"/>
  <c r="DI10" i="2"/>
  <c r="DI11" i="2"/>
  <c r="DI12" i="2"/>
  <c r="DI13" i="2"/>
  <c r="DH8" i="2"/>
  <c r="DH9" i="2"/>
  <c r="DH10" i="2"/>
  <c r="DH11" i="2"/>
  <c r="DH12" i="2"/>
  <c r="DH13" i="2"/>
  <c r="DF8" i="2"/>
  <c r="DF9" i="2"/>
  <c r="DF10" i="2"/>
  <c r="DF11" i="2"/>
  <c r="DF12" i="2"/>
  <c r="DF13" i="2"/>
  <c r="DE8" i="2"/>
  <c r="DE9" i="2"/>
  <c r="DE10" i="2"/>
  <c r="DE11" i="2"/>
  <c r="DE12" i="2"/>
  <c r="DE13" i="2"/>
  <c r="DD8" i="2"/>
  <c r="DD9" i="2"/>
  <c r="DD10" i="2"/>
  <c r="DD11" i="2"/>
  <c r="DD12" i="2"/>
  <c r="DD13" i="2"/>
  <c r="DC8" i="2"/>
  <c r="DC9" i="2"/>
  <c r="DC10" i="2"/>
  <c r="DC11" i="2"/>
  <c r="DC12" i="2"/>
  <c r="DC13" i="2"/>
  <c r="DB11" i="2"/>
  <c r="DB12" i="2"/>
  <c r="DA8" i="2"/>
  <c r="DA9" i="2"/>
  <c r="DA10" i="2"/>
  <c r="DA11" i="2"/>
  <c r="DA12" i="2"/>
  <c r="DA13" i="2"/>
  <c r="CZ8" i="2"/>
  <c r="CZ9" i="2"/>
  <c r="CZ10" i="2"/>
  <c r="CZ11" i="2"/>
  <c r="CZ12" i="2"/>
  <c r="CZ13" i="2"/>
  <c r="CY8" i="2"/>
  <c r="CY9" i="2"/>
  <c r="CY10" i="2"/>
  <c r="CY11" i="2"/>
  <c r="CY12" i="2"/>
  <c r="CY13" i="2"/>
  <c r="CX8" i="2"/>
  <c r="CX9" i="2"/>
  <c r="CX10" i="2"/>
  <c r="CX11" i="2"/>
  <c r="CX12" i="2"/>
  <c r="CX13" i="2"/>
  <c r="CV8" i="2"/>
  <c r="CV9" i="2"/>
  <c r="CV10" i="2"/>
  <c r="CV11" i="2"/>
  <c r="CV12" i="2"/>
  <c r="CV13" i="2"/>
  <c r="CU8" i="2"/>
  <c r="CU9" i="2"/>
  <c r="CU10" i="2"/>
  <c r="CU11" i="2"/>
  <c r="CU12" i="2"/>
  <c r="CU13" i="2"/>
  <c r="CT8" i="2"/>
  <c r="CT9" i="2"/>
  <c r="CT10" i="2"/>
  <c r="CT11" i="2"/>
  <c r="CT12" i="2"/>
  <c r="CT13" i="2"/>
  <c r="CS8" i="2"/>
  <c r="CS9" i="2"/>
  <c r="CS10" i="2"/>
  <c r="CS11" i="2"/>
  <c r="CS12" i="2"/>
  <c r="CS13" i="2"/>
  <c r="CR11" i="2"/>
  <c r="CQ11" i="2"/>
  <c r="CQ12" i="2"/>
  <c r="CO8" i="2"/>
  <c r="CO9" i="2"/>
  <c r="CO10" i="2"/>
  <c r="CO11" i="2"/>
  <c r="CO12" i="2"/>
  <c r="CO13" i="2"/>
  <c r="CN8" i="2"/>
  <c r="CN9" i="2"/>
  <c r="CN10" i="2"/>
  <c r="CN11" i="2"/>
  <c r="CN12" i="2"/>
  <c r="CN13" i="2"/>
  <c r="CM8" i="2"/>
  <c r="CM9" i="2"/>
  <c r="CM10" i="2"/>
  <c r="CM11" i="2"/>
  <c r="CM12" i="2"/>
  <c r="CM13" i="2"/>
  <c r="CL8" i="2"/>
  <c r="CL9" i="2"/>
  <c r="CL10" i="2"/>
  <c r="CL11" i="2"/>
  <c r="CL12" i="2"/>
  <c r="CL13" i="2"/>
  <c r="CK8" i="2"/>
  <c r="CK9" i="2"/>
  <c r="CK10" i="2"/>
  <c r="CK11" i="2"/>
  <c r="CK12" i="2"/>
  <c r="CK13" i="2"/>
  <c r="CI11" i="2"/>
  <c r="CH11" i="2"/>
  <c r="CH12" i="2"/>
  <c r="BZ8" i="2"/>
  <c r="DB8" i="2" s="1"/>
  <c r="BZ9" i="2"/>
  <c r="DB9" i="2" s="1"/>
  <c r="BZ10" i="2"/>
  <c r="DB10" i="2" s="1"/>
  <c r="BZ11" i="2"/>
  <c r="BZ12" i="2"/>
  <c r="BZ13" i="2"/>
  <c r="DB13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P8" i="2"/>
  <c r="CR8" i="2" s="1"/>
  <c r="BP9" i="2"/>
  <c r="CR9" i="2" s="1"/>
  <c r="BP10" i="2"/>
  <c r="BP11" i="2"/>
  <c r="BP12" i="2"/>
  <c r="CR12" i="2" s="1"/>
  <c r="BP13" i="2"/>
  <c r="CR13" i="2" s="1"/>
  <c r="BO9" i="2"/>
  <c r="CQ9" i="2" s="1"/>
  <c r="BO10" i="2"/>
  <c r="CQ10" i="2" s="1"/>
  <c r="BO11" i="2"/>
  <c r="BO12" i="2"/>
  <c r="BO13" i="2"/>
  <c r="CQ13" i="2" s="1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G8" i="2"/>
  <c r="CI8" i="2" s="1"/>
  <c r="BG9" i="2"/>
  <c r="CI9" i="2" s="1"/>
  <c r="BG10" i="2"/>
  <c r="BG11" i="2"/>
  <c r="BG12" i="2"/>
  <c r="CI12" i="2" s="1"/>
  <c r="BG13" i="2"/>
  <c r="CI13" i="2" s="1"/>
  <c r="BF8" i="2"/>
  <c r="BF11" i="2"/>
  <c r="AX8" i="2"/>
  <c r="AX9" i="2"/>
  <c r="AX10" i="2"/>
  <c r="AX11" i="2"/>
  <c r="AX12" i="2"/>
  <c r="AX13" i="2"/>
  <c r="AS8" i="2"/>
  <c r="AS9" i="2"/>
  <c r="AS10" i="2"/>
  <c r="AS11" i="2"/>
  <c r="AS12" i="2"/>
  <c r="AS13" i="2"/>
  <c r="AN8" i="2"/>
  <c r="AN9" i="2"/>
  <c r="AN10" i="2"/>
  <c r="CR10" i="2" s="1"/>
  <c r="AN11" i="2"/>
  <c r="AN12" i="2"/>
  <c r="AN13" i="2"/>
  <c r="AM8" i="2"/>
  <c r="AM9" i="2"/>
  <c r="BF9" i="2" s="1"/>
  <c r="AM10" i="2"/>
  <c r="AM11" i="2"/>
  <c r="AM12" i="2"/>
  <c r="BF12" i="2" s="1"/>
  <c r="AM13" i="2"/>
  <c r="BF13" i="2" s="1"/>
  <c r="AF8" i="2"/>
  <c r="AF9" i="2"/>
  <c r="AF10" i="2"/>
  <c r="AE10" i="2" s="1"/>
  <c r="CI10" i="2" s="1"/>
  <c r="AF11" i="2"/>
  <c r="AF12" i="2"/>
  <c r="AF13" i="2"/>
  <c r="AE8" i="2"/>
  <c r="AE9" i="2"/>
  <c r="AE11" i="2"/>
  <c r="AE12" i="2"/>
  <c r="AE13" i="2"/>
  <c r="AD8" i="2"/>
  <c r="AD9" i="2"/>
  <c r="AD10" i="2"/>
  <c r="AD11" i="2"/>
  <c r="AD12" i="2"/>
  <c r="AD13" i="2"/>
  <c r="AC8" i="2"/>
  <c r="AC9" i="2"/>
  <c r="AC10" i="2"/>
  <c r="AC11" i="2"/>
  <c r="AC12" i="2"/>
  <c r="AC13" i="2"/>
  <c r="AB8" i="2"/>
  <c r="AB9" i="2"/>
  <c r="AB10" i="2"/>
  <c r="AB11" i="2"/>
  <c r="AB12" i="2"/>
  <c r="AB13" i="2"/>
  <c r="AA8" i="2"/>
  <c r="AA9" i="2"/>
  <c r="AA10" i="2"/>
  <c r="AA11" i="2"/>
  <c r="AA12" i="2"/>
  <c r="AA13" i="2"/>
  <c r="Z8" i="2"/>
  <c r="Z9" i="2"/>
  <c r="Z10" i="2"/>
  <c r="Z11" i="2"/>
  <c r="Z12" i="2"/>
  <c r="Z13" i="2"/>
  <c r="Y8" i="2"/>
  <c r="Y9" i="2"/>
  <c r="Y10" i="2"/>
  <c r="Y11" i="2"/>
  <c r="Y12" i="2"/>
  <c r="Y13" i="2"/>
  <c r="X8" i="2"/>
  <c r="X9" i="2"/>
  <c r="X10" i="2"/>
  <c r="X11" i="2"/>
  <c r="X12" i="2"/>
  <c r="X13" i="2"/>
  <c r="W10" i="2"/>
  <c r="W11" i="2"/>
  <c r="V11" i="2"/>
  <c r="V12" i="2"/>
  <c r="N8" i="2"/>
  <c r="N9" i="2"/>
  <c r="N10" i="2"/>
  <c r="N11" i="2"/>
  <c r="N12" i="2"/>
  <c r="N13" i="2"/>
  <c r="M8" i="2"/>
  <c r="M9" i="2"/>
  <c r="M10" i="2"/>
  <c r="M11" i="2"/>
  <c r="M12" i="2"/>
  <c r="M13" i="2"/>
  <c r="E8" i="2"/>
  <c r="D8" i="2" s="1"/>
  <c r="V8" i="2" s="1"/>
  <c r="E9" i="2"/>
  <c r="W9" i="2" s="1"/>
  <c r="E10" i="2"/>
  <c r="E11" i="2"/>
  <c r="E12" i="2"/>
  <c r="W12" i="2" s="1"/>
  <c r="E13" i="2"/>
  <c r="W13" i="2" s="1"/>
  <c r="D9" i="2"/>
  <c r="V9" i="2" s="1"/>
  <c r="D10" i="2"/>
  <c r="V10" i="2" s="1"/>
  <c r="D11" i="2"/>
  <c r="D12" i="2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B8" i="1"/>
  <c r="DB13" i="1"/>
  <c r="DB14" i="1"/>
  <c r="DB19" i="1"/>
  <c r="DB2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R11" i="1"/>
  <c r="CR12" i="1"/>
  <c r="CR17" i="1"/>
  <c r="CR18" i="1"/>
  <c r="CR23" i="1"/>
  <c r="CR24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J8" i="1"/>
  <c r="CJ13" i="1"/>
  <c r="CJ14" i="1"/>
  <c r="CJ19" i="1"/>
  <c r="CJ20" i="1"/>
  <c r="BZ8" i="1"/>
  <c r="BZ9" i="1"/>
  <c r="DB9" i="1" s="1"/>
  <c r="BZ10" i="1"/>
  <c r="DB10" i="1" s="1"/>
  <c r="BZ11" i="1"/>
  <c r="DB11" i="1" s="1"/>
  <c r="BZ12" i="1"/>
  <c r="DB12" i="1" s="1"/>
  <c r="BZ13" i="1"/>
  <c r="BZ14" i="1"/>
  <c r="BZ15" i="1"/>
  <c r="DB15" i="1" s="1"/>
  <c r="BZ16" i="1"/>
  <c r="DB16" i="1" s="1"/>
  <c r="BZ17" i="1"/>
  <c r="DB17" i="1" s="1"/>
  <c r="BZ18" i="1"/>
  <c r="DB18" i="1" s="1"/>
  <c r="BZ19" i="1"/>
  <c r="BZ20" i="1"/>
  <c r="BZ21" i="1"/>
  <c r="DB21" i="1" s="1"/>
  <c r="BZ22" i="1"/>
  <c r="DB22" i="1" s="1"/>
  <c r="BZ23" i="1"/>
  <c r="DB23" i="1" s="1"/>
  <c r="BZ24" i="1"/>
  <c r="DB24" i="1" s="1"/>
  <c r="BU8" i="1"/>
  <c r="CW8" i="1" s="1"/>
  <c r="BU9" i="1"/>
  <c r="CW9" i="1" s="1"/>
  <c r="BU10" i="1"/>
  <c r="BO10" i="1" s="1"/>
  <c r="BU11" i="1"/>
  <c r="CW11" i="1" s="1"/>
  <c r="BU12" i="1"/>
  <c r="CW12" i="1" s="1"/>
  <c r="BU13" i="1"/>
  <c r="BU14" i="1"/>
  <c r="CW14" i="1" s="1"/>
  <c r="BU15" i="1"/>
  <c r="CW15" i="1" s="1"/>
  <c r="BU16" i="1"/>
  <c r="BO16" i="1" s="1"/>
  <c r="BU17" i="1"/>
  <c r="CW17" i="1" s="1"/>
  <c r="BU18" i="1"/>
  <c r="CW18" i="1" s="1"/>
  <c r="BU19" i="1"/>
  <c r="BU20" i="1"/>
  <c r="CW20" i="1" s="1"/>
  <c r="BU21" i="1"/>
  <c r="CW21" i="1" s="1"/>
  <c r="BU22" i="1"/>
  <c r="BO22" i="1" s="1"/>
  <c r="BU23" i="1"/>
  <c r="CW23" i="1" s="1"/>
  <c r="BU24" i="1"/>
  <c r="CW24" i="1" s="1"/>
  <c r="BP8" i="1"/>
  <c r="CR8" i="1" s="1"/>
  <c r="BP9" i="1"/>
  <c r="CR9" i="1" s="1"/>
  <c r="BP10" i="1"/>
  <c r="BP11" i="1"/>
  <c r="BO11" i="1" s="1"/>
  <c r="BP12" i="1"/>
  <c r="BO12" i="1" s="1"/>
  <c r="BP13" i="1"/>
  <c r="CR13" i="1" s="1"/>
  <c r="BP14" i="1"/>
  <c r="CR14" i="1" s="1"/>
  <c r="BP15" i="1"/>
  <c r="CR15" i="1" s="1"/>
  <c r="BP16" i="1"/>
  <c r="BP17" i="1"/>
  <c r="BO17" i="1" s="1"/>
  <c r="BP18" i="1"/>
  <c r="BO18" i="1" s="1"/>
  <c r="BP19" i="1"/>
  <c r="BO19" i="1" s="1"/>
  <c r="BP20" i="1"/>
  <c r="CR20" i="1" s="1"/>
  <c r="BP21" i="1"/>
  <c r="CR21" i="1" s="1"/>
  <c r="BP22" i="1"/>
  <c r="BP23" i="1"/>
  <c r="BO23" i="1" s="1"/>
  <c r="BP24" i="1"/>
  <c r="BO24" i="1" s="1"/>
  <c r="BO8" i="1"/>
  <c r="BO14" i="1"/>
  <c r="BO20" i="1"/>
  <c r="BH8" i="1"/>
  <c r="BG8" i="1" s="1"/>
  <c r="CI8" i="1" s="1"/>
  <c r="BH9" i="1"/>
  <c r="BG9" i="1" s="1"/>
  <c r="CI9" i="1" s="1"/>
  <c r="BH10" i="1"/>
  <c r="CJ10" i="1" s="1"/>
  <c r="BH11" i="1"/>
  <c r="CJ11" i="1" s="1"/>
  <c r="BH12" i="1"/>
  <c r="BH13" i="1"/>
  <c r="BG13" i="1" s="1"/>
  <c r="CI13" i="1" s="1"/>
  <c r="BH14" i="1"/>
  <c r="BG14" i="1" s="1"/>
  <c r="CI14" i="1" s="1"/>
  <c r="BH15" i="1"/>
  <c r="BH16" i="1"/>
  <c r="CJ16" i="1" s="1"/>
  <c r="BH17" i="1"/>
  <c r="CJ17" i="1" s="1"/>
  <c r="BH18" i="1"/>
  <c r="BH19" i="1"/>
  <c r="BG19" i="1" s="1"/>
  <c r="CI19" i="1" s="1"/>
  <c r="BH20" i="1"/>
  <c r="BG20" i="1" s="1"/>
  <c r="CI20" i="1" s="1"/>
  <c r="BH21" i="1"/>
  <c r="BG21" i="1" s="1"/>
  <c r="CI21" i="1" s="1"/>
  <c r="BH22" i="1"/>
  <c r="CJ22" i="1" s="1"/>
  <c r="BH23" i="1"/>
  <c r="CJ23" i="1" s="1"/>
  <c r="BH24" i="1"/>
  <c r="BG10" i="1"/>
  <c r="BG11" i="1"/>
  <c r="CI11" i="1" s="1"/>
  <c r="BG12" i="1"/>
  <c r="CI12" i="1" s="1"/>
  <c r="BG16" i="1"/>
  <c r="CI16" i="1" s="1"/>
  <c r="BG17" i="1"/>
  <c r="CI17" i="1" s="1"/>
  <c r="BG18" i="1"/>
  <c r="CI18" i="1" s="1"/>
  <c r="BG22" i="1"/>
  <c r="BG23" i="1"/>
  <c r="CI23" i="1" s="1"/>
  <c r="BG24" i="1"/>
  <c r="CI24" i="1" s="1"/>
  <c r="AX8" i="1"/>
  <c r="AX9" i="1"/>
  <c r="AX10" i="1"/>
  <c r="AM10" i="1" s="1"/>
  <c r="AX11" i="1"/>
  <c r="AX12" i="1"/>
  <c r="AX13" i="1"/>
  <c r="AX14" i="1"/>
  <c r="AX15" i="1"/>
  <c r="AX16" i="1"/>
  <c r="AM16" i="1" s="1"/>
  <c r="AX17" i="1"/>
  <c r="AX18" i="1"/>
  <c r="AX19" i="1"/>
  <c r="AX20" i="1"/>
  <c r="AX21" i="1"/>
  <c r="AX22" i="1"/>
  <c r="AM22" i="1" s="1"/>
  <c r="AX23" i="1"/>
  <c r="AX24" i="1"/>
  <c r="AS8" i="1"/>
  <c r="AS9" i="1"/>
  <c r="AS10" i="1"/>
  <c r="AS11" i="1"/>
  <c r="AM11" i="1" s="1"/>
  <c r="BF11" i="1" s="1"/>
  <c r="AS12" i="1"/>
  <c r="AS13" i="1"/>
  <c r="CW13" i="1" s="1"/>
  <c r="AS14" i="1"/>
  <c r="AS15" i="1"/>
  <c r="AS16" i="1"/>
  <c r="AS17" i="1"/>
  <c r="AM17" i="1" s="1"/>
  <c r="BF17" i="1" s="1"/>
  <c r="AS18" i="1"/>
  <c r="AS19" i="1"/>
  <c r="CW19" i="1" s="1"/>
  <c r="AS20" i="1"/>
  <c r="AS21" i="1"/>
  <c r="AS22" i="1"/>
  <c r="AS23" i="1"/>
  <c r="AM23" i="1" s="1"/>
  <c r="BF23" i="1" s="1"/>
  <c r="AS24" i="1"/>
  <c r="AN8" i="1"/>
  <c r="AM8" i="1" s="1"/>
  <c r="BF8" i="1" s="1"/>
  <c r="AN9" i="1"/>
  <c r="AN10" i="1"/>
  <c r="CR10" i="1" s="1"/>
  <c r="AN11" i="1"/>
  <c r="AN12" i="1"/>
  <c r="AM12" i="1" s="1"/>
  <c r="BF12" i="1" s="1"/>
  <c r="AN13" i="1"/>
  <c r="AM13" i="1" s="1"/>
  <c r="BF13" i="1" s="1"/>
  <c r="AN14" i="1"/>
  <c r="AM14" i="1" s="1"/>
  <c r="BF14" i="1" s="1"/>
  <c r="AN15" i="1"/>
  <c r="AN16" i="1"/>
  <c r="CR16" i="1" s="1"/>
  <c r="AN17" i="1"/>
  <c r="AN18" i="1"/>
  <c r="AM18" i="1" s="1"/>
  <c r="BF18" i="1" s="1"/>
  <c r="AN19" i="1"/>
  <c r="AM19" i="1" s="1"/>
  <c r="BF19" i="1" s="1"/>
  <c r="AN20" i="1"/>
  <c r="AM20" i="1" s="1"/>
  <c r="BF20" i="1" s="1"/>
  <c r="AN21" i="1"/>
  <c r="AN22" i="1"/>
  <c r="CR22" i="1" s="1"/>
  <c r="AN23" i="1"/>
  <c r="AN24" i="1"/>
  <c r="AM24" i="1" s="1"/>
  <c r="BF24" i="1" s="1"/>
  <c r="AM9" i="1"/>
  <c r="BF9" i="1" s="1"/>
  <c r="AM15" i="1"/>
  <c r="BF15" i="1" s="1"/>
  <c r="AM21" i="1"/>
  <c r="BF21" i="1" s="1"/>
  <c r="AF8" i="1"/>
  <c r="AE8" i="1" s="1"/>
  <c r="AF9" i="1"/>
  <c r="AE9" i="1" s="1"/>
  <c r="AF10" i="1"/>
  <c r="AE10" i="1" s="1"/>
  <c r="AF11" i="1"/>
  <c r="AF12" i="1"/>
  <c r="CJ12" i="1" s="1"/>
  <c r="AF13" i="1"/>
  <c r="AF14" i="1"/>
  <c r="AE14" i="1" s="1"/>
  <c r="AF15" i="1"/>
  <c r="AE15" i="1" s="1"/>
  <c r="AF16" i="1"/>
  <c r="AE16" i="1" s="1"/>
  <c r="AF17" i="1"/>
  <c r="AF18" i="1"/>
  <c r="CJ18" i="1" s="1"/>
  <c r="AF19" i="1"/>
  <c r="AF20" i="1"/>
  <c r="AE20" i="1" s="1"/>
  <c r="AF21" i="1"/>
  <c r="AE21" i="1" s="1"/>
  <c r="AF22" i="1"/>
  <c r="AE22" i="1" s="1"/>
  <c r="AF23" i="1"/>
  <c r="AF24" i="1"/>
  <c r="CJ24" i="1" s="1"/>
  <c r="AE11" i="1"/>
  <c r="AE12" i="1"/>
  <c r="AE13" i="1"/>
  <c r="AE17" i="1"/>
  <c r="AE18" i="1"/>
  <c r="AE19" i="1"/>
  <c r="AE23" i="1"/>
  <c r="AE2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W12" i="1"/>
  <c r="W13" i="1"/>
  <c r="W18" i="1"/>
  <c r="W19" i="1"/>
  <c r="W24" i="1"/>
  <c r="N8" i="1"/>
  <c r="M8" i="1" s="1"/>
  <c r="V8" i="1" s="1"/>
  <c r="N9" i="1"/>
  <c r="M9" i="1" s="1"/>
  <c r="N10" i="1"/>
  <c r="N11" i="1"/>
  <c r="M11" i="1" s="1"/>
  <c r="N12" i="1"/>
  <c r="N13" i="1"/>
  <c r="N14" i="1"/>
  <c r="M14" i="1" s="1"/>
  <c r="N15" i="1"/>
  <c r="M15" i="1" s="1"/>
  <c r="N16" i="1"/>
  <c r="N17" i="1"/>
  <c r="M17" i="1" s="1"/>
  <c r="N18" i="1"/>
  <c r="N19" i="1"/>
  <c r="N20" i="1"/>
  <c r="M20" i="1" s="1"/>
  <c r="N21" i="1"/>
  <c r="M21" i="1" s="1"/>
  <c r="N22" i="1"/>
  <c r="N23" i="1"/>
  <c r="M23" i="1" s="1"/>
  <c r="N24" i="1"/>
  <c r="M10" i="1"/>
  <c r="M12" i="1"/>
  <c r="M13" i="1"/>
  <c r="M16" i="1"/>
  <c r="M18" i="1"/>
  <c r="M19" i="1"/>
  <c r="M22" i="1"/>
  <c r="M24" i="1"/>
  <c r="E8" i="1"/>
  <c r="W8" i="1" s="1"/>
  <c r="E9" i="1"/>
  <c r="W9" i="1" s="1"/>
  <c r="E10" i="1"/>
  <c r="W10" i="1" s="1"/>
  <c r="E11" i="1"/>
  <c r="E12" i="1"/>
  <c r="E13" i="1"/>
  <c r="D13" i="1" s="1"/>
  <c r="V13" i="1" s="1"/>
  <c r="E14" i="1"/>
  <c r="D14" i="1" s="1"/>
  <c r="V14" i="1" s="1"/>
  <c r="E15" i="1"/>
  <c r="W15" i="1" s="1"/>
  <c r="E16" i="1"/>
  <c r="W16" i="1" s="1"/>
  <c r="E17" i="1"/>
  <c r="E18" i="1"/>
  <c r="E19" i="1"/>
  <c r="D19" i="1" s="1"/>
  <c r="V19" i="1" s="1"/>
  <c r="E20" i="1"/>
  <c r="W20" i="1" s="1"/>
  <c r="E21" i="1"/>
  <c r="E22" i="1"/>
  <c r="D22" i="1" s="1"/>
  <c r="E23" i="1"/>
  <c r="E24" i="1"/>
  <c r="D8" i="1"/>
  <c r="D9" i="1"/>
  <c r="V9" i="1" s="1"/>
  <c r="D12" i="1"/>
  <c r="V12" i="1" s="1"/>
  <c r="D15" i="1"/>
  <c r="D18" i="1"/>
  <c r="V18" i="1" s="1"/>
  <c r="D21" i="1"/>
  <c r="V21" i="1" s="1"/>
  <c r="D24" i="1"/>
  <c r="V24" i="1" s="1"/>
  <c r="D23" i="1" l="1"/>
  <c r="V23" i="1" s="1"/>
  <c r="W23" i="1"/>
  <c r="W17" i="1"/>
  <c r="D17" i="1"/>
  <c r="V17" i="1" s="1"/>
  <c r="D11" i="1"/>
  <c r="V11" i="1" s="1"/>
  <c r="W11" i="1"/>
  <c r="CI22" i="1"/>
  <c r="CI10" i="1"/>
  <c r="CH20" i="1"/>
  <c r="DJ20" i="1" s="1"/>
  <c r="BF10" i="2"/>
  <c r="V15" i="1"/>
  <c r="BF22" i="1"/>
  <c r="BF16" i="1"/>
  <c r="BF10" i="1"/>
  <c r="CH14" i="1"/>
  <c r="DJ14" i="1" s="1"/>
  <c r="V22" i="1"/>
  <c r="W21" i="1"/>
  <c r="CH8" i="1"/>
  <c r="DJ8" i="1" s="1"/>
  <c r="CH19" i="1"/>
  <c r="DJ19" i="1" s="1"/>
  <c r="CQ19" i="1"/>
  <c r="CH24" i="1"/>
  <c r="DJ24" i="1" s="1"/>
  <c r="CQ24" i="1"/>
  <c r="CH18" i="1"/>
  <c r="DJ18" i="1" s="1"/>
  <c r="CQ18" i="1"/>
  <c r="CH12" i="1"/>
  <c r="DJ12" i="1" s="1"/>
  <c r="CQ12" i="1"/>
  <c r="CJ15" i="1"/>
  <c r="BG15" i="1"/>
  <c r="CI15" i="1" s="1"/>
  <c r="CQ23" i="1"/>
  <c r="CH23" i="1"/>
  <c r="DJ23" i="1" s="1"/>
  <c r="CQ17" i="1"/>
  <c r="CH17" i="1"/>
  <c r="DJ17" i="1" s="1"/>
  <c r="CQ11" i="1"/>
  <c r="CH11" i="1"/>
  <c r="DJ11" i="1" s="1"/>
  <c r="CQ22" i="1"/>
  <c r="CH22" i="1"/>
  <c r="DJ22" i="1" s="1"/>
  <c r="CH16" i="1"/>
  <c r="DJ16" i="1" s="1"/>
  <c r="CQ16" i="1"/>
  <c r="CQ10" i="1"/>
  <c r="CH10" i="1"/>
  <c r="DJ10" i="1" s="1"/>
  <c r="DJ12" i="2"/>
  <c r="BO8" i="2"/>
  <c r="BO13" i="1"/>
  <c r="BH15" i="4"/>
  <c r="D10" i="1"/>
  <c r="V10" i="1" s="1"/>
  <c r="D20" i="1"/>
  <c r="V20" i="1" s="1"/>
  <c r="W14" i="1"/>
  <c r="BO21" i="1"/>
  <c r="BO15" i="1"/>
  <c r="BO9" i="1"/>
  <c r="CJ21" i="1"/>
  <c r="CJ9" i="1"/>
  <c r="CQ20" i="1"/>
  <c r="CQ14" i="1"/>
  <c r="CQ8" i="1"/>
  <c r="CR19" i="1"/>
  <c r="V25" i="3"/>
  <c r="V13" i="3"/>
  <c r="CI28" i="4"/>
  <c r="AE16" i="4"/>
  <c r="CI16" i="4" s="1"/>
  <c r="BI29" i="4"/>
  <c r="D29" i="4"/>
  <c r="BI23" i="4"/>
  <c r="D23" i="4"/>
  <c r="BI17" i="4"/>
  <c r="D17" i="4"/>
  <c r="BI11" i="4"/>
  <c r="D11" i="4"/>
  <c r="BP24" i="4"/>
  <c r="AE12" i="4"/>
  <c r="CI12" i="4" s="1"/>
  <c r="BV20" i="4"/>
  <c r="F23" i="5"/>
  <c r="F17" i="5"/>
  <c r="F11" i="5"/>
  <c r="W20" i="3"/>
  <c r="AE27" i="4"/>
  <c r="CI27" i="4" s="1"/>
  <c r="BH27" i="4"/>
  <c r="BH9" i="4"/>
  <c r="D16" i="1"/>
  <c r="V16" i="1" s="1"/>
  <c r="W8" i="2"/>
  <c r="V19" i="3"/>
  <c r="W30" i="3"/>
  <c r="D30" i="3"/>
  <c r="V30" i="3" s="1"/>
  <c r="W24" i="3"/>
  <c r="D24" i="3"/>
  <c r="V24" i="3" s="1"/>
  <c r="W18" i="3"/>
  <c r="D18" i="3"/>
  <c r="V18" i="3" s="1"/>
  <c r="W12" i="3"/>
  <c r="D12" i="3"/>
  <c r="V12" i="3" s="1"/>
  <c r="W14" i="3"/>
  <c r="AE22" i="4"/>
  <c r="CI22" i="4" s="1"/>
  <c r="CI10" i="4"/>
  <c r="BP16" i="4"/>
  <c r="BQ27" i="4"/>
  <c r="L27" i="4"/>
  <c r="BP27" i="4" s="1"/>
  <c r="BQ21" i="4"/>
  <c r="L21" i="4"/>
  <c r="BP21" i="4" s="1"/>
  <c r="BQ15" i="4"/>
  <c r="L15" i="4"/>
  <c r="BP15" i="4" s="1"/>
  <c r="BQ9" i="4"/>
  <c r="L9" i="4"/>
  <c r="BP9" i="4" s="1"/>
  <c r="L25" i="4"/>
  <c r="BP25" i="4" s="1"/>
  <c r="CA25" i="4"/>
  <c r="L19" i="4"/>
  <c r="BP19" i="4" s="1"/>
  <c r="CA19" i="4"/>
  <c r="W22" i="1"/>
  <c r="CW22" i="1"/>
  <c r="CW16" i="1"/>
  <c r="CW10" i="1"/>
  <c r="CH10" i="2"/>
  <c r="DJ10" i="2" s="1"/>
  <c r="V29" i="3"/>
  <c r="V17" i="3"/>
  <c r="AE20" i="4"/>
  <c r="CI20" i="4" s="1"/>
  <c r="AE8" i="4"/>
  <c r="CI8" i="4" s="1"/>
  <c r="AE25" i="4"/>
  <c r="CI25" i="4" s="1"/>
  <c r="BH25" i="4"/>
  <c r="AE19" i="4"/>
  <c r="CI19" i="4" s="1"/>
  <c r="BH19" i="4"/>
  <c r="BH13" i="4"/>
  <c r="BP30" i="4"/>
  <c r="BQ26" i="4"/>
  <c r="BQ20" i="4"/>
  <c r="BQ14" i="4"/>
  <c r="BQ8" i="4"/>
  <c r="BV25" i="4"/>
  <c r="BV19" i="4"/>
  <c r="BV13" i="4"/>
  <c r="CA30" i="4"/>
  <c r="CA24" i="4"/>
  <c r="CA18" i="4"/>
  <c r="CA12" i="4"/>
  <c r="AE24" i="4"/>
  <c r="CI24" i="4" s="1"/>
  <c r="AE21" i="4"/>
  <c r="CI21" i="4" s="1"/>
  <c r="BH21" i="4"/>
  <c r="W28" i="3"/>
  <c r="D28" i="3"/>
  <c r="V28" i="3" s="1"/>
  <c r="W22" i="3"/>
  <c r="D22" i="3"/>
  <c r="V22" i="3" s="1"/>
  <c r="W16" i="3"/>
  <c r="D16" i="3"/>
  <c r="V16" i="3" s="1"/>
  <c r="W10" i="3"/>
  <c r="D10" i="3"/>
  <c r="V10" i="3" s="1"/>
  <c r="W26" i="3"/>
  <c r="W8" i="3"/>
  <c r="BH30" i="4"/>
  <c r="BH18" i="4"/>
  <c r="BP28" i="4"/>
  <c r="BP10" i="4"/>
  <c r="L13" i="4"/>
  <c r="BP13" i="4" s="1"/>
  <c r="AE18" i="4"/>
  <c r="CI18" i="4" s="1"/>
  <c r="BV26" i="4"/>
  <c r="CH13" i="2"/>
  <c r="DJ13" i="2" s="1"/>
  <c r="BH26" i="4"/>
  <c r="BH20" i="4"/>
  <c r="BH14" i="4"/>
  <c r="BH8" i="4"/>
  <c r="BI25" i="4"/>
  <c r="BI19" i="4"/>
  <c r="BI13" i="4"/>
  <c r="BQ29" i="4"/>
  <c r="BQ23" i="4"/>
  <c r="BQ17" i="4"/>
  <c r="BQ11" i="4"/>
  <c r="BI30" i="4"/>
  <c r="BI24" i="4"/>
  <c r="BI18" i="4"/>
  <c r="BI12" i="4"/>
  <c r="CH9" i="2"/>
  <c r="DJ9" i="2" s="1"/>
  <c r="C1" i="8"/>
  <c r="B1" i="8"/>
  <c r="BH11" i="4" l="1"/>
  <c r="AE11" i="4"/>
  <c r="CI11" i="4" s="1"/>
  <c r="AE15" i="4"/>
  <c r="CI15" i="4" s="1"/>
  <c r="CQ8" i="2"/>
  <c r="CH8" i="2"/>
  <c r="DJ8" i="2" s="1"/>
  <c r="BH23" i="4"/>
  <c r="AE23" i="4"/>
  <c r="CI23" i="4" s="1"/>
  <c r="BH29" i="4"/>
  <c r="AE29" i="4"/>
  <c r="CI29" i="4" s="1"/>
  <c r="CQ9" i="1"/>
  <c r="CH9" i="1"/>
  <c r="DJ9" i="1" s="1"/>
  <c r="CQ15" i="1"/>
  <c r="CH15" i="1"/>
  <c r="DJ15" i="1" s="1"/>
  <c r="AE13" i="4"/>
  <c r="CI13" i="4" s="1"/>
  <c r="AE9" i="4"/>
  <c r="CI9" i="4" s="1"/>
  <c r="BH17" i="4"/>
  <c r="AE17" i="4"/>
  <c r="CI17" i="4" s="1"/>
  <c r="CQ21" i="1"/>
  <c r="CH21" i="1"/>
  <c r="DJ21" i="1" s="1"/>
  <c r="CQ13" i="1"/>
  <c r="CH13" i="1"/>
  <c r="DJ13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U7" i="2" s="1"/>
  <c r="BW7" i="2"/>
  <c r="BV7" i="2"/>
  <c r="BT7" i="2"/>
  <c r="BS7" i="2"/>
  <c r="BR7" i="2"/>
  <c r="BQ7" i="2"/>
  <c r="BP7" i="2" s="1"/>
  <c r="BM7" i="2"/>
  <c r="BL7" i="2"/>
  <c r="BK7" i="2"/>
  <c r="BJ7" i="2"/>
  <c r="BI7" i="2"/>
  <c r="BE7" i="2"/>
  <c r="BD7" i="2"/>
  <c r="BB7" i="2"/>
  <c r="DF7" i="2" s="1"/>
  <c r="BA7" i="2"/>
  <c r="AZ7" i="2"/>
  <c r="AY7" i="2"/>
  <c r="AW7" i="2"/>
  <c r="AV7" i="2"/>
  <c r="AU7" i="2"/>
  <c r="AT7" i="2"/>
  <c r="AR7" i="2"/>
  <c r="AQ7" i="2"/>
  <c r="AP7" i="2"/>
  <c r="CT7" i="2" s="1"/>
  <c r="AO7" i="2"/>
  <c r="AK7" i="2"/>
  <c r="AJ7" i="2"/>
  <c r="AI7" i="2"/>
  <c r="AH7" i="2"/>
  <c r="AG7" i="2"/>
  <c r="AF7" i="2" s="1"/>
  <c r="U7" i="2"/>
  <c r="T7" i="2"/>
  <c r="S7" i="2"/>
  <c r="R7" i="2"/>
  <c r="Q7" i="2"/>
  <c r="P7" i="2"/>
  <c r="O7" i="2"/>
  <c r="L7" i="2"/>
  <c r="AD7" i="2" s="1"/>
  <c r="K7" i="2"/>
  <c r="J7" i="2"/>
  <c r="I7" i="2"/>
  <c r="H7" i="2"/>
  <c r="Z7" i="2" s="1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S7" i="2"/>
  <c r="AC7" i="2"/>
  <c r="DG7" i="1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CZ7" i="1"/>
  <c r="CK7" i="1"/>
  <c r="AD7" i="1"/>
  <c r="AC7" i="1"/>
  <c r="BY7" i="4"/>
  <c r="AB7" i="1"/>
  <c r="AA7" i="3" l="1"/>
  <c r="Y7" i="2"/>
  <c r="DH7" i="2"/>
  <c r="E7" i="6"/>
  <c r="CL7" i="2"/>
  <c r="CU7" i="2"/>
  <c r="BH7" i="2"/>
  <c r="BG7" i="2" s="1"/>
  <c r="CW7" i="2"/>
  <c r="AE7" i="2"/>
  <c r="CX7" i="2"/>
  <c r="CM7" i="2"/>
  <c r="BZ7" i="2"/>
  <c r="BO7" i="2" s="1"/>
  <c r="D7" i="6"/>
  <c r="N7" i="2"/>
  <c r="M7" i="2" s="1"/>
  <c r="CS7" i="2"/>
  <c r="CY7" i="2"/>
  <c r="AA7" i="2"/>
  <c r="DC7" i="2"/>
  <c r="DA7" i="2"/>
  <c r="DI7" i="2"/>
  <c r="BL7" i="4"/>
  <c r="BT7" i="4"/>
  <c r="CB7" i="4"/>
  <c r="CM7" i="1"/>
  <c r="CU7" i="1"/>
  <c r="BJ7" i="4"/>
  <c r="CF7" i="4"/>
  <c r="CO7" i="1"/>
  <c r="CX7" i="1"/>
  <c r="AC7" i="3"/>
  <c r="BK7" i="4"/>
  <c r="BZ7" i="4"/>
  <c r="BW7" i="4"/>
  <c r="AL7" i="5"/>
  <c r="BE7" i="5"/>
  <c r="CD7" i="4"/>
  <c r="BN7" i="4"/>
  <c r="Z7" i="3"/>
  <c r="DI7" i="1"/>
  <c r="BR7" i="4"/>
  <c r="AT7" i="4"/>
  <c r="Y7" i="3"/>
  <c r="AX7" i="1"/>
  <c r="DF7" i="1"/>
  <c r="BM7" i="4"/>
  <c r="AG7" i="4"/>
  <c r="AF7" i="4" s="1"/>
  <c r="BH7" i="1"/>
  <c r="N7" i="5"/>
  <c r="AT7" i="5"/>
  <c r="W7" i="4"/>
  <c r="AN7" i="1"/>
  <c r="Z7" i="1"/>
  <c r="V7" i="5"/>
  <c r="E7" i="4"/>
  <c r="D7" i="4" s="1"/>
  <c r="AF7" i="1"/>
  <c r="Q7" i="5"/>
  <c r="BB7" i="5"/>
  <c r="CH7" i="4"/>
  <c r="N7" i="1"/>
  <c r="M7" i="1" s="1"/>
  <c r="R7" i="4"/>
  <c r="E7" i="1"/>
  <c r="D7" i="1" s="1"/>
  <c r="AD7" i="5"/>
  <c r="BO7" i="4"/>
  <c r="BX7" i="4"/>
  <c r="AO7" i="4"/>
  <c r="AB7" i="3"/>
  <c r="CL7" i="1"/>
  <c r="CY7" i="1"/>
  <c r="H7" i="5"/>
  <c r="CC7" i="4"/>
  <c r="CV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E7" i="1"/>
  <c r="AS7" i="1"/>
  <c r="BZ7" i="1"/>
  <c r="AF2" i="8"/>
  <c r="AM7" i="2" l="1"/>
  <c r="BF7" i="2" s="1"/>
  <c r="CJ7" i="2"/>
  <c r="W7" i="2"/>
  <c r="CH7" i="2"/>
  <c r="CI7" i="2"/>
  <c r="V7" i="2"/>
  <c r="DB7" i="2"/>
  <c r="DB7" i="1"/>
  <c r="CJ7" i="1"/>
  <c r="BG7" i="1"/>
  <c r="CI7" i="1" s="1"/>
  <c r="CA7" i="4"/>
  <c r="BV7" i="4"/>
  <c r="CR7" i="1"/>
  <c r="V7" i="3"/>
  <c r="AN7" i="4"/>
  <c r="BG7" i="4" s="1"/>
  <c r="V7" i="1"/>
  <c r="CW7" i="1"/>
  <c r="BI7" i="4"/>
  <c r="I7" i="5"/>
  <c r="AM7" i="1"/>
  <c r="BF7" i="1" s="1"/>
  <c r="W7" i="1"/>
  <c r="W7" i="3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/>
  <c r="AE7" i="4"/>
  <c r="BH7" i="4"/>
  <c r="DJ7" i="2" l="1"/>
  <c r="CH7" i="1"/>
  <c r="DJ7" i="1" s="1"/>
  <c r="CI7" i="4"/>
  <c r="BP7" i="4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<sst xmlns="http://schemas.openxmlformats.org/spreadsheetml/2006/main" count="1906" uniqueCount="373">
  <si>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</si>
  <si>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</si>
  <si>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</si>
  <si>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</si>
  <si>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</si>
  <si>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</si>
  <si>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</si>
  <si>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</si>
  <si>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</si>
  <si>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</si>
  <si>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</si>
  <si>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</si>
  <si>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</si>
  <si>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</si>
  <si>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</si>
  <si>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</si>
  <si>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</si>
  <si>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</si>
  <si>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</si>
  <si>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</si>
  <si>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</si>
  <si>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</si>
  <si>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</si>
  <si>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</si>
  <si>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</si>
  <si>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</si>
  <si>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</si>
  <si>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</si>
  <si>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</si>
  <si>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</si>
  <si>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</si>
  <si>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</si>
  <si>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</si>
  <si>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</si>
  <si>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</si>
  <si>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</si>
  <si>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</si>
  <si>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</si>
  <si>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</si>
  <si>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</si>
  <si>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</si>
  <si>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</si>
  <si>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</si>
  <si>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</si>
  <si>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</si>
  <si>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</si>
  <si>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</si>
  <si>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</si>
  <si>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</si>
  <si>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</si>
  <si>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</si>
  <si>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</si>
  <si>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</si>
  <si>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</si>
  <si>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</si>
  <si>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</si>
  <si>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</si>
  <si>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</si>
  <si>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</si>
  <si>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</si>
  <si>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</si>
  <si>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</si>
  <si>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</si>
  <si>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</si>
  <si>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</si>
  <si>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</si>
  <si>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</si>
  <si>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</si>
  <si>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</si>
  <si>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</si>
  <si>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</si>
  <si>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</si>
  <si>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</si>
  <si>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</si>
  <si>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</si>
  <si>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</si>
  <si>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</si>
  <si>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</si>
  <si>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</si>
  <si>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</si>
  <si>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</si>
  <si>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</si>
  <si>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</si>
  <si>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</si>
  <si>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</si>
  <si>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</si>
  <si>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</si>
  <si>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</si>
  <si>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</si>
  <si>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</si>
  <si>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</si>
  <si>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</si>
  <si>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</si>
  <si>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</si>
  <si>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</si>
  <si>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</si>
  <si>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</si>
  <si>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</si>
  <si>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</si>
  <si>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</si>
  <si>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</si>
  <si>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</si>
  <si>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</si>
  <si>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</si>
  <si>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</si>
  <si>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</si>
  <si>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</si>
  <si>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</si>
  <si>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</si>
  <si>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</si>
  <si>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</si>
  <si>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</si>
  <si>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</si>
  <si>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</si>
  <si>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</si>
  <si>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</si>
  <si>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</si>
  <si>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</si>
  <si>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</si>
  <si>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</si>
  <si>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</si>
  <si>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</si>
  <si>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</si>
  <si>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</si>
  <si>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</si>
  <si>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</si>
  <si>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</si>
  <si>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</si>
  <si>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</si>
  <si>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</si>
  <si>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</si>
  <si>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</si>
  <si>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</si>
  <si>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</si>
  <si>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</si>
  <si>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</si>
  <si>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</si>
  <si>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</si>
  <si>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</si>
  <si>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</si>
  <si>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</si>
  <si>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</si>
  <si>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</si>
  <si>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</si>
  <si>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</si>
  <si>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</si>
  <si>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</si>
  <si>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</si>
  <si>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</si>
  <si>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</si>
  <si>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</si>
  <si>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</si>
  <si>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</si>
  <si>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</si>
  <si>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</si>
  <si>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</si>
  <si>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</si>
  <si>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</si>
  <si>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</si>
  <si>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</si>
  <si>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</si>
  <si>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</si>
  <si>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</si>
  <si>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</si>
  <si>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</si>
  <si>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</si>
  <si>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</si>
  <si>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</si>
  <si>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</si>
  <si>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</si>
  <si>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</si>
  <si>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</si>
  <si>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</si>
  <si>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</si>
  <si>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</si>
  <si>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</si>
  <si>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</si>
  <si>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</si>
  <si>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</si>
  <si>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</si>
  <si>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</si>
  <si>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</si>
  <si>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</si>
  <si>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</si>
  <si>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</si>
  <si>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</si>
  <si>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</si>
  <si>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</si>
  <si>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</si>
  <si>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</si>
  <si>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</si>
  <si>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</si>
  <si>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</si>
  <si>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</si>
  <si>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</si>
  <si>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</si>
  <si>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</si>
  <si>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</si>
  <si>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</si>
  <si>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</si>
  <si>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</si>
  <si>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</si>
  <si>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</si>
  <si>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</si>
  <si>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</si>
  <si>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</si>
  <si>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</si>
  <si>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</si>
  <si>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</si>
  <si>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</si>
  <si>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</si>
  <si>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</si>
  <si>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</si>
  <si>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</si>
  <si>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</si>
  <si>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</si>
  <si>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</si>
  <si>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</si>
  <si>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</si>
  <si>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</si>
  <si>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</si>
  <si>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</si>
  <si>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</si>
  <si>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</si>
  <si>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</si>
  <si>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</si>
  <si>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</si>
  <si>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</si>
  <si>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</si>
  <si>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</si>
  <si>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</si>
  <si>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</si>
  <si>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</si>
  <si>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</si>
  <si>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</si>
  <si>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</si>
  <si>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</si>
  <si>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</si>
  <si>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</si>
  <si>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</si>
  <si>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</si>
  <si>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</si>
  <si>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</si>
  <si>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</si>
  <si>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</si>
  <si>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</si>
  <si>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</si>
  <si>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</si>
  <si>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</si>
  <si>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</si>
  <si>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</si>
  <si>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</si>
  <si>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</si>
  <si>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</si>
  <si>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</si>
  <si>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</si>
  <si>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</si>
  <si>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</si>
  <si>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</si>
  <si>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</si>
  <si>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</si>
  <si>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</si>
  <si>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</si>
  <si>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</si>
  <si>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</si>
  <si>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</si>
  <si>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</si>
  <si>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</si>
  <si>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</si>
  <si>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</si>
  <si>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</si>
  <si>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</si>
  <si>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</si>
  <si>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</si>
  <si>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</si>
  <si>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</si>
  <si>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</si>
  <si>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</si>
  <si>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</si>
  <si>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</si>
  <si>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</si>
  <si>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</si>
  <si>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</si>
  <si>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</si>
  <si>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</si>
  <si>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</si>
  <si>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</si>
  <si>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</si>
  <si>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</si>
  <si>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</si>
  <si>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</si>
  <si>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</si>
  <si>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</si>
  <si>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</si>
  <si>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</si>
  <si>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</si>
  <si>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</si>
  <si>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</si>
  <si>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</si>
  <si>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</si>
  <si>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</si>
  <si>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</si>
  <si>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</si>
  <si>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</si>
  <si>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</si>
  <si>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</si>
  <si>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</si>
  <si>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</si>
  <si>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</si>
  <si>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</si>
  <si>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</si>
  <si>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</si>
  <si>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</si>
  <si>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</si>
  <si>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</si>
  <si>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</si>
  <si>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37000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</si>
  <si>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</si>
  <si>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</si>
  <si>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</si>
  <si>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</si>
  <si>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</si>
  <si>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</si>
  <si>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37201</t>
  </si>
  <si>
    <t>高松市</t>
  </si>
  <si>
    <t/>
  </si>
  <si>
    <t>37202</t>
  </si>
  <si>
    <t>丸亀市</t>
  </si>
  <si>
    <t>37867</t>
  </si>
  <si>
    <t>中讃広域行政事務組合</t>
  </si>
  <si>
    <t>37203</t>
  </si>
  <si>
    <t>坂出市</t>
  </si>
  <si>
    <t>37869</t>
  </si>
  <si>
    <t>坂出、宇多津広域行政事務組合</t>
  </si>
  <si>
    <t>37204</t>
  </si>
  <si>
    <t>善通寺市</t>
  </si>
  <si>
    <t>37205</t>
  </si>
  <si>
    <t>観音寺市</t>
  </si>
  <si>
    <t>37864</t>
  </si>
  <si>
    <t>三観広域行政組合</t>
  </si>
  <si>
    <t>37206</t>
  </si>
  <si>
    <t>さぬき市</t>
  </si>
  <si>
    <t>37858</t>
  </si>
  <si>
    <t>大川広域行政組合</t>
  </si>
  <si>
    <t>37882</t>
  </si>
  <si>
    <t>香川県東部清掃施設組合</t>
  </si>
  <si>
    <t>37207</t>
  </si>
  <si>
    <t>東かがわ市</t>
  </si>
  <si>
    <t>香川県東部</t>
  </si>
  <si>
    <t>大川広域</t>
  </si>
  <si>
    <t>37208</t>
  </si>
  <si>
    <t>三豊市</t>
  </si>
  <si>
    <t>37322</t>
  </si>
  <si>
    <t>土庄町</t>
  </si>
  <si>
    <t>37866</t>
  </si>
  <si>
    <t>小豆地区広域行政事務組合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</si>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</sst>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42</v>
      </c>
      <c r="B7" s="147" t="s">
        <v>316</v>
      </c>
      <c r="C7" s="131" t="s">
        <v>33</v>
      </c>
      <c r="D7" s="133">
        <f>SUM(E7,+L7)</f>
        <v>14360681</v>
      </c>
      <c r="E7" s="133">
        <f>SUM(F7:I7,K7)</f>
        <v>3591871</v>
      </c>
      <c r="F7" s="133">
        <f>SUM(F$8:F$207)</f>
        <v>24467</v>
      </c>
      <c r="G7" s="133">
        <f>SUM(G$8:G$207)</f>
        <v>1138</v>
      </c>
      <c r="H7" s="133">
        <f>SUM(H$8:H$207)</f>
        <v>634400</v>
      </c>
      <c r="I7" s="133">
        <f>SUM(I$8:I$207)</f>
        <v>2008783</v>
      </c>
      <c r="J7" s="136" t="s">
        <v>311</v>
      </c>
      <c r="K7" s="133">
        <f>SUM(K$8:K$207)</f>
        <v>923083</v>
      </c>
      <c r="L7" s="133">
        <f>SUM(L$8:L$207)</f>
        <v>10768810</v>
      </c>
      <c r="M7" s="133">
        <f>SUM(N7,+U7)</f>
        <v>2392463</v>
      </c>
      <c r="N7" s="133">
        <f>SUM(O7:R7,T7)</f>
        <v>782875</v>
      </c>
      <c r="O7" s="133">
        <f>SUM(O$8:O$207)</f>
        <v>5687</v>
      </c>
      <c r="P7" s="133">
        <f>SUM(P$8:P$207)</f>
        <v>0</v>
      </c>
      <c r="Q7" s="133">
        <f>SUM(Q$8:Q$207)</f>
        <v>33000</v>
      </c>
      <c r="R7" s="133">
        <f>SUM(R$8:R$207)</f>
        <v>664694</v>
      </c>
      <c r="S7" s="136" t="s">
        <v>311</v>
      </c>
      <c r="T7" s="133">
        <f>SUM(T$8:T$207)</f>
        <v>79494</v>
      </c>
      <c r="U7" s="133">
        <f>SUM(U$8:U$207)</f>
        <v>1609588</v>
      </c>
      <c r="V7" s="133">
        <f t="shared" ref="V7:AA7" si="0">+SUM(D7,M7)</f>
        <v>16753144</v>
      </c>
      <c r="W7" s="133">
        <f t="shared" si="0"/>
        <v>4374746</v>
      </c>
      <c r="X7" s="133">
        <f t="shared" si="0"/>
        <v>30154</v>
      </c>
      <c r="Y7" s="133">
        <f t="shared" si="0"/>
        <v>1138</v>
      </c>
      <c r="Z7" s="133">
        <f t="shared" si="0"/>
        <v>667400</v>
      </c>
      <c r="AA7" s="133">
        <f t="shared" si="0"/>
        <v>2673477</v>
      </c>
      <c r="AB7" s="135" t="str">
        <f>IF(+SUM(J7,S7)=0,"-",+SUM(J7,S7))</f>
        <v>-</v>
      </c>
      <c r="AC7" s="133">
        <f>+SUM(K7,T7)</f>
        <v>1002577</v>
      </c>
      <c r="AD7" s="133">
        <f>+SUM(L7,U7)</f>
        <v>12378398</v>
      </c>
      <c r="AE7" s="133">
        <f>SUM(AF7,+AK7)</f>
        <v>805885</v>
      </c>
      <c r="AF7" s="133">
        <f>SUM(AG7:AJ7)</f>
        <v>777747</v>
      </c>
      <c r="AG7" s="133">
        <f t="shared" ref="AG7:AL7" si="1">SUM(AG$8:AG$207)</f>
        <v>0</v>
      </c>
      <c r="AH7" s="133">
        <f t="shared" si="1"/>
        <v>468096</v>
      </c>
      <c r="AI7" s="133">
        <f t="shared" si="1"/>
        <v>309651</v>
      </c>
      <c r="AJ7" s="133">
        <f t="shared" si="1"/>
        <v>0</v>
      </c>
      <c r="AK7" s="133">
        <f t="shared" si="1"/>
        <v>28138</v>
      </c>
      <c r="AL7" s="133">
        <f t="shared" si="1"/>
        <v>423154</v>
      </c>
      <c r="AM7" s="133">
        <f>SUM(AN7,AS7,AW7,AX7,BD7)</f>
        <v>10539957</v>
      </c>
      <c r="AN7" s="133">
        <f>SUM(AO7:AR7)</f>
        <v>2533111</v>
      </c>
      <c r="AO7" s="133">
        <f>SUM(AO$8:AO$207)</f>
        <v>862714</v>
      </c>
      <c r="AP7" s="133">
        <f>SUM(AP$8:AP$207)</f>
        <v>1276840</v>
      </c>
      <c r="AQ7" s="133">
        <f>SUM(AQ$8:AQ$207)</f>
        <v>332161</v>
      </c>
      <c r="AR7" s="133">
        <f>SUM(AR$8:AR$207)</f>
        <v>61396</v>
      </c>
      <c r="AS7" s="133">
        <f>SUM(AT7:AV7)</f>
        <v>1421688</v>
      </c>
      <c r="AT7" s="133">
        <f>SUM(AT$8:AT$207)</f>
        <v>544998</v>
      </c>
      <c r="AU7" s="133">
        <f>SUM(AU$8:AU$207)</f>
        <v>760485</v>
      </c>
      <c r="AV7" s="133">
        <f>SUM(AV$8:AV$207)</f>
        <v>116205</v>
      </c>
      <c r="AW7" s="133">
        <f>SUM(AW$8:AW$207)</f>
        <v>21777</v>
      </c>
      <c r="AX7" s="133">
        <f>SUM(AY7:BB7)</f>
        <v>6563381</v>
      </c>
      <c r="AY7" s="133">
        <f t="shared" ref="AY7:BE7" si="2">SUM(AY$8:AY$207)</f>
        <v>3058775</v>
      </c>
      <c r="AZ7" s="133">
        <f t="shared" si="2"/>
        <v>3006476</v>
      </c>
      <c r="BA7" s="133">
        <f t="shared" si="2"/>
        <v>448936</v>
      </c>
      <c r="BB7" s="133">
        <f t="shared" si="2"/>
        <v>49194</v>
      </c>
      <c r="BC7" s="133">
        <f t="shared" si="2"/>
        <v>2462060</v>
      </c>
      <c r="BD7" s="133">
        <f t="shared" si="2"/>
        <v>0</v>
      </c>
      <c r="BE7" s="133">
        <f t="shared" si="2"/>
        <v>129625</v>
      </c>
      <c r="BF7" s="133">
        <f>SUM(AE7,+AM7,+BE7)</f>
        <v>11475467</v>
      </c>
      <c r="BG7" s="133">
        <f>SUM(BH7,+BM7)</f>
        <v>228795</v>
      </c>
      <c r="BH7" s="133">
        <f>SUM(BI7:BL7)</f>
        <v>227442</v>
      </c>
      <c r="BI7" s="133">
        <f t="shared" ref="BI7:BN7" si="3">SUM(BI$8:BI$207)</f>
        <v>0</v>
      </c>
      <c r="BJ7" s="133">
        <f t="shared" si="3"/>
        <v>197701</v>
      </c>
      <c r="BK7" s="133">
        <f t="shared" si="3"/>
        <v>0</v>
      </c>
      <c r="BL7" s="133">
        <f t="shared" si="3"/>
        <v>29741</v>
      </c>
      <c r="BM7" s="133">
        <f t="shared" si="3"/>
        <v>1353</v>
      </c>
      <c r="BN7" s="133">
        <f t="shared" si="3"/>
        <v>4527</v>
      </c>
      <c r="BO7" s="133">
        <f>SUM(BP7,BU7,BY7,BZ7,CF7)</f>
        <v>1585326</v>
      </c>
      <c r="BP7" s="133">
        <f>SUM(BQ7:BT7)</f>
        <v>387347</v>
      </c>
      <c r="BQ7" s="133">
        <f>SUM(BQ$8:BQ$207)</f>
        <v>165166</v>
      </c>
      <c r="BR7" s="133">
        <f>SUM(BR$8:BR$207)</f>
        <v>179854</v>
      </c>
      <c r="BS7" s="133">
        <f>SUM(BS$8:BS$207)</f>
        <v>41074</v>
      </c>
      <c r="BT7" s="133">
        <f>SUM(BT$8:BT$207)</f>
        <v>1253</v>
      </c>
      <c r="BU7" s="133">
        <f>SUM(BV7:BX7)</f>
        <v>413310</v>
      </c>
      <c r="BV7" s="133">
        <f>SUM(BV$8:BV$207)</f>
        <v>99288</v>
      </c>
      <c r="BW7" s="133">
        <f>SUM(BW$8:BW$207)</f>
        <v>282983</v>
      </c>
      <c r="BX7" s="133">
        <f>SUM(BX$8:BX$207)</f>
        <v>31039</v>
      </c>
      <c r="BY7" s="133">
        <f>SUM(BY$8:BY$207)</f>
        <v>0</v>
      </c>
      <c r="BZ7" s="133">
        <f>SUM(CA7:CD7)</f>
        <v>784669</v>
      </c>
      <c r="CA7" s="133">
        <f t="shared" ref="CA7:CG7" si="4">SUM(CA$8:CA$207)</f>
        <v>330684</v>
      </c>
      <c r="CB7" s="133">
        <f t="shared" si="4"/>
        <v>286114</v>
      </c>
      <c r="CC7" s="133">
        <f t="shared" si="4"/>
        <v>129258</v>
      </c>
      <c r="CD7" s="133">
        <f t="shared" si="4"/>
        <v>38613</v>
      </c>
      <c r="CE7" s="133">
        <f t="shared" si="4"/>
        <v>553504</v>
      </c>
      <c r="CF7" s="133">
        <f t="shared" si="4"/>
        <v>0</v>
      </c>
      <c r="CG7" s="133">
        <f t="shared" si="4"/>
        <v>20311</v>
      </c>
      <c r="CH7" s="133">
        <f>SUM(BG7,+BO7,+CG7)</f>
        <v>1834432</v>
      </c>
      <c r="CI7" s="133">
        <f>SUM(AE7,+BG7)</f>
        <v>1034680</v>
      </c>
      <c r="CJ7" s="133">
        <f>SUM(AF7,+BH7)</f>
        <v>1005189</v>
      </c>
      <c r="CK7" s="133">
        <f t="shared" ref="CK7:DJ7" si="5">SUM(AG7,+BI7)</f>
        <v>0</v>
      </c>
      <c r="CL7" s="133">
        <f t="shared" si="5"/>
        <v>665797</v>
      </c>
      <c r="CM7" s="133">
        <f t="shared" si="5"/>
        <v>309651</v>
      </c>
      <c r="CN7" s="133">
        <f t="shared" si="5"/>
        <v>29741</v>
      </c>
      <c r="CO7" s="133">
        <f t="shared" si="5"/>
        <v>29491</v>
      </c>
      <c r="CP7" s="133">
        <f t="shared" si="5"/>
        <v>427681</v>
      </c>
      <c r="CQ7" s="133">
        <f t="shared" si="5"/>
        <v>12125283</v>
      </c>
      <c r="CR7" s="133">
        <f t="shared" si="5"/>
        <v>2920458</v>
      </c>
      <c r="CS7" s="133">
        <f t="shared" si="5"/>
        <v>1027880</v>
      </c>
      <c r="CT7" s="133">
        <f t="shared" si="5"/>
        <v>1456694</v>
      </c>
      <c r="CU7" s="133">
        <f t="shared" si="5"/>
        <v>373235</v>
      </c>
      <c r="CV7" s="133">
        <f t="shared" si="5"/>
        <v>62649</v>
      </c>
      <c r="CW7" s="133">
        <f t="shared" si="5"/>
        <v>1834998</v>
      </c>
      <c r="CX7" s="133">
        <f t="shared" si="5"/>
        <v>644286</v>
      </c>
      <c r="CY7" s="133">
        <f t="shared" si="5"/>
        <v>1043468</v>
      </c>
      <c r="CZ7" s="133">
        <f t="shared" si="5"/>
        <v>147244</v>
      </c>
      <c r="DA7" s="133">
        <f t="shared" si="5"/>
        <v>21777</v>
      </c>
      <c r="DB7" s="133">
        <f t="shared" si="5"/>
        <v>7348050</v>
      </c>
      <c r="DC7" s="133">
        <f t="shared" si="5"/>
        <v>3389459</v>
      </c>
      <c r="DD7" s="133">
        <f t="shared" si="5"/>
        <v>3292590</v>
      </c>
      <c r="DE7" s="133">
        <f t="shared" si="5"/>
        <v>578194</v>
      </c>
      <c r="DF7" s="133">
        <f t="shared" si="5"/>
        <v>87807</v>
      </c>
      <c r="DG7" s="133">
        <f t="shared" si="5"/>
        <v>3015564</v>
      </c>
      <c r="DH7" s="133">
        <f t="shared" si="5"/>
        <v>0</v>
      </c>
      <c r="DI7" s="133">
        <f t="shared" si="5"/>
        <v>149936</v>
      </c>
      <c r="DJ7" s="133">
        <f t="shared" si="5"/>
        <v>13309899</v>
      </c>
    </row>
    <row r="8" spans="1:114" ht="13.5" customHeight="1" x14ac:dyDescent="0.15">
      <c r="A8" s="114" t="s">
        <v>42</v>
      </c>
      <c r="B8" s="115" t="s">
        <v>323</v>
      </c>
      <c r="C8" s="114" t="s">
        <v>324</v>
      </c>
      <c r="D8" s="116">
        <f>SUM(E8,+L8)</f>
        <v>6560134</v>
      </c>
      <c r="E8" s="116">
        <f>SUM(F8:I8,K8)</f>
        <v>2367085</v>
      </c>
      <c r="F8" s="116">
        <v>24467</v>
      </c>
      <c r="G8" s="116">
        <v>0</v>
      </c>
      <c r="H8" s="116">
        <v>399300</v>
      </c>
      <c r="I8" s="116">
        <v>1349936</v>
      </c>
      <c r="J8" s="117" t="s">
        <v>372</v>
      </c>
      <c r="K8" s="116">
        <v>593382</v>
      </c>
      <c r="L8" s="116">
        <v>4193049</v>
      </c>
      <c r="M8" s="116">
        <f>SUM(N8,+U8)</f>
        <v>352446</v>
      </c>
      <c r="N8" s="116">
        <f>SUM(O8:R8,T8)</f>
        <v>75126</v>
      </c>
      <c r="O8" s="116">
        <v>0</v>
      </c>
      <c r="P8" s="116">
        <v>0</v>
      </c>
      <c r="Q8" s="116">
        <v>0</v>
      </c>
      <c r="R8" s="116">
        <v>0</v>
      </c>
      <c r="S8" s="117" t="s">
        <v>372</v>
      </c>
      <c r="T8" s="116">
        <v>75126</v>
      </c>
      <c r="U8" s="116">
        <v>277320</v>
      </c>
      <c r="V8" s="116">
        <f>+SUM(D8,M8)</f>
        <v>6912580</v>
      </c>
      <c r="W8" s="116">
        <f>+SUM(E8,N8)</f>
        <v>2442211</v>
      </c>
      <c r="X8" s="116">
        <f>+SUM(F8,O8)</f>
        <v>24467</v>
      </c>
      <c r="Y8" s="116">
        <f>+SUM(G8,P8)</f>
        <v>0</v>
      </c>
      <c r="Z8" s="116">
        <f>+SUM(H8,Q8)</f>
        <v>399300</v>
      </c>
      <c r="AA8" s="116">
        <f>+SUM(I8,R8)</f>
        <v>1349936</v>
      </c>
      <c r="AB8" s="117" t="str">
        <f>IF(+SUM(J8,S8)=0,"-",+SUM(J8,S8))</f>
        <v>-</v>
      </c>
      <c r="AC8" s="116">
        <f>+SUM(K8,T8)</f>
        <v>668508</v>
      </c>
      <c r="AD8" s="116">
        <f>+SUM(L8,U8)</f>
        <v>4470369</v>
      </c>
      <c r="AE8" s="116">
        <f>SUM(AF8,+AK8)</f>
        <v>409036</v>
      </c>
      <c r="AF8" s="116">
        <f>SUM(AG8:AJ8)</f>
        <v>380898</v>
      </c>
      <c r="AG8" s="116">
        <v>0</v>
      </c>
      <c r="AH8" s="116">
        <v>349800</v>
      </c>
      <c r="AI8" s="116">
        <v>31098</v>
      </c>
      <c r="AJ8" s="116">
        <v>0</v>
      </c>
      <c r="AK8" s="116">
        <v>28138</v>
      </c>
      <c r="AL8" s="116">
        <v>0</v>
      </c>
      <c r="AM8" s="116">
        <f>SUM(AN8,AS8,AW8,AX8,BD8)</f>
        <v>6120058</v>
      </c>
      <c r="AN8" s="116">
        <f>SUM(AO8:AR8)</f>
        <v>1337964</v>
      </c>
      <c r="AO8" s="116">
        <v>500615</v>
      </c>
      <c r="AP8" s="116">
        <v>596129</v>
      </c>
      <c r="AQ8" s="116">
        <v>196458</v>
      </c>
      <c r="AR8" s="116">
        <v>44762</v>
      </c>
      <c r="AS8" s="116">
        <f>SUM(AT8:AV8)</f>
        <v>883627</v>
      </c>
      <c r="AT8" s="116">
        <v>190047</v>
      </c>
      <c r="AU8" s="116">
        <v>628603</v>
      </c>
      <c r="AV8" s="116">
        <v>64977</v>
      </c>
      <c r="AW8" s="116">
        <v>3828</v>
      </c>
      <c r="AX8" s="116">
        <f>SUM(AY8:BB8)</f>
        <v>3894639</v>
      </c>
      <c r="AY8" s="116">
        <v>1565392</v>
      </c>
      <c r="AZ8" s="116">
        <v>2223978</v>
      </c>
      <c r="BA8" s="116">
        <v>105269</v>
      </c>
      <c r="BB8" s="116">
        <v>0</v>
      </c>
      <c r="BC8" s="116">
        <v>0</v>
      </c>
      <c r="BD8" s="116">
        <v>0</v>
      </c>
      <c r="BE8" s="116">
        <v>31040</v>
      </c>
      <c r="BF8" s="116">
        <f>SUM(AE8,+AM8,+BE8)</f>
        <v>6560134</v>
      </c>
      <c r="BG8" s="116">
        <f>SUM(BH8,+BM8)</f>
        <v>1702</v>
      </c>
      <c r="BH8" s="116">
        <f>SUM(BI8:BL8)</f>
        <v>1702</v>
      </c>
      <c r="BI8" s="116">
        <v>0</v>
      </c>
      <c r="BJ8" s="116">
        <v>1702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350744</v>
      </c>
      <c r="BP8" s="116">
        <f>SUM(BQ8:BT8)</f>
        <v>93132</v>
      </c>
      <c r="BQ8" s="116">
        <v>79481</v>
      </c>
      <c r="BR8" s="116">
        <v>0</v>
      </c>
      <c r="BS8" s="116">
        <v>13651</v>
      </c>
      <c r="BT8" s="116">
        <v>0</v>
      </c>
      <c r="BU8" s="116">
        <f>SUM(BV8:BX8)</f>
        <v>174165</v>
      </c>
      <c r="BV8" s="116">
        <v>0</v>
      </c>
      <c r="BW8" s="116">
        <v>174165</v>
      </c>
      <c r="BX8" s="116">
        <v>0</v>
      </c>
      <c r="BY8" s="116">
        <v>0</v>
      </c>
      <c r="BZ8" s="116">
        <f>SUM(CA8:CD8)</f>
        <v>83447</v>
      </c>
      <c r="CA8" s="116">
        <v>83447</v>
      </c>
      <c r="CB8" s="116">
        <v>0</v>
      </c>
      <c r="CC8" s="116">
        <v>0</v>
      </c>
      <c r="CD8" s="116">
        <v>0</v>
      </c>
      <c r="CE8" s="116">
        <v>0</v>
      </c>
      <c r="CF8" s="116">
        <v>0</v>
      </c>
      <c r="CG8" s="116">
        <v>0</v>
      </c>
      <c r="CH8" s="116">
        <f>SUM(BG8,+BO8,+CG8)</f>
        <v>352446</v>
      </c>
      <c r="CI8" s="116">
        <f>SUM(AE8,+BG8)</f>
        <v>410738</v>
      </c>
      <c r="CJ8" s="116">
        <f>SUM(AF8,+BH8)</f>
        <v>382600</v>
      </c>
      <c r="CK8" s="116">
        <f>SUM(AG8,+BI8)</f>
        <v>0</v>
      </c>
      <c r="CL8" s="116">
        <f>SUM(AH8,+BJ8)</f>
        <v>351502</v>
      </c>
      <c r="CM8" s="116">
        <f>SUM(AI8,+BK8)</f>
        <v>31098</v>
      </c>
      <c r="CN8" s="116">
        <f>SUM(AJ8,+BL8)</f>
        <v>0</v>
      </c>
      <c r="CO8" s="116">
        <f>SUM(AK8,+BM8)</f>
        <v>28138</v>
      </c>
      <c r="CP8" s="116">
        <f>SUM(AL8,+BN8)</f>
        <v>0</v>
      </c>
      <c r="CQ8" s="116">
        <f>SUM(AM8,+BO8)</f>
        <v>6470802</v>
      </c>
      <c r="CR8" s="116">
        <f>SUM(AN8,+BP8)</f>
        <v>1431096</v>
      </c>
      <c r="CS8" s="116">
        <f>SUM(AO8,+BQ8)</f>
        <v>580096</v>
      </c>
      <c r="CT8" s="116">
        <f>SUM(AP8,+BR8)</f>
        <v>596129</v>
      </c>
      <c r="CU8" s="116">
        <f>SUM(AQ8,+BS8)</f>
        <v>210109</v>
      </c>
      <c r="CV8" s="116">
        <f>SUM(AR8,+BT8)</f>
        <v>44762</v>
      </c>
      <c r="CW8" s="116">
        <f>SUM(AS8,+BU8)</f>
        <v>1057792</v>
      </c>
      <c r="CX8" s="116">
        <f>SUM(AT8,+BV8)</f>
        <v>190047</v>
      </c>
      <c r="CY8" s="116">
        <f>SUM(AU8,+BW8)</f>
        <v>802768</v>
      </c>
      <c r="CZ8" s="116">
        <f>SUM(AV8,+BX8)</f>
        <v>64977</v>
      </c>
      <c r="DA8" s="116">
        <f>SUM(AW8,+BY8)</f>
        <v>3828</v>
      </c>
      <c r="DB8" s="116">
        <f>SUM(AX8,+BZ8)</f>
        <v>3978086</v>
      </c>
      <c r="DC8" s="116">
        <f>SUM(AY8,+CA8)</f>
        <v>1648839</v>
      </c>
      <c r="DD8" s="116">
        <f>SUM(AZ8,+CB8)</f>
        <v>2223978</v>
      </c>
      <c r="DE8" s="116">
        <f>SUM(BA8,+CC8)</f>
        <v>105269</v>
      </c>
      <c r="DF8" s="116">
        <f>SUM(BB8,+CD8)</f>
        <v>0</v>
      </c>
      <c r="DG8" s="116">
        <f>SUM(BC8,+CE8)</f>
        <v>0</v>
      </c>
      <c r="DH8" s="116">
        <f>SUM(BD8,+CF8)</f>
        <v>0</v>
      </c>
      <c r="DI8" s="116">
        <f>SUM(BE8,+CG8)</f>
        <v>31040</v>
      </c>
      <c r="DJ8" s="116">
        <f>SUM(BF8,+CH8)</f>
        <v>6912580</v>
      </c>
    </row>
    <row r="9" spans="1:114" ht="13.5" customHeight="1" x14ac:dyDescent="0.15">
      <c r="A9" s="114" t="s">
        <v>42</v>
      </c>
      <c r="B9" s="115" t="s">
        <v>326</v>
      </c>
      <c r="C9" s="114" t="s">
        <v>327</v>
      </c>
      <c r="D9" s="116">
        <f>SUM(E9,+L9)</f>
        <v>1498598</v>
      </c>
      <c r="E9" s="116">
        <f>SUM(F9:I9,K9)</f>
        <v>210011</v>
      </c>
      <c r="F9" s="116">
        <v>0</v>
      </c>
      <c r="G9" s="116">
        <v>0</v>
      </c>
      <c r="H9" s="116">
        <v>0</v>
      </c>
      <c r="I9" s="116">
        <v>153935</v>
      </c>
      <c r="J9" s="117" t="s">
        <v>372</v>
      </c>
      <c r="K9" s="116">
        <v>56076</v>
      </c>
      <c r="L9" s="116">
        <v>1288587</v>
      </c>
      <c r="M9" s="116">
        <f>SUM(N9,+U9)</f>
        <v>259403</v>
      </c>
      <c r="N9" s="116">
        <f>SUM(O9:R9,T9)</f>
        <v>94537</v>
      </c>
      <c r="O9" s="116">
        <v>0</v>
      </c>
      <c r="P9" s="116">
        <v>0</v>
      </c>
      <c r="Q9" s="116">
        <v>0</v>
      </c>
      <c r="R9" s="116">
        <v>94537</v>
      </c>
      <c r="S9" s="117" t="s">
        <v>372</v>
      </c>
      <c r="T9" s="116">
        <v>0</v>
      </c>
      <c r="U9" s="116">
        <v>164866</v>
      </c>
      <c r="V9" s="116">
        <f>+SUM(D9,M9)</f>
        <v>1758001</v>
      </c>
      <c r="W9" s="116">
        <f>+SUM(E9,N9)</f>
        <v>304548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248472</v>
      </c>
      <c r="AB9" s="117" t="str">
        <f>IF(+SUM(J9,S9)=0,"-",+SUM(J9,S9))</f>
        <v>-</v>
      </c>
      <c r="AC9" s="116">
        <f>+SUM(K9,T9)</f>
        <v>56076</v>
      </c>
      <c r="AD9" s="116">
        <f>+SUM(L9,U9)</f>
        <v>1453453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818640</v>
      </c>
      <c r="AN9" s="116">
        <f>SUM(AO9:AR9)</f>
        <v>379620</v>
      </c>
      <c r="AO9" s="116">
        <v>55647</v>
      </c>
      <c r="AP9" s="116">
        <v>277714</v>
      </c>
      <c r="AQ9" s="116">
        <v>46259</v>
      </c>
      <c r="AR9" s="116">
        <v>0</v>
      </c>
      <c r="AS9" s="116">
        <f>SUM(AT9:AV9)</f>
        <v>261457</v>
      </c>
      <c r="AT9" s="116">
        <v>198623</v>
      </c>
      <c r="AU9" s="116">
        <v>62834</v>
      </c>
      <c r="AV9" s="116">
        <v>0</v>
      </c>
      <c r="AW9" s="116">
        <v>0</v>
      </c>
      <c r="AX9" s="116">
        <f>SUM(AY9:BB9)</f>
        <v>177563</v>
      </c>
      <c r="AY9" s="116">
        <v>177563</v>
      </c>
      <c r="AZ9" s="116">
        <v>0</v>
      </c>
      <c r="BA9" s="116">
        <v>0</v>
      </c>
      <c r="BB9" s="116">
        <v>0</v>
      </c>
      <c r="BC9" s="116">
        <v>678824</v>
      </c>
      <c r="BD9" s="116">
        <v>0</v>
      </c>
      <c r="BE9" s="116">
        <v>1134</v>
      </c>
      <c r="BF9" s="116">
        <f>SUM(AE9,+AM9,+BE9)</f>
        <v>819774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130658</v>
      </c>
      <c r="BP9" s="116">
        <f>SUM(BQ9:BT9)</f>
        <v>42216</v>
      </c>
      <c r="BQ9" s="116">
        <v>10452</v>
      </c>
      <c r="BR9" s="116">
        <v>31764</v>
      </c>
      <c r="BS9" s="116">
        <v>0</v>
      </c>
      <c r="BT9" s="116">
        <v>0</v>
      </c>
      <c r="BU9" s="116">
        <f>SUM(BV9:BX9)</f>
        <v>46092</v>
      </c>
      <c r="BV9" s="116">
        <v>46092</v>
      </c>
      <c r="BW9" s="116">
        <v>0</v>
      </c>
      <c r="BX9" s="116">
        <v>0</v>
      </c>
      <c r="BY9" s="116">
        <v>0</v>
      </c>
      <c r="BZ9" s="116">
        <f>SUM(CA9:CD9)</f>
        <v>42350</v>
      </c>
      <c r="CA9" s="116">
        <v>42350</v>
      </c>
      <c r="CB9" s="116">
        <v>0</v>
      </c>
      <c r="CC9" s="116">
        <v>0</v>
      </c>
      <c r="CD9" s="116">
        <v>0</v>
      </c>
      <c r="CE9" s="116">
        <v>126822</v>
      </c>
      <c r="CF9" s="116">
        <v>0</v>
      </c>
      <c r="CG9" s="116">
        <v>1923</v>
      </c>
      <c r="CH9" s="116">
        <f>SUM(BG9,+BO9,+CG9)</f>
        <v>132581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949298</v>
      </c>
      <c r="CR9" s="116">
        <f>SUM(AN9,+BP9)</f>
        <v>421836</v>
      </c>
      <c r="CS9" s="116">
        <f>SUM(AO9,+BQ9)</f>
        <v>66099</v>
      </c>
      <c r="CT9" s="116">
        <f>SUM(AP9,+BR9)</f>
        <v>309478</v>
      </c>
      <c r="CU9" s="116">
        <f>SUM(AQ9,+BS9)</f>
        <v>46259</v>
      </c>
      <c r="CV9" s="116">
        <f>SUM(AR9,+BT9)</f>
        <v>0</v>
      </c>
      <c r="CW9" s="116">
        <f>SUM(AS9,+BU9)</f>
        <v>307549</v>
      </c>
      <c r="CX9" s="116">
        <f>SUM(AT9,+BV9)</f>
        <v>244715</v>
      </c>
      <c r="CY9" s="116">
        <f>SUM(AU9,+BW9)</f>
        <v>62834</v>
      </c>
      <c r="CZ9" s="116">
        <f>SUM(AV9,+BX9)</f>
        <v>0</v>
      </c>
      <c r="DA9" s="116">
        <f>SUM(AW9,+BY9)</f>
        <v>0</v>
      </c>
      <c r="DB9" s="116">
        <f>SUM(AX9,+BZ9)</f>
        <v>219913</v>
      </c>
      <c r="DC9" s="116">
        <f>SUM(AY9,+CA9)</f>
        <v>219913</v>
      </c>
      <c r="DD9" s="116">
        <f>SUM(AZ9,+CB9)</f>
        <v>0</v>
      </c>
      <c r="DE9" s="116">
        <f>SUM(BA9,+CC9)</f>
        <v>0</v>
      </c>
      <c r="DF9" s="116">
        <f>SUM(BB9,+CD9)</f>
        <v>0</v>
      </c>
      <c r="DG9" s="116">
        <f>SUM(BC9,+CE9)</f>
        <v>805646</v>
      </c>
      <c r="DH9" s="116">
        <f>SUM(BD9,+CF9)</f>
        <v>0</v>
      </c>
      <c r="DI9" s="116">
        <f>SUM(BE9,+CG9)</f>
        <v>3057</v>
      </c>
      <c r="DJ9" s="116">
        <f>SUM(BF9,+CH9)</f>
        <v>952355</v>
      </c>
    </row>
    <row r="10" spans="1:114" ht="13.5" customHeight="1" x14ac:dyDescent="0.15">
      <c r="A10" s="114" t="s">
        <v>42</v>
      </c>
      <c r="B10" s="115" t="s">
        <v>330</v>
      </c>
      <c r="C10" s="114" t="s">
        <v>331</v>
      </c>
      <c r="D10" s="116">
        <f>SUM(E10,+L10)</f>
        <v>1049644</v>
      </c>
      <c r="E10" s="116">
        <f>SUM(F10:I10,K10)</f>
        <v>81802</v>
      </c>
      <c r="F10" s="116">
        <v>0</v>
      </c>
      <c r="G10" s="116">
        <v>0</v>
      </c>
      <c r="H10" s="116">
        <v>51300</v>
      </c>
      <c r="I10" s="116">
        <v>13063</v>
      </c>
      <c r="J10" s="117" t="s">
        <v>372</v>
      </c>
      <c r="K10" s="116">
        <v>17439</v>
      </c>
      <c r="L10" s="116">
        <v>967842</v>
      </c>
      <c r="M10" s="116">
        <f>SUM(N10,+U10)</f>
        <v>286831</v>
      </c>
      <c r="N10" s="116">
        <f>SUM(O10:R10,T10)</f>
        <v>42313</v>
      </c>
      <c r="O10" s="116">
        <v>0</v>
      </c>
      <c r="P10" s="116">
        <v>0</v>
      </c>
      <c r="Q10" s="116">
        <v>0</v>
      </c>
      <c r="R10" s="116">
        <v>42313</v>
      </c>
      <c r="S10" s="117" t="s">
        <v>372</v>
      </c>
      <c r="T10" s="116">
        <v>0</v>
      </c>
      <c r="U10" s="116">
        <v>244518</v>
      </c>
      <c r="V10" s="116">
        <f>+SUM(D10,M10)</f>
        <v>1336475</v>
      </c>
      <c r="W10" s="116">
        <f>+SUM(E10,N10)</f>
        <v>124115</v>
      </c>
      <c r="X10" s="116">
        <f>+SUM(F10,O10)</f>
        <v>0</v>
      </c>
      <c r="Y10" s="116">
        <f>+SUM(G10,P10)</f>
        <v>0</v>
      </c>
      <c r="Z10" s="116">
        <f>+SUM(H10,Q10)</f>
        <v>51300</v>
      </c>
      <c r="AA10" s="116">
        <f>+SUM(I10,R10)</f>
        <v>55376</v>
      </c>
      <c r="AB10" s="117" t="str">
        <f>IF(+SUM(J10,S10)=0,"-",+SUM(J10,S10))</f>
        <v>-</v>
      </c>
      <c r="AC10" s="116">
        <f>+SUM(K10,T10)</f>
        <v>17439</v>
      </c>
      <c r="AD10" s="116">
        <f>+SUM(L10,U10)</f>
        <v>1212360</v>
      </c>
      <c r="AE10" s="116">
        <f>SUM(AF10,+AK10)</f>
        <v>177900</v>
      </c>
      <c r="AF10" s="116">
        <f>SUM(AG10:AJ10)</f>
        <v>177900</v>
      </c>
      <c r="AG10" s="116">
        <v>0</v>
      </c>
      <c r="AH10" s="116">
        <v>86600</v>
      </c>
      <c r="AI10" s="116">
        <v>91300</v>
      </c>
      <c r="AJ10" s="116">
        <v>0</v>
      </c>
      <c r="AK10" s="116">
        <v>0</v>
      </c>
      <c r="AL10" s="116">
        <v>176250</v>
      </c>
      <c r="AM10" s="116">
        <f>SUM(AN10,AS10,AW10,AX10,BD10)</f>
        <v>543510</v>
      </c>
      <c r="AN10" s="116">
        <f>SUM(AO10:AR10)</f>
        <v>235772</v>
      </c>
      <c r="AO10" s="116">
        <v>71349</v>
      </c>
      <c r="AP10" s="116">
        <v>134371</v>
      </c>
      <c r="AQ10" s="116">
        <v>20798</v>
      </c>
      <c r="AR10" s="116">
        <v>9254</v>
      </c>
      <c r="AS10" s="116">
        <f>SUM(AT10:AV10)</f>
        <v>72393</v>
      </c>
      <c r="AT10" s="116">
        <v>33167</v>
      </c>
      <c r="AU10" s="116">
        <v>26980</v>
      </c>
      <c r="AV10" s="116">
        <v>12246</v>
      </c>
      <c r="AW10" s="116">
        <v>0</v>
      </c>
      <c r="AX10" s="116">
        <f>SUM(AY10:BB10)</f>
        <v>235345</v>
      </c>
      <c r="AY10" s="116">
        <v>137337</v>
      </c>
      <c r="AZ10" s="116">
        <v>92217</v>
      </c>
      <c r="BA10" s="116">
        <v>5791</v>
      </c>
      <c r="BB10" s="116">
        <v>0</v>
      </c>
      <c r="BC10" s="116">
        <v>112783</v>
      </c>
      <c r="BD10" s="116">
        <v>0</v>
      </c>
      <c r="BE10" s="116">
        <v>39201</v>
      </c>
      <c r="BF10" s="116">
        <f>SUM(AE10,+AM10,+BE10)</f>
        <v>760611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116018</v>
      </c>
      <c r="BP10" s="116">
        <f>SUM(BQ10:BT10)</f>
        <v>104767</v>
      </c>
      <c r="BQ10" s="116">
        <v>13923</v>
      </c>
      <c r="BR10" s="116">
        <v>85977</v>
      </c>
      <c r="BS10" s="116">
        <v>4867</v>
      </c>
      <c r="BT10" s="116">
        <v>0</v>
      </c>
      <c r="BU10" s="116">
        <f>SUM(BV10:BX10)</f>
        <v>11251</v>
      </c>
      <c r="BV10" s="116">
        <v>11251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170765</v>
      </c>
      <c r="CF10" s="116">
        <v>0</v>
      </c>
      <c r="CG10" s="116">
        <v>48</v>
      </c>
      <c r="CH10" s="116">
        <f>SUM(BG10,+BO10,+CG10)</f>
        <v>116066</v>
      </c>
      <c r="CI10" s="116">
        <f>SUM(AE10,+BG10)</f>
        <v>177900</v>
      </c>
      <c r="CJ10" s="116">
        <f>SUM(AF10,+BH10)</f>
        <v>177900</v>
      </c>
      <c r="CK10" s="116">
        <f>SUM(AG10,+BI10)</f>
        <v>0</v>
      </c>
      <c r="CL10" s="116">
        <f>SUM(AH10,+BJ10)</f>
        <v>86600</v>
      </c>
      <c r="CM10" s="116">
        <f>SUM(AI10,+BK10)</f>
        <v>91300</v>
      </c>
      <c r="CN10" s="116">
        <f>SUM(AJ10,+BL10)</f>
        <v>0</v>
      </c>
      <c r="CO10" s="116">
        <f>SUM(AK10,+BM10)</f>
        <v>0</v>
      </c>
      <c r="CP10" s="116">
        <f>SUM(AL10,+BN10)</f>
        <v>176250</v>
      </c>
      <c r="CQ10" s="116">
        <f>SUM(AM10,+BO10)</f>
        <v>659528</v>
      </c>
      <c r="CR10" s="116">
        <f>SUM(AN10,+BP10)</f>
        <v>340539</v>
      </c>
      <c r="CS10" s="116">
        <f>SUM(AO10,+BQ10)</f>
        <v>85272</v>
      </c>
      <c r="CT10" s="116">
        <f>SUM(AP10,+BR10)</f>
        <v>220348</v>
      </c>
      <c r="CU10" s="116">
        <f>SUM(AQ10,+BS10)</f>
        <v>25665</v>
      </c>
      <c r="CV10" s="116">
        <f>SUM(AR10,+BT10)</f>
        <v>9254</v>
      </c>
      <c r="CW10" s="116">
        <f>SUM(AS10,+BU10)</f>
        <v>83644</v>
      </c>
      <c r="CX10" s="116">
        <f>SUM(AT10,+BV10)</f>
        <v>44418</v>
      </c>
      <c r="CY10" s="116">
        <f>SUM(AU10,+BW10)</f>
        <v>26980</v>
      </c>
      <c r="CZ10" s="116">
        <f>SUM(AV10,+BX10)</f>
        <v>12246</v>
      </c>
      <c r="DA10" s="116">
        <f>SUM(AW10,+BY10)</f>
        <v>0</v>
      </c>
      <c r="DB10" s="116">
        <f>SUM(AX10,+BZ10)</f>
        <v>235345</v>
      </c>
      <c r="DC10" s="116">
        <f>SUM(AY10,+CA10)</f>
        <v>137337</v>
      </c>
      <c r="DD10" s="116">
        <f>SUM(AZ10,+CB10)</f>
        <v>92217</v>
      </c>
      <c r="DE10" s="116">
        <f>SUM(BA10,+CC10)</f>
        <v>5791</v>
      </c>
      <c r="DF10" s="116">
        <f>SUM(BB10,+CD10)</f>
        <v>0</v>
      </c>
      <c r="DG10" s="116">
        <f>SUM(BC10,+CE10)</f>
        <v>283548</v>
      </c>
      <c r="DH10" s="116">
        <f>SUM(BD10,+CF10)</f>
        <v>0</v>
      </c>
      <c r="DI10" s="116">
        <f>SUM(BE10,+CG10)</f>
        <v>39249</v>
      </c>
      <c r="DJ10" s="116">
        <f>SUM(BF10,+CH10)</f>
        <v>876677</v>
      </c>
    </row>
    <row r="11" spans="1:114" ht="13.5" customHeight="1" x14ac:dyDescent="0.15">
      <c r="A11" s="114" t="s">
        <v>42</v>
      </c>
      <c r="B11" s="115" t="s">
        <v>334</v>
      </c>
      <c r="C11" s="114" t="s">
        <v>335</v>
      </c>
      <c r="D11" s="116">
        <f>SUM(E11,+L11)</f>
        <v>359057</v>
      </c>
      <c r="E11" s="116">
        <f>SUM(F11:I11,K11)</f>
        <v>39372</v>
      </c>
      <c r="F11" s="116">
        <v>0</v>
      </c>
      <c r="G11" s="116">
        <v>0</v>
      </c>
      <c r="H11" s="116">
        <v>0</v>
      </c>
      <c r="I11" s="116">
        <v>37572</v>
      </c>
      <c r="J11" s="117" t="s">
        <v>372</v>
      </c>
      <c r="K11" s="116">
        <v>1800</v>
      </c>
      <c r="L11" s="116">
        <v>319685</v>
      </c>
      <c r="M11" s="116">
        <f>SUM(N11,+U11)</f>
        <v>68538</v>
      </c>
      <c r="N11" s="116">
        <f>SUM(O11:R11,T11)</f>
        <v>38734</v>
      </c>
      <c r="O11" s="116">
        <v>0</v>
      </c>
      <c r="P11" s="116">
        <v>0</v>
      </c>
      <c r="Q11" s="116">
        <v>0</v>
      </c>
      <c r="R11" s="116">
        <v>38734</v>
      </c>
      <c r="S11" s="117" t="s">
        <v>372</v>
      </c>
      <c r="T11" s="116">
        <v>0</v>
      </c>
      <c r="U11" s="116">
        <v>29804</v>
      </c>
      <c r="V11" s="116">
        <f>+SUM(D11,M11)</f>
        <v>427595</v>
      </c>
      <c r="W11" s="116">
        <f>+SUM(E11,N11)</f>
        <v>78106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76306</v>
      </c>
      <c r="AB11" s="117" t="str">
        <f>IF(+SUM(J11,S11)=0,"-",+SUM(J11,S11))</f>
        <v>-</v>
      </c>
      <c r="AC11" s="116">
        <f>+SUM(K11,T11)</f>
        <v>1800</v>
      </c>
      <c r="AD11" s="116">
        <f>+SUM(L11,U11)</f>
        <v>349489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214540</v>
      </c>
      <c r="AN11" s="116">
        <f>SUM(AO11:AR11)</f>
        <v>65503</v>
      </c>
      <c r="AO11" s="116">
        <v>30559</v>
      </c>
      <c r="AP11" s="116">
        <v>0</v>
      </c>
      <c r="AQ11" s="116">
        <v>34944</v>
      </c>
      <c r="AR11" s="116">
        <v>0</v>
      </c>
      <c r="AS11" s="116">
        <f>SUM(AT11:AV11)</f>
        <v>43086</v>
      </c>
      <c r="AT11" s="116">
        <v>29942</v>
      </c>
      <c r="AU11" s="116">
        <v>13144</v>
      </c>
      <c r="AV11" s="116">
        <v>0</v>
      </c>
      <c r="AW11" s="116">
        <v>8525</v>
      </c>
      <c r="AX11" s="116">
        <f>SUM(AY11:BB11)</f>
        <v>97426</v>
      </c>
      <c r="AY11" s="116">
        <v>76408</v>
      </c>
      <c r="AZ11" s="116">
        <v>21018</v>
      </c>
      <c r="BA11" s="116">
        <v>0</v>
      </c>
      <c r="BB11" s="116">
        <v>0</v>
      </c>
      <c r="BC11" s="116">
        <v>142928</v>
      </c>
      <c r="BD11" s="116">
        <v>0</v>
      </c>
      <c r="BE11" s="116">
        <v>1589</v>
      </c>
      <c r="BF11" s="116">
        <f>SUM(AE11,+AM11,+BE11)</f>
        <v>216129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26383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1508</v>
      </c>
      <c r="BV11" s="116">
        <v>1508</v>
      </c>
      <c r="BW11" s="116">
        <v>0</v>
      </c>
      <c r="BX11" s="116">
        <v>0</v>
      </c>
      <c r="BY11" s="116">
        <v>0</v>
      </c>
      <c r="BZ11" s="116">
        <f>SUM(CA11:CD11)</f>
        <v>24875</v>
      </c>
      <c r="CA11" s="116">
        <v>24875</v>
      </c>
      <c r="CB11" s="116">
        <v>0</v>
      </c>
      <c r="CC11" s="116">
        <v>0</v>
      </c>
      <c r="CD11" s="116">
        <v>0</v>
      </c>
      <c r="CE11" s="116">
        <v>33473</v>
      </c>
      <c r="CF11" s="116">
        <v>0</v>
      </c>
      <c r="CG11" s="116">
        <v>8682</v>
      </c>
      <c r="CH11" s="116">
        <f>SUM(BG11,+BO11,+CG11)</f>
        <v>35065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240923</v>
      </c>
      <c r="CR11" s="116">
        <f>SUM(AN11,+BP11)</f>
        <v>65503</v>
      </c>
      <c r="CS11" s="116">
        <f>SUM(AO11,+BQ11)</f>
        <v>30559</v>
      </c>
      <c r="CT11" s="116">
        <f>SUM(AP11,+BR11)</f>
        <v>0</v>
      </c>
      <c r="CU11" s="116">
        <f>SUM(AQ11,+BS11)</f>
        <v>34944</v>
      </c>
      <c r="CV11" s="116">
        <f>SUM(AR11,+BT11)</f>
        <v>0</v>
      </c>
      <c r="CW11" s="116">
        <f>SUM(AS11,+BU11)</f>
        <v>44594</v>
      </c>
      <c r="CX11" s="116">
        <f>SUM(AT11,+BV11)</f>
        <v>31450</v>
      </c>
      <c r="CY11" s="116">
        <f>SUM(AU11,+BW11)</f>
        <v>13144</v>
      </c>
      <c r="CZ11" s="116">
        <f>SUM(AV11,+BX11)</f>
        <v>0</v>
      </c>
      <c r="DA11" s="116">
        <f>SUM(AW11,+BY11)</f>
        <v>8525</v>
      </c>
      <c r="DB11" s="116">
        <f>SUM(AX11,+BZ11)</f>
        <v>122301</v>
      </c>
      <c r="DC11" s="116">
        <f>SUM(AY11,+CA11)</f>
        <v>101283</v>
      </c>
      <c r="DD11" s="116">
        <f>SUM(AZ11,+CB11)</f>
        <v>21018</v>
      </c>
      <c r="DE11" s="116">
        <f>SUM(BA11,+CC11)</f>
        <v>0</v>
      </c>
      <c r="DF11" s="116">
        <f>SUM(BB11,+CD11)</f>
        <v>0</v>
      </c>
      <c r="DG11" s="116">
        <f>SUM(BC11,+CE11)</f>
        <v>176401</v>
      </c>
      <c r="DH11" s="116">
        <f>SUM(BD11,+CF11)</f>
        <v>0</v>
      </c>
      <c r="DI11" s="116">
        <f>SUM(BE11,+CG11)</f>
        <v>10271</v>
      </c>
      <c r="DJ11" s="116">
        <f>SUM(BF11,+CH11)</f>
        <v>251194</v>
      </c>
    </row>
    <row r="12" spans="1:114" ht="13.5" customHeight="1" x14ac:dyDescent="0.15">
      <c r="A12" s="114" t="s">
        <v>42</v>
      </c>
      <c r="B12" s="115" t="s">
        <v>336</v>
      </c>
      <c r="C12" s="114" t="s">
        <v>337</v>
      </c>
      <c r="D12" s="116">
        <f>SUM(E12,+L12)</f>
        <v>616562</v>
      </c>
      <c r="E12" s="116">
        <f>SUM(F12:I12,K12)</f>
        <v>24611</v>
      </c>
      <c r="F12" s="116">
        <v>0</v>
      </c>
      <c r="G12" s="116">
        <v>110</v>
      </c>
      <c r="H12" s="116">
        <v>0</v>
      </c>
      <c r="I12" s="116">
        <v>4355</v>
      </c>
      <c r="J12" s="117" t="s">
        <v>372</v>
      </c>
      <c r="K12" s="116">
        <v>20146</v>
      </c>
      <c r="L12" s="116">
        <v>591951</v>
      </c>
      <c r="M12" s="116">
        <f>SUM(N12,+U12)</f>
        <v>464404</v>
      </c>
      <c r="N12" s="116">
        <f>SUM(O12:R12,T12)</f>
        <v>111564</v>
      </c>
      <c r="O12" s="116">
        <v>0</v>
      </c>
      <c r="P12" s="116">
        <v>0</v>
      </c>
      <c r="Q12" s="116">
        <v>0</v>
      </c>
      <c r="R12" s="116">
        <v>111564</v>
      </c>
      <c r="S12" s="117" t="s">
        <v>372</v>
      </c>
      <c r="T12" s="116">
        <v>0</v>
      </c>
      <c r="U12" s="116">
        <v>352840</v>
      </c>
      <c r="V12" s="116">
        <f>+SUM(D12,M12)</f>
        <v>1080966</v>
      </c>
      <c r="W12" s="116">
        <f>+SUM(E12,N12)</f>
        <v>136175</v>
      </c>
      <c r="X12" s="116">
        <f>+SUM(F12,O12)</f>
        <v>0</v>
      </c>
      <c r="Y12" s="116">
        <f>+SUM(G12,P12)</f>
        <v>110</v>
      </c>
      <c r="Z12" s="116">
        <f>+SUM(H12,Q12)</f>
        <v>0</v>
      </c>
      <c r="AA12" s="116">
        <f>+SUM(I12,R12)</f>
        <v>115919</v>
      </c>
      <c r="AB12" s="117" t="str">
        <f>IF(+SUM(J12,S12)=0,"-",+SUM(J12,S12))</f>
        <v>-</v>
      </c>
      <c r="AC12" s="116">
        <f>+SUM(K12,T12)</f>
        <v>20146</v>
      </c>
      <c r="AD12" s="116">
        <f>+SUM(L12,U12)</f>
        <v>944791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602675</v>
      </c>
      <c r="AN12" s="116">
        <f>SUM(AO12:AR12)</f>
        <v>102102</v>
      </c>
      <c r="AO12" s="116">
        <v>23598</v>
      </c>
      <c r="AP12" s="116">
        <v>78504</v>
      </c>
      <c r="AQ12" s="116">
        <v>0</v>
      </c>
      <c r="AR12" s="116">
        <v>0</v>
      </c>
      <c r="AS12" s="116">
        <f>SUM(AT12:AV12)</f>
        <v>16171</v>
      </c>
      <c r="AT12" s="116">
        <v>9142</v>
      </c>
      <c r="AU12" s="116">
        <v>0</v>
      </c>
      <c r="AV12" s="116">
        <v>7029</v>
      </c>
      <c r="AW12" s="116">
        <v>916</v>
      </c>
      <c r="AX12" s="116">
        <f>SUM(AY12:BB12)</f>
        <v>483486</v>
      </c>
      <c r="AY12" s="116">
        <v>148356</v>
      </c>
      <c r="AZ12" s="116">
        <v>35517</v>
      </c>
      <c r="BA12" s="116">
        <v>299557</v>
      </c>
      <c r="BB12" s="116">
        <v>56</v>
      </c>
      <c r="BC12" s="116">
        <v>13887</v>
      </c>
      <c r="BD12" s="116">
        <v>0</v>
      </c>
      <c r="BE12" s="116">
        <v>0</v>
      </c>
      <c r="BF12" s="116">
        <f>SUM(AE12,+AM12,+BE12)</f>
        <v>602675</v>
      </c>
      <c r="BG12" s="116">
        <f>SUM(BH12,+BM12)</f>
        <v>195999</v>
      </c>
      <c r="BH12" s="116">
        <f>SUM(BI12:BL12)</f>
        <v>195999</v>
      </c>
      <c r="BI12" s="116">
        <v>0</v>
      </c>
      <c r="BJ12" s="116">
        <v>195999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261819</v>
      </c>
      <c r="BP12" s="116">
        <f>SUM(BQ12:BT12)</f>
        <v>35496</v>
      </c>
      <c r="BQ12" s="116">
        <v>12940</v>
      </c>
      <c r="BR12" s="116">
        <v>0</v>
      </c>
      <c r="BS12" s="116">
        <v>22556</v>
      </c>
      <c r="BT12" s="116">
        <v>0</v>
      </c>
      <c r="BU12" s="116">
        <f>SUM(BV12:BX12)</f>
        <v>104946</v>
      </c>
      <c r="BV12" s="116">
        <v>0</v>
      </c>
      <c r="BW12" s="116">
        <v>104946</v>
      </c>
      <c r="BX12" s="116">
        <v>0</v>
      </c>
      <c r="BY12" s="116">
        <v>0</v>
      </c>
      <c r="BZ12" s="116">
        <f>SUM(CA12:CD12)</f>
        <v>121377</v>
      </c>
      <c r="CA12" s="116">
        <v>48701</v>
      </c>
      <c r="CB12" s="116">
        <v>45115</v>
      </c>
      <c r="CC12" s="116">
        <v>580</v>
      </c>
      <c r="CD12" s="116">
        <v>26981</v>
      </c>
      <c r="CE12" s="116">
        <v>0</v>
      </c>
      <c r="CF12" s="116">
        <v>0</v>
      </c>
      <c r="CG12" s="116">
        <v>6586</v>
      </c>
      <c r="CH12" s="116">
        <f>SUM(BG12,+BO12,+CG12)</f>
        <v>464404</v>
      </c>
      <c r="CI12" s="116">
        <f>SUM(AE12,+BG12)</f>
        <v>195999</v>
      </c>
      <c r="CJ12" s="116">
        <f>SUM(AF12,+BH12)</f>
        <v>195999</v>
      </c>
      <c r="CK12" s="116">
        <f>SUM(AG12,+BI12)</f>
        <v>0</v>
      </c>
      <c r="CL12" s="116">
        <f>SUM(AH12,+BJ12)</f>
        <v>195999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864494</v>
      </c>
      <c r="CR12" s="116">
        <f>SUM(AN12,+BP12)</f>
        <v>137598</v>
      </c>
      <c r="CS12" s="116">
        <f>SUM(AO12,+BQ12)</f>
        <v>36538</v>
      </c>
      <c r="CT12" s="116">
        <f>SUM(AP12,+BR12)</f>
        <v>78504</v>
      </c>
      <c r="CU12" s="116">
        <f>SUM(AQ12,+BS12)</f>
        <v>22556</v>
      </c>
      <c r="CV12" s="116">
        <f>SUM(AR12,+BT12)</f>
        <v>0</v>
      </c>
      <c r="CW12" s="116">
        <f>SUM(AS12,+BU12)</f>
        <v>121117</v>
      </c>
      <c r="CX12" s="116">
        <f>SUM(AT12,+BV12)</f>
        <v>9142</v>
      </c>
      <c r="CY12" s="116">
        <f>SUM(AU12,+BW12)</f>
        <v>104946</v>
      </c>
      <c r="CZ12" s="116">
        <f>SUM(AV12,+BX12)</f>
        <v>7029</v>
      </c>
      <c r="DA12" s="116">
        <f>SUM(AW12,+BY12)</f>
        <v>916</v>
      </c>
      <c r="DB12" s="116">
        <f>SUM(AX12,+BZ12)</f>
        <v>604863</v>
      </c>
      <c r="DC12" s="116">
        <f>SUM(AY12,+CA12)</f>
        <v>197057</v>
      </c>
      <c r="DD12" s="116">
        <f>SUM(AZ12,+CB12)</f>
        <v>80632</v>
      </c>
      <c r="DE12" s="116">
        <f>SUM(BA12,+CC12)</f>
        <v>300137</v>
      </c>
      <c r="DF12" s="116">
        <f>SUM(BB12,+CD12)</f>
        <v>27037</v>
      </c>
      <c r="DG12" s="116">
        <f>SUM(BC12,+CE12)</f>
        <v>13887</v>
      </c>
      <c r="DH12" s="116">
        <f>SUM(BD12,+CF12)</f>
        <v>0</v>
      </c>
      <c r="DI12" s="116">
        <f>SUM(BE12,+CG12)</f>
        <v>6586</v>
      </c>
      <c r="DJ12" s="116">
        <f>SUM(BF12,+CH12)</f>
        <v>1067079</v>
      </c>
    </row>
    <row r="13" spans="1:114" ht="13.5" customHeight="1" x14ac:dyDescent="0.15">
      <c r="A13" s="114" t="s">
        <v>42</v>
      </c>
      <c r="B13" s="115" t="s">
        <v>340</v>
      </c>
      <c r="C13" s="114" t="s">
        <v>341</v>
      </c>
      <c r="D13" s="116">
        <f>SUM(E13,+L13)</f>
        <v>583009</v>
      </c>
      <c r="E13" s="116">
        <f>SUM(F13:I13,K13)</f>
        <v>80742</v>
      </c>
      <c r="F13" s="116">
        <v>0</v>
      </c>
      <c r="G13" s="116">
        <v>2</v>
      </c>
      <c r="H13" s="116">
        <v>0</v>
      </c>
      <c r="I13" s="116">
        <v>80278</v>
      </c>
      <c r="J13" s="117" t="s">
        <v>372</v>
      </c>
      <c r="K13" s="116">
        <v>462</v>
      </c>
      <c r="L13" s="116">
        <v>502267</v>
      </c>
      <c r="M13" s="116">
        <f>SUM(N13,+U13)</f>
        <v>89747</v>
      </c>
      <c r="N13" s="116">
        <f>SUM(O13:R13,T13)</f>
        <v>37405</v>
      </c>
      <c r="O13" s="116">
        <v>0</v>
      </c>
      <c r="P13" s="116">
        <v>0</v>
      </c>
      <c r="Q13" s="116">
        <v>3600</v>
      </c>
      <c r="R13" s="116">
        <v>33805</v>
      </c>
      <c r="S13" s="117" t="s">
        <v>372</v>
      </c>
      <c r="T13" s="116">
        <v>0</v>
      </c>
      <c r="U13" s="116">
        <v>52342</v>
      </c>
      <c r="V13" s="116">
        <f>+SUM(D13,M13)</f>
        <v>672756</v>
      </c>
      <c r="W13" s="116">
        <f>+SUM(E13,N13)</f>
        <v>118147</v>
      </c>
      <c r="X13" s="116">
        <f>+SUM(F13,O13)</f>
        <v>0</v>
      </c>
      <c r="Y13" s="116">
        <f>+SUM(G13,P13)</f>
        <v>2</v>
      </c>
      <c r="Z13" s="116">
        <f>+SUM(H13,Q13)</f>
        <v>3600</v>
      </c>
      <c r="AA13" s="116">
        <f>+SUM(I13,R13)</f>
        <v>114083</v>
      </c>
      <c r="AB13" s="117" t="str">
        <f>IF(+SUM(J13,S13)=0,"-",+SUM(J13,S13))</f>
        <v>-</v>
      </c>
      <c r="AC13" s="116">
        <f>+SUM(K13,T13)</f>
        <v>462</v>
      </c>
      <c r="AD13" s="116">
        <f>+SUM(L13,U13)</f>
        <v>554609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189811</v>
      </c>
      <c r="AN13" s="116">
        <f>SUM(AO13:AR13)</f>
        <v>6650</v>
      </c>
      <c r="AO13" s="116">
        <v>6650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183161</v>
      </c>
      <c r="AY13" s="116">
        <v>181757</v>
      </c>
      <c r="AZ13" s="116">
        <v>0</v>
      </c>
      <c r="BA13" s="116">
        <v>0</v>
      </c>
      <c r="BB13" s="116">
        <v>1404</v>
      </c>
      <c r="BC13" s="116">
        <v>393198</v>
      </c>
      <c r="BD13" s="116">
        <v>0</v>
      </c>
      <c r="BE13" s="116">
        <v>0</v>
      </c>
      <c r="BF13" s="116">
        <f>SUM(AE13,+AM13,+BE13)</f>
        <v>189811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14656</v>
      </c>
      <c r="BP13" s="116">
        <f>SUM(BQ13:BT13)</f>
        <v>4200</v>
      </c>
      <c r="BQ13" s="116">
        <v>4200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10456</v>
      </c>
      <c r="CA13" s="116">
        <v>10456</v>
      </c>
      <c r="CB13" s="116">
        <v>0</v>
      </c>
      <c r="CC13" s="116">
        <v>0</v>
      </c>
      <c r="CD13" s="116">
        <v>0</v>
      </c>
      <c r="CE13" s="116">
        <v>75091</v>
      </c>
      <c r="CF13" s="116">
        <v>0</v>
      </c>
      <c r="CG13" s="116">
        <v>0</v>
      </c>
      <c r="CH13" s="116">
        <f>SUM(BG13,+BO13,+CG13)</f>
        <v>14656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204467</v>
      </c>
      <c r="CR13" s="116">
        <f>SUM(AN13,+BP13)</f>
        <v>10850</v>
      </c>
      <c r="CS13" s="116">
        <f>SUM(AO13,+BQ13)</f>
        <v>10850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193617</v>
      </c>
      <c r="DC13" s="116">
        <f>SUM(AY13,+CA13)</f>
        <v>192213</v>
      </c>
      <c r="DD13" s="116">
        <f>SUM(AZ13,+CB13)</f>
        <v>0</v>
      </c>
      <c r="DE13" s="116">
        <f>SUM(BA13,+CC13)</f>
        <v>0</v>
      </c>
      <c r="DF13" s="116">
        <f>SUM(BB13,+CD13)</f>
        <v>1404</v>
      </c>
      <c r="DG13" s="116">
        <f>SUM(BC13,+CE13)</f>
        <v>468289</v>
      </c>
      <c r="DH13" s="116">
        <f>SUM(BD13,+CF13)</f>
        <v>0</v>
      </c>
      <c r="DI13" s="116">
        <f>SUM(BE13,+CG13)</f>
        <v>0</v>
      </c>
      <c r="DJ13" s="116">
        <f>SUM(BF13,+CH13)</f>
        <v>204467</v>
      </c>
    </row>
    <row r="14" spans="1:114" ht="13.5" customHeight="1" x14ac:dyDescent="0.15">
      <c r="A14" s="114" t="s">
        <v>42</v>
      </c>
      <c r="B14" s="115" t="s">
        <v>346</v>
      </c>
      <c r="C14" s="114" t="s">
        <v>347</v>
      </c>
      <c r="D14" s="116">
        <f>SUM(E14,+L14)</f>
        <v>488937</v>
      </c>
      <c r="E14" s="116">
        <f>SUM(F14:I14,K14)</f>
        <v>44013</v>
      </c>
      <c r="F14" s="116">
        <v>0</v>
      </c>
      <c r="G14" s="116">
        <v>0</v>
      </c>
      <c r="H14" s="116">
        <v>0</v>
      </c>
      <c r="I14" s="116">
        <v>43873</v>
      </c>
      <c r="J14" s="117" t="s">
        <v>372</v>
      </c>
      <c r="K14" s="116">
        <v>140</v>
      </c>
      <c r="L14" s="116">
        <v>444924</v>
      </c>
      <c r="M14" s="116">
        <f>SUM(N14,+U14)</f>
        <v>125305</v>
      </c>
      <c r="N14" s="116">
        <f>SUM(O14:R14,T14)</f>
        <v>39951</v>
      </c>
      <c r="O14" s="116">
        <v>0</v>
      </c>
      <c r="P14" s="116">
        <v>0</v>
      </c>
      <c r="Q14" s="116">
        <v>4500</v>
      </c>
      <c r="R14" s="116">
        <v>35331</v>
      </c>
      <c r="S14" s="117" t="s">
        <v>372</v>
      </c>
      <c r="T14" s="116">
        <v>120</v>
      </c>
      <c r="U14" s="116">
        <v>85354</v>
      </c>
      <c r="V14" s="116">
        <f>+SUM(D14,M14)</f>
        <v>614242</v>
      </c>
      <c r="W14" s="116">
        <f>+SUM(E14,N14)</f>
        <v>83964</v>
      </c>
      <c r="X14" s="116">
        <f>+SUM(F14,O14)</f>
        <v>0</v>
      </c>
      <c r="Y14" s="116">
        <f>+SUM(G14,P14)</f>
        <v>0</v>
      </c>
      <c r="Z14" s="116">
        <f>+SUM(H14,Q14)</f>
        <v>4500</v>
      </c>
      <c r="AA14" s="116">
        <f>+SUM(I14,R14)</f>
        <v>79204</v>
      </c>
      <c r="AB14" s="117" t="str">
        <f>IF(+SUM(J14,S14)=0,"-",+SUM(J14,S14))</f>
        <v>-</v>
      </c>
      <c r="AC14" s="116">
        <f>+SUM(K14,T14)</f>
        <v>260</v>
      </c>
      <c r="AD14" s="116">
        <f>+SUM(L14,U14)</f>
        <v>530278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194654</v>
      </c>
      <c r="AN14" s="116">
        <f>SUM(AO14:AR14)</f>
        <v>36129</v>
      </c>
      <c r="AO14" s="116">
        <v>10234</v>
      </c>
      <c r="AP14" s="116">
        <v>0</v>
      </c>
      <c r="AQ14" s="116">
        <v>25895</v>
      </c>
      <c r="AR14" s="116">
        <v>0</v>
      </c>
      <c r="AS14" s="116">
        <f>SUM(AT14:AV14)</f>
        <v>6183</v>
      </c>
      <c r="AT14" s="116">
        <v>1155</v>
      </c>
      <c r="AU14" s="116">
        <v>5028</v>
      </c>
      <c r="AV14" s="116">
        <v>0</v>
      </c>
      <c r="AW14" s="116">
        <v>0</v>
      </c>
      <c r="AX14" s="116">
        <f>SUM(AY14:BB14)</f>
        <v>152342</v>
      </c>
      <c r="AY14" s="116">
        <v>144297</v>
      </c>
      <c r="AZ14" s="116">
        <v>8045</v>
      </c>
      <c r="BA14" s="116">
        <v>0</v>
      </c>
      <c r="BB14" s="116">
        <v>0</v>
      </c>
      <c r="BC14" s="116">
        <v>264886</v>
      </c>
      <c r="BD14" s="116">
        <v>0</v>
      </c>
      <c r="BE14" s="116">
        <v>29397</v>
      </c>
      <c r="BF14" s="116">
        <f>SUM(AE14,+AM14,+BE14)</f>
        <v>224051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4527</v>
      </c>
      <c r="BO14" s="116">
        <f>SUM(BP14,BU14,BY14,BZ14,CF14)</f>
        <v>51202</v>
      </c>
      <c r="BP14" s="116">
        <f>SUM(BQ14:BT14)</f>
        <v>8121</v>
      </c>
      <c r="BQ14" s="116">
        <v>8121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43081</v>
      </c>
      <c r="CA14" s="116">
        <v>10624</v>
      </c>
      <c r="CB14" s="116">
        <v>31257</v>
      </c>
      <c r="CC14" s="116">
        <v>0</v>
      </c>
      <c r="CD14" s="116">
        <v>1200</v>
      </c>
      <c r="CE14" s="116">
        <v>69461</v>
      </c>
      <c r="CF14" s="116">
        <v>0</v>
      </c>
      <c r="CG14" s="116">
        <v>115</v>
      </c>
      <c r="CH14" s="116">
        <f>SUM(BG14,+BO14,+CG14)</f>
        <v>51317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4527</v>
      </c>
      <c r="CQ14" s="116">
        <f>SUM(AM14,+BO14)</f>
        <v>245856</v>
      </c>
      <c r="CR14" s="116">
        <f>SUM(AN14,+BP14)</f>
        <v>44250</v>
      </c>
      <c r="CS14" s="116">
        <f>SUM(AO14,+BQ14)</f>
        <v>18355</v>
      </c>
      <c r="CT14" s="116">
        <f>SUM(AP14,+BR14)</f>
        <v>0</v>
      </c>
      <c r="CU14" s="116">
        <f>SUM(AQ14,+BS14)</f>
        <v>25895</v>
      </c>
      <c r="CV14" s="116">
        <f>SUM(AR14,+BT14)</f>
        <v>0</v>
      </c>
      <c r="CW14" s="116">
        <f>SUM(AS14,+BU14)</f>
        <v>6183</v>
      </c>
      <c r="CX14" s="116">
        <f>SUM(AT14,+BV14)</f>
        <v>1155</v>
      </c>
      <c r="CY14" s="116">
        <f>SUM(AU14,+BW14)</f>
        <v>5028</v>
      </c>
      <c r="CZ14" s="116">
        <f>SUM(AV14,+BX14)</f>
        <v>0</v>
      </c>
      <c r="DA14" s="116">
        <f>SUM(AW14,+BY14)</f>
        <v>0</v>
      </c>
      <c r="DB14" s="116">
        <f>SUM(AX14,+BZ14)</f>
        <v>195423</v>
      </c>
      <c r="DC14" s="116">
        <f>SUM(AY14,+CA14)</f>
        <v>154921</v>
      </c>
      <c r="DD14" s="116">
        <f>SUM(AZ14,+CB14)</f>
        <v>39302</v>
      </c>
      <c r="DE14" s="116">
        <f>SUM(BA14,+CC14)</f>
        <v>0</v>
      </c>
      <c r="DF14" s="116">
        <f>SUM(BB14,+CD14)</f>
        <v>1200</v>
      </c>
      <c r="DG14" s="116">
        <f>SUM(BC14,+CE14)</f>
        <v>334347</v>
      </c>
      <c r="DH14" s="116">
        <f>SUM(BD14,+CF14)</f>
        <v>0</v>
      </c>
      <c r="DI14" s="116">
        <f>SUM(BE14,+CG14)</f>
        <v>29512</v>
      </c>
      <c r="DJ14" s="116">
        <f>SUM(BF14,+CH14)</f>
        <v>275368</v>
      </c>
    </row>
    <row r="15" spans="1:114" ht="13.5" customHeight="1" x14ac:dyDescent="0.15">
      <c r="A15" s="114" t="s">
        <v>42</v>
      </c>
      <c r="B15" s="115" t="s">
        <v>350</v>
      </c>
      <c r="C15" s="114" t="s">
        <v>351</v>
      </c>
      <c r="D15" s="116">
        <f>SUM(E15,+L15)</f>
        <v>637700</v>
      </c>
      <c r="E15" s="116">
        <f>SUM(F15:I15,K15)</f>
        <v>131400</v>
      </c>
      <c r="F15" s="116">
        <v>0</v>
      </c>
      <c r="G15" s="116">
        <v>0</v>
      </c>
      <c r="H15" s="116">
        <v>0</v>
      </c>
      <c r="I15" s="116">
        <v>116718</v>
      </c>
      <c r="J15" s="117" t="s">
        <v>372</v>
      </c>
      <c r="K15" s="116">
        <v>14682</v>
      </c>
      <c r="L15" s="116">
        <v>506300</v>
      </c>
      <c r="M15" s="116">
        <f>SUM(N15,+U15)</f>
        <v>179163</v>
      </c>
      <c r="N15" s="116">
        <f>SUM(O15:R15,T15)</f>
        <v>90828</v>
      </c>
      <c r="O15" s="116">
        <v>0</v>
      </c>
      <c r="P15" s="116">
        <v>0</v>
      </c>
      <c r="Q15" s="116">
        <v>0</v>
      </c>
      <c r="R15" s="116">
        <v>90125</v>
      </c>
      <c r="S15" s="117" t="s">
        <v>372</v>
      </c>
      <c r="T15" s="116">
        <v>703</v>
      </c>
      <c r="U15" s="116">
        <v>88335</v>
      </c>
      <c r="V15" s="116">
        <f>+SUM(D15,M15)</f>
        <v>816863</v>
      </c>
      <c r="W15" s="116">
        <f>+SUM(E15,N15)</f>
        <v>222228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206843</v>
      </c>
      <c r="AB15" s="117" t="str">
        <f>IF(+SUM(J15,S15)=0,"-",+SUM(J15,S15))</f>
        <v>-</v>
      </c>
      <c r="AC15" s="116">
        <f>+SUM(K15,T15)</f>
        <v>15385</v>
      </c>
      <c r="AD15" s="116">
        <f>+SUM(L15,U15)</f>
        <v>594635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613650</v>
      </c>
      <c r="AN15" s="116">
        <f>SUM(AO15:AR15)</f>
        <v>8769</v>
      </c>
      <c r="AO15" s="116">
        <v>8769</v>
      </c>
      <c r="AP15" s="116">
        <v>0</v>
      </c>
      <c r="AQ15" s="116">
        <v>0</v>
      </c>
      <c r="AR15" s="116">
        <v>0</v>
      </c>
      <c r="AS15" s="116">
        <f>SUM(AT15:AV15)</f>
        <v>96</v>
      </c>
      <c r="AT15" s="116">
        <v>96</v>
      </c>
      <c r="AU15" s="116">
        <v>0</v>
      </c>
      <c r="AV15" s="116">
        <v>0</v>
      </c>
      <c r="AW15" s="116">
        <v>0</v>
      </c>
      <c r="AX15" s="116">
        <f>SUM(AY15:BB15)</f>
        <v>604785</v>
      </c>
      <c r="AY15" s="116">
        <v>199206</v>
      </c>
      <c r="AZ15" s="116">
        <v>374602</v>
      </c>
      <c r="BA15" s="116">
        <v>3282</v>
      </c>
      <c r="BB15" s="116">
        <v>27695</v>
      </c>
      <c r="BC15" s="116">
        <v>14957</v>
      </c>
      <c r="BD15" s="116">
        <v>0</v>
      </c>
      <c r="BE15" s="116">
        <v>9093</v>
      </c>
      <c r="BF15" s="116">
        <f>SUM(AE15,+AM15,+BE15)</f>
        <v>622743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179163</v>
      </c>
      <c r="BP15" s="116">
        <f>SUM(BQ15:BT15)</f>
        <v>6389</v>
      </c>
      <c r="BQ15" s="116">
        <v>6389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172774</v>
      </c>
      <c r="CA15" s="116">
        <v>0</v>
      </c>
      <c r="CB15" s="116">
        <v>122579</v>
      </c>
      <c r="CC15" s="116">
        <v>47159</v>
      </c>
      <c r="CD15" s="116">
        <v>3036</v>
      </c>
      <c r="CE15" s="116">
        <v>0</v>
      </c>
      <c r="CF15" s="116">
        <v>0</v>
      </c>
      <c r="CG15" s="116">
        <v>0</v>
      </c>
      <c r="CH15" s="116">
        <f>SUM(BG15,+BO15,+CG15)</f>
        <v>179163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792813</v>
      </c>
      <c r="CR15" s="116">
        <f>SUM(AN15,+BP15)</f>
        <v>15158</v>
      </c>
      <c r="CS15" s="116">
        <f>SUM(AO15,+BQ15)</f>
        <v>15158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96</v>
      </c>
      <c r="CX15" s="116">
        <f>SUM(AT15,+BV15)</f>
        <v>96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777559</v>
      </c>
      <c r="DC15" s="116">
        <f>SUM(AY15,+CA15)</f>
        <v>199206</v>
      </c>
      <c r="DD15" s="116">
        <f>SUM(AZ15,+CB15)</f>
        <v>497181</v>
      </c>
      <c r="DE15" s="116">
        <f>SUM(BA15,+CC15)</f>
        <v>50441</v>
      </c>
      <c r="DF15" s="116">
        <f>SUM(BB15,+CD15)</f>
        <v>30731</v>
      </c>
      <c r="DG15" s="116">
        <f>SUM(BC15,+CE15)</f>
        <v>14957</v>
      </c>
      <c r="DH15" s="116">
        <f>SUM(BD15,+CF15)</f>
        <v>0</v>
      </c>
      <c r="DI15" s="116">
        <f>SUM(BE15,+CG15)</f>
        <v>9093</v>
      </c>
      <c r="DJ15" s="116">
        <f>SUM(BF15,+CH15)</f>
        <v>801906</v>
      </c>
    </row>
    <row r="16" spans="1:114" ht="13.5" customHeight="1" x14ac:dyDescent="0.15">
      <c r="A16" s="114" t="s">
        <v>42</v>
      </c>
      <c r="B16" s="115" t="s">
        <v>352</v>
      </c>
      <c r="C16" s="114" t="s">
        <v>353</v>
      </c>
      <c r="D16" s="116">
        <f>SUM(E16,+L16)</f>
        <v>395006</v>
      </c>
      <c r="E16" s="116">
        <f>SUM(F16:I16,K16)</f>
        <v>103132</v>
      </c>
      <c r="F16" s="116">
        <v>0</v>
      </c>
      <c r="G16" s="116">
        <v>33</v>
      </c>
      <c r="H16" s="116">
        <v>78800</v>
      </c>
      <c r="I16" s="116">
        <v>24299</v>
      </c>
      <c r="J16" s="117" t="s">
        <v>372</v>
      </c>
      <c r="K16" s="116">
        <v>0</v>
      </c>
      <c r="L16" s="116">
        <v>291874</v>
      </c>
      <c r="M16" s="116">
        <f>SUM(N16,+U16)</f>
        <v>152095</v>
      </c>
      <c r="N16" s="116">
        <f>SUM(O16:R16,T16)</f>
        <v>95813</v>
      </c>
      <c r="O16" s="116">
        <v>5687</v>
      </c>
      <c r="P16" s="116">
        <v>0</v>
      </c>
      <c r="Q16" s="116">
        <v>24900</v>
      </c>
      <c r="R16" s="116">
        <v>65226</v>
      </c>
      <c r="S16" s="117" t="s">
        <v>372</v>
      </c>
      <c r="T16" s="116">
        <v>0</v>
      </c>
      <c r="U16" s="116">
        <v>56282</v>
      </c>
      <c r="V16" s="116">
        <f>+SUM(D16,M16)</f>
        <v>547101</v>
      </c>
      <c r="W16" s="116">
        <f>+SUM(E16,N16)</f>
        <v>198945</v>
      </c>
      <c r="X16" s="116">
        <f>+SUM(F16,O16)</f>
        <v>5687</v>
      </c>
      <c r="Y16" s="116">
        <f>+SUM(G16,P16)</f>
        <v>33</v>
      </c>
      <c r="Z16" s="116">
        <f>+SUM(H16,Q16)</f>
        <v>103700</v>
      </c>
      <c r="AA16" s="116">
        <f>+SUM(I16,R16)</f>
        <v>89525</v>
      </c>
      <c r="AB16" s="117" t="str">
        <f>IF(+SUM(J16,S16)=0,"-",+SUM(J16,S16))</f>
        <v>-</v>
      </c>
      <c r="AC16" s="116">
        <f>+SUM(K16,T16)</f>
        <v>0</v>
      </c>
      <c r="AD16" s="116">
        <f>+SUM(L16,U16)</f>
        <v>348156</v>
      </c>
      <c r="AE16" s="116">
        <f>SUM(AF16,+AK16)</f>
        <v>3850</v>
      </c>
      <c r="AF16" s="116">
        <f>SUM(AG16:AJ16)</f>
        <v>3850</v>
      </c>
      <c r="AG16" s="116">
        <v>0</v>
      </c>
      <c r="AH16" s="116">
        <v>0</v>
      </c>
      <c r="AI16" s="116">
        <v>3850</v>
      </c>
      <c r="AJ16" s="116">
        <v>0</v>
      </c>
      <c r="AK16" s="116">
        <v>0</v>
      </c>
      <c r="AL16" s="116">
        <v>86712</v>
      </c>
      <c r="AM16" s="116">
        <f>SUM(AN16,AS16,AW16,AX16,BD16)</f>
        <v>141431</v>
      </c>
      <c r="AN16" s="116">
        <f>SUM(AO16:AR16)</f>
        <v>25782</v>
      </c>
      <c r="AO16" s="116">
        <v>0</v>
      </c>
      <c r="AP16" s="116">
        <v>25782</v>
      </c>
      <c r="AQ16" s="116">
        <v>0</v>
      </c>
      <c r="AR16" s="116">
        <v>0</v>
      </c>
      <c r="AS16" s="116">
        <f>SUM(AT16:AV16)</f>
        <v>26353</v>
      </c>
      <c r="AT16" s="116">
        <v>19899</v>
      </c>
      <c r="AU16" s="116">
        <v>0</v>
      </c>
      <c r="AV16" s="116">
        <v>6454</v>
      </c>
      <c r="AW16" s="116">
        <v>0</v>
      </c>
      <c r="AX16" s="116">
        <f>SUM(AY16:BB16)</f>
        <v>89296</v>
      </c>
      <c r="AY16" s="116">
        <v>3418</v>
      </c>
      <c r="AZ16" s="116">
        <v>82889</v>
      </c>
      <c r="BA16" s="116">
        <v>1960</v>
      </c>
      <c r="BB16" s="116">
        <v>1029</v>
      </c>
      <c r="BC16" s="116">
        <v>163013</v>
      </c>
      <c r="BD16" s="116">
        <v>0</v>
      </c>
      <c r="BE16" s="116">
        <v>0</v>
      </c>
      <c r="BF16" s="116">
        <f>SUM(AE16,+AM16,+BE16)</f>
        <v>145281</v>
      </c>
      <c r="BG16" s="116">
        <f>SUM(BH16,+BM16)</f>
        <v>31094</v>
      </c>
      <c r="BH16" s="116">
        <f>SUM(BI16:BL16)</f>
        <v>29741</v>
      </c>
      <c r="BI16" s="116">
        <v>0</v>
      </c>
      <c r="BJ16" s="116">
        <v>0</v>
      </c>
      <c r="BK16" s="116">
        <v>0</v>
      </c>
      <c r="BL16" s="116">
        <v>29741</v>
      </c>
      <c r="BM16" s="116">
        <v>1353</v>
      </c>
      <c r="BN16" s="116">
        <v>0</v>
      </c>
      <c r="BO16" s="116">
        <f>SUM(BP16,BU16,BY16,BZ16,CF16)</f>
        <v>121001</v>
      </c>
      <c r="BP16" s="116">
        <f>SUM(BQ16:BT16)</f>
        <v>20033</v>
      </c>
      <c r="BQ16" s="116">
        <v>18780</v>
      </c>
      <c r="BR16" s="116">
        <v>0</v>
      </c>
      <c r="BS16" s="116">
        <v>0</v>
      </c>
      <c r="BT16" s="116">
        <v>1253</v>
      </c>
      <c r="BU16" s="116">
        <f>SUM(BV16:BX16)</f>
        <v>34016</v>
      </c>
      <c r="BV16" s="116">
        <v>1218</v>
      </c>
      <c r="BW16" s="116">
        <v>1759</v>
      </c>
      <c r="BX16" s="116">
        <v>31039</v>
      </c>
      <c r="BY16" s="116">
        <v>0</v>
      </c>
      <c r="BZ16" s="116">
        <f>SUM(CA16:CD16)</f>
        <v>66952</v>
      </c>
      <c r="CA16" s="116">
        <v>55579</v>
      </c>
      <c r="CB16" s="116">
        <v>0</v>
      </c>
      <c r="CC16" s="116">
        <v>7073</v>
      </c>
      <c r="CD16" s="116">
        <v>4300</v>
      </c>
      <c r="CE16" s="116">
        <v>0</v>
      </c>
      <c r="CF16" s="116">
        <v>0</v>
      </c>
      <c r="CG16" s="116">
        <v>0</v>
      </c>
      <c r="CH16" s="116">
        <f>SUM(BG16,+BO16,+CG16)</f>
        <v>152095</v>
      </c>
      <c r="CI16" s="116">
        <f>SUM(AE16,+BG16)</f>
        <v>34944</v>
      </c>
      <c r="CJ16" s="116">
        <f>SUM(AF16,+BH16)</f>
        <v>33591</v>
      </c>
      <c r="CK16" s="116">
        <f>SUM(AG16,+BI16)</f>
        <v>0</v>
      </c>
      <c r="CL16" s="116">
        <f>SUM(AH16,+BJ16)</f>
        <v>0</v>
      </c>
      <c r="CM16" s="116">
        <f>SUM(AI16,+BK16)</f>
        <v>3850</v>
      </c>
      <c r="CN16" s="116">
        <f>SUM(AJ16,+BL16)</f>
        <v>29741</v>
      </c>
      <c r="CO16" s="116">
        <f>SUM(AK16,+BM16)</f>
        <v>1353</v>
      </c>
      <c r="CP16" s="116">
        <f>SUM(AL16,+BN16)</f>
        <v>86712</v>
      </c>
      <c r="CQ16" s="116">
        <f>SUM(AM16,+BO16)</f>
        <v>262432</v>
      </c>
      <c r="CR16" s="116">
        <f>SUM(AN16,+BP16)</f>
        <v>45815</v>
      </c>
      <c r="CS16" s="116">
        <f>SUM(AO16,+BQ16)</f>
        <v>18780</v>
      </c>
      <c r="CT16" s="116">
        <f>SUM(AP16,+BR16)</f>
        <v>25782</v>
      </c>
      <c r="CU16" s="116">
        <f>SUM(AQ16,+BS16)</f>
        <v>0</v>
      </c>
      <c r="CV16" s="116">
        <f>SUM(AR16,+BT16)</f>
        <v>1253</v>
      </c>
      <c r="CW16" s="116">
        <f>SUM(AS16,+BU16)</f>
        <v>60369</v>
      </c>
      <c r="CX16" s="116">
        <f>SUM(AT16,+BV16)</f>
        <v>21117</v>
      </c>
      <c r="CY16" s="116">
        <f>SUM(AU16,+BW16)</f>
        <v>1759</v>
      </c>
      <c r="CZ16" s="116">
        <f>SUM(AV16,+BX16)</f>
        <v>37493</v>
      </c>
      <c r="DA16" s="116">
        <f>SUM(AW16,+BY16)</f>
        <v>0</v>
      </c>
      <c r="DB16" s="116">
        <f>SUM(AX16,+BZ16)</f>
        <v>156248</v>
      </c>
      <c r="DC16" s="116">
        <f>SUM(AY16,+CA16)</f>
        <v>58997</v>
      </c>
      <c r="DD16" s="116">
        <f>SUM(AZ16,+CB16)</f>
        <v>82889</v>
      </c>
      <c r="DE16" s="116">
        <f>SUM(BA16,+CC16)</f>
        <v>9033</v>
      </c>
      <c r="DF16" s="116">
        <f>SUM(BB16,+CD16)</f>
        <v>5329</v>
      </c>
      <c r="DG16" s="116">
        <f>SUM(BC16,+CE16)</f>
        <v>163013</v>
      </c>
      <c r="DH16" s="116">
        <f>SUM(BD16,+CF16)</f>
        <v>0</v>
      </c>
      <c r="DI16" s="116">
        <f>SUM(BE16,+CG16)</f>
        <v>0</v>
      </c>
      <c r="DJ16" s="116">
        <f>SUM(BF16,+CH16)</f>
        <v>297376</v>
      </c>
    </row>
    <row r="17" spans="1:114" ht="13.5" customHeight="1" x14ac:dyDescent="0.15">
      <c r="A17" s="114" t="s">
        <v>42</v>
      </c>
      <c r="B17" s="115" t="s">
        <v>356</v>
      </c>
      <c r="C17" s="114" t="s">
        <v>357</v>
      </c>
      <c r="D17" s="116">
        <f>SUM(E17,+L17)</f>
        <v>416006</v>
      </c>
      <c r="E17" s="116">
        <f>SUM(F17:I17,K17)</f>
        <v>139428</v>
      </c>
      <c r="F17" s="116">
        <v>0</v>
      </c>
      <c r="G17" s="116">
        <v>0</v>
      </c>
      <c r="H17" s="116">
        <v>105000</v>
      </c>
      <c r="I17" s="116">
        <v>33446</v>
      </c>
      <c r="J17" s="117" t="s">
        <v>372</v>
      </c>
      <c r="K17" s="116">
        <v>982</v>
      </c>
      <c r="L17" s="116">
        <v>276578</v>
      </c>
      <c r="M17" s="116">
        <f>SUM(N17,+U17)</f>
        <v>114398</v>
      </c>
      <c r="N17" s="116">
        <f>SUM(O17:R17,T17)</f>
        <v>54963</v>
      </c>
      <c r="O17" s="116">
        <v>0</v>
      </c>
      <c r="P17" s="116">
        <v>0</v>
      </c>
      <c r="Q17" s="116">
        <v>0</v>
      </c>
      <c r="R17" s="116">
        <v>54953</v>
      </c>
      <c r="S17" s="117" t="s">
        <v>372</v>
      </c>
      <c r="T17" s="116">
        <v>10</v>
      </c>
      <c r="U17" s="116">
        <v>59435</v>
      </c>
      <c r="V17" s="116">
        <f>+SUM(D17,M17)</f>
        <v>530404</v>
      </c>
      <c r="W17" s="116">
        <f>+SUM(E17,N17)</f>
        <v>194391</v>
      </c>
      <c r="X17" s="116">
        <f>+SUM(F17,O17)</f>
        <v>0</v>
      </c>
      <c r="Y17" s="116">
        <f>+SUM(G17,P17)</f>
        <v>0</v>
      </c>
      <c r="Z17" s="116">
        <f>+SUM(H17,Q17)</f>
        <v>105000</v>
      </c>
      <c r="AA17" s="116">
        <f>+SUM(I17,R17)</f>
        <v>88399</v>
      </c>
      <c r="AB17" s="117" t="str">
        <f>IF(+SUM(J17,S17)=0,"-",+SUM(J17,S17))</f>
        <v>-</v>
      </c>
      <c r="AC17" s="116">
        <f>+SUM(K17,T17)</f>
        <v>992</v>
      </c>
      <c r="AD17" s="116">
        <f>+SUM(L17,U17)</f>
        <v>336013</v>
      </c>
      <c r="AE17" s="116">
        <f>SUM(AF17,+AK17)</f>
        <v>2563</v>
      </c>
      <c r="AF17" s="116">
        <f>SUM(AG17:AJ17)</f>
        <v>2563</v>
      </c>
      <c r="AG17" s="116">
        <v>0</v>
      </c>
      <c r="AH17" s="116">
        <v>0</v>
      </c>
      <c r="AI17" s="116">
        <v>2563</v>
      </c>
      <c r="AJ17" s="116">
        <v>0</v>
      </c>
      <c r="AK17" s="116">
        <v>0</v>
      </c>
      <c r="AL17" s="116">
        <v>88858</v>
      </c>
      <c r="AM17" s="116">
        <f>SUM(AN17,AS17,AW17,AX17,BD17)</f>
        <v>140171</v>
      </c>
      <c r="AN17" s="116">
        <f>SUM(AO17:AR17)</f>
        <v>17527</v>
      </c>
      <c r="AO17" s="116">
        <v>13026</v>
      </c>
      <c r="AP17" s="116">
        <v>0</v>
      </c>
      <c r="AQ17" s="116">
        <v>0</v>
      </c>
      <c r="AR17" s="116">
        <v>4501</v>
      </c>
      <c r="AS17" s="116">
        <f>SUM(AT17:AV17)</f>
        <v>28128</v>
      </c>
      <c r="AT17" s="116">
        <v>17112</v>
      </c>
      <c r="AU17" s="116">
        <v>0</v>
      </c>
      <c r="AV17" s="116">
        <v>11016</v>
      </c>
      <c r="AW17" s="116">
        <v>8508</v>
      </c>
      <c r="AX17" s="116">
        <f>SUM(AY17:BB17)</f>
        <v>86008</v>
      </c>
      <c r="AY17" s="116">
        <v>76951</v>
      </c>
      <c r="AZ17" s="116">
        <v>0</v>
      </c>
      <c r="BA17" s="116">
        <v>9057</v>
      </c>
      <c r="BB17" s="116">
        <v>0</v>
      </c>
      <c r="BC17" s="116">
        <v>184414</v>
      </c>
      <c r="BD17" s="116">
        <v>0</v>
      </c>
      <c r="BE17" s="116">
        <v>0</v>
      </c>
      <c r="BF17" s="116">
        <f>SUM(AE17,+AM17,+BE17)</f>
        <v>142734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114398</v>
      </c>
      <c r="BP17" s="116">
        <f>SUM(BQ17:BT17)</f>
        <v>30265</v>
      </c>
      <c r="BQ17" s="116">
        <v>314</v>
      </c>
      <c r="BR17" s="116">
        <v>29951</v>
      </c>
      <c r="BS17" s="116">
        <v>0</v>
      </c>
      <c r="BT17" s="116">
        <v>0</v>
      </c>
      <c r="BU17" s="116">
        <f>SUM(BV17:BX17)</f>
        <v>3704</v>
      </c>
      <c r="BV17" s="116">
        <v>3704</v>
      </c>
      <c r="BW17" s="116">
        <v>0</v>
      </c>
      <c r="BX17" s="116">
        <v>0</v>
      </c>
      <c r="BY17" s="116">
        <v>0</v>
      </c>
      <c r="BZ17" s="116">
        <f>SUM(CA17:CD17)</f>
        <v>80429</v>
      </c>
      <c r="CA17" s="116">
        <v>473</v>
      </c>
      <c r="CB17" s="116">
        <v>79956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114398</v>
      </c>
      <c r="CI17" s="116">
        <f>SUM(AE17,+BG17)</f>
        <v>2563</v>
      </c>
      <c r="CJ17" s="116">
        <f>SUM(AF17,+BH17)</f>
        <v>2563</v>
      </c>
      <c r="CK17" s="116">
        <f>SUM(AG17,+BI17)</f>
        <v>0</v>
      </c>
      <c r="CL17" s="116">
        <f>SUM(AH17,+BJ17)</f>
        <v>0</v>
      </c>
      <c r="CM17" s="116">
        <f>SUM(AI17,+BK17)</f>
        <v>2563</v>
      </c>
      <c r="CN17" s="116">
        <f>SUM(AJ17,+BL17)</f>
        <v>0</v>
      </c>
      <c r="CO17" s="116">
        <f>SUM(AK17,+BM17)</f>
        <v>0</v>
      </c>
      <c r="CP17" s="116">
        <f>SUM(AL17,+BN17)</f>
        <v>88858</v>
      </c>
      <c r="CQ17" s="116">
        <f>SUM(AM17,+BO17)</f>
        <v>254569</v>
      </c>
      <c r="CR17" s="116">
        <f>SUM(AN17,+BP17)</f>
        <v>47792</v>
      </c>
      <c r="CS17" s="116">
        <f>SUM(AO17,+BQ17)</f>
        <v>13340</v>
      </c>
      <c r="CT17" s="116">
        <f>SUM(AP17,+BR17)</f>
        <v>29951</v>
      </c>
      <c r="CU17" s="116">
        <f>SUM(AQ17,+BS17)</f>
        <v>0</v>
      </c>
      <c r="CV17" s="116">
        <f>SUM(AR17,+BT17)</f>
        <v>4501</v>
      </c>
      <c r="CW17" s="116">
        <f>SUM(AS17,+BU17)</f>
        <v>31832</v>
      </c>
      <c r="CX17" s="116">
        <f>SUM(AT17,+BV17)</f>
        <v>20816</v>
      </c>
      <c r="CY17" s="116">
        <f>SUM(AU17,+BW17)</f>
        <v>0</v>
      </c>
      <c r="CZ17" s="116">
        <f>SUM(AV17,+BX17)</f>
        <v>11016</v>
      </c>
      <c r="DA17" s="116">
        <f>SUM(AW17,+BY17)</f>
        <v>8508</v>
      </c>
      <c r="DB17" s="116">
        <f>SUM(AX17,+BZ17)</f>
        <v>166437</v>
      </c>
      <c r="DC17" s="116">
        <f>SUM(AY17,+CA17)</f>
        <v>77424</v>
      </c>
      <c r="DD17" s="116">
        <f>SUM(AZ17,+CB17)</f>
        <v>79956</v>
      </c>
      <c r="DE17" s="116">
        <f>SUM(BA17,+CC17)</f>
        <v>9057</v>
      </c>
      <c r="DF17" s="116">
        <f>SUM(BB17,+CD17)</f>
        <v>0</v>
      </c>
      <c r="DG17" s="116">
        <f>SUM(BC17,+CE17)</f>
        <v>184414</v>
      </c>
      <c r="DH17" s="116">
        <f>SUM(BD17,+CF17)</f>
        <v>0</v>
      </c>
      <c r="DI17" s="116">
        <f>SUM(BE17,+CG17)</f>
        <v>0</v>
      </c>
      <c r="DJ17" s="116">
        <f>SUM(BF17,+CH17)</f>
        <v>257132</v>
      </c>
    </row>
    <row r="18" spans="1:114" ht="13.5" customHeight="1" x14ac:dyDescent="0.15">
      <c r="A18" s="114" t="s">
        <v>42</v>
      </c>
      <c r="B18" s="115" t="s">
        <v>358</v>
      </c>
      <c r="C18" s="114" t="s">
        <v>359</v>
      </c>
      <c r="D18" s="116">
        <f>SUM(E18,+L18)</f>
        <v>392799</v>
      </c>
      <c r="E18" s="116">
        <f>SUM(F18:I18,K18)</f>
        <v>41101</v>
      </c>
      <c r="F18" s="116">
        <v>0</v>
      </c>
      <c r="G18" s="116">
        <v>0</v>
      </c>
      <c r="H18" s="116">
        <v>0</v>
      </c>
      <c r="I18" s="116">
        <v>41101</v>
      </c>
      <c r="J18" s="117" t="s">
        <v>372</v>
      </c>
      <c r="K18" s="116">
        <v>0</v>
      </c>
      <c r="L18" s="116">
        <v>351698</v>
      </c>
      <c r="M18" s="116">
        <f>SUM(N18,+U18)</f>
        <v>62083</v>
      </c>
      <c r="N18" s="116">
        <f>SUM(O18:R18,T18)</f>
        <v>30958</v>
      </c>
      <c r="O18" s="116">
        <v>0</v>
      </c>
      <c r="P18" s="116">
        <v>0</v>
      </c>
      <c r="Q18" s="116">
        <v>0</v>
      </c>
      <c r="R18" s="116">
        <v>30958</v>
      </c>
      <c r="S18" s="117" t="s">
        <v>372</v>
      </c>
      <c r="T18" s="116">
        <v>0</v>
      </c>
      <c r="U18" s="116">
        <v>31125</v>
      </c>
      <c r="V18" s="116">
        <f>+SUM(D18,M18)</f>
        <v>454882</v>
      </c>
      <c r="W18" s="116">
        <f>+SUM(E18,N18)</f>
        <v>72059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72059</v>
      </c>
      <c r="AB18" s="117" t="str">
        <f>IF(+SUM(J18,S18)=0,"-",+SUM(J18,S18))</f>
        <v>-</v>
      </c>
      <c r="AC18" s="116">
        <f>+SUM(K18,T18)</f>
        <v>0</v>
      </c>
      <c r="AD18" s="116">
        <f>+SUM(L18,U18)</f>
        <v>382823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188943</v>
      </c>
      <c r="AN18" s="116">
        <f>SUM(AO18:AR18)</f>
        <v>57666</v>
      </c>
      <c r="AO18" s="116">
        <v>45444</v>
      </c>
      <c r="AP18" s="116">
        <v>12222</v>
      </c>
      <c r="AQ18" s="116">
        <v>0</v>
      </c>
      <c r="AR18" s="116">
        <v>0</v>
      </c>
      <c r="AS18" s="116">
        <f>SUM(AT18:AV18)</f>
        <v>8690</v>
      </c>
      <c r="AT18" s="116">
        <v>1831</v>
      </c>
      <c r="AU18" s="116">
        <v>3941</v>
      </c>
      <c r="AV18" s="116">
        <v>2918</v>
      </c>
      <c r="AW18" s="116">
        <v>0</v>
      </c>
      <c r="AX18" s="116">
        <f>SUM(AY18:BB18)</f>
        <v>122587</v>
      </c>
      <c r="AY18" s="116">
        <v>87719</v>
      </c>
      <c r="AZ18" s="116">
        <v>1144</v>
      </c>
      <c r="BA18" s="116">
        <v>17009</v>
      </c>
      <c r="BB18" s="116">
        <v>16715</v>
      </c>
      <c r="BC18" s="116">
        <v>203856</v>
      </c>
      <c r="BD18" s="116">
        <v>0</v>
      </c>
      <c r="BE18" s="116">
        <v>0</v>
      </c>
      <c r="BF18" s="116">
        <f>SUM(AE18,+AM18,+BE18)</f>
        <v>188943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62083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1408</v>
      </c>
      <c r="BV18" s="116">
        <v>0</v>
      </c>
      <c r="BW18" s="116">
        <v>1408</v>
      </c>
      <c r="BX18" s="116">
        <v>0</v>
      </c>
      <c r="BY18" s="116">
        <v>0</v>
      </c>
      <c r="BZ18" s="116">
        <f>SUM(CA18:CD18)</f>
        <v>60675</v>
      </c>
      <c r="CA18" s="116">
        <v>15592</v>
      </c>
      <c r="CB18" s="116">
        <v>2059</v>
      </c>
      <c r="CC18" s="116">
        <v>43008</v>
      </c>
      <c r="CD18" s="116">
        <v>16</v>
      </c>
      <c r="CE18" s="116">
        <v>0</v>
      </c>
      <c r="CF18" s="116">
        <v>0</v>
      </c>
      <c r="CG18" s="116">
        <v>0</v>
      </c>
      <c r="CH18" s="116">
        <f>SUM(BG18,+BO18,+CG18)</f>
        <v>62083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251026</v>
      </c>
      <c r="CR18" s="116">
        <f>SUM(AN18,+BP18)</f>
        <v>57666</v>
      </c>
      <c r="CS18" s="116">
        <f>SUM(AO18,+BQ18)</f>
        <v>45444</v>
      </c>
      <c r="CT18" s="116">
        <f>SUM(AP18,+BR18)</f>
        <v>12222</v>
      </c>
      <c r="CU18" s="116">
        <f>SUM(AQ18,+BS18)</f>
        <v>0</v>
      </c>
      <c r="CV18" s="116">
        <f>SUM(AR18,+BT18)</f>
        <v>0</v>
      </c>
      <c r="CW18" s="116">
        <f>SUM(AS18,+BU18)</f>
        <v>10098</v>
      </c>
      <c r="CX18" s="116">
        <f>SUM(AT18,+BV18)</f>
        <v>1831</v>
      </c>
      <c r="CY18" s="116">
        <f>SUM(AU18,+BW18)</f>
        <v>5349</v>
      </c>
      <c r="CZ18" s="116">
        <f>SUM(AV18,+BX18)</f>
        <v>2918</v>
      </c>
      <c r="DA18" s="116">
        <f>SUM(AW18,+BY18)</f>
        <v>0</v>
      </c>
      <c r="DB18" s="116">
        <f>SUM(AX18,+BZ18)</f>
        <v>183262</v>
      </c>
      <c r="DC18" s="116">
        <f>SUM(AY18,+CA18)</f>
        <v>103311</v>
      </c>
      <c r="DD18" s="116">
        <f>SUM(AZ18,+CB18)</f>
        <v>3203</v>
      </c>
      <c r="DE18" s="116">
        <f>SUM(BA18,+CC18)</f>
        <v>60017</v>
      </c>
      <c r="DF18" s="116">
        <f>SUM(BB18,+CD18)</f>
        <v>16731</v>
      </c>
      <c r="DG18" s="116">
        <f>SUM(BC18,+CE18)</f>
        <v>203856</v>
      </c>
      <c r="DH18" s="116">
        <f>SUM(BD18,+CF18)</f>
        <v>0</v>
      </c>
      <c r="DI18" s="116">
        <f>SUM(BE18,+CG18)</f>
        <v>0</v>
      </c>
      <c r="DJ18" s="116">
        <f>SUM(BF18,+CH18)</f>
        <v>251026</v>
      </c>
    </row>
    <row r="19" spans="1:114" ht="13.5" customHeight="1" x14ac:dyDescent="0.15">
      <c r="A19" s="114" t="s">
        <v>42</v>
      </c>
      <c r="B19" s="115" t="s">
        <v>360</v>
      </c>
      <c r="C19" s="114" t="s">
        <v>361</v>
      </c>
      <c r="D19" s="116">
        <f>SUM(E19,+L19)</f>
        <v>129984</v>
      </c>
      <c r="E19" s="116">
        <f>SUM(F19:I19,K19)</f>
        <v>11859</v>
      </c>
      <c r="F19" s="116">
        <v>0</v>
      </c>
      <c r="G19" s="116">
        <v>993</v>
      </c>
      <c r="H19" s="116">
        <v>0</v>
      </c>
      <c r="I19" s="116">
        <v>6191</v>
      </c>
      <c r="J19" s="117" t="s">
        <v>372</v>
      </c>
      <c r="K19" s="116">
        <v>4675</v>
      </c>
      <c r="L19" s="116">
        <v>118125</v>
      </c>
      <c r="M19" s="116">
        <f>SUM(N19,+U19)</f>
        <v>18383</v>
      </c>
      <c r="N19" s="116">
        <f>SUM(O19:R19,T19)</f>
        <v>4773</v>
      </c>
      <c r="O19" s="116">
        <v>0</v>
      </c>
      <c r="P19" s="116">
        <v>0</v>
      </c>
      <c r="Q19" s="116">
        <v>0</v>
      </c>
      <c r="R19" s="116">
        <v>4773</v>
      </c>
      <c r="S19" s="117" t="s">
        <v>372</v>
      </c>
      <c r="T19" s="116">
        <v>0</v>
      </c>
      <c r="U19" s="116">
        <v>13610</v>
      </c>
      <c r="V19" s="116">
        <f>+SUM(D19,M19)</f>
        <v>148367</v>
      </c>
      <c r="W19" s="116">
        <f>+SUM(E19,N19)</f>
        <v>16632</v>
      </c>
      <c r="X19" s="116">
        <f>+SUM(F19,O19)</f>
        <v>0</v>
      </c>
      <c r="Y19" s="116">
        <f>+SUM(G19,P19)</f>
        <v>993</v>
      </c>
      <c r="Z19" s="116">
        <f>+SUM(H19,Q19)</f>
        <v>0</v>
      </c>
      <c r="AA19" s="116">
        <f>+SUM(I19,R19)</f>
        <v>10964</v>
      </c>
      <c r="AB19" s="117" t="str">
        <f>IF(+SUM(J19,S19)=0,"-",+SUM(J19,S19))</f>
        <v>-</v>
      </c>
      <c r="AC19" s="116">
        <f>+SUM(K19,T19)</f>
        <v>4675</v>
      </c>
      <c r="AD19" s="116">
        <f>+SUM(L19,U19)</f>
        <v>131735</v>
      </c>
      <c r="AE19" s="116">
        <f>SUM(AF19,+AK19)</f>
        <v>21230</v>
      </c>
      <c r="AF19" s="116">
        <f>SUM(AG19:AJ19)</f>
        <v>21230</v>
      </c>
      <c r="AG19" s="116">
        <v>0</v>
      </c>
      <c r="AH19" s="116">
        <v>20240</v>
      </c>
      <c r="AI19" s="116">
        <v>990</v>
      </c>
      <c r="AJ19" s="116">
        <v>0</v>
      </c>
      <c r="AK19" s="116">
        <v>0</v>
      </c>
      <c r="AL19" s="116">
        <v>0</v>
      </c>
      <c r="AM19" s="116">
        <f>SUM(AN19,AS19,AW19,AX19,BD19)</f>
        <v>108307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22636</v>
      </c>
      <c r="AT19" s="116">
        <v>5201</v>
      </c>
      <c r="AU19" s="116">
        <v>16795</v>
      </c>
      <c r="AV19" s="116">
        <v>640</v>
      </c>
      <c r="AW19" s="116">
        <v>0</v>
      </c>
      <c r="AX19" s="116">
        <f>SUM(AY19:BB19)</f>
        <v>85671</v>
      </c>
      <c r="AY19" s="116">
        <v>13145</v>
      </c>
      <c r="AZ19" s="116">
        <v>70998</v>
      </c>
      <c r="BA19" s="116">
        <v>1528</v>
      </c>
      <c r="BB19" s="116">
        <v>0</v>
      </c>
      <c r="BC19" s="116">
        <v>0</v>
      </c>
      <c r="BD19" s="116">
        <v>0</v>
      </c>
      <c r="BE19" s="116">
        <v>447</v>
      </c>
      <c r="BF19" s="116">
        <f>SUM(AE19,+AM19,+BE19)</f>
        <v>129984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18383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1157</v>
      </c>
      <c r="BV19" s="116">
        <v>452</v>
      </c>
      <c r="BW19" s="116">
        <v>705</v>
      </c>
      <c r="BX19" s="116">
        <v>0</v>
      </c>
      <c r="BY19" s="116">
        <v>0</v>
      </c>
      <c r="BZ19" s="116">
        <f>SUM(CA19:CD19)</f>
        <v>17226</v>
      </c>
      <c r="CA19" s="116">
        <v>12078</v>
      </c>
      <c r="CB19" s="116">
        <v>5148</v>
      </c>
      <c r="CC19" s="116">
        <v>0</v>
      </c>
      <c r="CD19" s="116">
        <v>0</v>
      </c>
      <c r="CE19" s="116">
        <v>0</v>
      </c>
      <c r="CF19" s="116">
        <v>0</v>
      </c>
      <c r="CG19" s="116">
        <v>0</v>
      </c>
      <c r="CH19" s="116">
        <f>SUM(BG19,+BO19,+CG19)</f>
        <v>18383</v>
      </c>
      <c r="CI19" s="116">
        <f>SUM(AE19,+BG19)</f>
        <v>21230</v>
      </c>
      <c r="CJ19" s="116">
        <f>SUM(AF19,+BH19)</f>
        <v>21230</v>
      </c>
      <c r="CK19" s="116">
        <f>SUM(AG19,+BI19)</f>
        <v>0</v>
      </c>
      <c r="CL19" s="116">
        <f>SUM(AH19,+BJ19)</f>
        <v>20240</v>
      </c>
      <c r="CM19" s="116">
        <f>SUM(AI19,+BK19)</f>
        <v>990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126690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23793</v>
      </c>
      <c r="CX19" s="116">
        <f>SUM(AT19,+BV19)</f>
        <v>5653</v>
      </c>
      <c r="CY19" s="116">
        <f>SUM(AU19,+BW19)</f>
        <v>17500</v>
      </c>
      <c r="CZ19" s="116">
        <f>SUM(AV19,+BX19)</f>
        <v>640</v>
      </c>
      <c r="DA19" s="116">
        <f>SUM(AW19,+BY19)</f>
        <v>0</v>
      </c>
      <c r="DB19" s="116">
        <f>SUM(AX19,+BZ19)</f>
        <v>102897</v>
      </c>
      <c r="DC19" s="116">
        <f>SUM(AY19,+CA19)</f>
        <v>25223</v>
      </c>
      <c r="DD19" s="116">
        <f>SUM(AZ19,+CB19)</f>
        <v>76146</v>
      </c>
      <c r="DE19" s="116">
        <f>SUM(BA19,+CC19)</f>
        <v>1528</v>
      </c>
      <c r="DF19" s="116">
        <f>SUM(BB19,+CD19)</f>
        <v>0</v>
      </c>
      <c r="DG19" s="116">
        <f>SUM(BC19,+CE19)</f>
        <v>0</v>
      </c>
      <c r="DH19" s="116">
        <f>SUM(BD19,+CF19)</f>
        <v>0</v>
      </c>
      <c r="DI19" s="116">
        <f>SUM(BE19,+CG19)</f>
        <v>447</v>
      </c>
      <c r="DJ19" s="116">
        <f>SUM(BF19,+CH19)</f>
        <v>148367</v>
      </c>
    </row>
    <row r="20" spans="1:114" ht="13.5" customHeight="1" x14ac:dyDescent="0.15">
      <c r="A20" s="114" t="s">
        <v>42</v>
      </c>
      <c r="B20" s="115" t="s">
        <v>362</v>
      </c>
      <c r="C20" s="114" t="s">
        <v>363</v>
      </c>
      <c r="D20" s="116">
        <f>SUM(E20,+L20)</f>
        <v>262037</v>
      </c>
      <c r="E20" s="116">
        <f>SUM(F20:I20,K20)</f>
        <v>27897</v>
      </c>
      <c r="F20" s="116">
        <v>0</v>
      </c>
      <c r="G20" s="116">
        <v>0</v>
      </c>
      <c r="H20" s="116">
        <v>0</v>
      </c>
      <c r="I20" s="116">
        <v>21320</v>
      </c>
      <c r="J20" s="117" t="s">
        <v>372</v>
      </c>
      <c r="K20" s="116">
        <v>6577</v>
      </c>
      <c r="L20" s="116">
        <v>234140</v>
      </c>
      <c r="M20" s="116">
        <f>SUM(N20,+U20)</f>
        <v>44474</v>
      </c>
      <c r="N20" s="116">
        <f>SUM(O20:R20,T20)</f>
        <v>2376</v>
      </c>
      <c r="O20" s="116">
        <v>0</v>
      </c>
      <c r="P20" s="116">
        <v>0</v>
      </c>
      <c r="Q20" s="116">
        <v>0</v>
      </c>
      <c r="R20" s="116">
        <v>2376</v>
      </c>
      <c r="S20" s="117" t="s">
        <v>372</v>
      </c>
      <c r="T20" s="116">
        <v>0</v>
      </c>
      <c r="U20" s="116">
        <v>42098</v>
      </c>
      <c r="V20" s="116">
        <f>+SUM(D20,M20)</f>
        <v>306511</v>
      </c>
      <c r="W20" s="116">
        <f>+SUM(E20,N20)</f>
        <v>30273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23696</v>
      </c>
      <c r="AB20" s="117" t="str">
        <f>IF(+SUM(J20,S20)=0,"-",+SUM(J20,S20))</f>
        <v>-</v>
      </c>
      <c r="AC20" s="116">
        <f>+SUM(K20,T20)</f>
        <v>6577</v>
      </c>
      <c r="AD20" s="116">
        <f>+SUM(L20,U20)</f>
        <v>276238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71334</v>
      </c>
      <c r="AM20" s="116">
        <f>SUM(AN20,AS20,AW20,AX20,BD20)</f>
        <v>137194</v>
      </c>
      <c r="AN20" s="116">
        <f>SUM(AO20:AR20)</f>
        <v>85564</v>
      </c>
      <c r="AO20" s="116">
        <v>24136</v>
      </c>
      <c r="AP20" s="116">
        <v>61428</v>
      </c>
      <c r="AQ20" s="116">
        <v>0</v>
      </c>
      <c r="AR20" s="116">
        <v>0</v>
      </c>
      <c r="AS20" s="116">
        <f>SUM(AT20:AV20)</f>
        <v>10464</v>
      </c>
      <c r="AT20" s="116">
        <v>10464</v>
      </c>
      <c r="AU20" s="116">
        <v>0</v>
      </c>
      <c r="AV20" s="116">
        <v>0</v>
      </c>
      <c r="AW20" s="116">
        <v>0</v>
      </c>
      <c r="AX20" s="116">
        <f>SUM(AY20:BB20)</f>
        <v>41166</v>
      </c>
      <c r="AY20" s="116">
        <v>4617</v>
      </c>
      <c r="AZ20" s="116">
        <v>35711</v>
      </c>
      <c r="BA20" s="116">
        <v>0</v>
      </c>
      <c r="BB20" s="116">
        <v>838</v>
      </c>
      <c r="BC20" s="116">
        <v>38948</v>
      </c>
      <c r="BD20" s="116">
        <v>0</v>
      </c>
      <c r="BE20" s="116">
        <v>14561</v>
      </c>
      <c r="BF20" s="116">
        <f>SUM(AE20,+AM20,+BE20)</f>
        <v>151755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29993</v>
      </c>
      <c r="BP20" s="116">
        <f>SUM(BQ20:BT20)</f>
        <v>28410</v>
      </c>
      <c r="BQ20" s="116">
        <v>8714</v>
      </c>
      <c r="BR20" s="116">
        <v>19696</v>
      </c>
      <c r="BS20" s="116">
        <v>0</v>
      </c>
      <c r="BT20" s="116">
        <v>0</v>
      </c>
      <c r="BU20" s="116">
        <f>SUM(BV20:BX20)</f>
        <v>1583</v>
      </c>
      <c r="BV20" s="116">
        <v>1583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12402</v>
      </c>
      <c r="CF20" s="116">
        <v>0</v>
      </c>
      <c r="CG20" s="116">
        <v>2079</v>
      </c>
      <c r="CH20" s="116">
        <f>SUM(BG20,+BO20,+CG20)</f>
        <v>32072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71334</v>
      </c>
      <c r="CQ20" s="116">
        <f>SUM(AM20,+BO20)</f>
        <v>167187</v>
      </c>
      <c r="CR20" s="116">
        <f>SUM(AN20,+BP20)</f>
        <v>113974</v>
      </c>
      <c r="CS20" s="116">
        <f>SUM(AO20,+BQ20)</f>
        <v>32850</v>
      </c>
      <c r="CT20" s="116">
        <f>SUM(AP20,+BR20)</f>
        <v>81124</v>
      </c>
      <c r="CU20" s="116">
        <f>SUM(AQ20,+BS20)</f>
        <v>0</v>
      </c>
      <c r="CV20" s="116">
        <f>SUM(AR20,+BT20)</f>
        <v>0</v>
      </c>
      <c r="CW20" s="116">
        <f>SUM(AS20,+BU20)</f>
        <v>12047</v>
      </c>
      <c r="CX20" s="116">
        <f>SUM(AT20,+BV20)</f>
        <v>12047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41166</v>
      </c>
      <c r="DC20" s="116">
        <f>SUM(AY20,+CA20)</f>
        <v>4617</v>
      </c>
      <c r="DD20" s="116">
        <f>SUM(AZ20,+CB20)</f>
        <v>35711</v>
      </c>
      <c r="DE20" s="116">
        <f>SUM(BA20,+CC20)</f>
        <v>0</v>
      </c>
      <c r="DF20" s="116">
        <f>SUM(BB20,+CD20)</f>
        <v>838</v>
      </c>
      <c r="DG20" s="116">
        <f>SUM(BC20,+CE20)</f>
        <v>51350</v>
      </c>
      <c r="DH20" s="116">
        <f>SUM(BD20,+CF20)</f>
        <v>0</v>
      </c>
      <c r="DI20" s="116">
        <f>SUM(BE20,+CG20)</f>
        <v>16640</v>
      </c>
      <c r="DJ20" s="116">
        <f>SUM(BF20,+CH20)</f>
        <v>183827</v>
      </c>
    </row>
    <row r="21" spans="1:114" ht="13.5" customHeight="1" x14ac:dyDescent="0.15">
      <c r="A21" s="114" t="s">
        <v>42</v>
      </c>
      <c r="B21" s="115" t="s">
        <v>364</v>
      </c>
      <c r="C21" s="114" t="s">
        <v>365</v>
      </c>
      <c r="D21" s="116">
        <f>SUM(E21,+L21)</f>
        <v>394466</v>
      </c>
      <c r="E21" s="116">
        <f>SUM(F21:I21,K21)</f>
        <v>217366</v>
      </c>
      <c r="F21" s="116">
        <v>0</v>
      </c>
      <c r="G21" s="116">
        <v>0</v>
      </c>
      <c r="H21" s="116">
        <v>0</v>
      </c>
      <c r="I21" s="116">
        <v>22284</v>
      </c>
      <c r="J21" s="117" t="s">
        <v>372</v>
      </c>
      <c r="K21" s="116">
        <v>195082</v>
      </c>
      <c r="L21" s="116">
        <v>177100</v>
      </c>
      <c r="M21" s="116">
        <f>SUM(N21,+U21)</f>
        <v>43489</v>
      </c>
      <c r="N21" s="116">
        <f>SUM(O21:R21,T21)</f>
        <v>3535</v>
      </c>
      <c r="O21" s="116">
        <v>0</v>
      </c>
      <c r="P21" s="116">
        <v>0</v>
      </c>
      <c r="Q21" s="116">
        <v>0</v>
      </c>
      <c r="R21" s="116">
        <v>0</v>
      </c>
      <c r="S21" s="117" t="s">
        <v>372</v>
      </c>
      <c r="T21" s="116">
        <v>3535</v>
      </c>
      <c r="U21" s="116">
        <v>39954</v>
      </c>
      <c r="V21" s="116">
        <f>+SUM(D21,M21)</f>
        <v>437955</v>
      </c>
      <c r="W21" s="116">
        <f>+SUM(E21,N21)</f>
        <v>220901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22284</v>
      </c>
      <c r="AB21" s="117" t="str">
        <f>IF(+SUM(J21,S21)=0,"-",+SUM(J21,S21))</f>
        <v>-</v>
      </c>
      <c r="AC21" s="116">
        <f>+SUM(K21,T21)</f>
        <v>198617</v>
      </c>
      <c r="AD21" s="116">
        <f>+SUM(L21,U21)</f>
        <v>217054</v>
      </c>
      <c r="AE21" s="116">
        <f>SUM(AF21,+AK21)</f>
        <v>179850</v>
      </c>
      <c r="AF21" s="116">
        <f>SUM(AG21:AJ21)</f>
        <v>179850</v>
      </c>
      <c r="AG21" s="116">
        <v>0</v>
      </c>
      <c r="AH21" s="116">
        <v>0</v>
      </c>
      <c r="AI21" s="116">
        <v>179850</v>
      </c>
      <c r="AJ21" s="116">
        <v>0</v>
      </c>
      <c r="AK21" s="116">
        <v>0</v>
      </c>
      <c r="AL21" s="116">
        <v>0</v>
      </c>
      <c r="AM21" s="116">
        <f>SUM(AN21,AS21,AW21,AX21,BD21)</f>
        <v>214597</v>
      </c>
      <c r="AN21" s="116">
        <f>SUM(AO21:AR21)</f>
        <v>4841</v>
      </c>
      <c r="AO21" s="116">
        <v>1962</v>
      </c>
      <c r="AP21" s="116">
        <v>0</v>
      </c>
      <c r="AQ21" s="116">
        <v>0</v>
      </c>
      <c r="AR21" s="116">
        <v>2879</v>
      </c>
      <c r="AS21" s="116">
        <f>SUM(AT21:AV21)</f>
        <v>10625</v>
      </c>
      <c r="AT21" s="116">
        <v>0</v>
      </c>
      <c r="AU21" s="116">
        <v>0</v>
      </c>
      <c r="AV21" s="116">
        <v>10625</v>
      </c>
      <c r="AW21" s="116">
        <v>0</v>
      </c>
      <c r="AX21" s="116">
        <f>SUM(AY21:BB21)</f>
        <v>199131</v>
      </c>
      <c r="AY21" s="116">
        <v>136238</v>
      </c>
      <c r="AZ21" s="116">
        <v>57483</v>
      </c>
      <c r="BA21" s="116">
        <v>5410</v>
      </c>
      <c r="BB21" s="116">
        <v>0</v>
      </c>
      <c r="BC21" s="116">
        <v>0</v>
      </c>
      <c r="BD21" s="116">
        <v>0</v>
      </c>
      <c r="BE21" s="116">
        <v>19</v>
      </c>
      <c r="BF21" s="116">
        <f>SUM(AE21,+AM21,+BE21)</f>
        <v>394466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42939</v>
      </c>
      <c r="BP21" s="116">
        <f>SUM(BQ21:BT21)</f>
        <v>1852</v>
      </c>
      <c r="BQ21" s="116">
        <v>1852</v>
      </c>
      <c r="BR21" s="116">
        <v>0</v>
      </c>
      <c r="BS21" s="116">
        <v>0</v>
      </c>
      <c r="BT21" s="116">
        <v>0</v>
      </c>
      <c r="BU21" s="116">
        <f>SUM(BV21:BX21)</f>
        <v>7170</v>
      </c>
      <c r="BV21" s="116">
        <v>7170</v>
      </c>
      <c r="BW21" s="116">
        <v>0</v>
      </c>
      <c r="BX21" s="116">
        <v>0</v>
      </c>
      <c r="BY21" s="116">
        <v>0</v>
      </c>
      <c r="BZ21" s="116">
        <f>SUM(CA21:CD21)</f>
        <v>33917</v>
      </c>
      <c r="CA21" s="116">
        <v>2479</v>
      </c>
      <c r="CB21" s="116">
        <v>0</v>
      </c>
      <c r="CC21" s="116">
        <v>31438</v>
      </c>
      <c r="CD21" s="116">
        <v>0</v>
      </c>
      <c r="CE21" s="116">
        <v>0</v>
      </c>
      <c r="CF21" s="116">
        <v>0</v>
      </c>
      <c r="CG21" s="116">
        <v>550</v>
      </c>
      <c r="CH21" s="116">
        <f>SUM(BG21,+BO21,+CG21)</f>
        <v>43489</v>
      </c>
      <c r="CI21" s="116">
        <f>SUM(AE21,+BG21)</f>
        <v>179850</v>
      </c>
      <c r="CJ21" s="116">
        <f>SUM(AF21,+BH21)</f>
        <v>179850</v>
      </c>
      <c r="CK21" s="116">
        <f>SUM(AG21,+BI21)</f>
        <v>0</v>
      </c>
      <c r="CL21" s="116">
        <f>SUM(AH21,+BJ21)</f>
        <v>0</v>
      </c>
      <c r="CM21" s="116">
        <f>SUM(AI21,+BK21)</f>
        <v>179850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257536</v>
      </c>
      <c r="CR21" s="116">
        <f>SUM(AN21,+BP21)</f>
        <v>6693</v>
      </c>
      <c r="CS21" s="116">
        <f>SUM(AO21,+BQ21)</f>
        <v>3814</v>
      </c>
      <c r="CT21" s="116">
        <f>SUM(AP21,+BR21)</f>
        <v>0</v>
      </c>
      <c r="CU21" s="116">
        <f>SUM(AQ21,+BS21)</f>
        <v>0</v>
      </c>
      <c r="CV21" s="116">
        <f>SUM(AR21,+BT21)</f>
        <v>2879</v>
      </c>
      <c r="CW21" s="116">
        <f>SUM(AS21,+BU21)</f>
        <v>17795</v>
      </c>
      <c r="CX21" s="116">
        <f>SUM(AT21,+BV21)</f>
        <v>7170</v>
      </c>
      <c r="CY21" s="116">
        <f>SUM(AU21,+BW21)</f>
        <v>0</v>
      </c>
      <c r="CZ21" s="116">
        <f>SUM(AV21,+BX21)</f>
        <v>10625</v>
      </c>
      <c r="DA21" s="116">
        <f>SUM(AW21,+BY21)</f>
        <v>0</v>
      </c>
      <c r="DB21" s="116">
        <f>SUM(AX21,+BZ21)</f>
        <v>233048</v>
      </c>
      <c r="DC21" s="116">
        <f>SUM(AY21,+CA21)</f>
        <v>138717</v>
      </c>
      <c r="DD21" s="116">
        <f>SUM(AZ21,+CB21)</f>
        <v>57483</v>
      </c>
      <c r="DE21" s="116">
        <f>SUM(BA21,+CC21)</f>
        <v>36848</v>
      </c>
      <c r="DF21" s="116">
        <f>SUM(BB21,+CD21)</f>
        <v>0</v>
      </c>
      <c r="DG21" s="116">
        <f>SUM(BC21,+CE21)</f>
        <v>0</v>
      </c>
      <c r="DH21" s="116">
        <f>SUM(BD21,+CF21)</f>
        <v>0</v>
      </c>
      <c r="DI21" s="116">
        <f>SUM(BE21,+CG21)</f>
        <v>569</v>
      </c>
      <c r="DJ21" s="116">
        <f>SUM(BF21,+CH21)</f>
        <v>437955</v>
      </c>
    </row>
    <row r="22" spans="1:114" ht="13.5" customHeight="1" x14ac:dyDescent="0.15">
      <c r="A22" s="114" t="s">
        <v>42</v>
      </c>
      <c r="B22" s="115" t="s">
        <v>366</v>
      </c>
      <c r="C22" s="114" t="s">
        <v>367</v>
      </c>
      <c r="D22" s="116">
        <f>SUM(E22,+L22)</f>
        <v>152065</v>
      </c>
      <c r="E22" s="116">
        <f>SUM(F22:I22,K22)</f>
        <v>10408</v>
      </c>
      <c r="F22" s="116">
        <v>0</v>
      </c>
      <c r="G22" s="116">
        <v>0</v>
      </c>
      <c r="H22" s="116">
        <v>0</v>
      </c>
      <c r="I22" s="116">
        <v>10408</v>
      </c>
      <c r="J22" s="117" t="s">
        <v>372</v>
      </c>
      <c r="K22" s="116">
        <v>0</v>
      </c>
      <c r="L22" s="116">
        <v>141657</v>
      </c>
      <c r="M22" s="116">
        <f>SUM(N22,+U22)</f>
        <v>43548</v>
      </c>
      <c r="N22" s="116">
        <f>SUM(O22:R22,T22)</f>
        <v>16813</v>
      </c>
      <c r="O22" s="116">
        <v>0</v>
      </c>
      <c r="P22" s="116">
        <v>0</v>
      </c>
      <c r="Q22" s="116">
        <v>0</v>
      </c>
      <c r="R22" s="116">
        <v>16813</v>
      </c>
      <c r="S22" s="117" t="s">
        <v>372</v>
      </c>
      <c r="T22" s="116">
        <v>0</v>
      </c>
      <c r="U22" s="116">
        <v>26735</v>
      </c>
      <c r="V22" s="116">
        <f>+SUM(D22,M22)</f>
        <v>195613</v>
      </c>
      <c r="W22" s="116">
        <f>+SUM(E22,N22)</f>
        <v>27221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27221</v>
      </c>
      <c r="AB22" s="117" t="str">
        <f>IF(+SUM(J22,S22)=0,"-",+SUM(J22,S22))</f>
        <v>-</v>
      </c>
      <c r="AC22" s="116">
        <f>+SUM(K22,T22)</f>
        <v>0</v>
      </c>
      <c r="AD22" s="116">
        <f>+SUM(L22,U22)</f>
        <v>168392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92687</v>
      </c>
      <c r="AN22" s="116">
        <f>SUM(AO22:AR22)</f>
        <v>72599</v>
      </c>
      <c r="AO22" s="116">
        <v>19381</v>
      </c>
      <c r="AP22" s="116">
        <v>53218</v>
      </c>
      <c r="AQ22" s="116">
        <v>0</v>
      </c>
      <c r="AR22" s="116">
        <v>0</v>
      </c>
      <c r="AS22" s="116">
        <f>SUM(AT22:AV22)</f>
        <v>14991</v>
      </c>
      <c r="AT22" s="116">
        <v>14991</v>
      </c>
      <c r="AU22" s="116">
        <v>0</v>
      </c>
      <c r="AV22" s="116">
        <v>0</v>
      </c>
      <c r="AW22" s="116">
        <v>0</v>
      </c>
      <c r="AX22" s="116">
        <f>SUM(AY22:BB22)</f>
        <v>5097</v>
      </c>
      <c r="AY22" s="116">
        <v>5097</v>
      </c>
      <c r="AZ22" s="116">
        <v>0</v>
      </c>
      <c r="BA22" s="116">
        <v>0</v>
      </c>
      <c r="BB22" s="116">
        <v>0</v>
      </c>
      <c r="BC22" s="116">
        <v>59378</v>
      </c>
      <c r="BD22" s="116">
        <v>0</v>
      </c>
      <c r="BE22" s="116">
        <v>0</v>
      </c>
      <c r="BF22" s="116">
        <f>SUM(AE22,+AM22,+BE22)</f>
        <v>92687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26284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26284</v>
      </c>
      <c r="BV22" s="116">
        <v>26284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17264</v>
      </c>
      <c r="CF22" s="116">
        <v>0</v>
      </c>
      <c r="CG22" s="116">
        <v>0</v>
      </c>
      <c r="CH22" s="116">
        <f>SUM(BG22,+BO22,+CG22)</f>
        <v>26284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118971</v>
      </c>
      <c r="CR22" s="116">
        <f>SUM(AN22,+BP22)</f>
        <v>72599</v>
      </c>
      <c r="CS22" s="116">
        <f>SUM(AO22,+BQ22)</f>
        <v>19381</v>
      </c>
      <c r="CT22" s="116">
        <f>SUM(AP22,+BR22)</f>
        <v>53218</v>
      </c>
      <c r="CU22" s="116">
        <f>SUM(AQ22,+BS22)</f>
        <v>0</v>
      </c>
      <c r="CV22" s="116">
        <f>SUM(AR22,+BT22)</f>
        <v>0</v>
      </c>
      <c r="CW22" s="116">
        <f>SUM(AS22,+BU22)</f>
        <v>41275</v>
      </c>
      <c r="CX22" s="116">
        <f>SUM(AT22,+BV22)</f>
        <v>41275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5097</v>
      </c>
      <c r="DC22" s="116">
        <f>SUM(AY22,+CA22)</f>
        <v>5097</v>
      </c>
      <c r="DD22" s="116">
        <f>SUM(AZ22,+CB22)</f>
        <v>0</v>
      </c>
      <c r="DE22" s="116">
        <f>SUM(BA22,+CC22)</f>
        <v>0</v>
      </c>
      <c r="DF22" s="116">
        <f>SUM(BB22,+CD22)</f>
        <v>0</v>
      </c>
      <c r="DG22" s="116">
        <f>SUM(BC22,+CE22)</f>
        <v>76642</v>
      </c>
      <c r="DH22" s="116">
        <f>SUM(BD22,+CF22)</f>
        <v>0</v>
      </c>
      <c r="DI22" s="116">
        <f>SUM(BE22,+CG22)</f>
        <v>0</v>
      </c>
      <c r="DJ22" s="116">
        <f>SUM(BF22,+CH22)</f>
        <v>118971</v>
      </c>
    </row>
    <row r="23" spans="1:114" ht="13.5" customHeight="1" x14ac:dyDescent="0.15">
      <c r="A23" s="114" t="s">
        <v>42</v>
      </c>
      <c r="B23" s="115" t="s">
        <v>368</v>
      </c>
      <c r="C23" s="114" t="s">
        <v>369</v>
      </c>
      <c r="D23" s="116">
        <f>SUM(E23,+L23)</f>
        <v>222673</v>
      </c>
      <c r="E23" s="116">
        <f>SUM(F23:I23,K23)</f>
        <v>33300</v>
      </c>
      <c r="F23" s="116">
        <v>0</v>
      </c>
      <c r="G23" s="116">
        <v>0</v>
      </c>
      <c r="H23" s="116">
        <v>0</v>
      </c>
      <c r="I23" s="116">
        <v>33300</v>
      </c>
      <c r="J23" s="117" t="s">
        <v>372</v>
      </c>
      <c r="K23" s="116">
        <v>0</v>
      </c>
      <c r="L23" s="116">
        <v>189373</v>
      </c>
      <c r="M23" s="116">
        <f>SUM(N23,+U23)</f>
        <v>38092</v>
      </c>
      <c r="N23" s="116">
        <f>SUM(O23:R23,T23)</f>
        <v>19464</v>
      </c>
      <c r="O23" s="116">
        <v>0</v>
      </c>
      <c r="P23" s="116">
        <v>0</v>
      </c>
      <c r="Q23" s="116">
        <v>0</v>
      </c>
      <c r="R23" s="116">
        <v>19464</v>
      </c>
      <c r="S23" s="117" t="s">
        <v>372</v>
      </c>
      <c r="T23" s="116">
        <v>0</v>
      </c>
      <c r="U23" s="116">
        <v>18628</v>
      </c>
      <c r="V23" s="116">
        <f>+SUM(D23,M23)</f>
        <v>260765</v>
      </c>
      <c r="W23" s="116">
        <f>+SUM(E23,N23)</f>
        <v>52764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52764</v>
      </c>
      <c r="AB23" s="117" t="str">
        <f>IF(+SUM(J23,S23)=0,"-",+SUM(J23,S23))</f>
        <v>-</v>
      </c>
      <c r="AC23" s="116">
        <f>+SUM(K23,T23)</f>
        <v>0</v>
      </c>
      <c r="AD23" s="116">
        <f>+SUM(L23,U23)</f>
        <v>208001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104432</v>
      </c>
      <c r="AN23" s="116">
        <f>SUM(AO23:AR23)</f>
        <v>53083</v>
      </c>
      <c r="AO23" s="116">
        <v>36956</v>
      </c>
      <c r="AP23" s="116">
        <v>16127</v>
      </c>
      <c r="AQ23" s="116">
        <v>0</v>
      </c>
      <c r="AR23" s="116">
        <v>0</v>
      </c>
      <c r="AS23" s="116">
        <f>SUM(AT23:AV23)</f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>SUM(AY23:BB23)</f>
        <v>51349</v>
      </c>
      <c r="AY23" s="116">
        <v>49819</v>
      </c>
      <c r="AZ23" s="116">
        <v>0</v>
      </c>
      <c r="BA23" s="116">
        <v>73</v>
      </c>
      <c r="BB23" s="116">
        <v>1457</v>
      </c>
      <c r="BC23" s="116">
        <v>118241</v>
      </c>
      <c r="BD23" s="116">
        <v>0</v>
      </c>
      <c r="BE23" s="116">
        <v>0</v>
      </c>
      <c r="BF23" s="116">
        <f>SUM(AE23,+AM23,+BE23)</f>
        <v>104432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12758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12758</v>
      </c>
      <c r="CA23" s="116">
        <v>12758</v>
      </c>
      <c r="CB23" s="116">
        <v>0</v>
      </c>
      <c r="CC23" s="116">
        <v>0</v>
      </c>
      <c r="CD23" s="116">
        <v>0</v>
      </c>
      <c r="CE23" s="116">
        <v>25334</v>
      </c>
      <c r="CF23" s="116">
        <v>0</v>
      </c>
      <c r="CG23" s="116">
        <v>0</v>
      </c>
      <c r="CH23" s="116">
        <f>SUM(BG23,+BO23,+CG23)</f>
        <v>12758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117190</v>
      </c>
      <c r="CR23" s="116">
        <f>SUM(AN23,+BP23)</f>
        <v>53083</v>
      </c>
      <c r="CS23" s="116">
        <f>SUM(AO23,+BQ23)</f>
        <v>36956</v>
      </c>
      <c r="CT23" s="116">
        <f>SUM(AP23,+BR23)</f>
        <v>16127</v>
      </c>
      <c r="CU23" s="116">
        <f>SUM(AQ23,+BS23)</f>
        <v>0</v>
      </c>
      <c r="CV23" s="116">
        <f>SUM(AR23,+BT23)</f>
        <v>0</v>
      </c>
      <c r="CW23" s="116">
        <f>SUM(AS23,+BU23)</f>
        <v>0</v>
      </c>
      <c r="CX23" s="116">
        <f>SUM(AT23,+BV23)</f>
        <v>0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64107</v>
      </c>
      <c r="DC23" s="116">
        <f>SUM(AY23,+CA23)</f>
        <v>62577</v>
      </c>
      <c r="DD23" s="116">
        <f>SUM(AZ23,+CB23)</f>
        <v>0</v>
      </c>
      <c r="DE23" s="116">
        <f>SUM(BA23,+CC23)</f>
        <v>73</v>
      </c>
      <c r="DF23" s="116">
        <f>SUM(BB23,+CD23)</f>
        <v>1457</v>
      </c>
      <c r="DG23" s="116">
        <f>SUM(BC23,+CE23)</f>
        <v>143575</v>
      </c>
      <c r="DH23" s="116">
        <f>SUM(BD23,+CF23)</f>
        <v>0</v>
      </c>
      <c r="DI23" s="116">
        <f>SUM(BE23,+CG23)</f>
        <v>0</v>
      </c>
      <c r="DJ23" s="116">
        <f>SUM(BF23,+CH23)</f>
        <v>117190</v>
      </c>
    </row>
    <row r="24" spans="1:114" ht="13.5" customHeight="1" x14ac:dyDescent="0.15">
      <c r="A24" s="114" t="s">
        <v>42</v>
      </c>
      <c r="B24" s="115" t="s">
        <v>370</v>
      </c>
      <c r="C24" s="114" t="s">
        <v>371</v>
      </c>
      <c r="D24" s="116">
        <f>SUM(E24,+L24)</f>
        <v>202004</v>
      </c>
      <c r="E24" s="116">
        <f>SUM(F24:I24,K24)</f>
        <v>28344</v>
      </c>
      <c r="F24" s="116">
        <v>0</v>
      </c>
      <c r="G24" s="116">
        <v>0</v>
      </c>
      <c r="H24" s="116">
        <v>0</v>
      </c>
      <c r="I24" s="116">
        <v>16704</v>
      </c>
      <c r="J24" s="117" t="s">
        <v>372</v>
      </c>
      <c r="K24" s="116">
        <v>11640</v>
      </c>
      <c r="L24" s="116">
        <v>173660</v>
      </c>
      <c r="M24" s="116">
        <f>SUM(N24,+U24)</f>
        <v>50064</v>
      </c>
      <c r="N24" s="116">
        <f>SUM(O24:R24,T24)</f>
        <v>23722</v>
      </c>
      <c r="O24" s="116">
        <v>0</v>
      </c>
      <c r="P24" s="116">
        <v>0</v>
      </c>
      <c r="Q24" s="116">
        <v>0</v>
      </c>
      <c r="R24" s="116">
        <v>23722</v>
      </c>
      <c r="S24" s="117" t="s">
        <v>372</v>
      </c>
      <c r="T24" s="116">
        <v>0</v>
      </c>
      <c r="U24" s="116">
        <v>26342</v>
      </c>
      <c r="V24" s="116">
        <f>+SUM(D24,M24)</f>
        <v>252068</v>
      </c>
      <c r="W24" s="116">
        <f>+SUM(E24,N24)</f>
        <v>52066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40426</v>
      </c>
      <c r="AB24" s="117" t="str">
        <f>IF(+SUM(J24,S24)=0,"-",+SUM(J24,S24))</f>
        <v>-</v>
      </c>
      <c r="AC24" s="116">
        <f>+SUM(K24,T24)</f>
        <v>11640</v>
      </c>
      <c r="AD24" s="116">
        <f>+SUM(L24,U24)</f>
        <v>200002</v>
      </c>
      <c r="AE24" s="116">
        <f>SUM(AF24,+AK24)</f>
        <v>11456</v>
      </c>
      <c r="AF24" s="116">
        <f>SUM(AG24:AJ24)</f>
        <v>11456</v>
      </c>
      <c r="AG24" s="116">
        <v>0</v>
      </c>
      <c r="AH24" s="116">
        <v>11456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114657</v>
      </c>
      <c r="AN24" s="116">
        <f>SUM(AO24:AR24)</f>
        <v>43540</v>
      </c>
      <c r="AO24" s="116">
        <v>14388</v>
      </c>
      <c r="AP24" s="116">
        <v>21345</v>
      </c>
      <c r="AQ24" s="116">
        <v>7807</v>
      </c>
      <c r="AR24" s="116">
        <v>0</v>
      </c>
      <c r="AS24" s="116">
        <f>SUM(AT24:AV24)</f>
        <v>16788</v>
      </c>
      <c r="AT24" s="116">
        <v>13328</v>
      </c>
      <c r="AU24" s="116">
        <v>3160</v>
      </c>
      <c r="AV24" s="116">
        <v>300</v>
      </c>
      <c r="AW24" s="116">
        <v>0</v>
      </c>
      <c r="AX24" s="116">
        <f>SUM(AY24:BB24)</f>
        <v>54329</v>
      </c>
      <c r="AY24" s="116">
        <v>51455</v>
      </c>
      <c r="AZ24" s="116">
        <v>2874</v>
      </c>
      <c r="BA24" s="116">
        <v>0</v>
      </c>
      <c r="BB24" s="116">
        <v>0</v>
      </c>
      <c r="BC24" s="116">
        <v>72747</v>
      </c>
      <c r="BD24" s="116">
        <v>0</v>
      </c>
      <c r="BE24" s="116">
        <v>3144</v>
      </c>
      <c r="BF24" s="116">
        <f>SUM(AE24,+AM24,+BE24)</f>
        <v>129257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26844</v>
      </c>
      <c r="BP24" s="116">
        <f>SUM(BQ24:BT24)</f>
        <v>12466</v>
      </c>
      <c r="BQ24" s="116">
        <v>0</v>
      </c>
      <c r="BR24" s="116">
        <v>12466</v>
      </c>
      <c r="BS24" s="116">
        <v>0</v>
      </c>
      <c r="BT24" s="116">
        <v>0</v>
      </c>
      <c r="BU24" s="116">
        <f>SUM(BV24:BX24)</f>
        <v>26</v>
      </c>
      <c r="BV24" s="116">
        <v>26</v>
      </c>
      <c r="BW24" s="116">
        <v>0</v>
      </c>
      <c r="BX24" s="116">
        <v>0</v>
      </c>
      <c r="BY24" s="116">
        <v>0</v>
      </c>
      <c r="BZ24" s="116">
        <f>SUM(CA24:CD24)</f>
        <v>14352</v>
      </c>
      <c r="CA24" s="116">
        <v>11272</v>
      </c>
      <c r="CB24" s="116">
        <v>0</v>
      </c>
      <c r="CC24" s="116">
        <v>0</v>
      </c>
      <c r="CD24" s="116">
        <v>3080</v>
      </c>
      <c r="CE24" s="116">
        <v>22892</v>
      </c>
      <c r="CF24" s="116">
        <v>0</v>
      </c>
      <c r="CG24" s="116">
        <v>328</v>
      </c>
      <c r="CH24" s="116">
        <f>SUM(BG24,+BO24,+CG24)</f>
        <v>27172</v>
      </c>
      <c r="CI24" s="116">
        <f>SUM(AE24,+BG24)</f>
        <v>11456</v>
      </c>
      <c r="CJ24" s="116">
        <f>SUM(AF24,+BH24)</f>
        <v>11456</v>
      </c>
      <c r="CK24" s="116">
        <f>SUM(AG24,+BI24)</f>
        <v>0</v>
      </c>
      <c r="CL24" s="116">
        <f>SUM(AH24,+BJ24)</f>
        <v>11456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141501</v>
      </c>
      <c r="CR24" s="116">
        <f>SUM(AN24,+BP24)</f>
        <v>56006</v>
      </c>
      <c r="CS24" s="116">
        <f>SUM(AO24,+BQ24)</f>
        <v>14388</v>
      </c>
      <c r="CT24" s="116">
        <f>SUM(AP24,+BR24)</f>
        <v>33811</v>
      </c>
      <c r="CU24" s="116">
        <f>SUM(AQ24,+BS24)</f>
        <v>7807</v>
      </c>
      <c r="CV24" s="116">
        <f>SUM(AR24,+BT24)</f>
        <v>0</v>
      </c>
      <c r="CW24" s="116">
        <f>SUM(AS24,+BU24)</f>
        <v>16814</v>
      </c>
      <c r="CX24" s="116">
        <f>SUM(AT24,+BV24)</f>
        <v>13354</v>
      </c>
      <c r="CY24" s="116">
        <f>SUM(AU24,+BW24)</f>
        <v>3160</v>
      </c>
      <c r="CZ24" s="116">
        <f>SUM(AV24,+BX24)</f>
        <v>300</v>
      </c>
      <c r="DA24" s="116">
        <f>SUM(AW24,+BY24)</f>
        <v>0</v>
      </c>
      <c r="DB24" s="116">
        <f>SUM(AX24,+BZ24)</f>
        <v>68681</v>
      </c>
      <c r="DC24" s="116">
        <f>SUM(AY24,+CA24)</f>
        <v>62727</v>
      </c>
      <c r="DD24" s="116">
        <f>SUM(AZ24,+CB24)</f>
        <v>2874</v>
      </c>
      <c r="DE24" s="116">
        <f>SUM(BA24,+CC24)</f>
        <v>0</v>
      </c>
      <c r="DF24" s="116">
        <f>SUM(BB24,+CD24)</f>
        <v>3080</v>
      </c>
      <c r="DG24" s="116">
        <f>SUM(BC24,+CE24)</f>
        <v>95639</v>
      </c>
      <c r="DH24" s="116">
        <f>SUM(BD24,+CF24)</f>
        <v>0</v>
      </c>
      <c r="DI24" s="116">
        <f>SUM(BE24,+CG24)</f>
        <v>3472</v>
      </c>
      <c r="DJ24" s="116">
        <f>SUM(BF24,+CH24)</f>
        <v>156429</v>
      </c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7"/>
      <c r="K25" s="116"/>
      <c r="L25" s="116"/>
      <c r="M25" s="116"/>
      <c r="N25" s="116"/>
      <c r="O25" s="116"/>
      <c r="P25" s="116"/>
      <c r="Q25" s="116"/>
      <c r="R25" s="116"/>
      <c r="S25" s="117"/>
      <c r="T25" s="116"/>
      <c r="U25" s="116"/>
      <c r="V25" s="116"/>
      <c r="W25" s="116"/>
      <c r="X25" s="116"/>
      <c r="Y25" s="116"/>
      <c r="Z25" s="116"/>
      <c r="AA25" s="116"/>
      <c r="AB25" s="117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7"/>
      <c r="K26" s="116"/>
      <c r="L26" s="116"/>
      <c r="M26" s="116"/>
      <c r="N26" s="116"/>
      <c r="O26" s="116"/>
      <c r="P26" s="116"/>
      <c r="Q26" s="116"/>
      <c r="R26" s="116"/>
      <c r="S26" s="117"/>
      <c r="T26" s="116"/>
      <c r="U26" s="116"/>
      <c r="V26" s="116"/>
      <c r="W26" s="116"/>
      <c r="X26" s="116"/>
      <c r="Y26" s="116"/>
      <c r="Z26" s="116"/>
      <c r="AA26" s="116"/>
      <c r="AB26" s="117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7"/>
      <c r="K27" s="116"/>
      <c r="L27" s="116"/>
      <c r="M27" s="116"/>
      <c r="N27" s="116"/>
      <c r="O27" s="116"/>
      <c r="P27" s="116"/>
      <c r="Q27" s="116"/>
      <c r="R27" s="116"/>
      <c r="S27" s="117"/>
      <c r="T27" s="116"/>
      <c r="U27" s="116"/>
      <c r="V27" s="116"/>
      <c r="W27" s="116"/>
      <c r="X27" s="116"/>
      <c r="Y27" s="116"/>
      <c r="Z27" s="116"/>
      <c r="AA27" s="116"/>
      <c r="AB27" s="117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7"/>
      <c r="K28" s="116"/>
      <c r="L28" s="116"/>
      <c r="M28" s="116"/>
      <c r="N28" s="116"/>
      <c r="O28" s="116"/>
      <c r="P28" s="116"/>
      <c r="Q28" s="116"/>
      <c r="R28" s="116"/>
      <c r="S28" s="117"/>
      <c r="T28" s="116"/>
      <c r="U28" s="116"/>
      <c r="V28" s="116"/>
      <c r="W28" s="116"/>
      <c r="X28" s="116"/>
      <c r="Y28" s="116"/>
      <c r="Z28" s="116"/>
      <c r="AA28" s="116"/>
      <c r="AB28" s="117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7"/>
      <c r="K29" s="116"/>
      <c r="L29" s="116"/>
      <c r="M29" s="116"/>
      <c r="N29" s="116"/>
      <c r="O29" s="116"/>
      <c r="P29" s="116"/>
      <c r="Q29" s="116"/>
      <c r="R29" s="116"/>
      <c r="S29" s="117"/>
      <c r="T29" s="116"/>
      <c r="U29" s="116"/>
      <c r="V29" s="116"/>
      <c r="W29" s="116"/>
      <c r="X29" s="116"/>
      <c r="Y29" s="116"/>
      <c r="Z29" s="116"/>
      <c r="AA29" s="116"/>
      <c r="AB29" s="117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7"/>
      <c r="K30" s="116"/>
      <c r="L30" s="116"/>
      <c r="M30" s="116"/>
      <c r="N30" s="116"/>
      <c r="O30" s="116"/>
      <c r="P30" s="116"/>
      <c r="Q30" s="116"/>
      <c r="R30" s="116"/>
      <c r="S30" s="117"/>
      <c r="T30" s="116"/>
      <c r="U30" s="116"/>
      <c r="V30" s="116"/>
      <c r="W30" s="116"/>
      <c r="X30" s="116"/>
      <c r="Y30" s="116"/>
      <c r="Z30" s="116"/>
      <c r="AA30" s="116"/>
      <c r="AB30" s="117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24">
    <sortCondition ref="A8:A24"/>
    <sortCondition ref="B8:B24"/>
    <sortCondition ref="C8:C2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23" man="1"/>
    <brk id="30" min="1" max="23" man="1"/>
    <brk id="38" min="1" max="23" man="1"/>
    <brk id="66" min="1" max="23" man="1"/>
    <brk id="94" min="1" max="2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香川県</v>
      </c>
      <c r="B7" s="132" t="str">
        <f>'廃棄物事業経費（市町村）'!B7</f>
        <v>37000</v>
      </c>
      <c r="C7" s="131" t="s">
        <v>33</v>
      </c>
      <c r="D7" s="133">
        <f>SUM(E7,+L7)</f>
        <v>2796017</v>
      </c>
      <c r="E7" s="133">
        <f>SUM(F7:I7)+K7</f>
        <v>2761200</v>
      </c>
      <c r="F7" s="133">
        <f t="shared" ref="F7:L7" si="0">SUM(F$8:F$57)</f>
        <v>812205</v>
      </c>
      <c r="G7" s="133">
        <f t="shared" si="0"/>
        <v>0</v>
      </c>
      <c r="H7" s="133">
        <f t="shared" si="0"/>
        <v>1281600</v>
      </c>
      <c r="I7" s="133">
        <f t="shared" si="0"/>
        <v>594152</v>
      </c>
      <c r="J7" s="133">
        <f t="shared" si="0"/>
        <v>2885214</v>
      </c>
      <c r="K7" s="133">
        <f t="shared" si="0"/>
        <v>73243</v>
      </c>
      <c r="L7" s="133">
        <f t="shared" si="0"/>
        <v>34817</v>
      </c>
      <c r="M7" s="133">
        <f>SUM(N7,+U7)</f>
        <v>459446</v>
      </c>
      <c r="N7" s="133">
        <f>SUM(O7:R7,T7)</f>
        <v>259597</v>
      </c>
      <c r="O7" s="133">
        <f t="shared" ref="O7:U7" si="1">SUM(O$8:O$57)</f>
        <v>548</v>
      </c>
      <c r="P7" s="133">
        <f t="shared" si="1"/>
        <v>0</v>
      </c>
      <c r="Q7" s="133">
        <f t="shared" si="1"/>
        <v>0</v>
      </c>
      <c r="R7" s="133">
        <f t="shared" si="1"/>
        <v>259049</v>
      </c>
      <c r="S7" s="133">
        <f t="shared" si="1"/>
        <v>558031</v>
      </c>
      <c r="T7" s="133">
        <f t="shared" si="1"/>
        <v>0</v>
      </c>
      <c r="U7" s="133">
        <f t="shared" si="1"/>
        <v>199849</v>
      </c>
      <c r="V7" s="133">
        <f t="shared" ref="V7:AD7" si="2">+SUM(D7,M7)</f>
        <v>3255463</v>
      </c>
      <c r="W7" s="133">
        <f t="shared" si="2"/>
        <v>3020797</v>
      </c>
      <c r="X7" s="133">
        <f t="shared" si="2"/>
        <v>812753</v>
      </c>
      <c r="Y7" s="133">
        <f t="shared" si="2"/>
        <v>0</v>
      </c>
      <c r="Z7" s="133">
        <f t="shared" si="2"/>
        <v>1281600</v>
      </c>
      <c r="AA7" s="133">
        <f t="shared" si="2"/>
        <v>853201</v>
      </c>
      <c r="AB7" s="133">
        <f t="shared" si="2"/>
        <v>3443245</v>
      </c>
      <c r="AC7" s="133">
        <f t="shared" si="2"/>
        <v>73243</v>
      </c>
      <c r="AD7" s="133">
        <f t="shared" si="2"/>
        <v>234666</v>
      </c>
      <c r="AE7" s="133">
        <f>SUM(AF7,+AK7)</f>
        <v>2524384</v>
      </c>
      <c r="AF7" s="133">
        <f>SUM(AG7:AJ7)</f>
        <v>2524384</v>
      </c>
      <c r="AG7" s="133">
        <f>SUM(AG$8:AG$57)</f>
        <v>0</v>
      </c>
      <c r="AH7" s="133">
        <f>SUM(AH$8:AH$57)</f>
        <v>2524384</v>
      </c>
      <c r="AI7" s="133">
        <f>SUM(AI$8:AI$57)</f>
        <v>0</v>
      </c>
      <c r="AJ7" s="133">
        <f>SUM(AJ$8:AJ$57)</f>
        <v>0</v>
      </c>
      <c r="AK7" s="133">
        <f>SUM(AK$8:AK$57)</f>
        <v>0</v>
      </c>
      <c r="AL7" s="136" t="s">
        <v>311</v>
      </c>
      <c r="AM7" s="133">
        <f>SUM(AN7,AS7,AW7,AX7,BD7)</f>
        <v>3002174</v>
      </c>
      <c r="AN7" s="133">
        <f>SUM(AO7:AR7)</f>
        <v>384642</v>
      </c>
      <c r="AO7" s="133">
        <f>SUM(AO$8:AO$57)</f>
        <v>238367</v>
      </c>
      <c r="AP7" s="133">
        <f>SUM(AP$8:AP$57)</f>
        <v>5826</v>
      </c>
      <c r="AQ7" s="133">
        <f>SUM(AQ$8:AQ$57)</f>
        <v>137483</v>
      </c>
      <c r="AR7" s="133">
        <f>SUM(AR$8:AR$57)</f>
        <v>2966</v>
      </c>
      <c r="AS7" s="133">
        <f>SUM(AT7:AV7)</f>
        <v>984573</v>
      </c>
      <c r="AT7" s="133">
        <f>SUM(AT$8:AT$57)</f>
        <v>1585</v>
      </c>
      <c r="AU7" s="133">
        <f>SUM(AU$8:AU$57)</f>
        <v>944025</v>
      </c>
      <c r="AV7" s="133">
        <f>SUM(AV$8:AV$57)</f>
        <v>38963</v>
      </c>
      <c r="AW7" s="133">
        <f>SUM(AW$8:AW$57)</f>
        <v>5300</v>
      </c>
      <c r="AX7" s="133">
        <f>SUM(AY7:BB7)</f>
        <v>1627659</v>
      </c>
      <c r="AY7" s="133">
        <f>SUM(AY$8:AY$57)</f>
        <v>0</v>
      </c>
      <c r="AZ7" s="133">
        <f>SUM(AZ$8:AZ$57)</f>
        <v>1515612</v>
      </c>
      <c r="BA7" s="133">
        <f>SUM(BA$8:BA$57)</f>
        <v>56268</v>
      </c>
      <c r="BB7" s="133">
        <f>SUM(BB$8:BB$57)</f>
        <v>55779</v>
      </c>
      <c r="BC7" s="136" t="s">
        <v>312</v>
      </c>
      <c r="BD7" s="133">
        <f>SUM(BD$8:BD$57)</f>
        <v>0</v>
      </c>
      <c r="BE7" s="133">
        <f>SUM(BE$8:BE$57)</f>
        <v>154673</v>
      </c>
      <c r="BF7" s="133">
        <f>SUM(AE7,+AM7,+BE7)</f>
        <v>5681231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794769</v>
      </c>
      <c r="BP7" s="133">
        <f>SUM(BQ7:BT7)</f>
        <v>80543</v>
      </c>
      <c r="BQ7" s="133">
        <f>SUM(BQ$8:BQ$57)</f>
        <v>35717</v>
      </c>
      <c r="BR7" s="133">
        <f>SUM(BR$8:BR$57)</f>
        <v>0</v>
      </c>
      <c r="BS7" s="133">
        <f>SUM(BS$8:BS$57)</f>
        <v>44826</v>
      </c>
      <c r="BT7" s="133">
        <f>SUM(BT$8:BT$57)</f>
        <v>0</v>
      </c>
      <c r="BU7" s="133">
        <f>SUM(BV7:BX7)</f>
        <v>589511</v>
      </c>
      <c r="BV7" s="133">
        <f>SUM(BV$8:BV$57)</f>
        <v>0</v>
      </c>
      <c r="BW7" s="133">
        <f>SUM(BW$8:BW$57)</f>
        <v>589511</v>
      </c>
      <c r="BX7" s="133">
        <f>SUM(BX$8:BX$57)</f>
        <v>0</v>
      </c>
      <c r="BY7" s="133">
        <f>SUM(BY$8:BY$57)</f>
        <v>0</v>
      </c>
      <c r="BZ7" s="133">
        <f>SUM(CA7:CD7)</f>
        <v>124715</v>
      </c>
      <c r="CA7" s="133">
        <f>SUM(CA$8:CA$57)</f>
        <v>0</v>
      </c>
      <c r="CB7" s="133">
        <f>SUM(CB$8:CB$57)</f>
        <v>95986</v>
      </c>
      <c r="CC7" s="133">
        <f>SUM(CC$8:CC$57)</f>
        <v>0</v>
      </c>
      <c r="CD7" s="133">
        <f>SUM(CD$8:CD$57)</f>
        <v>28729</v>
      </c>
      <c r="CE7" s="136" t="s">
        <v>311</v>
      </c>
      <c r="CF7" s="133">
        <f>SUM(CF$8:CF$57)</f>
        <v>0</v>
      </c>
      <c r="CG7" s="133">
        <f>SUM(CG$8:CG$57)</f>
        <v>222708</v>
      </c>
      <c r="CH7" s="133">
        <f>SUM(BG7,+BO7,+CG7)</f>
        <v>1017477</v>
      </c>
      <c r="CI7" s="133">
        <f t="shared" ref="CI7:CO7" si="3">SUM(AE7,+BG7)</f>
        <v>2524384</v>
      </c>
      <c r="CJ7" s="133">
        <f>SUM(AF7,+BH7)</f>
        <v>2524384</v>
      </c>
      <c r="CK7" s="133">
        <f t="shared" si="3"/>
        <v>0</v>
      </c>
      <c r="CL7" s="133">
        <f t="shared" si="3"/>
        <v>2524384</v>
      </c>
      <c r="CM7" s="133">
        <f t="shared" si="3"/>
        <v>0</v>
      </c>
      <c r="CN7" s="133">
        <f t="shared" si="3"/>
        <v>0</v>
      </c>
      <c r="CO7" s="133">
        <f t="shared" si="3"/>
        <v>0</v>
      </c>
      <c r="CP7" s="136" t="s">
        <v>311</v>
      </c>
      <c r="CQ7" s="133">
        <f t="shared" ref="CQ7:DF7" si="4">SUM(AM7,+BO7)</f>
        <v>3796943</v>
      </c>
      <c r="CR7" s="133">
        <f t="shared" si="4"/>
        <v>465185</v>
      </c>
      <c r="CS7" s="133">
        <f t="shared" si="4"/>
        <v>274084</v>
      </c>
      <c r="CT7" s="133">
        <f t="shared" si="4"/>
        <v>5826</v>
      </c>
      <c r="CU7" s="133">
        <f t="shared" si="4"/>
        <v>182309</v>
      </c>
      <c r="CV7" s="133">
        <f t="shared" si="4"/>
        <v>2966</v>
      </c>
      <c r="CW7" s="133">
        <f t="shared" si="4"/>
        <v>1574084</v>
      </c>
      <c r="CX7" s="133">
        <f t="shared" si="4"/>
        <v>1585</v>
      </c>
      <c r="CY7" s="133">
        <f t="shared" si="4"/>
        <v>1533536</v>
      </c>
      <c r="CZ7" s="133">
        <f t="shared" si="4"/>
        <v>38963</v>
      </c>
      <c r="DA7" s="133">
        <f t="shared" si="4"/>
        <v>5300</v>
      </c>
      <c r="DB7" s="133">
        <f t="shared" si="4"/>
        <v>1752374</v>
      </c>
      <c r="DC7" s="133">
        <f t="shared" si="4"/>
        <v>0</v>
      </c>
      <c r="DD7" s="133">
        <f t="shared" si="4"/>
        <v>1611598</v>
      </c>
      <c r="DE7" s="133">
        <f t="shared" si="4"/>
        <v>56268</v>
      </c>
      <c r="DF7" s="133">
        <f t="shared" si="4"/>
        <v>84508</v>
      </c>
      <c r="DG7" s="136" t="s">
        <v>311</v>
      </c>
      <c r="DH7" s="133">
        <f>SUM(BD7,+CF7)</f>
        <v>0</v>
      </c>
      <c r="DI7" s="133">
        <f>SUM(BE7,+CG7)</f>
        <v>377381</v>
      </c>
      <c r="DJ7" s="133">
        <f>SUM(BF7,+CH7)</f>
        <v>6698708</v>
      </c>
    </row>
    <row r="8" spans="1:114" ht="13.5" customHeight="1" x14ac:dyDescent="0.15">
      <c r="A8" s="114" t="s">
        <v>42</v>
      </c>
      <c r="B8" s="115" t="s">
        <v>342</v>
      </c>
      <c r="C8" s="114" t="s">
        <v>343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915</v>
      </c>
      <c r="N8" s="116">
        <f>SUM(O8:R8,T8)</f>
        <v>548</v>
      </c>
      <c r="O8" s="116">
        <v>548</v>
      </c>
      <c r="P8" s="116">
        <v>0</v>
      </c>
      <c r="Q8" s="116">
        <v>0</v>
      </c>
      <c r="R8" s="116">
        <v>0</v>
      </c>
      <c r="S8" s="116">
        <v>149079</v>
      </c>
      <c r="T8" s="116">
        <v>0</v>
      </c>
      <c r="U8" s="116">
        <v>367</v>
      </c>
      <c r="V8" s="116">
        <f>+SUM(D8,M8)</f>
        <v>915</v>
      </c>
      <c r="W8" s="116">
        <f>+SUM(E8,N8)</f>
        <v>548</v>
      </c>
      <c r="X8" s="116">
        <f>+SUM(F8,O8)</f>
        <v>548</v>
      </c>
      <c r="Y8" s="116">
        <f>+SUM(G8,P8)</f>
        <v>0</v>
      </c>
      <c r="Z8" s="116">
        <f>+SUM(H8,Q8)</f>
        <v>0</v>
      </c>
      <c r="AA8" s="116">
        <f>+SUM(I8,R8)</f>
        <v>0</v>
      </c>
      <c r="AB8" s="116">
        <f>+SUM(J8,S8)</f>
        <v>149079</v>
      </c>
      <c r="AC8" s="116">
        <f>+SUM(K8,T8)</f>
        <v>0</v>
      </c>
      <c r="AD8" s="116">
        <f>+SUM(L8,U8)</f>
        <v>367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372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372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372</v>
      </c>
      <c r="BO8" s="116">
        <f>SUM(BP8,BU8,BY8,BZ8,CF8)</f>
        <v>147026</v>
      </c>
      <c r="BP8" s="116">
        <f>SUM(BQ8:BT8)</f>
        <v>15789</v>
      </c>
      <c r="BQ8" s="116">
        <v>15789</v>
      </c>
      <c r="BR8" s="116">
        <v>0</v>
      </c>
      <c r="BS8" s="116">
        <v>0</v>
      </c>
      <c r="BT8" s="116">
        <v>0</v>
      </c>
      <c r="BU8" s="116">
        <f>SUM(BV8:BX8)</f>
        <v>74686</v>
      </c>
      <c r="BV8" s="116">
        <v>0</v>
      </c>
      <c r="BW8" s="116">
        <v>74686</v>
      </c>
      <c r="BX8" s="116">
        <v>0</v>
      </c>
      <c r="BY8" s="116">
        <v>0</v>
      </c>
      <c r="BZ8" s="116">
        <f>SUM(CA8:CD8)</f>
        <v>56551</v>
      </c>
      <c r="CA8" s="116">
        <v>0</v>
      </c>
      <c r="CB8" s="116">
        <v>56551</v>
      </c>
      <c r="CC8" s="116">
        <v>0</v>
      </c>
      <c r="CD8" s="116">
        <v>0</v>
      </c>
      <c r="CE8" s="117" t="s">
        <v>372</v>
      </c>
      <c r="CF8" s="116">
        <v>0</v>
      </c>
      <c r="CG8" s="116">
        <v>2968</v>
      </c>
      <c r="CH8" s="116">
        <f>SUM(BG8,+BO8,+CG8)</f>
        <v>149994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372</v>
      </c>
      <c r="CQ8" s="116">
        <f>SUM(AM8,+BO8)</f>
        <v>147026</v>
      </c>
      <c r="CR8" s="116">
        <f>SUM(AN8,+BP8)</f>
        <v>15789</v>
      </c>
      <c r="CS8" s="116">
        <f>SUM(AO8,+BQ8)</f>
        <v>15789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74686</v>
      </c>
      <c r="CX8" s="116">
        <f>SUM(AT8,+BV8)</f>
        <v>0</v>
      </c>
      <c r="CY8" s="116">
        <f>SUM(AU8,+BW8)</f>
        <v>74686</v>
      </c>
      <c r="CZ8" s="116">
        <f>SUM(AV8,+BX8)</f>
        <v>0</v>
      </c>
      <c r="DA8" s="116">
        <f>SUM(AW8,+BY8)</f>
        <v>0</v>
      </c>
      <c r="DB8" s="116">
        <f>SUM(AX8,+BZ8)</f>
        <v>56551</v>
      </c>
      <c r="DC8" s="116">
        <f>SUM(AY8,+CA8)</f>
        <v>0</v>
      </c>
      <c r="DD8" s="116">
        <f>SUM(AZ8,+CB8)</f>
        <v>56551</v>
      </c>
      <c r="DE8" s="116">
        <f>SUM(BA8,+CC8)</f>
        <v>0</v>
      </c>
      <c r="DF8" s="116">
        <f>SUM(BB8,+CD8)</f>
        <v>0</v>
      </c>
      <c r="DG8" s="117" t="s">
        <v>372</v>
      </c>
      <c r="DH8" s="116">
        <f>SUM(BD8,+CF8)</f>
        <v>0</v>
      </c>
      <c r="DI8" s="116">
        <f>SUM(BE8,+CG8)</f>
        <v>2968</v>
      </c>
      <c r="DJ8" s="116">
        <f>SUM(BF8,+CH8)</f>
        <v>149994</v>
      </c>
    </row>
    <row r="9" spans="1:114" ht="13.5" customHeight="1" x14ac:dyDescent="0.15">
      <c r="A9" s="114" t="s">
        <v>42</v>
      </c>
      <c r="B9" s="115" t="s">
        <v>338</v>
      </c>
      <c r="C9" s="114" t="s">
        <v>339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28844</v>
      </c>
      <c r="K9" s="116">
        <v>0</v>
      </c>
      <c r="L9" s="116">
        <v>0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0</v>
      </c>
      <c r="W9" s="116">
        <f>+SUM(E9,N9)</f>
        <v>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0</v>
      </c>
      <c r="AB9" s="116">
        <f>+SUM(J9,S9)</f>
        <v>28844</v>
      </c>
      <c r="AC9" s="116">
        <f>+SUM(K9,T9)</f>
        <v>0</v>
      </c>
      <c r="AD9" s="116">
        <f>+SUM(L9,U9)</f>
        <v>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372</v>
      </c>
      <c r="AM9" s="116">
        <f>SUM(AN9,AS9,AW9,AX9,BD9)</f>
        <v>22511</v>
      </c>
      <c r="AN9" s="116">
        <f>SUM(AO9:AR9)</f>
        <v>3932</v>
      </c>
      <c r="AO9" s="116">
        <v>3932</v>
      </c>
      <c r="AP9" s="116">
        <v>0</v>
      </c>
      <c r="AQ9" s="116">
        <v>0</v>
      </c>
      <c r="AR9" s="116">
        <v>0</v>
      </c>
      <c r="AS9" s="116">
        <f>SUM(AT9:AV9)</f>
        <v>3848</v>
      </c>
      <c r="AT9" s="116">
        <v>0</v>
      </c>
      <c r="AU9" s="116">
        <v>362</v>
      </c>
      <c r="AV9" s="116">
        <v>3486</v>
      </c>
      <c r="AW9" s="116">
        <v>0</v>
      </c>
      <c r="AX9" s="116">
        <f>SUM(AY9:BB9)</f>
        <v>14731</v>
      </c>
      <c r="AY9" s="116">
        <v>0</v>
      </c>
      <c r="AZ9" s="116">
        <v>0</v>
      </c>
      <c r="BA9" s="116">
        <v>14731</v>
      </c>
      <c r="BB9" s="116">
        <v>0</v>
      </c>
      <c r="BC9" s="117" t="s">
        <v>372</v>
      </c>
      <c r="BD9" s="116">
        <v>0</v>
      </c>
      <c r="BE9" s="116">
        <v>6333</v>
      </c>
      <c r="BF9" s="116">
        <f>SUM(AE9,+AM9,+BE9)</f>
        <v>28844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372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372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372</v>
      </c>
      <c r="CQ9" s="116">
        <f>SUM(AM9,+BO9)</f>
        <v>22511</v>
      </c>
      <c r="CR9" s="116">
        <f>SUM(AN9,+BP9)</f>
        <v>3932</v>
      </c>
      <c r="CS9" s="116">
        <f>SUM(AO9,+BQ9)</f>
        <v>3932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3848</v>
      </c>
      <c r="CX9" s="116">
        <f>SUM(AT9,+BV9)</f>
        <v>0</v>
      </c>
      <c r="CY9" s="116">
        <f>SUM(AU9,+BW9)</f>
        <v>362</v>
      </c>
      <c r="CZ9" s="116">
        <f>SUM(AV9,+BX9)</f>
        <v>3486</v>
      </c>
      <c r="DA9" s="116">
        <f>SUM(AW9,+BY9)</f>
        <v>0</v>
      </c>
      <c r="DB9" s="116">
        <f>SUM(AX9,+BZ9)</f>
        <v>14731</v>
      </c>
      <c r="DC9" s="116">
        <f>SUM(AY9,+CA9)</f>
        <v>0</v>
      </c>
      <c r="DD9" s="116">
        <f>SUM(AZ9,+CB9)</f>
        <v>0</v>
      </c>
      <c r="DE9" s="116">
        <f>SUM(BA9,+CC9)</f>
        <v>14731</v>
      </c>
      <c r="DF9" s="116">
        <f>SUM(BB9,+CD9)</f>
        <v>0</v>
      </c>
      <c r="DG9" s="117" t="s">
        <v>372</v>
      </c>
      <c r="DH9" s="116">
        <f>SUM(BD9,+CF9)</f>
        <v>0</v>
      </c>
      <c r="DI9" s="116">
        <f>SUM(BE9,+CG9)</f>
        <v>6333</v>
      </c>
      <c r="DJ9" s="116">
        <f>SUM(BF9,+CH9)</f>
        <v>28844</v>
      </c>
    </row>
    <row r="10" spans="1:114" ht="13.5" customHeight="1" x14ac:dyDescent="0.15">
      <c r="A10" s="114" t="s">
        <v>42</v>
      </c>
      <c r="B10" s="115" t="s">
        <v>354</v>
      </c>
      <c r="C10" s="114" t="s">
        <v>355</v>
      </c>
      <c r="D10" s="116">
        <f>SUM(E10,+L10)</f>
        <v>5206</v>
      </c>
      <c r="E10" s="116">
        <f>SUM(F10:I10)+K10</f>
        <v>5206</v>
      </c>
      <c r="F10" s="116">
        <v>0</v>
      </c>
      <c r="G10" s="116">
        <v>0</v>
      </c>
      <c r="H10" s="116">
        <v>0</v>
      </c>
      <c r="I10" s="116">
        <v>0</v>
      </c>
      <c r="J10" s="116">
        <v>522997</v>
      </c>
      <c r="K10" s="116">
        <v>5206</v>
      </c>
      <c r="L10" s="116">
        <v>0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5206</v>
      </c>
      <c r="W10" s="116">
        <f>+SUM(E10,N10)</f>
        <v>5206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522997</v>
      </c>
      <c r="AC10" s="116">
        <f>+SUM(K10,T10)</f>
        <v>5206</v>
      </c>
      <c r="AD10" s="116">
        <f>+SUM(L10,U10)</f>
        <v>0</v>
      </c>
      <c r="AE10" s="116">
        <f>SUM(AF10,+AK10)</f>
        <v>175570</v>
      </c>
      <c r="AF10" s="116">
        <f>SUM(AG10:AJ10)</f>
        <v>175570</v>
      </c>
      <c r="AG10" s="116">
        <v>0</v>
      </c>
      <c r="AH10" s="116">
        <v>175570</v>
      </c>
      <c r="AI10" s="116">
        <v>0</v>
      </c>
      <c r="AJ10" s="116">
        <v>0</v>
      </c>
      <c r="AK10" s="116">
        <v>0</v>
      </c>
      <c r="AL10" s="117" t="s">
        <v>372</v>
      </c>
      <c r="AM10" s="116">
        <f>SUM(AN10,AS10,AW10,AX10,BD10)</f>
        <v>352633</v>
      </c>
      <c r="AN10" s="116">
        <f>SUM(AO10:AR10)</f>
        <v>96449</v>
      </c>
      <c r="AO10" s="116">
        <v>10215</v>
      </c>
      <c r="AP10" s="116">
        <v>0</v>
      </c>
      <c r="AQ10" s="116">
        <v>86234</v>
      </c>
      <c r="AR10" s="116">
        <v>0</v>
      </c>
      <c r="AS10" s="116">
        <f>SUM(AT10:AV10)</f>
        <v>256184</v>
      </c>
      <c r="AT10" s="116">
        <v>0</v>
      </c>
      <c r="AU10" s="116">
        <v>256184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372</v>
      </c>
      <c r="BD10" s="116">
        <v>0</v>
      </c>
      <c r="BE10" s="116">
        <v>0</v>
      </c>
      <c r="BF10" s="116">
        <f>SUM(AE10,+AM10,+BE10)</f>
        <v>528203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372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372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175570</v>
      </c>
      <c r="CJ10" s="116">
        <f>SUM(AF10,+BH10)</f>
        <v>175570</v>
      </c>
      <c r="CK10" s="116">
        <f>SUM(AG10,+BI10)</f>
        <v>0</v>
      </c>
      <c r="CL10" s="116">
        <f>SUM(AH10,+BJ10)</f>
        <v>175570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372</v>
      </c>
      <c r="CQ10" s="116">
        <f>SUM(AM10,+BO10)</f>
        <v>352633</v>
      </c>
      <c r="CR10" s="116">
        <f>SUM(AN10,+BP10)</f>
        <v>96449</v>
      </c>
      <c r="CS10" s="116">
        <f>SUM(AO10,+BQ10)</f>
        <v>10215</v>
      </c>
      <c r="CT10" s="116">
        <f>SUM(AP10,+BR10)</f>
        <v>0</v>
      </c>
      <c r="CU10" s="116">
        <f>SUM(AQ10,+BS10)</f>
        <v>86234</v>
      </c>
      <c r="CV10" s="116">
        <f>SUM(AR10,+BT10)</f>
        <v>0</v>
      </c>
      <c r="CW10" s="116">
        <f>SUM(AS10,+BU10)</f>
        <v>256184</v>
      </c>
      <c r="CX10" s="116">
        <f>SUM(AT10,+BV10)</f>
        <v>0</v>
      </c>
      <c r="CY10" s="116">
        <f>SUM(AU10,+BW10)</f>
        <v>256184</v>
      </c>
      <c r="CZ10" s="116">
        <f>SUM(AV10,+BX10)</f>
        <v>0</v>
      </c>
      <c r="DA10" s="116">
        <f>SUM(AW10,+BY10)</f>
        <v>0</v>
      </c>
      <c r="DB10" s="116">
        <f>SUM(AX10,+BZ10)</f>
        <v>0</v>
      </c>
      <c r="DC10" s="116">
        <f>SUM(AY10,+CA10)</f>
        <v>0</v>
      </c>
      <c r="DD10" s="116">
        <f>SUM(AZ10,+CB10)</f>
        <v>0</v>
      </c>
      <c r="DE10" s="116">
        <f>SUM(BA10,+CC10)</f>
        <v>0</v>
      </c>
      <c r="DF10" s="116">
        <f>SUM(BB10,+CD10)</f>
        <v>0</v>
      </c>
      <c r="DG10" s="117" t="s">
        <v>372</v>
      </c>
      <c r="DH10" s="116">
        <f>SUM(BD10,+CF10)</f>
        <v>0</v>
      </c>
      <c r="DI10" s="116">
        <f>SUM(BE10,+CG10)</f>
        <v>0</v>
      </c>
      <c r="DJ10" s="116">
        <f>SUM(BF10,+CH10)</f>
        <v>528203</v>
      </c>
    </row>
    <row r="11" spans="1:114" ht="13.5" customHeight="1" x14ac:dyDescent="0.15">
      <c r="A11" s="114" t="s">
        <v>42</v>
      </c>
      <c r="B11" s="115" t="s">
        <v>328</v>
      </c>
      <c r="C11" s="114" t="s">
        <v>329</v>
      </c>
      <c r="D11" s="116">
        <f>SUM(E11,+L11)</f>
        <v>414250</v>
      </c>
      <c r="E11" s="116">
        <f>SUM(F11:I11)+K11</f>
        <v>390010</v>
      </c>
      <c r="F11" s="116">
        <v>12525</v>
      </c>
      <c r="G11" s="116">
        <v>0</v>
      </c>
      <c r="H11" s="116">
        <v>0</v>
      </c>
      <c r="I11" s="116">
        <v>329398</v>
      </c>
      <c r="J11" s="116">
        <v>1072118</v>
      </c>
      <c r="K11" s="116">
        <v>48087</v>
      </c>
      <c r="L11" s="116">
        <v>24240</v>
      </c>
      <c r="M11" s="116">
        <f>SUM(N11,+U11)</f>
        <v>396201</v>
      </c>
      <c r="N11" s="116">
        <f>SUM(O11:R11,T11)</f>
        <v>196719</v>
      </c>
      <c r="O11" s="116">
        <v>0</v>
      </c>
      <c r="P11" s="116">
        <v>0</v>
      </c>
      <c r="Q11" s="116">
        <v>0</v>
      </c>
      <c r="R11" s="116">
        <v>196719</v>
      </c>
      <c r="S11" s="116">
        <v>225785</v>
      </c>
      <c r="T11" s="116">
        <v>0</v>
      </c>
      <c r="U11" s="116">
        <v>199482</v>
      </c>
      <c r="V11" s="116">
        <f>+SUM(D11,M11)</f>
        <v>810451</v>
      </c>
      <c r="W11" s="116">
        <f>+SUM(E11,N11)</f>
        <v>586729</v>
      </c>
      <c r="X11" s="116">
        <f>+SUM(F11,O11)</f>
        <v>12525</v>
      </c>
      <c r="Y11" s="116">
        <f>+SUM(G11,P11)</f>
        <v>0</v>
      </c>
      <c r="Z11" s="116">
        <f>+SUM(H11,Q11)</f>
        <v>0</v>
      </c>
      <c r="AA11" s="116">
        <f>+SUM(I11,R11)</f>
        <v>526117</v>
      </c>
      <c r="AB11" s="116">
        <f>+SUM(J11,S11)</f>
        <v>1297903</v>
      </c>
      <c r="AC11" s="116">
        <f>+SUM(K11,T11)</f>
        <v>48087</v>
      </c>
      <c r="AD11" s="116">
        <f>+SUM(L11,U11)</f>
        <v>223722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372</v>
      </c>
      <c r="AM11" s="116">
        <f>SUM(AN11,AS11,AW11,AX11,BD11)</f>
        <v>1472478</v>
      </c>
      <c r="AN11" s="116">
        <f>SUM(AO11:AR11)</f>
        <v>166565</v>
      </c>
      <c r="AO11" s="116">
        <v>112350</v>
      </c>
      <c r="AP11" s="116">
        <v>0</v>
      </c>
      <c r="AQ11" s="116">
        <v>51249</v>
      </c>
      <c r="AR11" s="116">
        <v>2966</v>
      </c>
      <c r="AS11" s="116">
        <f>SUM(AT11:AV11)</f>
        <v>148758</v>
      </c>
      <c r="AT11" s="116">
        <v>0</v>
      </c>
      <c r="AU11" s="116">
        <v>113281</v>
      </c>
      <c r="AV11" s="116">
        <v>35477</v>
      </c>
      <c r="AW11" s="116">
        <v>0</v>
      </c>
      <c r="AX11" s="116">
        <f>SUM(AY11:BB11)</f>
        <v>1157155</v>
      </c>
      <c r="AY11" s="116">
        <v>0</v>
      </c>
      <c r="AZ11" s="116">
        <v>1091170</v>
      </c>
      <c r="BA11" s="116">
        <v>41537</v>
      </c>
      <c r="BB11" s="116">
        <v>24448</v>
      </c>
      <c r="BC11" s="117" t="s">
        <v>372</v>
      </c>
      <c r="BD11" s="116">
        <v>0</v>
      </c>
      <c r="BE11" s="116">
        <v>13890</v>
      </c>
      <c r="BF11" s="116">
        <f>SUM(AE11,+AM11,+BE11)</f>
        <v>1486368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372</v>
      </c>
      <c r="BO11" s="116">
        <f>SUM(BP11,BU11,BY11,BZ11,CF11)</f>
        <v>402246</v>
      </c>
      <c r="BP11" s="116">
        <f>SUM(BQ11:BT11)</f>
        <v>61636</v>
      </c>
      <c r="BQ11" s="116">
        <v>16810</v>
      </c>
      <c r="BR11" s="116">
        <v>0</v>
      </c>
      <c r="BS11" s="116">
        <v>44826</v>
      </c>
      <c r="BT11" s="116">
        <v>0</v>
      </c>
      <c r="BU11" s="116">
        <f>SUM(BV11:BX11)</f>
        <v>311881</v>
      </c>
      <c r="BV11" s="116">
        <v>0</v>
      </c>
      <c r="BW11" s="116">
        <v>311881</v>
      </c>
      <c r="BX11" s="116">
        <v>0</v>
      </c>
      <c r="BY11" s="116">
        <v>0</v>
      </c>
      <c r="BZ11" s="116">
        <f>SUM(CA11:CD11)</f>
        <v>28729</v>
      </c>
      <c r="CA11" s="116">
        <v>0</v>
      </c>
      <c r="CB11" s="116">
        <v>0</v>
      </c>
      <c r="CC11" s="116">
        <v>0</v>
      </c>
      <c r="CD11" s="116">
        <v>28729</v>
      </c>
      <c r="CE11" s="117" t="s">
        <v>372</v>
      </c>
      <c r="CF11" s="116">
        <v>0</v>
      </c>
      <c r="CG11" s="116">
        <v>219740</v>
      </c>
      <c r="CH11" s="116">
        <f>SUM(BG11,+BO11,+CG11)</f>
        <v>621986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372</v>
      </c>
      <c r="CQ11" s="116">
        <f>SUM(AM11,+BO11)</f>
        <v>1874724</v>
      </c>
      <c r="CR11" s="116">
        <f>SUM(AN11,+BP11)</f>
        <v>228201</v>
      </c>
      <c r="CS11" s="116">
        <f>SUM(AO11,+BQ11)</f>
        <v>129160</v>
      </c>
      <c r="CT11" s="116">
        <f>SUM(AP11,+BR11)</f>
        <v>0</v>
      </c>
      <c r="CU11" s="116">
        <f>SUM(AQ11,+BS11)</f>
        <v>96075</v>
      </c>
      <c r="CV11" s="116">
        <f>SUM(AR11,+BT11)</f>
        <v>2966</v>
      </c>
      <c r="CW11" s="116">
        <f>SUM(AS11,+BU11)</f>
        <v>460639</v>
      </c>
      <c r="CX11" s="116">
        <f>SUM(AT11,+BV11)</f>
        <v>0</v>
      </c>
      <c r="CY11" s="116">
        <f>SUM(AU11,+BW11)</f>
        <v>425162</v>
      </c>
      <c r="CZ11" s="116">
        <f>SUM(AV11,+BX11)</f>
        <v>35477</v>
      </c>
      <c r="DA11" s="116">
        <f>SUM(AW11,+BY11)</f>
        <v>0</v>
      </c>
      <c r="DB11" s="116">
        <f>SUM(AX11,+BZ11)</f>
        <v>1185884</v>
      </c>
      <c r="DC11" s="116">
        <f>SUM(AY11,+CA11)</f>
        <v>0</v>
      </c>
      <c r="DD11" s="116">
        <f>SUM(AZ11,+CB11)</f>
        <v>1091170</v>
      </c>
      <c r="DE11" s="116">
        <f>SUM(BA11,+CC11)</f>
        <v>41537</v>
      </c>
      <c r="DF11" s="116">
        <f>SUM(BB11,+CD11)</f>
        <v>53177</v>
      </c>
      <c r="DG11" s="117" t="s">
        <v>372</v>
      </c>
      <c r="DH11" s="116">
        <f>SUM(BD11,+CF11)</f>
        <v>0</v>
      </c>
      <c r="DI11" s="116">
        <f>SUM(BE11,+CG11)</f>
        <v>233630</v>
      </c>
      <c r="DJ11" s="116">
        <f>SUM(BF11,+CH11)</f>
        <v>2108354</v>
      </c>
    </row>
    <row r="12" spans="1:114" ht="13.5" customHeight="1" x14ac:dyDescent="0.15">
      <c r="A12" s="114" t="s">
        <v>42</v>
      </c>
      <c r="B12" s="115" t="s">
        <v>332</v>
      </c>
      <c r="C12" s="114" t="s">
        <v>333</v>
      </c>
      <c r="D12" s="116">
        <f>SUM(E12,+L12)</f>
        <v>2235619</v>
      </c>
      <c r="E12" s="116">
        <f>SUM(F12:I12)+K12</f>
        <v>2235619</v>
      </c>
      <c r="F12" s="116">
        <v>799680</v>
      </c>
      <c r="G12" s="116">
        <v>0</v>
      </c>
      <c r="H12" s="116">
        <v>1281600</v>
      </c>
      <c r="I12" s="116">
        <v>134389</v>
      </c>
      <c r="J12" s="116">
        <v>399315</v>
      </c>
      <c r="K12" s="116">
        <v>19950</v>
      </c>
      <c r="L12" s="116">
        <v>0</v>
      </c>
      <c r="M12" s="116">
        <f>SUM(N12,+U12)</f>
        <v>62330</v>
      </c>
      <c r="N12" s="116">
        <f>SUM(O12:R12,T12)</f>
        <v>62330</v>
      </c>
      <c r="O12" s="116">
        <v>0</v>
      </c>
      <c r="P12" s="116">
        <v>0</v>
      </c>
      <c r="Q12" s="116">
        <v>0</v>
      </c>
      <c r="R12" s="116">
        <v>62330</v>
      </c>
      <c r="S12" s="116">
        <v>183167</v>
      </c>
      <c r="T12" s="116">
        <v>0</v>
      </c>
      <c r="U12" s="116">
        <v>0</v>
      </c>
      <c r="V12" s="116">
        <f>+SUM(D12,M12)</f>
        <v>2297949</v>
      </c>
      <c r="W12" s="116">
        <f>+SUM(E12,N12)</f>
        <v>2297949</v>
      </c>
      <c r="X12" s="116">
        <f>+SUM(F12,O12)</f>
        <v>799680</v>
      </c>
      <c r="Y12" s="116">
        <f>+SUM(G12,P12)</f>
        <v>0</v>
      </c>
      <c r="Z12" s="116">
        <f>+SUM(H12,Q12)</f>
        <v>1281600</v>
      </c>
      <c r="AA12" s="116">
        <f>+SUM(I12,R12)</f>
        <v>196719</v>
      </c>
      <c r="AB12" s="116">
        <f>+SUM(J12,S12)</f>
        <v>582482</v>
      </c>
      <c r="AC12" s="116">
        <f>+SUM(K12,T12)</f>
        <v>19950</v>
      </c>
      <c r="AD12" s="116">
        <f>+SUM(L12,U12)</f>
        <v>0</v>
      </c>
      <c r="AE12" s="116">
        <f>SUM(AF12,+AK12)</f>
        <v>2348814</v>
      </c>
      <c r="AF12" s="116">
        <f>SUM(AG12:AJ12)</f>
        <v>2348814</v>
      </c>
      <c r="AG12" s="116">
        <v>0</v>
      </c>
      <c r="AH12" s="116">
        <v>2348814</v>
      </c>
      <c r="AI12" s="116">
        <v>0</v>
      </c>
      <c r="AJ12" s="116">
        <v>0</v>
      </c>
      <c r="AK12" s="116">
        <v>0</v>
      </c>
      <c r="AL12" s="117" t="s">
        <v>372</v>
      </c>
      <c r="AM12" s="116">
        <f>SUM(AN12,AS12,AW12,AX12,BD12)</f>
        <v>286120</v>
      </c>
      <c r="AN12" s="116">
        <f>SUM(AO12:AR12)</f>
        <v>16937</v>
      </c>
      <c r="AO12" s="116">
        <v>16937</v>
      </c>
      <c r="AP12" s="116">
        <v>0</v>
      </c>
      <c r="AQ12" s="116">
        <v>0</v>
      </c>
      <c r="AR12" s="116">
        <v>0</v>
      </c>
      <c r="AS12" s="116">
        <f>SUM(AT12:AV12)</f>
        <v>198938</v>
      </c>
      <c r="AT12" s="116">
        <v>0</v>
      </c>
      <c r="AU12" s="116">
        <v>198938</v>
      </c>
      <c r="AV12" s="116">
        <v>0</v>
      </c>
      <c r="AW12" s="116">
        <v>5300</v>
      </c>
      <c r="AX12" s="116">
        <f>SUM(AY12:BB12)</f>
        <v>64945</v>
      </c>
      <c r="AY12" s="116">
        <v>0</v>
      </c>
      <c r="AZ12" s="116">
        <v>64945</v>
      </c>
      <c r="BA12" s="116">
        <v>0</v>
      </c>
      <c r="BB12" s="116">
        <v>0</v>
      </c>
      <c r="BC12" s="117" t="s">
        <v>372</v>
      </c>
      <c r="BD12" s="116">
        <v>0</v>
      </c>
      <c r="BE12" s="116">
        <v>0</v>
      </c>
      <c r="BF12" s="116">
        <f>SUM(AE12,+AM12,+BE12)</f>
        <v>2634934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372</v>
      </c>
      <c r="BO12" s="116">
        <f>SUM(BP12,BU12,BY12,BZ12,CF12)</f>
        <v>245497</v>
      </c>
      <c r="BP12" s="116">
        <f>SUM(BQ12:BT12)</f>
        <v>3118</v>
      </c>
      <c r="BQ12" s="116">
        <v>3118</v>
      </c>
      <c r="BR12" s="116">
        <v>0</v>
      </c>
      <c r="BS12" s="116">
        <v>0</v>
      </c>
      <c r="BT12" s="116">
        <v>0</v>
      </c>
      <c r="BU12" s="116">
        <f>SUM(BV12:BX12)</f>
        <v>202944</v>
      </c>
      <c r="BV12" s="116">
        <v>0</v>
      </c>
      <c r="BW12" s="116">
        <v>202944</v>
      </c>
      <c r="BX12" s="116">
        <v>0</v>
      </c>
      <c r="BY12" s="116">
        <v>0</v>
      </c>
      <c r="BZ12" s="116">
        <f>SUM(CA12:CD12)</f>
        <v>39435</v>
      </c>
      <c r="CA12" s="116">
        <v>0</v>
      </c>
      <c r="CB12" s="116">
        <v>39435</v>
      </c>
      <c r="CC12" s="116">
        <v>0</v>
      </c>
      <c r="CD12" s="116">
        <v>0</v>
      </c>
      <c r="CE12" s="117" t="s">
        <v>372</v>
      </c>
      <c r="CF12" s="116">
        <v>0</v>
      </c>
      <c r="CG12" s="116">
        <v>0</v>
      </c>
      <c r="CH12" s="116">
        <f>SUM(BG12,+BO12,+CG12)</f>
        <v>245497</v>
      </c>
      <c r="CI12" s="116">
        <f>SUM(AE12,+BG12)</f>
        <v>2348814</v>
      </c>
      <c r="CJ12" s="116">
        <f>SUM(AF12,+BH12)</f>
        <v>2348814</v>
      </c>
      <c r="CK12" s="116">
        <f>SUM(AG12,+BI12)</f>
        <v>0</v>
      </c>
      <c r="CL12" s="116">
        <f>SUM(AH12,+BJ12)</f>
        <v>2348814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372</v>
      </c>
      <c r="CQ12" s="116">
        <f>SUM(AM12,+BO12)</f>
        <v>531617</v>
      </c>
      <c r="CR12" s="116">
        <f>SUM(AN12,+BP12)</f>
        <v>20055</v>
      </c>
      <c r="CS12" s="116">
        <f>SUM(AO12,+BQ12)</f>
        <v>20055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401882</v>
      </c>
      <c r="CX12" s="116">
        <f>SUM(AT12,+BV12)</f>
        <v>0</v>
      </c>
      <c r="CY12" s="116">
        <f>SUM(AU12,+BW12)</f>
        <v>401882</v>
      </c>
      <c r="CZ12" s="116">
        <f>SUM(AV12,+BX12)</f>
        <v>0</v>
      </c>
      <c r="DA12" s="116">
        <f>SUM(AW12,+BY12)</f>
        <v>5300</v>
      </c>
      <c r="DB12" s="116">
        <f>SUM(AX12,+BZ12)</f>
        <v>104380</v>
      </c>
      <c r="DC12" s="116">
        <f>SUM(AY12,+CA12)</f>
        <v>0</v>
      </c>
      <c r="DD12" s="116">
        <f>SUM(AZ12,+CB12)</f>
        <v>104380</v>
      </c>
      <c r="DE12" s="116">
        <f>SUM(BA12,+CC12)</f>
        <v>0</v>
      </c>
      <c r="DF12" s="116">
        <f>SUM(BB12,+CD12)</f>
        <v>0</v>
      </c>
      <c r="DG12" s="117" t="s">
        <v>372</v>
      </c>
      <c r="DH12" s="116">
        <f>SUM(BD12,+CF12)</f>
        <v>0</v>
      </c>
      <c r="DI12" s="116">
        <f>SUM(BE12,+CG12)</f>
        <v>0</v>
      </c>
      <c r="DJ12" s="116">
        <f>SUM(BF12,+CH12)</f>
        <v>2880431</v>
      </c>
    </row>
    <row r="13" spans="1:114" ht="13.5" customHeight="1" x14ac:dyDescent="0.15">
      <c r="A13" s="114" t="s">
        <v>42</v>
      </c>
      <c r="B13" s="115" t="s">
        <v>344</v>
      </c>
      <c r="C13" s="114" t="s">
        <v>345</v>
      </c>
      <c r="D13" s="116">
        <f>SUM(E13,+L13)</f>
        <v>140942</v>
      </c>
      <c r="E13" s="116">
        <f>SUM(F13:I13)+K13</f>
        <v>130365</v>
      </c>
      <c r="F13" s="116">
        <v>0</v>
      </c>
      <c r="G13" s="116">
        <v>0</v>
      </c>
      <c r="H13" s="116">
        <v>0</v>
      </c>
      <c r="I13" s="116">
        <v>130365</v>
      </c>
      <c r="J13" s="116">
        <v>861940</v>
      </c>
      <c r="K13" s="116">
        <v>0</v>
      </c>
      <c r="L13" s="116">
        <v>10577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140942</v>
      </c>
      <c r="W13" s="116">
        <f>+SUM(E13,N13)</f>
        <v>130365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130365</v>
      </c>
      <c r="AB13" s="116">
        <f>+SUM(J13,S13)</f>
        <v>861940</v>
      </c>
      <c r="AC13" s="116">
        <f>+SUM(K13,T13)</f>
        <v>0</v>
      </c>
      <c r="AD13" s="116">
        <f>+SUM(L13,U13)</f>
        <v>10577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372</v>
      </c>
      <c r="AM13" s="116">
        <f>SUM(AN13,AS13,AW13,AX13,BD13)</f>
        <v>868432</v>
      </c>
      <c r="AN13" s="116">
        <f>SUM(AO13:AR13)</f>
        <v>100759</v>
      </c>
      <c r="AO13" s="116">
        <v>94933</v>
      </c>
      <c r="AP13" s="116">
        <v>5826</v>
      </c>
      <c r="AQ13" s="116">
        <v>0</v>
      </c>
      <c r="AR13" s="116">
        <v>0</v>
      </c>
      <c r="AS13" s="116">
        <f>SUM(AT13:AV13)</f>
        <v>376845</v>
      </c>
      <c r="AT13" s="116">
        <v>1585</v>
      </c>
      <c r="AU13" s="116">
        <v>375260</v>
      </c>
      <c r="AV13" s="116">
        <v>0</v>
      </c>
      <c r="AW13" s="116">
        <v>0</v>
      </c>
      <c r="AX13" s="116">
        <f>SUM(AY13:BB13)</f>
        <v>390828</v>
      </c>
      <c r="AY13" s="116">
        <v>0</v>
      </c>
      <c r="AZ13" s="116">
        <v>359497</v>
      </c>
      <c r="BA13" s="116">
        <v>0</v>
      </c>
      <c r="BB13" s="116">
        <v>31331</v>
      </c>
      <c r="BC13" s="117" t="s">
        <v>372</v>
      </c>
      <c r="BD13" s="116">
        <v>0</v>
      </c>
      <c r="BE13" s="116">
        <v>134450</v>
      </c>
      <c r="BF13" s="116">
        <f>SUM(AE13,+AM13,+BE13)</f>
        <v>1002882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372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372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372</v>
      </c>
      <c r="CQ13" s="116">
        <f>SUM(AM13,+BO13)</f>
        <v>868432</v>
      </c>
      <c r="CR13" s="116">
        <f>SUM(AN13,+BP13)</f>
        <v>100759</v>
      </c>
      <c r="CS13" s="116">
        <f>SUM(AO13,+BQ13)</f>
        <v>94933</v>
      </c>
      <c r="CT13" s="116">
        <f>SUM(AP13,+BR13)</f>
        <v>5826</v>
      </c>
      <c r="CU13" s="116">
        <f>SUM(AQ13,+BS13)</f>
        <v>0</v>
      </c>
      <c r="CV13" s="116">
        <f>SUM(AR13,+BT13)</f>
        <v>0</v>
      </c>
      <c r="CW13" s="116">
        <f>SUM(AS13,+BU13)</f>
        <v>376845</v>
      </c>
      <c r="CX13" s="116">
        <f>SUM(AT13,+BV13)</f>
        <v>1585</v>
      </c>
      <c r="CY13" s="116">
        <f>SUM(AU13,+BW13)</f>
        <v>375260</v>
      </c>
      <c r="CZ13" s="116">
        <f>SUM(AV13,+BX13)</f>
        <v>0</v>
      </c>
      <c r="DA13" s="116">
        <f>SUM(AW13,+BY13)</f>
        <v>0</v>
      </c>
      <c r="DB13" s="116">
        <f>SUM(AX13,+BZ13)</f>
        <v>390828</v>
      </c>
      <c r="DC13" s="116">
        <f>SUM(AY13,+CA13)</f>
        <v>0</v>
      </c>
      <c r="DD13" s="116">
        <f>SUM(AZ13,+CB13)</f>
        <v>359497</v>
      </c>
      <c r="DE13" s="116">
        <f>SUM(BA13,+CC13)</f>
        <v>0</v>
      </c>
      <c r="DF13" s="116">
        <f>SUM(BB13,+CD13)</f>
        <v>31331</v>
      </c>
      <c r="DG13" s="117" t="s">
        <v>372</v>
      </c>
      <c r="DH13" s="116">
        <f>SUM(BD13,+CF13)</f>
        <v>0</v>
      </c>
      <c r="DI13" s="116">
        <f>SUM(BE13,+CG13)</f>
        <v>134450</v>
      </c>
      <c r="DJ13" s="116">
        <f>SUM(BF13,+CH13)</f>
        <v>1002882</v>
      </c>
    </row>
    <row r="14" spans="1:114" ht="13.5" customHeight="1" x14ac:dyDescent="0.15">
      <c r="A14" s="114"/>
      <c r="B14" s="115"/>
      <c r="C14" s="114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7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7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7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7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7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7"/>
      <c r="DH14" s="116"/>
      <c r="DI14" s="116"/>
      <c r="DJ14" s="116"/>
    </row>
    <row r="15" spans="1:114" ht="13.5" customHeight="1" x14ac:dyDescent="0.15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3">
    <sortCondition ref="A8:A13"/>
    <sortCondition ref="B8:B13"/>
    <sortCondition ref="C8:C1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2" man="1"/>
    <brk id="30" min="1" max="12" man="1"/>
    <brk id="38" min="1" max="12" man="1"/>
    <brk id="66" min="1" max="12" man="1"/>
    <brk id="94" min="1" max="1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香川県</v>
      </c>
      <c r="B7" s="132" t="str">
        <f>'廃棄物事業経費（市町村）'!B7</f>
        <v>37000</v>
      </c>
      <c r="C7" s="131" t="s">
        <v>33</v>
      </c>
      <c r="D7" s="133">
        <f>SUM(E7,+L7)</f>
        <v>17156698</v>
      </c>
      <c r="E7" s="133">
        <f>+SUM(F7:I7,K7)</f>
        <v>6353071</v>
      </c>
      <c r="F7" s="133">
        <f t="shared" ref="F7:L7" si="0">SUM(F$8:F$257)</f>
        <v>836672</v>
      </c>
      <c r="G7" s="133">
        <f t="shared" si="0"/>
        <v>1138</v>
      </c>
      <c r="H7" s="133">
        <f t="shared" si="0"/>
        <v>1916000</v>
      </c>
      <c r="I7" s="133">
        <f t="shared" si="0"/>
        <v>2602935</v>
      </c>
      <c r="J7" s="133">
        <f t="shared" si="0"/>
        <v>2885214</v>
      </c>
      <c r="K7" s="133">
        <f t="shared" si="0"/>
        <v>996326</v>
      </c>
      <c r="L7" s="133">
        <f t="shared" si="0"/>
        <v>10803627</v>
      </c>
      <c r="M7" s="133">
        <f>SUM(N7,+U7)</f>
        <v>2851909</v>
      </c>
      <c r="N7" s="133">
        <f>+SUM(O7:R7,T7)</f>
        <v>1042472</v>
      </c>
      <c r="O7" s="133">
        <f t="shared" ref="O7:U7" si="1">SUM(O$8:O$257)</f>
        <v>6235</v>
      </c>
      <c r="P7" s="133">
        <f t="shared" si="1"/>
        <v>0</v>
      </c>
      <c r="Q7" s="133">
        <f t="shared" si="1"/>
        <v>33000</v>
      </c>
      <c r="R7" s="133">
        <f t="shared" si="1"/>
        <v>923743</v>
      </c>
      <c r="S7" s="133">
        <f t="shared" si="1"/>
        <v>558031</v>
      </c>
      <c r="T7" s="133">
        <f t="shared" si="1"/>
        <v>79494</v>
      </c>
      <c r="U7" s="133">
        <f t="shared" si="1"/>
        <v>1809437</v>
      </c>
      <c r="V7" s="133">
        <f t="shared" ref="V7:AB7" si="2">+SUM(D7,M7)</f>
        <v>20008607</v>
      </c>
      <c r="W7" s="133">
        <f t="shared" si="2"/>
        <v>7395543</v>
      </c>
      <c r="X7" s="133">
        <f t="shared" si="2"/>
        <v>842907</v>
      </c>
      <c r="Y7" s="133">
        <f t="shared" si="2"/>
        <v>1138</v>
      </c>
      <c r="Z7" s="133">
        <f t="shared" si="2"/>
        <v>1949000</v>
      </c>
      <c r="AA7" s="133">
        <f t="shared" si="2"/>
        <v>3526678</v>
      </c>
      <c r="AB7" s="133">
        <f t="shared" si="2"/>
        <v>3443245</v>
      </c>
      <c r="AC7" s="133">
        <f>+SUM(K7,T7)</f>
        <v>1075820</v>
      </c>
      <c r="AD7" s="133">
        <f>+SUM(L7,U7)</f>
        <v>12613064</v>
      </c>
    </row>
    <row r="8" spans="1:32" ht="13.5" customHeight="1" x14ac:dyDescent="0.15">
      <c r="A8" s="114" t="s">
        <v>42</v>
      </c>
      <c r="B8" s="115" t="s">
        <v>323</v>
      </c>
      <c r="C8" s="114" t="s">
        <v>324</v>
      </c>
      <c r="D8" s="116">
        <f>SUM(E8,+L8)</f>
        <v>6560134</v>
      </c>
      <c r="E8" s="116">
        <f>+SUM(F8:I8,K8)</f>
        <v>2367085</v>
      </c>
      <c r="F8" s="116">
        <v>24467</v>
      </c>
      <c r="G8" s="116">
        <v>0</v>
      </c>
      <c r="H8" s="116">
        <v>399300</v>
      </c>
      <c r="I8" s="116">
        <v>1349936</v>
      </c>
      <c r="J8" s="116"/>
      <c r="K8" s="116">
        <v>593382</v>
      </c>
      <c r="L8" s="116">
        <v>4193049</v>
      </c>
      <c r="M8" s="116">
        <f>SUM(N8,+U8)</f>
        <v>352446</v>
      </c>
      <c r="N8" s="116">
        <f>+SUM(O8:R8,T8)</f>
        <v>75126</v>
      </c>
      <c r="O8" s="116">
        <v>0</v>
      </c>
      <c r="P8" s="116">
        <v>0</v>
      </c>
      <c r="Q8" s="116">
        <v>0</v>
      </c>
      <c r="R8" s="116">
        <v>0</v>
      </c>
      <c r="S8" s="116"/>
      <c r="T8" s="116">
        <v>75126</v>
      </c>
      <c r="U8" s="116">
        <v>277320</v>
      </c>
      <c r="V8" s="116">
        <f>+SUM(D8,M8)</f>
        <v>6912580</v>
      </c>
      <c r="W8" s="116">
        <f>+SUM(E8,N8)</f>
        <v>2442211</v>
      </c>
      <c r="X8" s="116">
        <f>+SUM(F8,O8)</f>
        <v>24467</v>
      </c>
      <c r="Y8" s="116">
        <f>+SUM(G8,P8)</f>
        <v>0</v>
      </c>
      <c r="Z8" s="116">
        <f>+SUM(H8,Q8)</f>
        <v>399300</v>
      </c>
      <c r="AA8" s="116">
        <f>+SUM(I8,R8)</f>
        <v>1349936</v>
      </c>
      <c r="AB8" s="116">
        <f>+SUM(J8,S8)</f>
        <v>0</v>
      </c>
      <c r="AC8" s="116">
        <f>+SUM(K8,T8)</f>
        <v>668508</v>
      </c>
      <c r="AD8" s="116">
        <f>+SUM(L8,U8)</f>
        <v>4470369</v>
      </c>
      <c r="AE8" s="205" t="s">
        <v>325</v>
      </c>
    </row>
    <row r="9" spans="1:32" ht="13.5" customHeight="1" x14ac:dyDescent="0.15">
      <c r="A9" s="114" t="s">
        <v>42</v>
      </c>
      <c r="B9" s="115" t="s">
        <v>326</v>
      </c>
      <c r="C9" s="114" t="s">
        <v>327</v>
      </c>
      <c r="D9" s="116">
        <f>SUM(E9,+L9)</f>
        <v>1498598</v>
      </c>
      <c r="E9" s="116">
        <f>+SUM(F9:I9,K9)</f>
        <v>210011</v>
      </c>
      <c r="F9" s="116">
        <v>0</v>
      </c>
      <c r="G9" s="116">
        <v>0</v>
      </c>
      <c r="H9" s="116">
        <v>0</v>
      </c>
      <c r="I9" s="116">
        <v>153935</v>
      </c>
      <c r="J9" s="116"/>
      <c r="K9" s="116">
        <v>56076</v>
      </c>
      <c r="L9" s="116">
        <v>1288587</v>
      </c>
      <c r="M9" s="116">
        <f>SUM(N9,+U9)</f>
        <v>259403</v>
      </c>
      <c r="N9" s="116">
        <f>+SUM(O9:R9,T9)</f>
        <v>94537</v>
      </c>
      <c r="O9" s="116">
        <v>0</v>
      </c>
      <c r="P9" s="116">
        <v>0</v>
      </c>
      <c r="Q9" s="116">
        <v>0</v>
      </c>
      <c r="R9" s="116">
        <v>94537</v>
      </c>
      <c r="S9" s="116"/>
      <c r="T9" s="116">
        <v>0</v>
      </c>
      <c r="U9" s="116">
        <v>164866</v>
      </c>
      <c r="V9" s="116">
        <f>+SUM(D9,M9)</f>
        <v>1758001</v>
      </c>
      <c r="W9" s="116">
        <f>+SUM(E9,N9)</f>
        <v>304548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248472</v>
      </c>
      <c r="AB9" s="116">
        <f>+SUM(J9,S9)</f>
        <v>0</v>
      </c>
      <c r="AC9" s="116">
        <f>+SUM(K9,T9)</f>
        <v>56076</v>
      </c>
      <c r="AD9" s="116">
        <f>+SUM(L9,U9)</f>
        <v>1453453</v>
      </c>
      <c r="AE9" s="205" t="s">
        <v>325</v>
      </c>
    </row>
    <row r="10" spans="1:32" ht="13.5" customHeight="1" x14ac:dyDescent="0.15">
      <c r="A10" s="114" t="s">
        <v>42</v>
      </c>
      <c r="B10" s="115" t="s">
        <v>330</v>
      </c>
      <c r="C10" s="114" t="s">
        <v>331</v>
      </c>
      <c r="D10" s="116">
        <f>SUM(E10,+L10)</f>
        <v>1049644</v>
      </c>
      <c r="E10" s="116">
        <f>+SUM(F10:I10,K10)</f>
        <v>81802</v>
      </c>
      <c r="F10" s="116">
        <v>0</v>
      </c>
      <c r="G10" s="116">
        <v>0</v>
      </c>
      <c r="H10" s="116">
        <v>51300</v>
      </c>
      <c r="I10" s="116">
        <v>13063</v>
      </c>
      <c r="J10" s="116"/>
      <c r="K10" s="116">
        <v>17439</v>
      </c>
      <c r="L10" s="116">
        <v>967842</v>
      </c>
      <c r="M10" s="116">
        <f>SUM(N10,+U10)</f>
        <v>286831</v>
      </c>
      <c r="N10" s="116">
        <f>+SUM(O10:R10,T10)</f>
        <v>42313</v>
      </c>
      <c r="O10" s="116">
        <v>0</v>
      </c>
      <c r="P10" s="116">
        <v>0</v>
      </c>
      <c r="Q10" s="116">
        <v>0</v>
      </c>
      <c r="R10" s="116">
        <v>42313</v>
      </c>
      <c r="S10" s="116"/>
      <c r="T10" s="116">
        <v>0</v>
      </c>
      <c r="U10" s="116">
        <v>244518</v>
      </c>
      <c r="V10" s="116">
        <f>+SUM(D10,M10)</f>
        <v>1336475</v>
      </c>
      <c r="W10" s="116">
        <f>+SUM(E10,N10)</f>
        <v>124115</v>
      </c>
      <c r="X10" s="116">
        <f>+SUM(F10,O10)</f>
        <v>0</v>
      </c>
      <c r="Y10" s="116">
        <f>+SUM(G10,P10)</f>
        <v>0</v>
      </c>
      <c r="Z10" s="116">
        <f>+SUM(H10,Q10)</f>
        <v>51300</v>
      </c>
      <c r="AA10" s="116">
        <f>+SUM(I10,R10)</f>
        <v>55376</v>
      </c>
      <c r="AB10" s="116">
        <f>+SUM(J10,S10)</f>
        <v>0</v>
      </c>
      <c r="AC10" s="116">
        <f>+SUM(K10,T10)</f>
        <v>17439</v>
      </c>
      <c r="AD10" s="116">
        <f>+SUM(L10,U10)</f>
        <v>1212360</v>
      </c>
      <c r="AE10" s="205" t="s">
        <v>325</v>
      </c>
    </row>
    <row r="11" spans="1:32" ht="13.5" customHeight="1" x14ac:dyDescent="0.15">
      <c r="A11" s="114" t="s">
        <v>42</v>
      </c>
      <c r="B11" s="115" t="s">
        <v>334</v>
      </c>
      <c r="C11" s="114" t="s">
        <v>335</v>
      </c>
      <c r="D11" s="116">
        <f>SUM(E11,+L11)</f>
        <v>359057</v>
      </c>
      <c r="E11" s="116">
        <f>+SUM(F11:I11,K11)</f>
        <v>39372</v>
      </c>
      <c r="F11" s="116">
        <v>0</v>
      </c>
      <c r="G11" s="116">
        <v>0</v>
      </c>
      <c r="H11" s="116">
        <v>0</v>
      </c>
      <c r="I11" s="116">
        <v>37572</v>
      </c>
      <c r="J11" s="116"/>
      <c r="K11" s="116">
        <v>1800</v>
      </c>
      <c r="L11" s="116">
        <v>319685</v>
      </c>
      <c r="M11" s="116">
        <f>SUM(N11,+U11)</f>
        <v>68538</v>
      </c>
      <c r="N11" s="116">
        <f>+SUM(O11:R11,T11)</f>
        <v>38734</v>
      </c>
      <c r="O11" s="116">
        <v>0</v>
      </c>
      <c r="P11" s="116">
        <v>0</v>
      </c>
      <c r="Q11" s="116">
        <v>0</v>
      </c>
      <c r="R11" s="116">
        <v>38734</v>
      </c>
      <c r="S11" s="116"/>
      <c r="T11" s="116">
        <v>0</v>
      </c>
      <c r="U11" s="116">
        <v>29804</v>
      </c>
      <c r="V11" s="116">
        <f>+SUM(D11,M11)</f>
        <v>427595</v>
      </c>
      <c r="W11" s="116">
        <f>+SUM(E11,N11)</f>
        <v>78106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76306</v>
      </c>
      <c r="AB11" s="116">
        <f>+SUM(J11,S11)</f>
        <v>0</v>
      </c>
      <c r="AC11" s="116">
        <f>+SUM(K11,T11)</f>
        <v>1800</v>
      </c>
      <c r="AD11" s="116">
        <f>+SUM(L11,U11)</f>
        <v>349489</v>
      </c>
      <c r="AE11" s="205" t="s">
        <v>325</v>
      </c>
    </row>
    <row r="12" spans="1:32" ht="13.5" customHeight="1" x14ac:dyDescent="0.15">
      <c r="A12" s="114" t="s">
        <v>42</v>
      </c>
      <c r="B12" s="115" t="s">
        <v>336</v>
      </c>
      <c r="C12" s="114" t="s">
        <v>337</v>
      </c>
      <c r="D12" s="116">
        <f>SUM(E12,+L12)</f>
        <v>616562</v>
      </c>
      <c r="E12" s="116">
        <f>+SUM(F12:I12,K12)</f>
        <v>24611</v>
      </c>
      <c r="F12" s="116">
        <v>0</v>
      </c>
      <c r="G12" s="116">
        <v>110</v>
      </c>
      <c r="H12" s="116">
        <v>0</v>
      </c>
      <c r="I12" s="116">
        <v>4355</v>
      </c>
      <c r="J12" s="116"/>
      <c r="K12" s="116">
        <v>20146</v>
      </c>
      <c r="L12" s="116">
        <v>591951</v>
      </c>
      <c r="M12" s="116">
        <f>SUM(N12,+U12)</f>
        <v>464404</v>
      </c>
      <c r="N12" s="116">
        <f>+SUM(O12:R12,T12)</f>
        <v>111564</v>
      </c>
      <c r="O12" s="116">
        <v>0</v>
      </c>
      <c r="P12" s="116">
        <v>0</v>
      </c>
      <c r="Q12" s="116">
        <v>0</v>
      </c>
      <c r="R12" s="116">
        <v>111564</v>
      </c>
      <c r="S12" s="116"/>
      <c r="T12" s="116">
        <v>0</v>
      </c>
      <c r="U12" s="116">
        <v>352840</v>
      </c>
      <c r="V12" s="116">
        <f>+SUM(D12,M12)</f>
        <v>1080966</v>
      </c>
      <c r="W12" s="116">
        <f>+SUM(E12,N12)</f>
        <v>136175</v>
      </c>
      <c r="X12" s="116">
        <f>+SUM(F12,O12)</f>
        <v>0</v>
      </c>
      <c r="Y12" s="116">
        <f>+SUM(G12,P12)</f>
        <v>110</v>
      </c>
      <c r="Z12" s="116">
        <f>+SUM(H12,Q12)</f>
        <v>0</v>
      </c>
      <c r="AA12" s="116">
        <f>+SUM(I12,R12)</f>
        <v>115919</v>
      </c>
      <c r="AB12" s="116">
        <f>+SUM(J12,S12)</f>
        <v>0</v>
      </c>
      <c r="AC12" s="116">
        <f>+SUM(K12,T12)</f>
        <v>20146</v>
      </c>
      <c r="AD12" s="116">
        <f>+SUM(L12,U12)</f>
        <v>944791</v>
      </c>
      <c r="AE12" s="205" t="s">
        <v>325</v>
      </c>
    </row>
    <row r="13" spans="1:32" ht="13.5" customHeight="1" x14ac:dyDescent="0.15">
      <c r="A13" s="114" t="s">
        <v>42</v>
      </c>
      <c r="B13" s="115" t="s">
        <v>340</v>
      </c>
      <c r="C13" s="114" t="s">
        <v>341</v>
      </c>
      <c r="D13" s="116">
        <f>SUM(E13,+L13)</f>
        <v>583009</v>
      </c>
      <c r="E13" s="116">
        <f>+SUM(F13:I13,K13)</f>
        <v>80742</v>
      </c>
      <c r="F13" s="116">
        <v>0</v>
      </c>
      <c r="G13" s="116">
        <v>2</v>
      </c>
      <c r="H13" s="116">
        <v>0</v>
      </c>
      <c r="I13" s="116">
        <v>80278</v>
      </c>
      <c r="J13" s="116"/>
      <c r="K13" s="116">
        <v>462</v>
      </c>
      <c r="L13" s="116">
        <v>502267</v>
      </c>
      <c r="M13" s="116">
        <f>SUM(N13,+U13)</f>
        <v>89747</v>
      </c>
      <c r="N13" s="116">
        <f>+SUM(O13:R13,T13)</f>
        <v>37405</v>
      </c>
      <c r="O13" s="116">
        <v>0</v>
      </c>
      <c r="P13" s="116">
        <v>0</v>
      </c>
      <c r="Q13" s="116">
        <v>3600</v>
      </c>
      <c r="R13" s="116">
        <v>33805</v>
      </c>
      <c r="S13" s="116"/>
      <c r="T13" s="116">
        <v>0</v>
      </c>
      <c r="U13" s="116">
        <v>52342</v>
      </c>
      <c r="V13" s="116">
        <f>+SUM(D13,M13)</f>
        <v>672756</v>
      </c>
      <c r="W13" s="116">
        <f>+SUM(E13,N13)</f>
        <v>118147</v>
      </c>
      <c r="X13" s="116">
        <f>+SUM(F13,O13)</f>
        <v>0</v>
      </c>
      <c r="Y13" s="116">
        <f>+SUM(G13,P13)</f>
        <v>2</v>
      </c>
      <c r="Z13" s="116">
        <f>+SUM(H13,Q13)</f>
        <v>3600</v>
      </c>
      <c r="AA13" s="116">
        <f>+SUM(I13,R13)</f>
        <v>114083</v>
      </c>
      <c r="AB13" s="116">
        <f>+SUM(J13,S13)</f>
        <v>0</v>
      </c>
      <c r="AC13" s="116">
        <f>+SUM(K13,T13)</f>
        <v>462</v>
      </c>
      <c r="AD13" s="116">
        <f>+SUM(L13,U13)</f>
        <v>554609</v>
      </c>
      <c r="AE13" s="205" t="s">
        <v>325</v>
      </c>
    </row>
    <row r="14" spans="1:32" ht="13.5" customHeight="1" x14ac:dyDescent="0.15">
      <c r="A14" s="114" t="s">
        <v>42</v>
      </c>
      <c r="B14" s="115" t="s">
        <v>346</v>
      </c>
      <c r="C14" s="114" t="s">
        <v>347</v>
      </c>
      <c r="D14" s="116">
        <f>SUM(E14,+L14)</f>
        <v>488937</v>
      </c>
      <c r="E14" s="116">
        <f>+SUM(F14:I14,K14)</f>
        <v>44013</v>
      </c>
      <c r="F14" s="116">
        <v>0</v>
      </c>
      <c r="G14" s="116">
        <v>0</v>
      </c>
      <c r="H14" s="116">
        <v>0</v>
      </c>
      <c r="I14" s="116">
        <v>43873</v>
      </c>
      <c r="J14" s="116"/>
      <c r="K14" s="116">
        <v>140</v>
      </c>
      <c r="L14" s="116">
        <v>444924</v>
      </c>
      <c r="M14" s="116">
        <f>SUM(N14,+U14)</f>
        <v>125305</v>
      </c>
      <c r="N14" s="116">
        <f>+SUM(O14:R14,T14)</f>
        <v>39951</v>
      </c>
      <c r="O14" s="116">
        <v>0</v>
      </c>
      <c r="P14" s="116">
        <v>0</v>
      </c>
      <c r="Q14" s="116">
        <v>4500</v>
      </c>
      <c r="R14" s="116">
        <v>35331</v>
      </c>
      <c r="S14" s="116"/>
      <c r="T14" s="116">
        <v>120</v>
      </c>
      <c r="U14" s="116">
        <v>85354</v>
      </c>
      <c r="V14" s="116">
        <f>+SUM(D14,M14)</f>
        <v>614242</v>
      </c>
      <c r="W14" s="116">
        <f>+SUM(E14,N14)</f>
        <v>83964</v>
      </c>
      <c r="X14" s="116">
        <f>+SUM(F14,O14)</f>
        <v>0</v>
      </c>
      <c r="Y14" s="116">
        <f>+SUM(G14,P14)</f>
        <v>0</v>
      </c>
      <c r="Z14" s="116">
        <f>+SUM(H14,Q14)</f>
        <v>4500</v>
      </c>
      <c r="AA14" s="116">
        <f>+SUM(I14,R14)</f>
        <v>79204</v>
      </c>
      <c r="AB14" s="116">
        <f>+SUM(J14,S14)</f>
        <v>0</v>
      </c>
      <c r="AC14" s="116">
        <f>+SUM(K14,T14)</f>
        <v>260</v>
      </c>
      <c r="AD14" s="116">
        <f>+SUM(L14,U14)</f>
        <v>530278</v>
      </c>
      <c r="AE14" s="205" t="s">
        <v>325</v>
      </c>
    </row>
    <row r="15" spans="1:32" ht="13.5" customHeight="1" x14ac:dyDescent="0.15">
      <c r="A15" s="114" t="s">
        <v>42</v>
      </c>
      <c r="B15" s="115" t="s">
        <v>350</v>
      </c>
      <c r="C15" s="114" t="s">
        <v>351</v>
      </c>
      <c r="D15" s="116">
        <f>SUM(E15,+L15)</f>
        <v>637700</v>
      </c>
      <c r="E15" s="116">
        <f>+SUM(F15:I15,K15)</f>
        <v>131400</v>
      </c>
      <c r="F15" s="116">
        <v>0</v>
      </c>
      <c r="G15" s="116">
        <v>0</v>
      </c>
      <c r="H15" s="116">
        <v>0</v>
      </c>
      <c r="I15" s="116">
        <v>116718</v>
      </c>
      <c r="J15" s="116"/>
      <c r="K15" s="116">
        <v>14682</v>
      </c>
      <c r="L15" s="116">
        <v>506300</v>
      </c>
      <c r="M15" s="116">
        <f>SUM(N15,+U15)</f>
        <v>179163</v>
      </c>
      <c r="N15" s="116">
        <f>+SUM(O15:R15,T15)</f>
        <v>90828</v>
      </c>
      <c r="O15" s="116">
        <v>0</v>
      </c>
      <c r="P15" s="116">
        <v>0</v>
      </c>
      <c r="Q15" s="116">
        <v>0</v>
      </c>
      <c r="R15" s="116">
        <v>90125</v>
      </c>
      <c r="S15" s="116"/>
      <c r="T15" s="116">
        <v>703</v>
      </c>
      <c r="U15" s="116">
        <v>88335</v>
      </c>
      <c r="V15" s="116">
        <f>+SUM(D15,M15)</f>
        <v>816863</v>
      </c>
      <c r="W15" s="116">
        <f>+SUM(E15,N15)</f>
        <v>222228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206843</v>
      </c>
      <c r="AB15" s="116">
        <f>+SUM(J15,S15)</f>
        <v>0</v>
      </c>
      <c r="AC15" s="116">
        <f>+SUM(K15,T15)</f>
        <v>15385</v>
      </c>
      <c r="AD15" s="116">
        <f>+SUM(L15,U15)</f>
        <v>594635</v>
      </c>
      <c r="AE15" s="205" t="s">
        <v>325</v>
      </c>
    </row>
    <row r="16" spans="1:32" ht="13.5" customHeight="1" x14ac:dyDescent="0.15">
      <c r="A16" s="114" t="s">
        <v>42</v>
      </c>
      <c r="B16" s="115" t="s">
        <v>352</v>
      </c>
      <c r="C16" s="114" t="s">
        <v>353</v>
      </c>
      <c r="D16" s="116">
        <f>SUM(E16,+L16)</f>
        <v>395006</v>
      </c>
      <c r="E16" s="116">
        <f>+SUM(F16:I16,K16)</f>
        <v>103132</v>
      </c>
      <c r="F16" s="116">
        <v>0</v>
      </c>
      <c r="G16" s="116">
        <v>33</v>
      </c>
      <c r="H16" s="116">
        <v>78800</v>
      </c>
      <c r="I16" s="116">
        <v>24299</v>
      </c>
      <c r="J16" s="116"/>
      <c r="K16" s="116">
        <v>0</v>
      </c>
      <c r="L16" s="116">
        <v>291874</v>
      </c>
      <c r="M16" s="116">
        <f>SUM(N16,+U16)</f>
        <v>152095</v>
      </c>
      <c r="N16" s="116">
        <f>+SUM(O16:R16,T16)</f>
        <v>95813</v>
      </c>
      <c r="O16" s="116">
        <v>5687</v>
      </c>
      <c r="P16" s="116">
        <v>0</v>
      </c>
      <c r="Q16" s="116">
        <v>24900</v>
      </c>
      <c r="R16" s="116">
        <v>65226</v>
      </c>
      <c r="S16" s="116"/>
      <c r="T16" s="116">
        <v>0</v>
      </c>
      <c r="U16" s="116">
        <v>56282</v>
      </c>
      <c r="V16" s="116">
        <f>+SUM(D16,M16)</f>
        <v>547101</v>
      </c>
      <c r="W16" s="116">
        <f>+SUM(E16,N16)</f>
        <v>198945</v>
      </c>
      <c r="X16" s="116">
        <f>+SUM(F16,O16)</f>
        <v>5687</v>
      </c>
      <c r="Y16" s="116">
        <f>+SUM(G16,P16)</f>
        <v>33</v>
      </c>
      <c r="Z16" s="116">
        <f>+SUM(H16,Q16)</f>
        <v>103700</v>
      </c>
      <c r="AA16" s="116">
        <f>+SUM(I16,R16)</f>
        <v>89525</v>
      </c>
      <c r="AB16" s="116">
        <f>+SUM(J16,S16)</f>
        <v>0</v>
      </c>
      <c r="AC16" s="116">
        <f>+SUM(K16,T16)</f>
        <v>0</v>
      </c>
      <c r="AD16" s="116">
        <f>+SUM(L16,U16)</f>
        <v>348156</v>
      </c>
      <c r="AE16" s="205" t="s">
        <v>325</v>
      </c>
    </row>
    <row r="17" spans="1:31" ht="13.5" customHeight="1" x14ac:dyDescent="0.15">
      <c r="A17" s="114" t="s">
        <v>42</v>
      </c>
      <c r="B17" s="115" t="s">
        <v>356</v>
      </c>
      <c r="C17" s="114" t="s">
        <v>357</v>
      </c>
      <c r="D17" s="116">
        <f>SUM(E17,+L17)</f>
        <v>416006</v>
      </c>
      <c r="E17" s="116">
        <f>+SUM(F17:I17,K17)</f>
        <v>139428</v>
      </c>
      <c r="F17" s="116">
        <v>0</v>
      </c>
      <c r="G17" s="116">
        <v>0</v>
      </c>
      <c r="H17" s="116">
        <v>105000</v>
      </c>
      <c r="I17" s="116">
        <v>33446</v>
      </c>
      <c r="J17" s="116"/>
      <c r="K17" s="116">
        <v>982</v>
      </c>
      <c r="L17" s="116">
        <v>276578</v>
      </c>
      <c r="M17" s="116">
        <f>SUM(N17,+U17)</f>
        <v>114398</v>
      </c>
      <c r="N17" s="116">
        <f>+SUM(O17:R17,T17)</f>
        <v>54963</v>
      </c>
      <c r="O17" s="116">
        <v>0</v>
      </c>
      <c r="P17" s="116">
        <v>0</v>
      </c>
      <c r="Q17" s="116">
        <v>0</v>
      </c>
      <c r="R17" s="116">
        <v>54953</v>
      </c>
      <c r="S17" s="116"/>
      <c r="T17" s="116">
        <v>10</v>
      </c>
      <c r="U17" s="116">
        <v>59435</v>
      </c>
      <c r="V17" s="116">
        <f>+SUM(D17,M17)</f>
        <v>530404</v>
      </c>
      <c r="W17" s="116">
        <f>+SUM(E17,N17)</f>
        <v>194391</v>
      </c>
      <c r="X17" s="116">
        <f>+SUM(F17,O17)</f>
        <v>0</v>
      </c>
      <c r="Y17" s="116">
        <f>+SUM(G17,P17)</f>
        <v>0</v>
      </c>
      <c r="Z17" s="116">
        <f>+SUM(H17,Q17)</f>
        <v>105000</v>
      </c>
      <c r="AA17" s="116">
        <f>+SUM(I17,R17)</f>
        <v>88399</v>
      </c>
      <c r="AB17" s="116">
        <f>+SUM(J17,S17)</f>
        <v>0</v>
      </c>
      <c r="AC17" s="116">
        <f>+SUM(K17,T17)</f>
        <v>992</v>
      </c>
      <c r="AD17" s="116">
        <f>+SUM(L17,U17)</f>
        <v>336013</v>
      </c>
      <c r="AE17" s="205" t="s">
        <v>325</v>
      </c>
    </row>
    <row r="18" spans="1:31" ht="13.5" customHeight="1" x14ac:dyDescent="0.15">
      <c r="A18" s="114" t="s">
        <v>42</v>
      </c>
      <c r="B18" s="115" t="s">
        <v>358</v>
      </c>
      <c r="C18" s="114" t="s">
        <v>359</v>
      </c>
      <c r="D18" s="116">
        <f>SUM(E18,+L18)</f>
        <v>392799</v>
      </c>
      <c r="E18" s="116">
        <f>+SUM(F18:I18,K18)</f>
        <v>41101</v>
      </c>
      <c r="F18" s="116">
        <v>0</v>
      </c>
      <c r="G18" s="116">
        <v>0</v>
      </c>
      <c r="H18" s="116">
        <v>0</v>
      </c>
      <c r="I18" s="116">
        <v>41101</v>
      </c>
      <c r="J18" s="116"/>
      <c r="K18" s="116">
        <v>0</v>
      </c>
      <c r="L18" s="116">
        <v>351698</v>
      </c>
      <c r="M18" s="116">
        <f>SUM(N18,+U18)</f>
        <v>62083</v>
      </c>
      <c r="N18" s="116">
        <f>+SUM(O18:R18,T18)</f>
        <v>30958</v>
      </c>
      <c r="O18" s="116">
        <v>0</v>
      </c>
      <c r="P18" s="116">
        <v>0</v>
      </c>
      <c r="Q18" s="116">
        <v>0</v>
      </c>
      <c r="R18" s="116">
        <v>30958</v>
      </c>
      <c r="S18" s="116"/>
      <c r="T18" s="116">
        <v>0</v>
      </c>
      <c r="U18" s="116">
        <v>31125</v>
      </c>
      <c r="V18" s="116">
        <f>+SUM(D18,M18)</f>
        <v>454882</v>
      </c>
      <c r="W18" s="116">
        <f>+SUM(E18,N18)</f>
        <v>72059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72059</v>
      </c>
      <c r="AB18" s="116">
        <f>+SUM(J18,S18)</f>
        <v>0</v>
      </c>
      <c r="AC18" s="116">
        <f>+SUM(K18,T18)</f>
        <v>0</v>
      </c>
      <c r="AD18" s="116">
        <f>+SUM(L18,U18)</f>
        <v>382823</v>
      </c>
      <c r="AE18" s="205" t="s">
        <v>325</v>
      </c>
    </row>
    <row r="19" spans="1:31" ht="13.5" customHeight="1" x14ac:dyDescent="0.15">
      <c r="A19" s="114" t="s">
        <v>42</v>
      </c>
      <c r="B19" s="115" t="s">
        <v>360</v>
      </c>
      <c r="C19" s="114" t="s">
        <v>361</v>
      </c>
      <c r="D19" s="116">
        <f>SUM(E19,+L19)</f>
        <v>129984</v>
      </c>
      <c r="E19" s="116">
        <f>+SUM(F19:I19,K19)</f>
        <v>11859</v>
      </c>
      <c r="F19" s="116">
        <v>0</v>
      </c>
      <c r="G19" s="116">
        <v>993</v>
      </c>
      <c r="H19" s="116">
        <v>0</v>
      </c>
      <c r="I19" s="116">
        <v>6191</v>
      </c>
      <c r="J19" s="116"/>
      <c r="K19" s="116">
        <v>4675</v>
      </c>
      <c r="L19" s="116">
        <v>118125</v>
      </c>
      <c r="M19" s="116">
        <f>SUM(N19,+U19)</f>
        <v>18383</v>
      </c>
      <c r="N19" s="116">
        <f>+SUM(O19:R19,T19)</f>
        <v>4773</v>
      </c>
      <c r="O19" s="116">
        <v>0</v>
      </c>
      <c r="P19" s="116">
        <v>0</v>
      </c>
      <c r="Q19" s="116">
        <v>0</v>
      </c>
      <c r="R19" s="116">
        <v>4773</v>
      </c>
      <c r="S19" s="116"/>
      <c r="T19" s="116">
        <v>0</v>
      </c>
      <c r="U19" s="116">
        <v>13610</v>
      </c>
      <c r="V19" s="116">
        <f>+SUM(D19,M19)</f>
        <v>148367</v>
      </c>
      <c r="W19" s="116">
        <f>+SUM(E19,N19)</f>
        <v>16632</v>
      </c>
      <c r="X19" s="116">
        <f>+SUM(F19,O19)</f>
        <v>0</v>
      </c>
      <c r="Y19" s="116">
        <f>+SUM(G19,P19)</f>
        <v>993</v>
      </c>
      <c r="Z19" s="116">
        <f>+SUM(H19,Q19)</f>
        <v>0</v>
      </c>
      <c r="AA19" s="116">
        <f>+SUM(I19,R19)</f>
        <v>10964</v>
      </c>
      <c r="AB19" s="116">
        <f>+SUM(J19,S19)</f>
        <v>0</v>
      </c>
      <c r="AC19" s="116">
        <f>+SUM(K19,T19)</f>
        <v>4675</v>
      </c>
      <c r="AD19" s="116">
        <f>+SUM(L19,U19)</f>
        <v>131735</v>
      </c>
      <c r="AE19" s="205" t="s">
        <v>325</v>
      </c>
    </row>
    <row r="20" spans="1:31" ht="13.5" customHeight="1" x14ac:dyDescent="0.15">
      <c r="A20" s="114" t="s">
        <v>42</v>
      </c>
      <c r="B20" s="115" t="s">
        <v>362</v>
      </c>
      <c r="C20" s="114" t="s">
        <v>363</v>
      </c>
      <c r="D20" s="116">
        <f>SUM(E20,+L20)</f>
        <v>262037</v>
      </c>
      <c r="E20" s="116">
        <f>+SUM(F20:I20,K20)</f>
        <v>27897</v>
      </c>
      <c r="F20" s="116">
        <v>0</v>
      </c>
      <c r="G20" s="116">
        <v>0</v>
      </c>
      <c r="H20" s="116">
        <v>0</v>
      </c>
      <c r="I20" s="116">
        <v>21320</v>
      </c>
      <c r="J20" s="116"/>
      <c r="K20" s="116">
        <v>6577</v>
      </c>
      <c r="L20" s="116">
        <v>234140</v>
      </c>
      <c r="M20" s="116">
        <f>SUM(N20,+U20)</f>
        <v>44474</v>
      </c>
      <c r="N20" s="116">
        <f>+SUM(O20:R20,T20)</f>
        <v>2376</v>
      </c>
      <c r="O20" s="116">
        <v>0</v>
      </c>
      <c r="P20" s="116">
        <v>0</v>
      </c>
      <c r="Q20" s="116">
        <v>0</v>
      </c>
      <c r="R20" s="116">
        <v>2376</v>
      </c>
      <c r="S20" s="116"/>
      <c r="T20" s="116">
        <v>0</v>
      </c>
      <c r="U20" s="116">
        <v>42098</v>
      </c>
      <c r="V20" s="116">
        <f>+SUM(D20,M20)</f>
        <v>306511</v>
      </c>
      <c r="W20" s="116">
        <f>+SUM(E20,N20)</f>
        <v>30273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23696</v>
      </c>
      <c r="AB20" s="116">
        <f>+SUM(J20,S20)</f>
        <v>0</v>
      </c>
      <c r="AC20" s="116">
        <f>+SUM(K20,T20)</f>
        <v>6577</v>
      </c>
      <c r="AD20" s="116">
        <f>+SUM(L20,U20)</f>
        <v>276238</v>
      </c>
      <c r="AE20" s="205" t="s">
        <v>325</v>
      </c>
    </row>
    <row r="21" spans="1:31" ht="13.5" customHeight="1" x14ac:dyDescent="0.15">
      <c r="A21" s="114" t="s">
        <v>42</v>
      </c>
      <c r="B21" s="115" t="s">
        <v>364</v>
      </c>
      <c r="C21" s="114" t="s">
        <v>365</v>
      </c>
      <c r="D21" s="116">
        <f>SUM(E21,+L21)</f>
        <v>394466</v>
      </c>
      <c r="E21" s="116">
        <f>+SUM(F21:I21,K21)</f>
        <v>217366</v>
      </c>
      <c r="F21" s="116">
        <v>0</v>
      </c>
      <c r="G21" s="116">
        <v>0</v>
      </c>
      <c r="H21" s="116">
        <v>0</v>
      </c>
      <c r="I21" s="116">
        <v>22284</v>
      </c>
      <c r="J21" s="116"/>
      <c r="K21" s="116">
        <v>195082</v>
      </c>
      <c r="L21" s="116">
        <v>177100</v>
      </c>
      <c r="M21" s="116">
        <f>SUM(N21,+U21)</f>
        <v>43489</v>
      </c>
      <c r="N21" s="116">
        <f>+SUM(O21:R21,T21)</f>
        <v>3535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3535</v>
      </c>
      <c r="U21" s="116">
        <v>39954</v>
      </c>
      <c r="V21" s="116">
        <f>+SUM(D21,M21)</f>
        <v>437955</v>
      </c>
      <c r="W21" s="116">
        <f>+SUM(E21,N21)</f>
        <v>220901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22284</v>
      </c>
      <c r="AB21" s="116">
        <f>+SUM(J21,S21)</f>
        <v>0</v>
      </c>
      <c r="AC21" s="116">
        <f>+SUM(K21,T21)</f>
        <v>198617</v>
      </c>
      <c r="AD21" s="116">
        <f>+SUM(L21,U21)</f>
        <v>217054</v>
      </c>
      <c r="AE21" s="205" t="s">
        <v>325</v>
      </c>
    </row>
    <row r="22" spans="1:31" ht="13.5" customHeight="1" x14ac:dyDescent="0.15">
      <c r="A22" s="114" t="s">
        <v>42</v>
      </c>
      <c r="B22" s="115" t="s">
        <v>366</v>
      </c>
      <c r="C22" s="114" t="s">
        <v>367</v>
      </c>
      <c r="D22" s="116">
        <f>SUM(E22,+L22)</f>
        <v>152065</v>
      </c>
      <c r="E22" s="116">
        <f>+SUM(F22:I22,K22)</f>
        <v>10408</v>
      </c>
      <c r="F22" s="116">
        <v>0</v>
      </c>
      <c r="G22" s="116">
        <v>0</v>
      </c>
      <c r="H22" s="116">
        <v>0</v>
      </c>
      <c r="I22" s="116">
        <v>10408</v>
      </c>
      <c r="J22" s="116"/>
      <c r="K22" s="116">
        <v>0</v>
      </c>
      <c r="L22" s="116">
        <v>141657</v>
      </c>
      <c r="M22" s="116">
        <f>SUM(N22,+U22)</f>
        <v>43548</v>
      </c>
      <c r="N22" s="116">
        <f>+SUM(O22:R22,T22)</f>
        <v>16813</v>
      </c>
      <c r="O22" s="116">
        <v>0</v>
      </c>
      <c r="P22" s="116">
        <v>0</v>
      </c>
      <c r="Q22" s="116">
        <v>0</v>
      </c>
      <c r="R22" s="116">
        <v>16813</v>
      </c>
      <c r="S22" s="116"/>
      <c r="T22" s="116">
        <v>0</v>
      </c>
      <c r="U22" s="116">
        <v>26735</v>
      </c>
      <c r="V22" s="116">
        <f>+SUM(D22,M22)</f>
        <v>195613</v>
      </c>
      <c r="W22" s="116">
        <f>+SUM(E22,N22)</f>
        <v>27221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27221</v>
      </c>
      <c r="AB22" s="116">
        <f>+SUM(J22,S22)</f>
        <v>0</v>
      </c>
      <c r="AC22" s="116">
        <f>+SUM(K22,T22)</f>
        <v>0</v>
      </c>
      <c r="AD22" s="116">
        <f>+SUM(L22,U22)</f>
        <v>168392</v>
      </c>
      <c r="AE22" s="205" t="s">
        <v>325</v>
      </c>
    </row>
    <row r="23" spans="1:31" ht="13.5" customHeight="1" x14ac:dyDescent="0.15">
      <c r="A23" s="114" t="s">
        <v>42</v>
      </c>
      <c r="B23" s="115" t="s">
        <v>368</v>
      </c>
      <c r="C23" s="114" t="s">
        <v>369</v>
      </c>
      <c r="D23" s="116">
        <f>SUM(E23,+L23)</f>
        <v>222673</v>
      </c>
      <c r="E23" s="116">
        <f>+SUM(F23:I23,K23)</f>
        <v>33300</v>
      </c>
      <c r="F23" s="116">
        <v>0</v>
      </c>
      <c r="G23" s="116">
        <v>0</v>
      </c>
      <c r="H23" s="116">
        <v>0</v>
      </c>
      <c r="I23" s="116">
        <v>33300</v>
      </c>
      <c r="J23" s="116"/>
      <c r="K23" s="116">
        <v>0</v>
      </c>
      <c r="L23" s="116">
        <v>189373</v>
      </c>
      <c r="M23" s="116">
        <f>SUM(N23,+U23)</f>
        <v>38092</v>
      </c>
      <c r="N23" s="116">
        <f>+SUM(O23:R23,T23)</f>
        <v>19464</v>
      </c>
      <c r="O23" s="116">
        <v>0</v>
      </c>
      <c r="P23" s="116">
        <v>0</v>
      </c>
      <c r="Q23" s="116">
        <v>0</v>
      </c>
      <c r="R23" s="116">
        <v>19464</v>
      </c>
      <c r="S23" s="116"/>
      <c r="T23" s="116">
        <v>0</v>
      </c>
      <c r="U23" s="116">
        <v>18628</v>
      </c>
      <c r="V23" s="116">
        <f>+SUM(D23,M23)</f>
        <v>260765</v>
      </c>
      <c r="W23" s="116">
        <f>+SUM(E23,N23)</f>
        <v>52764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52764</v>
      </c>
      <c r="AB23" s="116">
        <f>+SUM(J23,S23)</f>
        <v>0</v>
      </c>
      <c r="AC23" s="116">
        <f>+SUM(K23,T23)</f>
        <v>0</v>
      </c>
      <c r="AD23" s="116">
        <f>+SUM(L23,U23)</f>
        <v>208001</v>
      </c>
      <c r="AE23" s="205" t="s">
        <v>325</v>
      </c>
    </row>
    <row r="24" spans="1:31" ht="13.5" customHeight="1" x14ac:dyDescent="0.15">
      <c r="A24" s="114" t="s">
        <v>42</v>
      </c>
      <c r="B24" s="115" t="s">
        <v>370</v>
      </c>
      <c r="C24" s="114" t="s">
        <v>371</v>
      </c>
      <c r="D24" s="116">
        <f>SUM(E24,+L24)</f>
        <v>202004</v>
      </c>
      <c r="E24" s="116">
        <f>+SUM(F24:I24,K24)</f>
        <v>28344</v>
      </c>
      <c r="F24" s="116">
        <v>0</v>
      </c>
      <c r="G24" s="116">
        <v>0</v>
      </c>
      <c r="H24" s="116">
        <v>0</v>
      </c>
      <c r="I24" s="116">
        <v>16704</v>
      </c>
      <c r="J24" s="116"/>
      <c r="K24" s="116">
        <v>11640</v>
      </c>
      <c r="L24" s="116">
        <v>173660</v>
      </c>
      <c r="M24" s="116">
        <f>SUM(N24,+U24)</f>
        <v>50064</v>
      </c>
      <c r="N24" s="116">
        <f>+SUM(O24:R24,T24)</f>
        <v>23722</v>
      </c>
      <c r="O24" s="116">
        <v>0</v>
      </c>
      <c r="P24" s="116">
        <v>0</v>
      </c>
      <c r="Q24" s="116">
        <v>0</v>
      </c>
      <c r="R24" s="116">
        <v>23722</v>
      </c>
      <c r="S24" s="116"/>
      <c r="T24" s="116">
        <v>0</v>
      </c>
      <c r="U24" s="116">
        <v>26342</v>
      </c>
      <c r="V24" s="116">
        <f>+SUM(D24,M24)</f>
        <v>252068</v>
      </c>
      <c r="W24" s="116">
        <f>+SUM(E24,N24)</f>
        <v>52066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40426</v>
      </c>
      <c r="AB24" s="116">
        <f>+SUM(J24,S24)</f>
        <v>0</v>
      </c>
      <c r="AC24" s="116">
        <f>+SUM(K24,T24)</f>
        <v>11640</v>
      </c>
      <c r="AD24" s="116">
        <f>+SUM(L24,U24)</f>
        <v>200002</v>
      </c>
      <c r="AE24" s="205" t="s">
        <v>325</v>
      </c>
    </row>
    <row r="25" spans="1:31" ht="13.5" customHeight="1" x14ac:dyDescent="0.15">
      <c r="A25" s="114" t="s">
        <v>42</v>
      </c>
      <c r="B25" s="115" t="s">
        <v>342</v>
      </c>
      <c r="C25" s="114" t="s">
        <v>343</v>
      </c>
      <c r="D25" s="116">
        <f>SUM(E25,+L25)</f>
        <v>0</v>
      </c>
      <c r="E25" s="116">
        <f>+SUM(F25:I25,K25)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f>SUM(N25,+U25)</f>
        <v>915</v>
      </c>
      <c r="N25" s="116">
        <f>+SUM(O25:R25,T25)</f>
        <v>548</v>
      </c>
      <c r="O25" s="116">
        <v>548</v>
      </c>
      <c r="P25" s="116">
        <v>0</v>
      </c>
      <c r="Q25" s="116">
        <v>0</v>
      </c>
      <c r="R25" s="116">
        <v>0</v>
      </c>
      <c r="S25" s="116">
        <v>149079</v>
      </c>
      <c r="T25" s="116">
        <v>0</v>
      </c>
      <c r="U25" s="116">
        <v>367</v>
      </c>
      <c r="V25" s="116">
        <f>+SUM(D25,M25)</f>
        <v>915</v>
      </c>
      <c r="W25" s="116">
        <f>+SUM(E25,N25)</f>
        <v>548</v>
      </c>
      <c r="X25" s="116">
        <f>+SUM(F25,O25)</f>
        <v>548</v>
      </c>
      <c r="Y25" s="116">
        <f>+SUM(G25,P25)</f>
        <v>0</v>
      </c>
      <c r="Z25" s="116">
        <f>+SUM(H25,Q25)</f>
        <v>0</v>
      </c>
      <c r="AA25" s="116">
        <f>+SUM(I25,R25)</f>
        <v>0</v>
      </c>
      <c r="AB25" s="116">
        <f>+SUM(J25,S25)</f>
        <v>149079</v>
      </c>
      <c r="AC25" s="116">
        <f>+SUM(K25,T25)</f>
        <v>0</v>
      </c>
      <c r="AD25" s="116">
        <f>+SUM(L25,U25)</f>
        <v>367</v>
      </c>
      <c r="AE25" s="205" t="s">
        <v>325</v>
      </c>
    </row>
    <row r="26" spans="1:31" ht="13.5" customHeight="1" x14ac:dyDescent="0.15">
      <c r="A26" s="114" t="s">
        <v>42</v>
      </c>
      <c r="B26" s="115" t="s">
        <v>338</v>
      </c>
      <c r="C26" s="114" t="s">
        <v>339</v>
      </c>
      <c r="D26" s="116">
        <f>SUM(E26,+L26)</f>
        <v>0</v>
      </c>
      <c r="E26" s="116">
        <f>+SUM(F26:I26,K26)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28844</v>
      </c>
      <c r="K26" s="116">
        <v>0</v>
      </c>
      <c r="L26" s="116">
        <v>0</v>
      </c>
      <c r="M26" s="116">
        <f>SUM(N26,+U26)</f>
        <v>0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>
        <v>0</v>
      </c>
      <c r="T26" s="116">
        <v>0</v>
      </c>
      <c r="U26" s="116">
        <v>0</v>
      </c>
      <c r="V26" s="116">
        <f>+SUM(D26,M26)</f>
        <v>0</v>
      </c>
      <c r="W26" s="116">
        <f>+SUM(E26,N26)</f>
        <v>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6">
        <f>+SUM(J26,S26)</f>
        <v>28844</v>
      </c>
      <c r="AC26" s="116">
        <f>+SUM(K26,T26)</f>
        <v>0</v>
      </c>
      <c r="AD26" s="116">
        <f>+SUM(L26,U26)</f>
        <v>0</v>
      </c>
      <c r="AE26" s="205" t="s">
        <v>325</v>
      </c>
    </row>
    <row r="27" spans="1:31" ht="13.5" customHeight="1" x14ac:dyDescent="0.15">
      <c r="A27" s="114" t="s">
        <v>42</v>
      </c>
      <c r="B27" s="115" t="s">
        <v>354</v>
      </c>
      <c r="C27" s="114" t="s">
        <v>355</v>
      </c>
      <c r="D27" s="116">
        <f>SUM(E27,+L27)</f>
        <v>5206</v>
      </c>
      <c r="E27" s="116">
        <f>+SUM(F27:I27,K27)</f>
        <v>5206</v>
      </c>
      <c r="F27" s="116">
        <v>0</v>
      </c>
      <c r="G27" s="116">
        <v>0</v>
      </c>
      <c r="H27" s="116">
        <v>0</v>
      </c>
      <c r="I27" s="116">
        <v>0</v>
      </c>
      <c r="J27" s="116">
        <v>522997</v>
      </c>
      <c r="K27" s="116">
        <v>5206</v>
      </c>
      <c r="L27" s="116">
        <v>0</v>
      </c>
      <c r="M27" s="116">
        <f>SUM(N27,+U27)</f>
        <v>0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f>+SUM(D27,M27)</f>
        <v>5206</v>
      </c>
      <c r="W27" s="116">
        <f>+SUM(E27,N27)</f>
        <v>5206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6">
        <f>+SUM(J27,S27)</f>
        <v>522997</v>
      </c>
      <c r="AC27" s="116">
        <f>+SUM(K27,T27)</f>
        <v>5206</v>
      </c>
      <c r="AD27" s="116">
        <f>+SUM(L27,U27)</f>
        <v>0</v>
      </c>
      <c r="AE27" s="205" t="s">
        <v>325</v>
      </c>
    </row>
    <row r="28" spans="1:31" ht="13.5" customHeight="1" x14ac:dyDescent="0.15">
      <c r="A28" s="114" t="s">
        <v>42</v>
      </c>
      <c r="B28" s="115" t="s">
        <v>328</v>
      </c>
      <c r="C28" s="114" t="s">
        <v>329</v>
      </c>
      <c r="D28" s="116">
        <f>SUM(E28,+L28)</f>
        <v>414250</v>
      </c>
      <c r="E28" s="116">
        <f>+SUM(F28:I28,K28)</f>
        <v>390010</v>
      </c>
      <c r="F28" s="116">
        <v>12525</v>
      </c>
      <c r="G28" s="116">
        <v>0</v>
      </c>
      <c r="H28" s="116">
        <v>0</v>
      </c>
      <c r="I28" s="116">
        <v>329398</v>
      </c>
      <c r="J28" s="116">
        <v>1072118</v>
      </c>
      <c r="K28" s="116">
        <v>48087</v>
      </c>
      <c r="L28" s="116">
        <v>24240</v>
      </c>
      <c r="M28" s="116">
        <f>SUM(N28,+U28)</f>
        <v>396201</v>
      </c>
      <c r="N28" s="116">
        <f>+SUM(O28:R28,T28)</f>
        <v>196719</v>
      </c>
      <c r="O28" s="116">
        <v>0</v>
      </c>
      <c r="P28" s="116">
        <v>0</v>
      </c>
      <c r="Q28" s="116">
        <v>0</v>
      </c>
      <c r="R28" s="116">
        <v>196719</v>
      </c>
      <c r="S28" s="116">
        <v>225785</v>
      </c>
      <c r="T28" s="116">
        <v>0</v>
      </c>
      <c r="U28" s="116">
        <v>199482</v>
      </c>
      <c r="V28" s="116">
        <f>+SUM(D28,M28)</f>
        <v>810451</v>
      </c>
      <c r="W28" s="116">
        <f>+SUM(E28,N28)</f>
        <v>586729</v>
      </c>
      <c r="X28" s="116">
        <f>+SUM(F28,O28)</f>
        <v>12525</v>
      </c>
      <c r="Y28" s="116">
        <f>+SUM(G28,P28)</f>
        <v>0</v>
      </c>
      <c r="Z28" s="116">
        <f>+SUM(H28,Q28)</f>
        <v>0</v>
      </c>
      <c r="AA28" s="116">
        <f>+SUM(I28,R28)</f>
        <v>526117</v>
      </c>
      <c r="AB28" s="116">
        <f>+SUM(J28,S28)</f>
        <v>1297903</v>
      </c>
      <c r="AC28" s="116">
        <f>+SUM(K28,T28)</f>
        <v>48087</v>
      </c>
      <c r="AD28" s="116">
        <f>+SUM(L28,U28)</f>
        <v>223722</v>
      </c>
      <c r="AE28" s="205" t="s">
        <v>325</v>
      </c>
    </row>
    <row r="29" spans="1:31" ht="13.5" customHeight="1" x14ac:dyDescent="0.15">
      <c r="A29" s="114" t="s">
        <v>42</v>
      </c>
      <c r="B29" s="115" t="s">
        <v>332</v>
      </c>
      <c r="C29" s="114" t="s">
        <v>333</v>
      </c>
      <c r="D29" s="116">
        <f>SUM(E29,+L29)</f>
        <v>2235619</v>
      </c>
      <c r="E29" s="116">
        <f>+SUM(F29:I29,K29)</f>
        <v>2235619</v>
      </c>
      <c r="F29" s="116">
        <v>799680</v>
      </c>
      <c r="G29" s="116">
        <v>0</v>
      </c>
      <c r="H29" s="116">
        <v>1281600</v>
      </c>
      <c r="I29" s="116">
        <v>134389</v>
      </c>
      <c r="J29" s="116">
        <v>399315</v>
      </c>
      <c r="K29" s="116">
        <v>19950</v>
      </c>
      <c r="L29" s="116">
        <v>0</v>
      </c>
      <c r="M29" s="116">
        <f>SUM(N29,+U29)</f>
        <v>62330</v>
      </c>
      <c r="N29" s="116">
        <f>+SUM(O29:R29,T29)</f>
        <v>62330</v>
      </c>
      <c r="O29" s="116">
        <v>0</v>
      </c>
      <c r="P29" s="116">
        <v>0</v>
      </c>
      <c r="Q29" s="116">
        <v>0</v>
      </c>
      <c r="R29" s="116">
        <v>62330</v>
      </c>
      <c r="S29" s="116">
        <v>183167</v>
      </c>
      <c r="T29" s="116">
        <v>0</v>
      </c>
      <c r="U29" s="116">
        <v>0</v>
      </c>
      <c r="V29" s="116">
        <f>+SUM(D29,M29)</f>
        <v>2297949</v>
      </c>
      <c r="W29" s="116">
        <f>+SUM(E29,N29)</f>
        <v>2297949</v>
      </c>
      <c r="X29" s="116">
        <f>+SUM(F29,O29)</f>
        <v>799680</v>
      </c>
      <c r="Y29" s="116">
        <f>+SUM(G29,P29)</f>
        <v>0</v>
      </c>
      <c r="Z29" s="116">
        <f>+SUM(H29,Q29)</f>
        <v>1281600</v>
      </c>
      <c r="AA29" s="116">
        <f>+SUM(I29,R29)</f>
        <v>196719</v>
      </c>
      <c r="AB29" s="116">
        <f>+SUM(J29,S29)</f>
        <v>582482</v>
      </c>
      <c r="AC29" s="116">
        <f>+SUM(K29,T29)</f>
        <v>19950</v>
      </c>
      <c r="AD29" s="116">
        <f>+SUM(L29,U29)</f>
        <v>0</v>
      </c>
      <c r="AE29" s="205" t="s">
        <v>325</v>
      </c>
    </row>
    <row r="30" spans="1:31" ht="13.5" customHeight="1" x14ac:dyDescent="0.15">
      <c r="A30" s="114" t="s">
        <v>42</v>
      </c>
      <c r="B30" s="115" t="s">
        <v>344</v>
      </c>
      <c r="C30" s="114" t="s">
        <v>345</v>
      </c>
      <c r="D30" s="116">
        <f>SUM(E30,+L30)</f>
        <v>140942</v>
      </c>
      <c r="E30" s="116">
        <f>+SUM(F30:I30,K30)</f>
        <v>130365</v>
      </c>
      <c r="F30" s="116">
        <v>0</v>
      </c>
      <c r="G30" s="116">
        <v>0</v>
      </c>
      <c r="H30" s="116">
        <v>0</v>
      </c>
      <c r="I30" s="116">
        <v>130365</v>
      </c>
      <c r="J30" s="116">
        <v>861940</v>
      </c>
      <c r="K30" s="116">
        <v>0</v>
      </c>
      <c r="L30" s="116">
        <v>10577</v>
      </c>
      <c r="M30" s="116">
        <f>SUM(N30,+U30)</f>
        <v>0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f>+SUM(D30,M30)</f>
        <v>140942</v>
      </c>
      <c r="W30" s="116">
        <f>+SUM(E30,N30)</f>
        <v>130365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130365</v>
      </c>
      <c r="AB30" s="116">
        <f>+SUM(J30,S30)</f>
        <v>861940</v>
      </c>
      <c r="AC30" s="116">
        <f>+SUM(K30,T30)</f>
        <v>0</v>
      </c>
      <c r="AD30" s="116">
        <f>+SUM(L30,U30)</f>
        <v>10577</v>
      </c>
      <c r="AE30" s="205" t="s">
        <v>325</v>
      </c>
    </row>
    <row r="31" spans="1:31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</row>
    <row r="32" spans="1:31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</row>
    <row r="33" spans="1:30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</row>
    <row r="34" spans="1:30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</row>
    <row r="35" spans="1:30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</row>
    <row r="36" spans="1:30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</row>
    <row r="37" spans="1:30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</row>
    <row r="38" spans="1:30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0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0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0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0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0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0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0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0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0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0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0">
    <sortCondition ref="A8:A30"/>
    <sortCondition ref="B8:B30"/>
    <sortCondition ref="C8:C3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29" man="1"/>
    <brk id="21" min="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香川県</v>
      </c>
      <c r="B7" s="132" t="str">
        <f>'廃棄物事業経費（市町村）'!B7</f>
        <v>37000</v>
      </c>
      <c r="C7" s="131" t="s">
        <v>274</v>
      </c>
      <c r="D7" s="133">
        <f>+SUM(E7,J7)</f>
        <v>3330269</v>
      </c>
      <c r="E7" s="133">
        <f>+SUM(F7:I7)</f>
        <v>3302131</v>
      </c>
      <c r="F7" s="133">
        <f t="shared" ref="F7:K7" si="0">SUM(F$8:F$257)</f>
        <v>0</v>
      </c>
      <c r="G7" s="133">
        <f t="shared" si="0"/>
        <v>2992480</v>
      </c>
      <c r="H7" s="133">
        <f t="shared" si="0"/>
        <v>309651</v>
      </c>
      <c r="I7" s="133">
        <f t="shared" si="0"/>
        <v>0</v>
      </c>
      <c r="J7" s="133">
        <f t="shared" si="0"/>
        <v>28138</v>
      </c>
      <c r="K7" s="133">
        <f t="shared" si="0"/>
        <v>423154</v>
      </c>
      <c r="L7" s="133">
        <f>+SUM(M7,R7,V7,W7,AC7)</f>
        <v>13542131</v>
      </c>
      <c r="M7" s="133">
        <f>+SUM(N7:Q7)</f>
        <v>2917753</v>
      </c>
      <c r="N7" s="133">
        <f>SUM(N$8:N$257)</f>
        <v>1101081</v>
      </c>
      <c r="O7" s="133">
        <f>SUM(O$8:O$257)</f>
        <v>1282666</v>
      </c>
      <c r="P7" s="133">
        <f>SUM(P$8:P$257)</f>
        <v>469644</v>
      </c>
      <c r="Q7" s="133">
        <f>SUM(Q$8:Q$257)</f>
        <v>64362</v>
      </c>
      <c r="R7" s="133">
        <f>+SUM(S7:U7)</f>
        <v>2406261</v>
      </c>
      <c r="S7" s="133">
        <f>SUM(S$8:S$257)</f>
        <v>546583</v>
      </c>
      <c r="T7" s="133">
        <f>SUM(T$8:T$257)</f>
        <v>1704510</v>
      </c>
      <c r="U7" s="133">
        <f>SUM(U$8:U$257)</f>
        <v>155168</v>
      </c>
      <c r="V7" s="133">
        <f>SUM(V$8:V$257)</f>
        <v>27077</v>
      </c>
      <c r="W7" s="133">
        <f>+SUM(X7:AA7)</f>
        <v>8191040</v>
      </c>
      <c r="X7" s="133">
        <f t="shared" ref="X7:AD7" si="1">SUM(X$8:X$257)</f>
        <v>3058775</v>
      </c>
      <c r="Y7" s="133">
        <f t="shared" si="1"/>
        <v>4522088</v>
      </c>
      <c r="Z7" s="133">
        <f t="shared" si="1"/>
        <v>505204</v>
      </c>
      <c r="AA7" s="133">
        <f t="shared" si="1"/>
        <v>104973</v>
      </c>
      <c r="AB7" s="133">
        <f t="shared" si="1"/>
        <v>2462060</v>
      </c>
      <c r="AC7" s="133">
        <f t="shared" si="1"/>
        <v>0</v>
      </c>
      <c r="AD7" s="133">
        <f t="shared" si="1"/>
        <v>284298</v>
      </c>
      <c r="AE7" s="133">
        <f>+SUM(D7,L7,AD7)</f>
        <v>17156698</v>
      </c>
      <c r="AF7" s="133">
        <f>+SUM(AG7,AL7)</f>
        <v>228795</v>
      </c>
      <c r="AG7" s="133">
        <f>+SUM(AH7:AK7)</f>
        <v>227442</v>
      </c>
      <c r="AH7" s="133">
        <f t="shared" ref="AH7:AM7" si="2">SUM(AH$8:AH$257)</f>
        <v>0</v>
      </c>
      <c r="AI7" s="133">
        <f t="shared" si="2"/>
        <v>197701</v>
      </c>
      <c r="AJ7" s="133">
        <f t="shared" si="2"/>
        <v>0</v>
      </c>
      <c r="AK7" s="133">
        <f t="shared" si="2"/>
        <v>29741</v>
      </c>
      <c r="AL7" s="133">
        <f t="shared" si="2"/>
        <v>1353</v>
      </c>
      <c r="AM7" s="133">
        <f t="shared" si="2"/>
        <v>4527</v>
      </c>
      <c r="AN7" s="133">
        <f>+SUM(AO7,AT7,AX7,AY7,BE7)</f>
        <v>2380095</v>
      </c>
      <c r="AO7" s="133">
        <f>+SUM(AP7:AS7)</f>
        <v>467890</v>
      </c>
      <c r="AP7" s="133">
        <f>SUM(AP$8:AP$257)</f>
        <v>200883</v>
      </c>
      <c r="AQ7" s="133">
        <f>SUM(AQ$8:AQ$257)</f>
        <v>179854</v>
      </c>
      <c r="AR7" s="133">
        <f>SUM(AR$8:AR$257)</f>
        <v>85900</v>
      </c>
      <c r="AS7" s="133">
        <f>SUM(AS$8:AS$257)</f>
        <v>1253</v>
      </c>
      <c r="AT7" s="133">
        <f>+SUM(AU7:AW7)</f>
        <v>1002821</v>
      </c>
      <c r="AU7" s="133">
        <f>SUM(AU$8:AU$257)</f>
        <v>99288</v>
      </c>
      <c r="AV7" s="133">
        <f>SUM(AV$8:AV$257)</f>
        <v>872494</v>
      </c>
      <c r="AW7" s="133">
        <f>SUM(AW$8:AW$257)</f>
        <v>31039</v>
      </c>
      <c r="AX7" s="133">
        <f>SUM(AX$8:AX$257)</f>
        <v>0</v>
      </c>
      <c r="AY7" s="133">
        <f>+SUM(AZ7:BC7)</f>
        <v>909384</v>
      </c>
      <c r="AZ7" s="133">
        <f t="shared" ref="AZ7:BF7" si="3">SUM(AZ$8:AZ$257)</f>
        <v>330684</v>
      </c>
      <c r="BA7" s="133">
        <f t="shared" si="3"/>
        <v>382100</v>
      </c>
      <c r="BB7" s="133">
        <f t="shared" si="3"/>
        <v>129258</v>
      </c>
      <c r="BC7" s="133">
        <f t="shared" si="3"/>
        <v>67342</v>
      </c>
      <c r="BD7" s="133">
        <f t="shared" si="3"/>
        <v>553504</v>
      </c>
      <c r="BE7" s="133">
        <f t="shared" si="3"/>
        <v>0</v>
      </c>
      <c r="BF7" s="133">
        <f t="shared" si="3"/>
        <v>243019</v>
      </c>
      <c r="BG7" s="133">
        <f>+SUM(BF7,AN7,AF7)</f>
        <v>2851909</v>
      </c>
      <c r="BH7" s="133">
        <f t="shared" ref="BH7:CI7" si="4">SUM(D7,AF7)</f>
        <v>3559064</v>
      </c>
      <c r="BI7" s="133">
        <f>SUM(E7,AG7)</f>
        <v>3529573</v>
      </c>
      <c r="BJ7" s="133">
        <f t="shared" si="4"/>
        <v>0</v>
      </c>
      <c r="BK7" s="133">
        <f t="shared" si="4"/>
        <v>3190181</v>
      </c>
      <c r="BL7" s="133">
        <f t="shared" si="4"/>
        <v>309651</v>
      </c>
      <c r="BM7" s="133">
        <f t="shared" si="4"/>
        <v>29741</v>
      </c>
      <c r="BN7" s="133">
        <f t="shared" si="4"/>
        <v>29491</v>
      </c>
      <c r="BO7" s="133">
        <f t="shared" si="4"/>
        <v>427681</v>
      </c>
      <c r="BP7" s="133">
        <f t="shared" si="4"/>
        <v>15922226</v>
      </c>
      <c r="BQ7" s="133">
        <f t="shared" si="4"/>
        <v>3385643</v>
      </c>
      <c r="BR7" s="133">
        <f t="shared" si="4"/>
        <v>1301964</v>
      </c>
      <c r="BS7" s="133">
        <f t="shared" si="4"/>
        <v>1462520</v>
      </c>
      <c r="BT7" s="133">
        <f t="shared" si="4"/>
        <v>555544</v>
      </c>
      <c r="BU7" s="133">
        <f t="shared" si="4"/>
        <v>65615</v>
      </c>
      <c r="BV7" s="133">
        <f t="shared" si="4"/>
        <v>3409082</v>
      </c>
      <c r="BW7" s="133">
        <f t="shared" si="4"/>
        <v>645871</v>
      </c>
      <c r="BX7" s="133">
        <f t="shared" si="4"/>
        <v>2577004</v>
      </c>
      <c r="BY7" s="133">
        <f t="shared" si="4"/>
        <v>186207</v>
      </c>
      <c r="BZ7" s="133">
        <f t="shared" si="4"/>
        <v>27077</v>
      </c>
      <c r="CA7" s="133">
        <f t="shared" si="4"/>
        <v>9100424</v>
      </c>
      <c r="CB7" s="133">
        <f t="shared" si="4"/>
        <v>3389459</v>
      </c>
      <c r="CC7" s="133">
        <f t="shared" si="4"/>
        <v>4904188</v>
      </c>
      <c r="CD7" s="133">
        <f t="shared" si="4"/>
        <v>634462</v>
      </c>
      <c r="CE7" s="133">
        <f t="shared" si="4"/>
        <v>172315</v>
      </c>
      <c r="CF7" s="133">
        <f t="shared" si="4"/>
        <v>3015564</v>
      </c>
      <c r="CG7" s="133">
        <f t="shared" si="4"/>
        <v>0</v>
      </c>
      <c r="CH7" s="133">
        <f t="shared" si="4"/>
        <v>527317</v>
      </c>
      <c r="CI7" s="133">
        <f t="shared" si="4"/>
        <v>20008607</v>
      </c>
    </row>
    <row r="8" spans="1:87" ht="13.5" customHeight="1" x14ac:dyDescent="0.15">
      <c r="A8" s="114" t="s">
        <v>42</v>
      </c>
      <c r="B8" s="115" t="s">
        <v>323</v>
      </c>
      <c r="C8" s="114" t="s">
        <v>324</v>
      </c>
      <c r="D8" s="116">
        <f>+SUM(E8,J8)</f>
        <v>409036</v>
      </c>
      <c r="E8" s="116">
        <f>+SUM(F8:I8)</f>
        <v>380898</v>
      </c>
      <c r="F8" s="116">
        <v>0</v>
      </c>
      <c r="G8" s="116">
        <v>349800</v>
      </c>
      <c r="H8" s="116">
        <v>31098</v>
      </c>
      <c r="I8" s="116">
        <v>0</v>
      </c>
      <c r="J8" s="116">
        <v>28138</v>
      </c>
      <c r="K8" s="116">
        <v>0</v>
      </c>
      <c r="L8" s="116">
        <f>+SUM(M8,R8,V8,W8,AC8)</f>
        <v>6120058</v>
      </c>
      <c r="M8" s="116">
        <f>+SUM(N8:Q8)</f>
        <v>1337964</v>
      </c>
      <c r="N8" s="116">
        <v>500615</v>
      </c>
      <c r="O8" s="116">
        <v>596129</v>
      </c>
      <c r="P8" s="116">
        <v>196458</v>
      </c>
      <c r="Q8" s="116">
        <v>44762</v>
      </c>
      <c r="R8" s="116">
        <f>+SUM(S8:U8)</f>
        <v>883627</v>
      </c>
      <c r="S8" s="116">
        <v>190047</v>
      </c>
      <c r="T8" s="116">
        <v>628603</v>
      </c>
      <c r="U8" s="116">
        <v>64977</v>
      </c>
      <c r="V8" s="116">
        <v>3828</v>
      </c>
      <c r="W8" s="116">
        <f>+SUM(X8:AA8)</f>
        <v>3894639</v>
      </c>
      <c r="X8" s="116">
        <v>1565392</v>
      </c>
      <c r="Y8" s="116">
        <v>2223978</v>
      </c>
      <c r="Z8" s="116">
        <v>105269</v>
      </c>
      <c r="AA8" s="116">
        <v>0</v>
      </c>
      <c r="AB8" s="116">
        <v>0</v>
      </c>
      <c r="AC8" s="116">
        <v>0</v>
      </c>
      <c r="AD8" s="116">
        <v>31040</v>
      </c>
      <c r="AE8" s="116">
        <f>+SUM(D8,L8,AD8)</f>
        <v>6560134</v>
      </c>
      <c r="AF8" s="116">
        <f>+SUM(AG8,AL8)</f>
        <v>1702</v>
      </c>
      <c r="AG8" s="116">
        <f>+SUM(AH8:AK8)</f>
        <v>1702</v>
      </c>
      <c r="AH8" s="116">
        <v>0</v>
      </c>
      <c r="AI8" s="116">
        <v>1702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350744</v>
      </c>
      <c r="AO8" s="116">
        <f>+SUM(AP8:AS8)</f>
        <v>93132</v>
      </c>
      <c r="AP8" s="116">
        <v>79481</v>
      </c>
      <c r="AQ8" s="116">
        <v>0</v>
      </c>
      <c r="AR8" s="116">
        <v>13651</v>
      </c>
      <c r="AS8" s="116">
        <v>0</v>
      </c>
      <c r="AT8" s="116">
        <f>+SUM(AU8:AW8)</f>
        <v>174165</v>
      </c>
      <c r="AU8" s="116">
        <v>0</v>
      </c>
      <c r="AV8" s="116">
        <v>174165</v>
      </c>
      <c r="AW8" s="116">
        <v>0</v>
      </c>
      <c r="AX8" s="116">
        <v>0</v>
      </c>
      <c r="AY8" s="116">
        <f>+SUM(AZ8:BC8)</f>
        <v>83447</v>
      </c>
      <c r="AZ8" s="116">
        <v>83447</v>
      </c>
      <c r="BA8" s="116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16">
        <f>+SUM(BF8,AN8,AF8)</f>
        <v>352446</v>
      </c>
      <c r="BH8" s="116">
        <f>SUM(D8,AF8)</f>
        <v>410738</v>
      </c>
      <c r="BI8" s="116">
        <f>SUM(E8,AG8)</f>
        <v>382600</v>
      </c>
      <c r="BJ8" s="116">
        <f>SUM(F8,AH8)</f>
        <v>0</v>
      </c>
      <c r="BK8" s="116">
        <f>SUM(G8,AI8)</f>
        <v>351502</v>
      </c>
      <c r="BL8" s="116">
        <f>SUM(H8,AJ8)</f>
        <v>31098</v>
      </c>
      <c r="BM8" s="116">
        <f>SUM(I8,AK8)</f>
        <v>0</v>
      </c>
      <c r="BN8" s="116">
        <f>SUM(J8,AL8)</f>
        <v>28138</v>
      </c>
      <c r="BO8" s="116">
        <f>SUM(K8,AM8)</f>
        <v>0</v>
      </c>
      <c r="BP8" s="116">
        <f>SUM(L8,AN8)</f>
        <v>6470802</v>
      </c>
      <c r="BQ8" s="116">
        <f>SUM(M8,AO8)</f>
        <v>1431096</v>
      </c>
      <c r="BR8" s="116">
        <f>SUM(N8,AP8)</f>
        <v>580096</v>
      </c>
      <c r="BS8" s="116">
        <f>SUM(O8,AQ8)</f>
        <v>596129</v>
      </c>
      <c r="BT8" s="116">
        <f>SUM(P8,AR8)</f>
        <v>210109</v>
      </c>
      <c r="BU8" s="116">
        <f>SUM(Q8,AS8)</f>
        <v>44762</v>
      </c>
      <c r="BV8" s="116">
        <f>SUM(R8,AT8)</f>
        <v>1057792</v>
      </c>
      <c r="BW8" s="116">
        <f>SUM(S8,AU8)</f>
        <v>190047</v>
      </c>
      <c r="BX8" s="116">
        <f>SUM(T8,AV8)</f>
        <v>802768</v>
      </c>
      <c r="BY8" s="116">
        <f>SUM(U8,AW8)</f>
        <v>64977</v>
      </c>
      <c r="BZ8" s="116">
        <f>SUM(V8,AX8)</f>
        <v>3828</v>
      </c>
      <c r="CA8" s="116">
        <f>SUM(W8,AY8)</f>
        <v>3978086</v>
      </c>
      <c r="CB8" s="116">
        <f>SUM(X8,AZ8)</f>
        <v>1648839</v>
      </c>
      <c r="CC8" s="116">
        <f>SUM(Y8,BA8)</f>
        <v>2223978</v>
      </c>
      <c r="CD8" s="116">
        <f>SUM(Z8,BB8)</f>
        <v>105269</v>
      </c>
      <c r="CE8" s="116">
        <f>SUM(AA8,BC8)</f>
        <v>0</v>
      </c>
      <c r="CF8" s="116">
        <f>SUM(AB8,BD8)</f>
        <v>0</v>
      </c>
      <c r="CG8" s="116">
        <f>SUM(AC8,BE8)</f>
        <v>0</v>
      </c>
      <c r="CH8" s="116">
        <f>SUM(AD8,BF8)</f>
        <v>31040</v>
      </c>
      <c r="CI8" s="116">
        <f>SUM(AE8,BG8)</f>
        <v>6912580</v>
      </c>
    </row>
    <row r="9" spans="1:87" ht="13.5" customHeight="1" x14ac:dyDescent="0.15">
      <c r="A9" s="114" t="s">
        <v>42</v>
      </c>
      <c r="B9" s="115" t="s">
        <v>326</v>
      </c>
      <c r="C9" s="114" t="s">
        <v>327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818640</v>
      </c>
      <c r="M9" s="116">
        <f>+SUM(N9:Q9)</f>
        <v>379620</v>
      </c>
      <c r="N9" s="116">
        <v>55647</v>
      </c>
      <c r="O9" s="116">
        <v>277714</v>
      </c>
      <c r="P9" s="116">
        <v>46259</v>
      </c>
      <c r="Q9" s="116">
        <v>0</v>
      </c>
      <c r="R9" s="116">
        <f>+SUM(S9:U9)</f>
        <v>261457</v>
      </c>
      <c r="S9" s="116">
        <v>198623</v>
      </c>
      <c r="T9" s="116">
        <v>62834</v>
      </c>
      <c r="U9" s="116">
        <v>0</v>
      </c>
      <c r="V9" s="116">
        <v>0</v>
      </c>
      <c r="W9" s="116">
        <f>+SUM(X9:AA9)</f>
        <v>177563</v>
      </c>
      <c r="X9" s="116">
        <v>177563</v>
      </c>
      <c r="Y9" s="116">
        <v>0</v>
      </c>
      <c r="Z9" s="116">
        <v>0</v>
      </c>
      <c r="AA9" s="116">
        <v>0</v>
      </c>
      <c r="AB9" s="116">
        <v>678824</v>
      </c>
      <c r="AC9" s="116">
        <v>0</v>
      </c>
      <c r="AD9" s="116">
        <v>1134</v>
      </c>
      <c r="AE9" s="116">
        <f>+SUM(D9,L9,AD9)</f>
        <v>819774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130658</v>
      </c>
      <c r="AO9" s="116">
        <f>+SUM(AP9:AS9)</f>
        <v>42216</v>
      </c>
      <c r="AP9" s="116">
        <v>10452</v>
      </c>
      <c r="AQ9" s="116">
        <v>31764</v>
      </c>
      <c r="AR9" s="116">
        <v>0</v>
      </c>
      <c r="AS9" s="116">
        <v>0</v>
      </c>
      <c r="AT9" s="116">
        <f>+SUM(AU9:AW9)</f>
        <v>46092</v>
      </c>
      <c r="AU9" s="116">
        <v>46092</v>
      </c>
      <c r="AV9" s="116">
        <v>0</v>
      </c>
      <c r="AW9" s="116">
        <v>0</v>
      </c>
      <c r="AX9" s="116">
        <v>0</v>
      </c>
      <c r="AY9" s="116">
        <f>+SUM(AZ9:BC9)</f>
        <v>42350</v>
      </c>
      <c r="AZ9" s="116">
        <v>42350</v>
      </c>
      <c r="BA9" s="116">
        <v>0</v>
      </c>
      <c r="BB9" s="116">
        <v>0</v>
      </c>
      <c r="BC9" s="116">
        <v>0</v>
      </c>
      <c r="BD9" s="116">
        <v>126822</v>
      </c>
      <c r="BE9" s="116">
        <v>0</v>
      </c>
      <c r="BF9" s="116">
        <v>1923</v>
      </c>
      <c r="BG9" s="116">
        <f>+SUM(BF9,AN9,AF9)</f>
        <v>132581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949298</v>
      </c>
      <c r="BQ9" s="116">
        <f>SUM(M9,AO9)</f>
        <v>421836</v>
      </c>
      <c r="BR9" s="116">
        <f>SUM(N9,AP9)</f>
        <v>66099</v>
      </c>
      <c r="BS9" s="116">
        <f>SUM(O9,AQ9)</f>
        <v>309478</v>
      </c>
      <c r="BT9" s="116">
        <f>SUM(P9,AR9)</f>
        <v>46259</v>
      </c>
      <c r="BU9" s="116">
        <f>SUM(Q9,AS9)</f>
        <v>0</v>
      </c>
      <c r="BV9" s="116">
        <f>SUM(R9,AT9)</f>
        <v>307549</v>
      </c>
      <c r="BW9" s="116">
        <f>SUM(S9,AU9)</f>
        <v>244715</v>
      </c>
      <c r="BX9" s="116">
        <f>SUM(T9,AV9)</f>
        <v>62834</v>
      </c>
      <c r="BY9" s="116">
        <f>SUM(U9,AW9)</f>
        <v>0</v>
      </c>
      <c r="BZ9" s="116">
        <f>SUM(V9,AX9)</f>
        <v>0</v>
      </c>
      <c r="CA9" s="116">
        <f>SUM(W9,AY9)</f>
        <v>219913</v>
      </c>
      <c r="CB9" s="116">
        <f>SUM(X9,AZ9)</f>
        <v>219913</v>
      </c>
      <c r="CC9" s="116">
        <f>SUM(Y9,BA9)</f>
        <v>0</v>
      </c>
      <c r="CD9" s="116">
        <f>SUM(Z9,BB9)</f>
        <v>0</v>
      </c>
      <c r="CE9" s="116">
        <f>SUM(AA9,BC9)</f>
        <v>0</v>
      </c>
      <c r="CF9" s="116">
        <f>SUM(AB9,BD9)</f>
        <v>805646</v>
      </c>
      <c r="CG9" s="116">
        <f>SUM(AC9,BE9)</f>
        <v>0</v>
      </c>
      <c r="CH9" s="116">
        <f>SUM(AD9,BF9)</f>
        <v>3057</v>
      </c>
      <c r="CI9" s="116">
        <f>SUM(AE9,BG9)</f>
        <v>952355</v>
      </c>
    </row>
    <row r="10" spans="1:87" ht="13.5" customHeight="1" x14ac:dyDescent="0.15">
      <c r="A10" s="114" t="s">
        <v>42</v>
      </c>
      <c r="B10" s="115" t="s">
        <v>330</v>
      </c>
      <c r="C10" s="114" t="s">
        <v>331</v>
      </c>
      <c r="D10" s="116">
        <f>+SUM(E10,J10)</f>
        <v>177900</v>
      </c>
      <c r="E10" s="116">
        <f>+SUM(F10:I10)</f>
        <v>177900</v>
      </c>
      <c r="F10" s="116">
        <v>0</v>
      </c>
      <c r="G10" s="116">
        <v>86600</v>
      </c>
      <c r="H10" s="116">
        <v>91300</v>
      </c>
      <c r="I10" s="116">
        <v>0</v>
      </c>
      <c r="J10" s="116">
        <v>0</v>
      </c>
      <c r="K10" s="116">
        <v>176250</v>
      </c>
      <c r="L10" s="116">
        <f>+SUM(M10,R10,V10,W10,AC10)</f>
        <v>543510</v>
      </c>
      <c r="M10" s="116">
        <f>+SUM(N10:Q10)</f>
        <v>235772</v>
      </c>
      <c r="N10" s="116">
        <v>71349</v>
      </c>
      <c r="O10" s="116">
        <v>134371</v>
      </c>
      <c r="P10" s="116">
        <v>20798</v>
      </c>
      <c r="Q10" s="116">
        <v>9254</v>
      </c>
      <c r="R10" s="116">
        <f>+SUM(S10:U10)</f>
        <v>72393</v>
      </c>
      <c r="S10" s="116">
        <v>33167</v>
      </c>
      <c r="T10" s="116">
        <v>26980</v>
      </c>
      <c r="U10" s="116">
        <v>12246</v>
      </c>
      <c r="V10" s="116">
        <v>0</v>
      </c>
      <c r="W10" s="116">
        <f>+SUM(X10:AA10)</f>
        <v>235345</v>
      </c>
      <c r="X10" s="116">
        <v>137337</v>
      </c>
      <c r="Y10" s="116">
        <v>92217</v>
      </c>
      <c r="Z10" s="116">
        <v>5791</v>
      </c>
      <c r="AA10" s="116">
        <v>0</v>
      </c>
      <c r="AB10" s="116">
        <v>112783</v>
      </c>
      <c r="AC10" s="116">
        <v>0</v>
      </c>
      <c r="AD10" s="116">
        <v>39201</v>
      </c>
      <c r="AE10" s="116">
        <f>+SUM(D10,L10,AD10)</f>
        <v>760611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116018</v>
      </c>
      <c r="AO10" s="116">
        <f>+SUM(AP10:AS10)</f>
        <v>104767</v>
      </c>
      <c r="AP10" s="116">
        <v>13923</v>
      </c>
      <c r="AQ10" s="116">
        <v>85977</v>
      </c>
      <c r="AR10" s="116">
        <v>4867</v>
      </c>
      <c r="AS10" s="116">
        <v>0</v>
      </c>
      <c r="AT10" s="116">
        <f>+SUM(AU10:AW10)</f>
        <v>11251</v>
      </c>
      <c r="AU10" s="116">
        <v>11251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170765</v>
      </c>
      <c r="BE10" s="116">
        <v>0</v>
      </c>
      <c r="BF10" s="116">
        <v>48</v>
      </c>
      <c r="BG10" s="116">
        <f>+SUM(BF10,AN10,AF10)</f>
        <v>116066</v>
      </c>
      <c r="BH10" s="116">
        <f>SUM(D10,AF10)</f>
        <v>177900</v>
      </c>
      <c r="BI10" s="116">
        <f>SUM(E10,AG10)</f>
        <v>177900</v>
      </c>
      <c r="BJ10" s="116">
        <f>SUM(F10,AH10)</f>
        <v>0</v>
      </c>
      <c r="BK10" s="116">
        <f>SUM(G10,AI10)</f>
        <v>86600</v>
      </c>
      <c r="BL10" s="116">
        <f>SUM(H10,AJ10)</f>
        <v>91300</v>
      </c>
      <c r="BM10" s="116">
        <f>SUM(I10,AK10)</f>
        <v>0</v>
      </c>
      <c r="BN10" s="116">
        <f>SUM(J10,AL10)</f>
        <v>0</v>
      </c>
      <c r="BO10" s="116">
        <f>SUM(K10,AM10)</f>
        <v>176250</v>
      </c>
      <c r="BP10" s="116">
        <f>SUM(L10,AN10)</f>
        <v>659528</v>
      </c>
      <c r="BQ10" s="116">
        <f>SUM(M10,AO10)</f>
        <v>340539</v>
      </c>
      <c r="BR10" s="116">
        <f>SUM(N10,AP10)</f>
        <v>85272</v>
      </c>
      <c r="BS10" s="116">
        <f>SUM(O10,AQ10)</f>
        <v>220348</v>
      </c>
      <c r="BT10" s="116">
        <f>SUM(P10,AR10)</f>
        <v>25665</v>
      </c>
      <c r="BU10" s="116">
        <f>SUM(Q10,AS10)</f>
        <v>9254</v>
      </c>
      <c r="BV10" s="116">
        <f>SUM(R10,AT10)</f>
        <v>83644</v>
      </c>
      <c r="BW10" s="116">
        <f>SUM(S10,AU10)</f>
        <v>44418</v>
      </c>
      <c r="BX10" s="116">
        <f>SUM(T10,AV10)</f>
        <v>26980</v>
      </c>
      <c r="BY10" s="116">
        <f>SUM(U10,AW10)</f>
        <v>12246</v>
      </c>
      <c r="BZ10" s="116">
        <f>SUM(V10,AX10)</f>
        <v>0</v>
      </c>
      <c r="CA10" s="116">
        <f>SUM(W10,AY10)</f>
        <v>235345</v>
      </c>
      <c r="CB10" s="116">
        <f>SUM(X10,AZ10)</f>
        <v>137337</v>
      </c>
      <c r="CC10" s="116">
        <f>SUM(Y10,BA10)</f>
        <v>92217</v>
      </c>
      <c r="CD10" s="116">
        <f>SUM(Z10,BB10)</f>
        <v>5791</v>
      </c>
      <c r="CE10" s="116">
        <f>SUM(AA10,BC10)</f>
        <v>0</v>
      </c>
      <c r="CF10" s="116">
        <f>SUM(AB10,BD10)</f>
        <v>283548</v>
      </c>
      <c r="CG10" s="116">
        <f>SUM(AC10,BE10)</f>
        <v>0</v>
      </c>
      <c r="CH10" s="116">
        <f>SUM(AD10,BF10)</f>
        <v>39249</v>
      </c>
      <c r="CI10" s="116">
        <f>SUM(AE10,BG10)</f>
        <v>876677</v>
      </c>
    </row>
    <row r="11" spans="1:87" ht="13.5" customHeight="1" x14ac:dyDescent="0.15">
      <c r="A11" s="114" t="s">
        <v>42</v>
      </c>
      <c r="B11" s="115" t="s">
        <v>334</v>
      </c>
      <c r="C11" s="114" t="s">
        <v>335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214540</v>
      </c>
      <c r="M11" s="116">
        <f>+SUM(N11:Q11)</f>
        <v>65503</v>
      </c>
      <c r="N11" s="116">
        <v>30559</v>
      </c>
      <c r="O11" s="116">
        <v>0</v>
      </c>
      <c r="P11" s="116">
        <v>34944</v>
      </c>
      <c r="Q11" s="116">
        <v>0</v>
      </c>
      <c r="R11" s="116">
        <f>+SUM(S11:U11)</f>
        <v>43086</v>
      </c>
      <c r="S11" s="116">
        <v>29942</v>
      </c>
      <c r="T11" s="116">
        <v>13144</v>
      </c>
      <c r="U11" s="116">
        <v>0</v>
      </c>
      <c r="V11" s="116">
        <v>8525</v>
      </c>
      <c r="W11" s="116">
        <f>+SUM(X11:AA11)</f>
        <v>97426</v>
      </c>
      <c r="X11" s="116">
        <v>76408</v>
      </c>
      <c r="Y11" s="116">
        <v>21018</v>
      </c>
      <c r="Z11" s="116">
        <v>0</v>
      </c>
      <c r="AA11" s="116">
        <v>0</v>
      </c>
      <c r="AB11" s="116">
        <v>142928</v>
      </c>
      <c r="AC11" s="116">
        <v>0</v>
      </c>
      <c r="AD11" s="116">
        <v>1589</v>
      </c>
      <c r="AE11" s="116">
        <f>+SUM(D11,L11,AD11)</f>
        <v>216129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26383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1508</v>
      </c>
      <c r="AU11" s="116">
        <v>1508</v>
      </c>
      <c r="AV11" s="116">
        <v>0</v>
      </c>
      <c r="AW11" s="116">
        <v>0</v>
      </c>
      <c r="AX11" s="116">
        <v>0</v>
      </c>
      <c r="AY11" s="116">
        <f>+SUM(AZ11:BC11)</f>
        <v>24875</v>
      </c>
      <c r="AZ11" s="116">
        <v>24875</v>
      </c>
      <c r="BA11" s="116">
        <v>0</v>
      </c>
      <c r="BB11" s="116">
        <v>0</v>
      </c>
      <c r="BC11" s="116">
        <v>0</v>
      </c>
      <c r="BD11" s="116">
        <v>33473</v>
      </c>
      <c r="BE11" s="116">
        <v>0</v>
      </c>
      <c r="BF11" s="116">
        <v>8682</v>
      </c>
      <c r="BG11" s="116">
        <f>+SUM(BF11,AN11,AF11)</f>
        <v>35065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240923</v>
      </c>
      <c r="BQ11" s="116">
        <f>SUM(M11,AO11)</f>
        <v>65503</v>
      </c>
      <c r="BR11" s="116">
        <f>SUM(N11,AP11)</f>
        <v>30559</v>
      </c>
      <c r="BS11" s="116">
        <f>SUM(O11,AQ11)</f>
        <v>0</v>
      </c>
      <c r="BT11" s="116">
        <f>SUM(P11,AR11)</f>
        <v>34944</v>
      </c>
      <c r="BU11" s="116">
        <f>SUM(Q11,AS11)</f>
        <v>0</v>
      </c>
      <c r="BV11" s="116">
        <f>SUM(R11,AT11)</f>
        <v>44594</v>
      </c>
      <c r="BW11" s="116">
        <f>SUM(S11,AU11)</f>
        <v>31450</v>
      </c>
      <c r="BX11" s="116">
        <f>SUM(T11,AV11)</f>
        <v>13144</v>
      </c>
      <c r="BY11" s="116">
        <f>SUM(U11,AW11)</f>
        <v>0</v>
      </c>
      <c r="BZ11" s="116">
        <f>SUM(V11,AX11)</f>
        <v>8525</v>
      </c>
      <c r="CA11" s="116">
        <f>SUM(W11,AY11)</f>
        <v>122301</v>
      </c>
      <c r="CB11" s="116">
        <f>SUM(X11,AZ11)</f>
        <v>101283</v>
      </c>
      <c r="CC11" s="116">
        <f>SUM(Y11,BA11)</f>
        <v>21018</v>
      </c>
      <c r="CD11" s="116">
        <f>SUM(Z11,BB11)</f>
        <v>0</v>
      </c>
      <c r="CE11" s="116">
        <f>SUM(AA11,BC11)</f>
        <v>0</v>
      </c>
      <c r="CF11" s="116">
        <f>SUM(AB11,BD11)</f>
        <v>176401</v>
      </c>
      <c r="CG11" s="116">
        <f>SUM(AC11,BE11)</f>
        <v>0</v>
      </c>
      <c r="CH11" s="116">
        <f>SUM(AD11,BF11)</f>
        <v>10271</v>
      </c>
      <c r="CI11" s="116">
        <f>SUM(AE11,BG11)</f>
        <v>251194</v>
      </c>
    </row>
    <row r="12" spans="1:87" ht="13.5" customHeight="1" x14ac:dyDescent="0.15">
      <c r="A12" s="114" t="s">
        <v>42</v>
      </c>
      <c r="B12" s="115" t="s">
        <v>336</v>
      </c>
      <c r="C12" s="114" t="s">
        <v>337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602675</v>
      </c>
      <c r="M12" s="116">
        <f>+SUM(N12:Q12)</f>
        <v>102102</v>
      </c>
      <c r="N12" s="116">
        <v>23598</v>
      </c>
      <c r="O12" s="116">
        <v>78504</v>
      </c>
      <c r="P12" s="116">
        <v>0</v>
      </c>
      <c r="Q12" s="116">
        <v>0</v>
      </c>
      <c r="R12" s="116">
        <f>+SUM(S12:U12)</f>
        <v>16171</v>
      </c>
      <c r="S12" s="116">
        <v>9142</v>
      </c>
      <c r="T12" s="116">
        <v>0</v>
      </c>
      <c r="U12" s="116">
        <v>7029</v>
      </c>
      <c r="V12" s="116">
        <v>916</v>
      </c>
      <c r="W12" s="116">
        <f>+SUM(X12:AA12)</f>
        <v>483486</v>
      </c>
      <c r="X12" s="116">
        <v>148356</v>
      </c>
      <c r="Y12" s="116">
        <v>35517</v>
      </c>
      <c r="Z12" s="116">
        <v>299557</v>
      </c>
      <c r="AA12" s="116">
        <v>56</v>
      </c>
      <c r="AB12" s="116">
        <v>13887</v>
      </c>
      <c r="AC12" s="116">
        <v>0</v>
      </c>
      <c r="AD12" s="116">
        <v>0</v>
      </c>
      <c r="AE12" s="116">
        <f>+SUM(D12,L12,AD12)</f>
        <v>602675</v>
      </c>
      <c r="AF12" s="116">
        <f>+SUM(AG12,AL12)</f>
        <v>195999</v>
      </c>
      <c r="AG12" s="116">
        <f>+SUM(AH12:AK12)</f>
        <v>195999</v>
      </c>
      <c r="AH12" s="116">
        <v>0</v>
      </c>
      <c r="AI12" s="116">
        <v>195999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261819</v>
      </c>
      <c r="AO12" s="116">
        <f>+SUM(AP12:AS12)</f>
        <v>35496</v>
      </c>
      <c r="AP12" s="116">
        <v>12940</v>
      </c>
      <c r="AQ12" s="116">
        <v>0</v>
      </c>
      <c r="AR12" s="116">
        <v>22556</v>
      </c>
      <c r="AS12" s="116">
        <v>0</v>
      </c>
      <c r="AT12" s="116">
        <f>+SUM(AU12:AW12)</f>
        <v>104946</v>
      </c>
      <c r="AU12" s="116">
        <v>0</v>
      </c>
      <c r="AV12" s="116">
        <v>104946</v>
      </c>
      <c r="AW12" s="116">
        <v>0</v>
      </c>
      <c r="AX12" s="116">
        <v>0</v>
      </c>
      <c r="AY12" s="116">
        <f>+SUM(AZ12:BC12)</f>
        <v>121377</v>
      </c>
      <c r="AZ12" s="116">
        <v>48701</v>
      </c>
      <c r="BA12" s="116">
        <v>45115</v>
      </c>
      <c r="BB12" s="116">
        <v>580</v>
      </c>
      <c r="BC12" s="116">
        <v>26981</v>
      </c>
      <c r="BD12" s="116">
        <v>0</v>
      </c>
      <c r="BE12" s="116">
        <v>0</v>
      </c>
      <c r="BF12" s="116">
        <v>6586</v>
      </c>
      <c r="BG12" s="116">
        <f>+SUM(BF12,AN12,AF12)</f>
        <v>464404</v>
      </c>
      <c r="BH12" s="116">
        <f>SUM(D12,AF12)</f>
        <v>195999</v>
      </c>
      <c r="BI12" s="116">
        <f>SUM(E12,AG12)</f>
        <v>195999</v>
      </c>
      <c r="BJ12" s="116">
        <f>SUM(F12,AH12)</f>
        <v>0</v>
      </c>
      <c r="BK12" s="116">
        <f>SUM(G12,AI12)</f>
        <v>195999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864494</v>
      </c>
      <c r="BQ12" s="116">
        <f>SUM(M12,AO12)</f>
        <v>137598</v>
      </c>
      <c r="BR12" s="116">
        <f>SUM(N12,AP12)</f>
        <v>36538</v>
      </c>
      <c r="BS12" s="116">
        <f>SUM(O12,AQ12)</f>
        <v>78504</v>
      </c>
      <c r="BT12" s="116">
        <f>SUM(P12,AR12)</f>
        <v>22556</v>
      </c>
      <c r="BU12" s="116">
        <f>SUM(Q12,AS12)</f>
        <v>0</v>
      </c>
      <c r="BV12" s="116">
        <f>SUM(R12,AT12)</f>
        <v>121117</v>
      </c>
      <c r="BW12" s="116">
        <f>SUM(S12,AU12)</f>
        <v>9142</v>
      </c>
      <c r="BX12" s="116">
        <f>SUM(T12,AV12)</f>
        <v>104946</v>
      </c>
      <c r="BY12" s="116">
        <f>SUM(U12,AW12)</f>
        <v>7029</v>
      </c>
      <c r="BZ12" s="116">
        <f>SUM(V12,AX12)</f>
        <v>916</v>
      </c>
      <c r="CA12" s="116">
        <f>SUM(W12,AY12)</f>
        <v>604863</v>
      </c>
      <c r="CB12" s="116">
        <f>SUM(X12,AZ12)</f>
        <v>197057</v>
      </c>
      <c r="CC12" s="116">
        <f>SUM(Y12,BA12)</f>
        <v>80632</v>
      </c>
      <c r="CD12" s="116">
        <f>SUM(Z12,BB12)</f>
        <v>300137</v>
      </c>
      <c r="CE12" s="116">
        <f>SUM(AA12,BC12)</f>
        <v>27037</v>
      </c>
      <c r="CF12" s="116">
        <f>SUM(AB12,BD12)</f>
        <v>13887</v>
      </c>
      <c r="CG12" s="116">
        <f>SUM(AC12,BE12)</f>
        <v>0</v>
      </c>
      <c r="CH12" s="116">
        <f>SUM(AD12,BF12)</f>
        <v>6586</v>
      </c>
      <c r="CI12" s="116">
        <f>SUM(AE12,BG12)</f>
        <v>1067079</v>
      </c>
    </row>
    <row r="13" spans="1:87" ht="13.5" customHeight="1" x14ac:dyDescent="0.15">
      <c r="A13" s="114" t="s">
        <v>42</v>
      </c>
      <c r="B13" s="115" t="s">
        <v>340</v>
      </c>
      <c r="C13" s="114" t="s">
        <v>341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189811</v>
      </c>
      <c r="M13" s="116">
        <f>+SUM(N13:Q13)</f>
        <v>6650</v>
      </c>
      <c r="N13" s="116">
        <v>6650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183161</v>
      </c>
      <c r="X13" s="116">
        <v>181757</v>
      </c>
      <c r="Y13" s="116">
        <v>0</v>
      </c>
      <c r="Z13" s="116">
        <v>0</v>
      </c>
      <c r="AA13" s="116">
        <v>1404</v>
      </c>
      <c r="AB13" s="116">
        <v>393198</v>
      </c>
      <c r="AC13" s="116">
        <v>0</v>
      </c>
      <c r="AD13" s="116">
        <v>0</v>
      </c>
      <c r="AE13" s="116">
        <f>+SUM(D13,L13,AD13)</f>
        <v>189811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14656</v>
      </c>
      <c r="AO13" s="116">
        <f>+SUM(AP13:AS13)</f>
        <v>4200</v>
      </c>
      <c r="AP13" s="116">
        <v>4200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10456</v>
      </c>
      <c r="AZ13" s="116">
        <v>10456</v>
      </c>
      <c r="BA13" s="116">
        <v>0</v>
      </c>
      <c r="BB13" s="116">
        <v>0</v>
      </c>
      <c r="BC13" s="116">
        <v>0</v>
      </c>
      <c r="BD13" s="116">
        <v>75091</v>
      </c>
      <c r="BE13" s="116">
        <v>0</v>
      </c>
      <c r="BF13" s="116">
        <v>0</v>
      </c>
      <c r="BG13" s="116">
        <f>+SUM(BF13,AN13,AF13)</f>
        <v>14656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204467</v>
      </c>
      <c r="BQ13" s="116">
        <f>SUM(M13,AO13)</f>
        <v>10850</v>
      </c>
      <c r="BR13" s="116">
        <f>SUM(N13,AP13)</f>
        <v>10850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0</v>
      </c>
      <c r="BW13" s="116">
        <f>SUM(S13,AU13)</f>
        <v>0</v>
      </c>
      <c r="BX13" s="116">
        <f>SUM(T13,AV13)</f>
        <v>0</v>
      </c>
      <c r="BY13" s="116">
        <f>SUM(U13,AW13)</f>
        <v>0</v>
      </c>
      <c r="BZ13" s="116">
        <f>SUM(V13,AX13)</f>
        <v>0</v>
      </c>
      <c r="CA13" s="116">
        <f>SUM(W13,AY13)</f>
        <v>193617</v>
      </c>
      <c r="CB13" s="116">
        <f>SUM(X13,AZ13)</f>
        <v>192213</v>
      </c>
      <c r="CC13" s="116">
        <f>SUM(Y13,BA13)</f>
        <v>0</v>
      </c>
      <c r="CD13" s="116">
        <f>SUM(Z13,BB13)</f>
        <v>0</v>
      </c>
      <c r="CE13" s="116">
        <f>SUM(AA13,BC13)</f>
        <v>1404</v>
      </c>
      <c r="CF13" s="116">
        <f>SUM(AB13,BD13)</f>
        <v>468289</v>
      </c>
      <c r="CG13" s="116">
        <f>SUM(AC13,BE13)</f>
        <v>0</v>
      </c>
      <c r="CH13" s="116">
        <f>SUM(AD13,BF13)</f>
        <v>0</v>
      </c>
      <c r="CI13" s="116">
        <f>SUM(AE13,BG13)</f>
        <v>204467</v>
      </c>
    </row>
    <row r="14" spans="1:87" ht="13.5" customHeight="1" x14ac:dyDescent="0.15">
      <c r="A14" s="114" t="s">
        <v>42</v>
      </c>
      <c r="B14" s="115" t="s">
        <v>346</v>
      </c>
      <c r="C14" s="114" t="s">
        <v>347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194654</v>
      </c>
      <c r="M14" s="116">
        <f>+SUM(N14:Q14)</f>
        <v>36129</v>
      </c>
      <c r="N14" s="116">
        <v>10234</v>
      </c>
      <c r="O14" s="116">
        <v>0</v>
      </c>
      <c r="P14" s="116">
        <v>25895</v>
      </c>
      <c r="Q14" s="116">
        <v>0</v>
      </c>
      <c r="R14" s="116">
        <f>+SUM(S14:U14)</f>
        <v>6183</v>
      </c>
      <c r="S14" s="116">
        <v>1155</v>
      </c>
      <c r="T14" s="116">
        <v>5028</v>
      </c>
      <c r="U14" s="116">
        <v>0</v>
      </c>
      <c r="V14" s="116">
        <v>0</v>
      </c>
      <c r="W14" s="116">
        <f>+SUM(X14:AA14)</f>
        <v>152342</v>
      </c>
      <c r="X14" s="116">
        <v>144297</v>
      </c>
      <c r="Y14" s="116">
        <v>8045</v>
      </c>
      <c r="Z14" s="116">
        <v>0</v>
      </c>
      <c r="AA14" s="116">
        <v>0</v>
      </c>
      <c r="AB14" s="116">
        <v>264886</v>
      </c>
      <c r="AC14" s="116">
        <v>0</v>
      </c>
      <c r="AD14" s="116">
        <v>29397</v>
      </c>
      <c r="AE14" s="116">
        <f>+SUM(D14,L14,AD14)</f>
        <v>224051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4527</v>
      </c>
      <c r="AN14" s="116">
        <f>+SUM(AO14,AT14,AX14,AY14,BE14)</f>
        <v>51202</v>
      </c>
      <c r="AO14" s="116">
        <f>+SUM(AP14:AS14)</f>
        <v>8121</v>
      </c>
      <c r="AP14" s="116">
        <v>8121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43081</v>
      </c>
      <c r="AZ14" s="116">
        <v>10624</v>
      </c>
      <c r="BA14" s="116">
        <v>31257</v>
      </c>
      <c r="BB14" s="116">
        <v>0</v>
      </c>
      <c r="BC14" s="116">
        <v>1200</v>
      </c>
      <c r="BD14" s="116">
        <v>69461</v>
      </c>
      <c r="BE14" s="116">
        <v>0</v>
      </c>
      <c r="BF14" s="116">
        <v>115</v>
      </c>
      <c r="BG14" s="116">
        <f>+SUM(BF14,AN14,AF14)</f>
        <v>51317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4527</v>
      </c>
      <c r="BP14" s="116">
        <f>SUM(L14,AN14)</f>
        <v>245856</v>
      </c>
      <c r="BQ14" s="116">
        <f>SUM(M14,AO14)</f>
        <v>44250</v>
      </c>
      <c r="BR14" s="116">
        <f>SUM(N14,AP14)</f>
        <v>18355</v>
      </c>
      <c r="BS14" s="116">
        <f>SUM(O14,AQ14)</f>
        <v>0</v>
      </c>
      <c r="BT14" s="116">
        <f>SUM(P14,AR14)</f>
        <v>25895</v>
      </c>
      <c r="BU14" s="116">
        <f>SUM(Q14,AS14)</f>
        <v>0</v>
      </c>
      <c r="BV14" s="116">
        <f>SUM(R14,AT14)</f>
        <v>6183</v>
      </c>
      <c r="BW14" s="116">
        <f>SUM(S14,AU14)</f>
        <v>1155</v>
      </c>
      <c r="BX14" s="116">
        <f>SUM(T14,AV14)</f>
        <v>5028</v>
      </c>
      <c r="BY14" s="116">
        <f>SUM(U14,AW14)</f>
        <v>0</v>
      </c>
      <c r="BZ14" s="116">
        <f>SUM(V14,AX14)</f>
        <v>0</v>
      </c>
      <c r="CA14" s="116">
        <f>SUM(W14,AY14)</f>
        <v>195423</v>
      </c>
      <c r="CB14" s="116">
        <f>SUM(X14,AZ14)</f>
        <v>154921</v>
      </c>
      <c r="CC14" s="116">
        <f>SUM(Y14,BA14)</f>
        <v>39302</v>
      </c>
      <c r="CD14" s="116">
        <f>SUM(Z14,BB14)</f>
        <v>0</v>
      </c>
      <c r="CE14" s="116">
        <f>SUM(AA14,BC14)</f>
        <v>1200</v>
      </c>
      <c r="CF14" s="116">
        <f>SUM(AB14,BD14)</f>
        <v>334347</v>
      </c>
      <c r="CG14" s="116">
        <f>SUM(AC14,BE14)</f>
        <v>0</v>
      </c>
      <c r="CH14" s="116">
        <f>SUM(AD14,BF14)</f>
        <v>29512</v>
      </c>
      <c r="CI14" s="116">
        <f>SUM(AE14,BG14)</f>
        <v>275368</v>
      </c>
    </row>
    <row r="15" spans="1:87" ht="13.5" customHeight="1" x14ac:dyDescent="0.15">
      <c r="A15" s="114" t="s">
        <v>42</v>
      </c>
      <c r="B15" s="115" t="s">
        <v>350</v>
      </c>
      <c r="C15" s="114" t="s">
        <v>351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613650</v>
      </c>
      <c r="M15" s="116">
        <f>+SUM(N15:Q15)</f>
        <v>8769</v>
      </c>
      <c r="N15" s="116">
        <v>8769</v>
      </c>
      <c r="O15" s="116">
        <v>0</v>
      </c>
      <c r="P15" s="116">
        <v>0</v>
      </c>
      <c r="Q15" s="116">
        <v>0</v>
      </c>
      <c r="R15" s="116">
        <f>+SUM(S15:U15)</f>
        <v>96</v>
      </c>
      <c r="S15" s="116">
        <v>96</v>
      </c>
      <c r="T15" s="116">
        <v>0</v>
      </c>
      <c r="U15" s="116">
        <v>0</v>
      </c>
      <c r="V15" s="116">
        <v>0</v>
      </c>
      <c r="W15" s="116">
        <f>+SUM(X15:AA15)</f>
        <v>604785</v>
      </c>
      <c r="X15" s="116">
        <v>199206</v>
      </c>
      <c r="Y15" s="116">
        <v>374602</v>
      </c>
      <c r="Z15" s="116">
        <v>3282</v>
      </c>
      <c r="AA15" s="116">
        <v>27695</v>
      </c>
      <c r="AB15" s="116">
        <v>14957</v>
      </c>
      <c r="AC15" s="116">
        <v>0</v>
      </c>
      <c r="AD15" s="116">
        <v>9093</v>
      </c>
      <c r="AE15" s="116">
        <f>+SUM(D15,L15,AD15)</f>
        <v>622743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179163</v>
      </c>
      <c r="AO15" s="116">
        <f>+SUM(AP15:AS15)</f>
        <v>6389</v>
      </c>
      <c r="AP15" s="116">
        <v>6389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172774</v>
      </c>
      <c r="AZ15" s="116">
        <v>0</v>
      </c>
      <c r="BA15" s="116">
        <v>122579</v>
      </c>
      <c r="BB15" s="116">
        <v>47159</v>
      </c>
      <c r="BC15" s="116">
        <v>3036</v>
      </c>
      <c r="BD15" s="116">
        <v>0</v>
      </c>
      <c r="BE15" s="116">
        <v>0</v>
      </c>
      <c r="BF15" s="116">
        <v>0</v>
      </c>
      <c r="BG15" s="116">
        <f>+SUM(BF15,AN15,AF15)</f>
        <v>179163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792813</v>
      </c>
      <c r="BQ15" s="116">
        <f>SUM(M15,AO15)</f>
        <v>15158</v>
      </c>
      <c r="BR15" s="116">
        <f>SUM(N15,AP15)</f>
        <v>15158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96</v>
      </c>
      <c r="BW15" s="116">
        <f>SUM(S15,AU15)</f>
        <v>96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777559</v>
      </c>
      <c r="CB15" s="116">
        <f>SUM(X15,AZ15)</f>
        <v>199206</v>
      </c>
      <c r="CC15" s="116">
        <f>SUM(Y15,BA15)</f>
        <v>497181</v>
      </c>
      <c r="CD15" s="116">
        <f>SUM(Z15,BB15)</f>
        <v>50441</v>
      </c>
      <c r="CE15" s="116">
        <f>SUM(AA15,BC15)</f>
        <v>30731</v>
      </c>
      <c r="CF15" s="116">
        <f>SUM(AB15,BD15)</f>
        <v>14957</v>
      </c>
      <c r="CG15" s="116">
        <f>SUM(AC15,BE15)</f>
        <v>0</v>
      </c>
      <c r="CH15" s="116">
        <f>SUM(AD15,BF15)</f>
        <v>9093</v>
      </c>
      <c r="CI15" s="116">
        <f>SUM(AE15,BG15)</f>
        <v>801906</v>
      </c>
    </row>
    <row r="16" spans="1:87" ht="13.5" customHeight="1" x14ac:dyDescent="0.15">
      <c r="A16" s="114" t="s">
        <v>42</v>
      </c>
      <c r="B16" s="115" t="s">
        <v>352</v>
      </c>
      <c r="C16" s="114" t="s">
        <v>353</v>
      </c>
      <c r="D16" s="116">
        <f>+SUM(E16,J16)</f>
        <v>3850</v>
      </c>
      <c r="E16" s="116">
        <f>+SUM(F16:I16)</f>
        <v>3850</v>
      </c>
      <c r="F16" s="116">
        <v>0</v>
      </c>
      <c r="G16" s="116">
        <v>0</v>
      </c>
      <c r="H16" s="116">
        <v>3850</v>
      </c>
      <c r="I16" s="116">
        <v>0</v>
      </c>
      <c r="J16" s="116">
        <v>0</v>
      </c>
      <c r="K16" s="116">
        <v>86712</v>
      </c>
      <c r="L16" s="116">
        <f>+SUM(M16,R16,V16,W16,AC16)</f>
        <v>141431</v>
      </c>
      <c r="M16" s="116">
        <f>+SUM(N16:Q16)</f>
        <v>25782</v>
      </c>
      <c r="N16" s="116">
        <v>0</v>
      </c>
      <c r="O16" s="116">
        <v>25782</v>
      </c>
      <c r="P16" s="116">
        <v>0</v>
      </c>
      <c r="Q16" s="116">
        <v>0</v>
      </c>
      <c r="R16" s="116">
        <f>+SUM(S16:U16)</f>
        <v>26353</v>
      </c>
      <c r="S16" s="116">
        <v>19899</v>
      </c>
      <c r="T16" s="116">
        <v>0</v>
      </c>
      <c r="U16" s="116">
        <v>6454</v>
      </c>
      <c r="V16" s="116">
        <v>0</v>
      </c>
      <c r="W16" s="116">
        <f>+SUM(X16:AA16)</f>
        <v>89296</v>
      </c>
      <c r="X16" s="116">
        <v>3418</v>
      </c>
      <c r="Y16" s="116">
        <v>82889</v>
      </c>
      <c r="Z16" s="116">
        <v>1960</v>
      </c>
      <c r="AA16" s="116">
        <v>1029</v>
      </c>
      <c r="AB16" s="116">
        <v>163013</v>
      </c>
      <c r="AC16" s="116">
        <v>0</v>
      </c>
      <c r="AD16" s="116">
        <v>0</v>
      </c>
      <c r="AE16" s="116">
        <f>+SUM(D16,L16,AD16)</f>
        <v>145281</v>
      </c>
      <c r="AF16" s="116">
        <f>+SUM(AG16,AL16)</f>
        <v>31094</v>
      </c>
      <c r="AG16" s="116">
        <f>+SUM(AH16:AK16)</f>
        <v>29741</v>
      </c>
      <c r="AH16" s="116">
        <v>0</v>
      </c>
      <c r="AI16" s="116">
        <v>0</v>
      </c>
      <c r="AJ16" s="116">
        <v>0</v>
      </c>
      <c r="AK16" s="116">
        <v>29741</v>
      </c>
      <c r="AL16" s="116">
        <v>1353</v>
      </c>
      <c r="AM16" s="116">
        <v>0</v>
      </c>
      <c r="AN16" s="116">
        <f>+SUM(AO16,AT16,AX16,AY16,BE16)</f>
        <v>121001</v>
      </c>
      <c r="AO16" s="116">
        <f>+SUM(AP16:AS16)</f>
        <v>20033</v>
      </c>
      <c r="AP16" s="116">
        <v>18780</v>
      </c>
      <c r="AQ16" s="116">
        <v>0</v>
      </c>
      <c r="AR16" s="116">
        <v>0</v>
      </c>
      <c r="AS16" s="116">
        <v>1253</v>
      </c>
      <c r="AT16" s="116">
        <f>+SUM(AU16:AW16)</f>
        <v>34016</v>
      </c>
      <c r="AU16" s="116">
        <v>1218</v>
      </c>
      <c r="AV16" s="116">
        <v>1759</v>
      </c>
      <c r="AW16" s="116">
        <v>31039</v>
      </c>
      <c r="AX16" s="116">
        <v>0</v>
      </c>
      <c r="AY16" s="116">
        <f>+SUM(AZ16:BC16)</f>
        <v>66952</v>
      </c>
      <c r="AZ16" s="116">
        <v>55579</v>
      </c>
      <c r="BA16" s="116">
        <v>0</v>
      </c>
      <c r="BB16" s="116">
        <v>7073</v>
      </c>
      <c r="BC16" s="116">
        <v>4300</v>
      </c>
      <c r="BD16" s="116">
        <v>0</v>
      </c>
      <c r="BE16" s="116">
        <v>0</v>
      </c>
      <c r="BF16" s="116">
        <v>0</v>
      </c>
      <c r="BG16" s="116">
        <f>+SUM(BF16,AN16,AF16)</f>
        <v>152095</v>
      </c>
      <c r="BH16" s="116">
        <f>SUM(D16,AF16)</f>
        <v>34944</v>
      </c>
      <c r="BI16" s="116">
        <f>SUM(E16,AG16)</f>
        <v>33591</v>
      </c>
      <c r="BJ16" s="116">
        <f>SUM(F16,AH16)</f>
        <v>0</v>
      </c>
      <c r="BK16" s="116">
        <f>SUM(G16,AI16)</f>
        <v>0</v>
      </c>
      <c r="BL16" s="116">
        <f>SUM(H16,AJ16)</f>
        <v>3850</v>
      </c>
      <c r="BM16" s="116">
        <f>SUM(I16,AK16)</f>
        <v>29741</v>
      </c>
      <c r="BN16" s="116">
        <f>SUM(J16,AL16)</f>
        <v>1353</v>
      </c>
      <c r="BO16" s="116">
        <f>SUM(K16,AM16)</f>
        <v>86712</v>
      </c>
      <c r="BP16" s="116">
        <f>SUM(L16,AN16)</f>
        <v>262432</v>
      </c>
      <c r="BQ16" s="116">
        <f>SUM(M16,AO16)</f>
        <v>45815</v>
      </c>
      <c r="BR16" s="116">
        <f>SUM(N16,AP16)</f>
        <v>18780</v>
      </c>
      <c r="BS16" s="116">
        <f>SUM(O16,AQ16)</f>
        <v>25782</v>
      </c>
      <c r="BT16" s="116">
        <f>SUM(P16,AR16)</f>
        <v>0</v>
      </c>
      <c r="BU16" s="116">
        <f>SUM(Q16,AS16)</f>
        <v>1253</v>
      </c>
      <c r="BV16" s="116">
        <f>SUM(R16,AT16)</f>
        <v>60369</v>
      </c>
      <c r="BW16" s="116">
        <f>SUM(S16,AU16)</f>
        <v>21117</v>
      </c>
      <c r="BX16" s="116">
        <f>SUM(T16,AV16)</f>
        <v>1759</v>
      </c>
      <c r="BY16" s="116">
        <f>SUM(U16,AW16)</f>
        <v>37493</v>
      </c>
      <c r="BZ16" s="116">
        <f>SUM(V16,AX16)</f>
        <v>0</v>
      </c>
      <c r="CA16" s="116">
        <f>SUM(W16,AY16)</f>
        <v>156248</v>
      </c>
      <c r="CB16" s="116">
        <f>SUM(X16,AZ16)</f>
        <v>58997</v>
      </c>
      <c r="CC16" s="116">
        <f>SUM(Y16,BA16)</f>
        <v>82889</v>
      </c>
      <c r="CD16" s="116">
        <f>SUM(Z16,BB16)</f>
        <v>9033</v>
      </c>
      <c r="CE16" s="116">
        <f>SUM(AA16,BC16)</f>
        <v>5329</v>
      </c>
      <c r="CF16" s="116">
        <f>SUM(AB16,BD16)</f>
        <v>163013</v>
      </c>
      <c r="CG16" s="116">
        <f>SUM(AC16,BE16)</f>
        <v>0</v>
      </c>
      <c r="CH16" s="116">
        <f>SUM(AD16,BF16)</f>
        <v>0</v>
      </c>
      <c r="CI16" s="116">
        <f>SUM(AE16,BG16)</f>
        <v>297376</v>
      </c>
    </row>
    <row r="17" spans="1:87" ht="13.5" customHeight="1" x14ac:dyDescent="0.15">
      <c r="A17" s="114" t="s">
        <v>42</v>
      </c>
      <c r="B17" s="115" t="s">
        <v>356</v>
      </c>
      <c r="C17" s="114" t="s">
        <v>357</v>
      </c>
      <c r="D17" s="116">
        <f>+SUM(E17,J17)</f>
        <v>2563</v>
      </c>
      <c r="E17" s="116">
        <f>+SUM(F17:I17)</f>
        <v>2563</v>
      </c>
      <c r="F17" s="116">
        <v>0</v>
      </c>
      <c r="G17" s="116">
        <v>0</v>
      </c>
      <c r="H17" s="116">
        <v>2563</v>
      </c>
      <c r="I17" s="116">
        <v>0</v>
      </c>
      <c r="J17" s="116">
        <v>0</v>
      </c>
      <c r="K17" s="116">
        <v>88858</v>
      </c>
      <c r="L17" s="116">
        <f>+SUM(M17,R17,V17,W17,AC17)</f>
        <v>140171</v>
      </c>
      <c r="M17" s="116">
        <f>+SUM(N17:Q17)</f>
        <v>17527</v>
      </c>
      <c r="N17" s="116">
        <v>13026</v>
      </c>
      <c r="O17" s="116">
        <v>0</v>
      </c>
      <c r="P17" s="116">
        <v>0</v>
      </c>
      <c r="Q17" s="116">
        <v>4501</v>
      </c>
      <c r="R17" s="116">
        <f>+SUM(S17:U17)</f>
        <v>28128</v>
      </c>
      <c r="S17" s="116">
        <v>17112</v>
      </c>
      <c r="T17" s="116">
        <v>0</v>
      </c>
      <c r="U17" s="116">
        <v>11016</v>
      </c>
      <c r="V17" s="116">
        <v>8508</v>
      </c>
      <c r="W17" s="116">
        <f>+SUM(X17:AA17)</f>
        <v>86008</v>
      </c>
      <c r="X17" s="116">
        <v>76951</v>
      </c>
      <c r="Y17" s="116">
        <v>0</v>
      </c>
      <c r="Z17" s="116">
        <v>9057</v>
      </c>
      <c r="AA17" s="116">
        <v>0</v>
      </c>
      <c r="AB17" s="116">
        <v>184414</v>
      </c>
      <c r="AC17" s="116">
        <v>0</v>
      </c>
      <c r="AD17" s="116">
        <v>0</v>
      </c>
      <c r="AE17" s="116">
        <f>+SUM(D17,L17,AD17)</f>
        <v>142734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114398</v>
      </c>
      <c r="AO17" s="116">
        <f>+SUM(AP17:AS17)</f>
        <v>30265</v>
      </c>
      <c r="AP17" s="116">
        <v>314</v>
      </c>
      <c r="AQ17" s="116">
        <v>29951</v>
      </c>
      <c r="AR17" s="116">
        <v>0</v>
      </c>
      <c r="AS17" s="116">
        <v>0</v>
      </c>
      <c r="AT17" s="116">
        <f>+SUM(AU17:AW17)</f>
        <v>3704</v>
      </c>
      <c r="AU17" s="116">
        <v>3704</v>
      </c>
      <c r="AV17" s="116">
        <v>0</v>
      </c>
      <c r="AW17" s="116">
        <v>0</v>
      </c>
      <c r="AX17" s="116">
        <v>0</v>
      </c>
      <c r="AY17" s="116">
        <f>+SUM(AZ17:BC17)</f>
        <v>80429</v>
      </c>
      <c r="AZ17" s="116">
        <v>473</v>
      </c>
      <c r="BA17" s="116">
        <v>79956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114398</v>
      </c>
      <c r="BH17" s="116">
        <f>SUM(D17,AF17)</f>
        <v>2563</v>
      </c>
      <c r="BI17" s="116">
        <f>SUM(E17,AG17)</f>
        <v>2563</v>
      </c>
      <c r="BJ17" s="116">
        <f>SUM(F17,AH17)</f>
        <v>0</v>
      </c>
      <c r="BK17" s="116">
        <f>SUM(G17,AI17)</f>
        <v>0</v>
      </c>
      <c r="BL17" s="116">
        <f>SUM(H17,AJ17)</f>
        <v>2563</v>
      </c>
      <c r="BM17" s="116">
        <f>SUM(I17,AK17)</f>
        <v>0</v>
      </c>
      <c r="BN17" s="116">
        <f>SUM(J17,AL17)</f>
        <v>0</v>
      </c>
      <c r="BO17" s="116">
        <f>SUM(K17,AM17)</f>
        <v>88858</v>
      </c>
      <c r="BP17" s="116">
        <f>SUM(L17,AN17)</f>
        <v>254569</v>
      </c>
      <c r="BQ17" s="116">
        <f>SUM(M17,AO17)</f>
        <v>47792</v>
      </c>
      <c r="BR17" s="116">
        <f>SUM(N17,AP17)</f>
        <v>13340</v>
      </c>
      <c r="BS17" s="116">
        <f>SUM(O17,AQ17)</f>
        <v>29951</v>
      </c>
      <c r="BT17" s="116">
        <f>SUM(P17,AR17)</f>
        <v>0</v>
      </c>
      <c r="BU17" s="116">
        <f>SUM(Q17,AS17)</f>
        <v>4501</v>
      </c>
      <c r="BV17" s="116">
        <f>SUM(R17,AT17)</f>
        <v>31832</v>
      </c>
      <c r="BW17" s="116">
        <f>SUM(S17,AU17)</f>
        <v>20816</v>
      </c>
      <c r="BX17" s="116">
        <f>SUM(T17,AV17)</f>
        <v>0</v>
      </c>
      <c r="BY17" s="116">
        <f>SUM(U17,AW17)</f>
        <v>11016</v>
      </c>
      <c r="BZ17" s="116">
        <f>SUM(V17,AX17)</f>
        <v>8508</v>
      </c>
      <c r="CA17" s="116">
        <f>SUM(W17,AY17)</f>
        <v>166437</v>
      </c>
      <c r="CB17" s="116">
        <f>SUM(X17,AZ17)</f>
        <v>77424</v>
      </c>
      <c r="CC17" s="116">
        <f>SUM(Y17,BA17)</f>
        <v>79956</v>
      </c>
      <c r="CD17" s="116">
        <f>SUM(Z17,BB17)</f>
        <v>9057</v>
      </c>
      <c r="CE17" s="116">
        <f>SUM(AA17,BC17)</f>
        <v>0</v>
      </c>
      <c r="CF17" s="116">
        <f>SUM(AB17,BD17)</f>
        <v>184414</v>
      </c>
      <c r="CG17" s="116">
        <f>SUM(AC17,BE17)</f>
        <v>0</v>
      </c>
      <c r="CH17" s="116">
        <f>SUM(AD17,BF17)</f>
        <v>0</v>
      </c>
      <c r="CI17" s="116">
        <f>SUM(AE17,BG17)</f>
        <v>257132</v>
      </c>
    </row>
    <row r="18" spans="1:87" ht="13.5" customHeight="1" x14ac:dyDescent="0.15">
      <c r="A18" s="114" t="s">
        <v>42</v>
      </c>
      <c r="B18" s="115" t="s">
        <v>358</v>
      </c>
      <c r="C18" s="114" t="s">
        <v>359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188943</v>
      </c>
      <c r="M18" s="116">
        <f>+SUM(N18:Q18)</f>
        <v>57666</v>
      </c>
      <c r="N18" s="116">
        <v>45444</v>
      </c>
      <c r="O18" s="116">
        <v>12222</v>
      </c>
      <c r="P18" s="116">
        <v>0</v>
      </c>
      <c r="Q18" s="116">
        <v>0</v>
      </c>
      <c r="R18" s="116">
        <f>+SUM(S18:U18)</f>
        <v>8690</v>
      </c>
      <c r="S18" s="116">
        <v>1831</v>
      </c>
      <c r="T18" s="116">
        <v>3941</v>
      </c>
      <c r="U18" s="116">
        <v>2918</v>
      </c>
      <c r="V18" s="116">
        <v>0</v>
      </c>
      <c r="W18" s="116">
        <f>+SUM(X18:AA18)</f>
        <v>122587</v>
      </c>
      <c r="X18" s="116">
        <v>87719</v>
      </c>
      <c r="Y18" s="116">
        <v>1144</v>
      </c>
      <c r="Z18" s="116">
        <v>17009</v>
      </c>
      <c r="AA18" s="116">
        <v>16715</v>
      </c>
      <c r="AB18" s="116">
        <v>203856</v>
      </c>
      <c r="AC18" s="116">
        <v>0</v>
      </c>
      <c r="AD18" s="116">
        <v>0</v>
      </c>
      <c r="AE18" s="116">
        <f>+SUM(D18,L18,AD18)</f>
        <v>188943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62083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1408</v>
      </c>
      <c r="AU18" s="116">
        <v>0</v>
      </c>
      <c r="AV18" s="116">
        <v>1408</v>
      </c>
      <c r="AW18" s="116">
        <v>0</v>
      </c>
      <c r="AX18" s="116">
        <v>0</v>
      </c>
      <c r="AY18" s="116">
        <f>+SUM(AZ18:BC18)</f>
        <v>60675</v>
      </c>
      <c r="AZ18" s="116">
        <v>15592</v>
      </c>
      <c r="BA18" s="116">
        <v>2059</v>
      </c>
      <c r="BB18" s="116">
        <v>43008</v>
      </c>
      <c r="BC18" s="116">
        <v>16</v>
      </c>
      <c r="BD18" s="116">
        <v>0</v>
      </c>
      <c r="BE18" s="116">
        <v>0</v>
      </c>
      <c r="BF18" s="116">
        <v>0</v>
      </c>
      <c r="BG18" s="116">
        <f>+SUM(BF18,AN18,AF18)</f>
        <v>62083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251026</v>
      </c>
      <c r="BQ18" s="116">
        <f>SUM(M18,AO18)</f>
        <v>57666</v>
      </c>
      <c r="BR18" s="116">
        <f>SUM(N18,AP18)</f>
        <v>45444</v>
      </c>
      <c r="BS18" s="116">
        <f>SUM(O18,AQ18)</f>
        <v>12222</v>
      </c>
      <c r="BT18" s="116">
        <f>SUM(P18,AR18)</f>
        <v>0</v>
      </c>
      <c r="BU18" s="116">
        <f>SUM(Q18,AS18)</f>
        <v>0</v>
      </c>
      <c r="BV18" s="116">
        <f>SUM(R18,AT18)</f>
        <v>10098</v>
      </c>
      <c r="BW18" s="116">
        <f>SUM(S18,AU18)</f>
        <v>1831</v>
      </c>
      <c r="BX18" s="116">
        <f>SUM(T18,AV18)</f>
        <v>5349</v>
      </c>
      <c r="BY18" s="116">
        <f>SUM(U18,AW18)</f>
        <v>2918</v>
      </c>
      <c r="BZ18" s="116">
        <f>SUM(V18,AX18)</f>
        <v>0</v>
      </c>
      <c r="CA18" s="116">
        <f>SUM(W18,AY18)</f>
        <v>183262</v>
      </c>
      <c r="CB18" s="116">
        <f>SUM(X18,AZ18)</f>
        <v>103311</v>
      </c>
      <c r="CC18" s="116">
        <f>SUM(Y18,BA18)</f>
        <v>3203</v>
      </c>
      <c r="CD18" s="116">
        <f>SUM(Z18,BB18)</f>
        <v>60017</v>
      </c>
      <c r="CE18" s="116">
        <f>SUM(AA18,BC18)</f>
        <v>16731</v>
      </c>
      <c r="CF18" s="116">
        <f>SUM(AB18,BD18)</f>
        <v>203856</v>
      </c>
      <c r="CG18" s="116">
        <f>SUM(AC18,BE18)</f>
        <v>0</v>
      </c>
      <c r="CH18" s="116">
        <f>SUM(AD18,BF18)</f>
        <v>0</v>
      </c>
      <c r="CI18" s="116">
        <f>SUM(AE18,BG18)</f>
        <v>251026</v>
      </c>
    </row>
    <row r="19" spans="1:87" ht="13.5" customHeight="1" x14ac:dyDescent="0.15">
      <c r="A19" s="114" t="s">
        <v>42</v>
      </c>
      <c r="B19" s="115" t="s">
        <v>360</v>
      </c>
      <c r="C19" s="114" t="s">
        <v>361</v>
      </c>
      <c r="D19" s="116">
        <f>+SUM(E19,J19)</f>
        <v>21230</v>
      </c>
      <c r="E19" s="116">
        <f>+SUM(F19:I19)</f>
        <v>21230</v>
      </c>
      <c r="F19" s="116">
        <v>0</v>
      </c>
      <c r="G19" s="116">
        <v>20240</v>
      </c>
      <c r="H19" s="116">
        <v>990</v>
      </c>
      <c r="I19" s="116">
        <v>0</v>
      </c>
      <c r="J19" s="116">
        <v>0</v>
      </c>
      <c r="K19" s="116">
        <v>0</v>
      </c>
      <c r="L19" s="116">
        <f>+SUM(M19,R19,V19,W19,AC19)</f>
        <v>108307</v>
      </c>
      <c r="M19" s="116">
        <f>+SUM(N19:Q19)</f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f>+SUM(S19:U19)</f>
        <v>22636</v>
      </c>
      <c r="S19" s="116">
        <v>5201</v>
      </c>
      <c r="T19" s="116">
        <v>16795</v>
      </c>
      <c r="U19" s="116">
        <v>640</v>
      </c>
      <c r="V19" s="116">
        <v>0</v>
      </c>
      <c r="W19" s="116">
        <f>+SUM(X19:AA19)</f>
        <v>85671</v>
      </c>
      <c r="X19" s="116">
        <v>13145</v>
      </c>
      <c r="Y19" s="116">
        <v>70998</v>
      </c>
      <c r="Z19" s="116">
        <v>1528</v>
      </c>
      <c r="AA19" s="116">
        <v>0</v>
      </c>
      <c r="AB19" s="116">
        <v>0</v>
      </c>
      <c r="AC19" s="116">
        <v>0</v>
      </c>
      <c r="AD19" s="116">
        <v>447</v>
      </c>
      <c r="AE19" s="116">
        <f>+SUM(D19,L19,AD19)</f>
        <v>129984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18383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1157</v>
      </c>
      <c r="AU19" s="116">
        <v>452</v>
      </c>
      <c r="AV19" s="116">
        <v>705</v>
      </c>
      <c r="AW19" s="116">
        <v>0</v>
      </c>
      <c r="AX19" s="116">
        <v>0</v>
      </c>
      <c r="AY19" s="116">
        <f>+SUM(AZ19:BC19)</f>
        <v>17226</v>
      </c>
      <c r="AZ19" s="116">
        <v>12078</v>
      </c>
      <c r="BA19" s="116">
        <v>5148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16">
        <f>+SUM(BF19,AN19,AF19)</f>
        <v>18383</v>
      </c>
      <c r="BH19" s="116">
        <f>SUM(D19,AF19)</f>
        <v>21230</v>
      </c>
      <c r="BI19" s="116">
        <f>SUM(E19,AG19)</f>
        <v>21230</v>
      </c>
      <c r="BJ19" s="116">
        <f>SUM(F19,AH19)</f>
        <v>0</v>
      </c>
      <c r="BK19" s="116">
        <f>SUM(G19,AI19)</f>
        <v>20240</v>
      </c>
      <c r="BL19" s="116">
        <f>SUM(H19,AJ19)</f>
        <v>990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126690</v>
      </c>
      <c r="BQ19" s="116">
        <f>SUM(M19,AO19)</f>
        <v>0</v>
      </c>
      <c r="BR19" s="116">
        <f>SUM(N19,AP19)</f>
        <v>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23793</v>
      </c>
      <c r="BW19" s="116">
        <f>SUM(S19,AU19)</f>
        <v>5653</v>
      </c>
      <c r="BX19" s="116">
        <f>SUM(T19,AV19)</f>
        <v>17500</v>
      </c>
      <c r="BY19" s="116">
        <f>SUM(U19,AW19)</f>
        <v>640</v>
      </c>
      <c r="BZ19" s="116">
        <f>SUM(V19,AX19)</f>
        <v>0</v>
      </c>
      <c r="CA19" s="116">
        <f>SUM(W19,AY19)</f>
        <v>102897</v>
      </c>
      <c r="CB19" s="116">
        <f>SUM(X19,AZ19)</f>
        <v>25223</v>
      </c>
      <c r="CC19" s="116">
        <f>SUM(Y19,BA19)</f>
        <v>76146</v>
      </c>
      <c r="CD19" s="116">
        <f>SUM(Z19,BB19)</f>
        <v>1528</v>
      </c>
      <c r="CE19" s="116">
        <f>SUM(AA19,BC19)</f>
        <v>0</v>
      </c>
      <c r="CF19" s="116">
        <f>SUM(AB19,BD19)</f>
        <v>0</v>
      </c>
      <c r="CG19" s="116">
        <f>SUM(AC19,BE19)</f>
        <v>0</v>
      </c>
      <c r="CH19" s="116">
        <f>SUM(AD19,BF19)</f>
        <v>447</v>
      </c>
      <c r="CI19" s="116">
        <f>SUM(AE19,BG19)</f>
        <v>148367</v>
      </c>
    </row>
    <row r="20" spans="1:87" ht="13.5" customHeight="1" x14ac:dyDescent="0.15">
      <c r="A20" s="114" t="s">
        <v>42</v>
      </c>
      <c r="B20" s="115" t="s">
        <v>362</v>
      </c>
      <c r="C20" s="114" t="s">
        <v>363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71334</v>
      </c>
      <c r="L20" s="116">
        <f>+SUM(M20,R20,V20,W20,AC20)</f>
        <v>137194</v>
      </c>
      <c r="M20" s="116">
        <f>+SUM(N20:Q20)</f>
        <v>85564</v>
      </c>
      <c r="N20" s="116">
        <v>24136</v>
      </c>
      <c r="O20" s="116">
        <v>61428</v>
      </c>
      <c r="P20" s="116">
        <v>0</v>
      </c>
      <c r="Q20" s="116">
        <v>0</v>
      </c>
      <c r="R20" s="116">
        <f>+SUM(S20:U20)</f>
        <v>10464</v>
      </c>
      <c r="S20" s="116">
        <v>10464</v>
      </c>
      <c r="T20" s="116">
        <v>0</v>
      </c>
      <c r="U20" s="116">
        <v>0</v>
      </c>
      <c r="V20" s="116">
        <v>0</v>
      </c>
      <c r="W20" s="116">
        <f>+SUM(X20:AA20)</f>
        <v>41166</v>
      </c>
      <c r="X20" s="116">
        <v>4617</v>
      </c>
      <c r="Y20" s="116">
        <v>35711</v>
      </c>
      <c r="Z20" s="116">
        <v>0</v>
      </c>
      <c r="AA20" s="116">
        <v>838</v>
      </c>
      <c r="AB20" s="116">
        <v>38948</v>
      </c>
      <c r="AC20" s="116">
        <v>0</v>
      </c>
      <c r="AD20" s="116">
        <v>14561</v>
      </c>
      <c r="AE20" s="116">
        <f>+SUM(D20,L20,AD20)</f>
        <v>151755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29993</v>
      </c>
      <c r="AO20" s="116">
        <f>+SUM(AP20:AS20)</f>
        <v>28410</v>
      </c>
      <c r="AP20" s="116">
        <v>8714</v>
      </c>
      <c r="AQ20" s="116">
        <v>19696</v>
      </c>
      <c r="AR20" s="116">
        <v>0</v>
      </c>
      <c r="AS20" s="116">
        <v>0</v>
      </c>
      <c r="AT20" s="116">
        <f>+SUM(AU20:AW20)</f>
        <v>1583</v>
      </c>
      <c r="AU20" s="116">
        <v>1583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12402</v>
      </c>
      <c r="BE20" s="116">
        <v>0</v>
      </c>
      <c r="BF20" s="116">
        <v>2079</v>
      </c>
      <c r="BG20" s="116">
        <f>+SUM(BF20,AN20,AF20)</f>
        <v>32072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71334</v>
      </c>
      <c r="BP20" s="116">
        <f>SUM(L20,AN20)</f>
        <v>167187</v>
      </c>
      <c r="BQ20" s="116">
        <f>SUM(M20,AO20)</f>
        <v>113974</v>
      </c>
      <c r="BR20" s="116">
        <f>SUM(N20,AP20)</f>
        <v>32850</v>
      </c>
      <c r="BS20" s="116">
        <f>SUM(O20,AQ20)</f>
        <v>81124</v>
      </c>
      <c r="BT20" s="116">
        <f>SUM(P20,AR20)</f>
        <v>0</v>
      </c>
      <c r="BU20" s="116">
        <f>SUM(Q20,AS20)</f>
        <v>0</v>
      </c>
      <c r="BV20" s="116">
        <f>SUM(R20,AT20)</f>
        <v>12047</v>
      </c>
      <c r="BW20" s="116">
        <f>SUM(S20,AU20)</f>
        <v>12047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41166</v>
      </c>
      <c r="CB20" s="116">
        <f>SUM(X20,AZ20)</f>
        <v>4617</v>
      </c>
      <c r="CC20" s="116">
        <f>SUM(Y20,BA20)</f>
        <v>35711</v>
      </c>
      <c r="CD20" s="116">
        <f>SUM(Z20,BB20)</f>
        <v>0</v>
      </c>
      <c r="CE20" s="116">
        <f>SUM(AA20,BC20)</f>
        <v>838</v>
      </c>
      <c r="CF20" s="116">
        <f>SUM(AB20,BD20)</f>
        <v>51350</v>
      </c>
      <c r="CG20" s="116">
        <f>SUM(AC20,BE20)</f>
        <v>0</v>
      </c>
      <c r="CH20" s="116">
        <f>SUM(AD20,BF20)</f>
        <v>16640</v>
      </c>
      <c r="CI20" s="116">
        <f>SUM(AE20,BG20)</f>
        <v>183827</v>
      </c>
    </row>
    <row r="21" spans="1:87" ht="13.5" customHeight="1" x14ac:dyDescent="0.15">
      <c r="A21" s="114" t="s">
        <v>42</v>
      </c>
      <c r="B21" s="115" t="s">
        <v>364</v>
      </c>
      <c r="C21" s="114" t="s">
        <v>365</v>
      </c>
      <c r="D21" s="116">
        <f>+SUM(E21,J21)</f>
        <v>179850</v>
      </c>
      <c r="E21" s="116">
        <f>+SUM(F21:I21)</f>
        <v>179850</v>
      </c>
      <c r="F21" s="116">
        <v>0</v>
      </c>
      <c r="G21" s="116">
        <v>0</v>
      </c>
      <c r="H21" s="116">
        <v>179850</v>
      </c>
      <c r="I21" s="116">
        <v>0</v>
      </c>
      <c r="J21" s="116">
        <v>0</v>
      </c>
      <c r="K21" s="116">
        <v>0</v>
      </c>
      <c r="L21" s="116">
        <f>+SUM(M21,R21,V21,W21,AC21)</f>
        <v>214597</v>
      </c>
      <c r="M21" s="116">
        <f>+SUM(N21:Q21)</f>
        <v>4841</v>
      </c>
      <c r="N21" s="116">
        <v>1962</v>
      </c>
      <c r="O21" s="116">
        <v>0</v>
      </c>
      <c r="P21" s="116">
        <v>0</v>
      </c>
      <c r="Q21" s="116">
        <v>2879</v>
      </c>
      <c r="R21" s="116">
        <f>+SUM(S21:U21)</f>
        <v>10625</v>
      </c>
      <c r="S21" s="116">
        <v>0</v>
      </c>
      <c r="T21" s="116">
        <v>0</v>
      </c>
      <c r="U21" s="116">
        <v>10625</v>
      </c>
      <c r="V21" s="116">
        <v>0</v>
      </c>
      <c r="W21" s="116">
        <f>+SUM(X21:AA21)</f>
        <v>199131</v>
      </c>
      <c r="X21" s="116">
        <v>136238</v>
      </c>
      <c r="Y21" s="116">
        <v>57483</v>
      </c>
      <c r="Z21" s="116">
        <v>5410</v>
      </c>
      <c r="AA21" s="116">
        <v>0</v>
      </c>
      <c r="AB21" s="116">
        <v>0</v>
      </c>
      <c r="AC21" s="116">
        <v>0</v>
      </c>
      <c r="AD21" s="116">
        <v>19</v>
      </c>
      <c r="AE21" s="116">
        <f>+SUM(D21,L21,AD21)</f>
        <v>394466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42939</v>
      </c>
      <c r="AO21" s="116">
        <f>+SUM(AP21:AS21)</f>
        <v>1852</v>
      </c>
      <c r="AP21" s="116">
        <v>1852</v>
      </c>
      <c r="AQ21" s="116">
        <v>0</v>
      </c>
      <c r="AR21" s="116">
        <v>0</v>
      </c>
      <c r="AS21" s="116">
        <v>0</v>
      </c>
      <c r="AT21" s="116">
        <f>+SUM(AU21:AW21)</f>
        <v>7170</v>
      </c>
      <c r="AU21" s="116">
        <v>7170</v>
      </c>
      <c r="AV21" s="116">
        <v>0</v>
      </c>
      <c r="AW21" s="116">
        <v>0</v>
      </c>
      <c r="AX21" s="116">
        <v>0</v>
      </c>
      <c r="AY21" s="116">
        <f>+SUM(AZ21:BC21)</f>
        <v>33917</v>
      </c>
      <c r="AZ21" s="116">
        <v>2479</v>
      </c>
      <c r="BA21" s="116">
        <v>0</v>
      </c>
      <c r="BB21" s="116">
        <v>31438</v>
      </c>
      <c r="BC21" s="116">
        <v>0</v>
      </c>
      <c r="BD21" s="116">
        <v>0</v>
      </c>
      <c r="BE21" s="116">
        <v>0</v>
      </c>
      <c r="BF21" s="116">
        <v>550</v>
      </c>
      <c r="BG21" s="116">
        <f>+SUM(BF21,AN21,AF21)</f>
        <v>43489</v>
      </c>
      <c r="BH21" s="116">
        <f>SUM(D21,AF21)</f>
        <v>179850</v>
      </c>
      <c r="BI21" s="116">
        <f>SUM(E21,AG21)</f>
        <v>179850</v>
      </c>
      <c r="BJ21" s="116">
        <f>SUM(F21,AH21)</f>
        <v>0</v>
      </c>
      <c r="BK21" s="116">
        <f>SUM(G21,AI21)</f>
        <v>0</v>
      </c>
      <c r="BL21" s="116">
        <f>SUM(H21,AJ21)</f>
        <v>179850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257536</v>
      </c>
      <c r="BQ21" s="116">
        <f>SUM(M21,AO21)</f>
        <v>6693</v>
      </c>
      <c r="BR21" s="116">
        <f>SUM(N21,AP21)</f>
        <v>3814</v>
      </c>
      <c r="BS21" s="116">
        <f>SUM(O21,AQ21)</f>
        <v>0</v>
      </c>
      <c r="BT21" s="116">
        <f>SUM(P21,AR21)</f>
        <v>0</v>
      </c>
      <c r="BU21" s="116">
        <f>SUM(Q21,AS21)</f>
        <v>2879</v>
      </c>
      <c r="BV21" s="116">
        <f>SUM(R21,AT21)</f>
        <v>17795</v>
      </c>
      <c r="BW21" s="116">
        <f>SUM(S21,AU21)</f>
        <v>7170</v>
      </c>
      <c r="BX21" s="116">
        <f>SUM(T21,AV21)</f>
        <v>0</v>
      </c>
      <c r="BY21" s="116">
        <f>SUM(U21,AW21)</f>
        <v>10625</v>
      </c>
      <c r="BZ21" s="116">
        <f>SUM(V21,AX21)</f>
        <v>0</v>
      </c>
      <c r="CA21" s="116">
        <f>SUM(W21,AY21)</f>
        <v>233048</v>
      </c>
      <c r="CB21" s="116">
        <f>SUM(X21,AZ21)</f>
        <v>138717</v>
      </c>
      <c r="CC21" s="116">
        <f>SUM(Y21,BA21)</f>
        <v>57483</v>
      </c>
      <c r="CD21" s="116">
        <f>SUM(Z21,BB21)</f>
        <v>36848</v>
      </c>
      <c r="CE21" s="116">
        <f>SUM(AA21,BC21)</f>
        <v>0</v>
      </c>
      <c r="CF21" s="116">
        <f>SUM(AB21,BD21)</f>
        <v>0</v>
      </c>
      <c r="CG21" s="116">
        <f>SUM(AC21,BE21)</f>
        <v>0</v>
      </c>
      <c r="CH21" s="116">
        <f>SUM(AD21,BF21)</f>
        <v>569</v>
      </c>
      <c r="CI21" s="116">
        <f>SUM(AE21,BG21)</f>
        <v>437955</v>
      </c>
    </row>
    <row r="22" spans="1:87" ht="13.5" customHeight="1" x14ac:dyDescent="0.15">
      <c r="A22" s="114" t="s">
        <v>42</v>
      </c>
      <c r="B22" s="115" t="s">
        <v>366</v>
      </c>
      <c r="C22" s="114" t="s">
        <v>367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92687</v>
      </c>
      <c r="M22" s="116">
        <f>+SUM(N22:Q22)</f>
        <v>72599</v>
      </c>
      <c r="N22" s="116">
        <v>19381</v>
      </c>
      <c r="O22" s="116">
        <v>53218</v>
      </c>
      <c r="P22" s="116">
        <v>0</v>
      </c>
      <c r="Q22" s="116">
        <v>0</v>
      </c>
      <c r="R22" s="116">
        <f>+SUM(S22:U22)</f>
        <v>14991</v>
      </c>
      <c r="S22" s="116">
        <v>14991</v>
      </c>
      <c r="T22" s="116">
        <v>0</v>
      </c>
      <c r="U22" s="116">
        <v>0</v>
      </c>
      <c r="V22" s="116">
        <v>0</v>
      </c>
      <c r="W22" s="116">
        <f>+SUM(X22:AA22)</f>
        <v>5097</v>
      </c>
      <c r="X22" s="116">
        <v>5097</v>
      </c>
      <c r="Y22" s="116">
        <v>0</v>
      </c>
      <c r="Z22" s="116">
        <v>0</v>
      </c>
      <c r="AA22" s="116">
        <v>0</v>
      </c>
      <c r="AB22" s="116">
        <v>59378</v>
      </c>
      <c r="AC22" s="116">
        <v>0</v>
      </c>
      <c r="AD22" s="116">
        <v>0</v>
      </c>
      <c r="AE22" s="116">
        <f>+SUM(D22,L22,AD22)</f>
        <v>92687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26284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26284</v>
      </c>
      <c r="AU22" s="116">
        <v>26284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17264</v>
      </c>
      <c r="BE22" s="116">
        <v>0</v>
      </c>
      <c r="BF22" s="116">
        <v>0</v>
      </c>
      <c r="BG22" s="116">
        <f>+SUM(BF22,AN22,AF22)</f>
        <v>26284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118971</v>
      </c>
      <c r="BQ22" s="116">
        <f>SUM(M22,AO22)</f>
        <v>72599</v>
      </c>
      <c r="BR22" s="116">
        <f>SUM(N22,AP22)</f>
        <v>19381</v>
      </c>
      <c r="BS22" s="116">
        <f>SUM(O22,AQ22)</f>
        <v>53218</v>
      </c>
      <c r="BT22" s="116">
        <f>SUM(P22,AR22)</f>
        <v>0</v>
      </c>
      <c r="BU22" s="116">
        <f>SUM(Q22,AS22)</f>
        <v>0</v>
      </c>
      <c r="BV22" s="116">
        <f>SUM(R22,AT22)</f>
        <v>41275</v>
      </c>
      <c r="BW22" s="116">
        <f>SUM(S22,AU22)</f>
        <v>41275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5097</v>
      </c>
      <c r="CB22" s="116">
        <f>SUM(X22,AZ22)</f>
        <v>5097</v>
      </c>
      <c r="CC22" s="116">
        <f>SUM(Y22,BA22)</f>
        <v>0</v>
      </c>
      <c r="CD22" s="116">
        <f>SUM(Z22,BB22)</f>
        <v>0</v>
      </c>
      <c r="CE22" s="116">
        <f>SUM(AA22,BC22)</f>
        <v>0</v>
      </c>
      <c r="CF22" s="116">
        <f>SUM(AB22,BD22)</f>
        <v>76642</v>
      </c>
      <c r="CG22" s="116">
        <f>SUM(AC22,BE22)</f>
        <v>0</v>
      </c>
      <c r="CH22" s="116">
        <f>SUM(AD22,BF22)</f>
        <v>0</v>
      </c>
      <c r="CI22" s="116">
        <f>SUM(AE22,BG22)</f>
        <v>118971</v>
      </c>
    </row>
    <row r="23" spans="1:87" ht="13.5" customHeight="1" x14ac:dyDescent="0.15">
      <c r="A23" s="114" t="s">
        <v>42</v>
      </c>
      <c r="B23" s="115" t="s">
        <v>368</v>
      </c>
      <c r="C23" s="114" t="s">
        <v>369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104432</v>
      </c>
      <c r="M23" s="116">
        <f>+SUM(N23:Q23)</f>
        <v>53083</v>
      </c>
      <c r="N23" s="116">
        <v>36956</v>
      </c>
      <c r="O23" s="116">
        <v>16127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51349</v>
      </c>
      <c r="X23" s="116">
        <v>49819</v>
      </c>
      <c r="Y23" s="116">
        <v>0</v>
      </c>
      <c r="Z23" s="116">
        <v>73</v>
      </c>
      <c r="AA23" s="116">
        <v>1457</v>
      </c>
      <c r="AB23" s="116">
        <v>118241</v>
      </c>
      <c r="AC23" s="116">
        <v>0</v>
      </c>
      <c r="AD23" s="116">
        <v>0</v>
      </c>
      <c r="AE23" s="116">
        <f>+SUM(D23,L23,AD23)</f>
        <v>104432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12758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12758</v>
      </c>
      <c r="AZ23" s="116">
        <v>12758</v>
      </c>
      <c r="BA23" s="116">
        <v>0</v>
      </c>
      <c r="BB23" s="116">
        <v>0</v>
      </c>
      <c r="BC23" s="116">
        <v>0</v>
      </c>
      <c r="BD23" s="116">
        <v>25334</v>
      </c>
      <c r="BE23" s="116">
        <v>0</v>
      </c>
      <c r="BF23" s="116">
        <v>0</v>
      </c>
      <c r="BG23" s="116">
        <f>+SUM(BF23,AN23,AF23)</f>
        <v>12758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117190</v>
      </c>
      <c r="BQ23" s="116">
        <f>SUM(M23,AO23)</f>
        <v>53083</v>
      </c>
      <c r="BR23" s="116">
        <f>SUM(N23,AP23)</f>
        <v>36956</v>
      </c>
      <c r="BS23" s="116">
        <f>SUM(O23,AQ23)</f>
        <v>16127</v>
      </c>
      <c r="BT23" s="116">
        <f>SUM(P23,AR23)</f>
        <v>0</v>
      </c>
      <c r="BU23" s="116">
        <f>SUM(Q23,AS23)</f>
        <v>0</v>
      </c>
      <c r="BV23" s="116">
        <f>SUM(R23,AT23)</f>
        <v>0</v>
      </c>
      <c r="BW23" s="116">
        <f>SUM(S23,AU23)</f>
        <v>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64107</v>
      </c>
      <c r="CB23" s="116">
        <f>SUM(X23,AZ23)</f>
        <v>62577</v>
      </c>
      <c r="CC23" s="116">
        <f>SUM(Y23,BA23)</f>
        <v>0</v>
      </c>
      <c r="CD23" s="116">
        <f>SUM(Z23,BB23)</f>
        <v>73</v>
      </c>
      <c r="CE23" s="116">
        <f>SUM(AA23,BC23)</f>
        <v>1457</v>
      </c>
      <c r="CF23" s="116">
        <f>SUM(AB23,BD23)</f>
        <v>143575</v>
      </c>
      <c r="CG23" s="116">
        <f>SUM(AC23,BE23)</f>
        <v>0</v>
      </c>
      <c r="CH23" s="116">
        <f>SUM(AD23,BF23)</f>
        <v>0</v>
      </c>
      <c r="CI23" s="116">
        <f>SUM(AE23,BG23)</f>
        <v>117190</v>
      </c>
    </row>
    <row r="24" spans="1:87" ht="13.5" customHeight="1" x14ac:dyDescent="0.15">
      <c r="A24" s="114" t="s">
        <v>42</v>
      </c>
      <c r="B24" s="115" t="s">
        <v>370</v>
      </c>
      <c r="C24" s="114" t="s">
        <v>371</v>
      </c>
      <c r="D24" s="116">
        <f>+SUM(E24,J24)</f>
        <v>11456</v>
      </c>
      <c r="E24" s="116">
        <f>+SUM(F24:I24)</f>
        <v>11456</v>
      </c>
      <c r="F24" s="116">
        <v>0</v>
      </c>
      <c r="G24" s="116">
        <v>11456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114657</v>
      </c>
      <c r="M24" s="116">
        <f>+SUM(N24:Q24)</f>
        <v>43540</v>
      </c>
      <c r="N24" s="116">
        <v>14388</v>
      </c>
      <c r="O24" s="116">
        <v>21345</v>
      </c>
      <c r="P24" s="116">
        <v>7807</v>
      </c>
      <c r="Q24" s="116">
        <v>0</v>
      </c>
      <c r="R24" s="116">
        <f>+SUM(S24:U24)</f>
        <v>16788</v>
      </c>
      <c r="S24" s="116">
        <v>13328</v>
      </c>
      <c r="T24" s="116">
        <v>3160</v>
      </c>
      <c r="U24" s="116">
        <v>300</v>
      </c>
      <c r="V24" s="116">
        <v>0</v>
      </c>
      <c r="W24" s="116">
        <f>+SUM(X24:AA24)</f>
        <v>54329</v>
      </c>
      <c r="X24" s="116">
        <v>51455</v>
      </c>
      <c r="Y24" s="116">
        <v>2874</v>
      </c>
      <c r="Z24" s="116">
        <v>0</v>
      </c>
      <c r="AA24" s="116">
        <v>0</v>
      </c>
      <c r="AB24" s="116">
        <v>72747</v>
      </c>
      <c r="AC24" s="116">
        <v>0</v>
      </c>
      <c r="AD24" s="116">
        <v>3144</v>
      </c>
      <c r="AE24" s="116">
        <f>+SUM(D24,L24,AD24)</f>
        <v>129257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26844</v>
      </c>
      <c r="AO24" s="116">
        <f>+SUM(AP24:AS24)</f>
        <v>12466</v>
      </c>
      <c r="AP24" s="116">
        <v>0</v>
      </c>
      <c r="AQ24" s="116">
        <v>12466</v>
      </c>
      <c r="AR24" s="116">
        <v>0</v>
      </c>
      <c r="AS24" s="116">
        <v>0</v>
      </c>
      <c r="AT24" s="116">
        <f>+SUM(AU24:AW24)</f>
        <v>26</v>
      </c>
      <c r="AU24" s="116">
        <v>26</v>
      </c>
      <c r="AV24" s="116">
        <v>0</v>
      </c>
      <c r="AW24" s="116">
        <v>0</v>
      </c>
      <c r="AX24" s="116">
        <v>0</v>
      </c>
      <c r="AY24" s="116">
        <f>+SUM(AZ24:BC24)</f>
        <v>14352</v>
      </c>
      <c r="AZ24" s="116">
        <v>11272</v>
      </c>
      <c r="BA24" s="116">
        <v>0</v>
      </c>
      <c r="BB24" s="116">
        <v>0</v>
      </c>
      <c r="BC24" s="116">
        <v>3080</v>
      </c>
      <c r="BD24" s="116">
        <v>22892</v>
      </c>
      <c r="BE24" s="116">
        <v>0</v>
      </c>
      <c r="BF24" s="116">
        <v>328</v>
      </c>
      <c r="BG24" s="116">
        <f>+SUM(BF24,AN24,AF24)</f>
        <v>27172</v>
      </c>
      <c r="BH24" s="116">
        <f>SUM(D24,AF24)</f>
        <v>11456</v>
      </c>
      <c r="BI24" s="116">
        <f>SUM(E24,AG24)</f>
        <v>11456</v>
      </c>
      <c r="BJ24" s="116">
        <f>SUM(F24,AH24)</f>
        <v>0</v>
      </c>
      <c r="BK24" s="116">
        <f>SUM(G24,AI24)</f>
        <v>11456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141501</v>
      </c>
      <c r="BQ24" s="116">
        <f>SUM(M24,AO24)</f>
        <v>56006</v>
      </c>
      <c r="BR24" s="116">
        <f>SUM(N24,AP24)</f>
        <v>14388</v>
      </c>
      <c r="BS24" s="116">
        <f>SUM(O24,AQ24)</f>
        <v>33811</v>
      </c>
      <c r="BT24" s="116">
        <f>SUM(P24,AR24)</f>
        <v>7807</v>
      </c>
      <c r="BU24" s="116">
        <f>SUM(Q24,AS24)</f>
        <v>0</v>
      </c>
      <c r="BV24" s="116">
        <f>SUM(R24,AT24)</f>
        <v>16814</v>
      </c>
      <c r="BW24" s="116">
        <f>SUM(S24,AU24)</f>
        <v>13354</v>
      </c>
      <c r="BX24" s="116">
        <f>SUM(T24,AV24)</f>
        <v>3160</v>
      </c>
      <c r="BY24" s="116">
        <f>SUM(U24,AW24)</f>
        <v>300</v>
      </c>
      <c r="BZ24" s="116">
        <f>SUM(V24,AX24)</f>
        <v>0</v>
      </c>
      <c r="CA24" s="116">
        <f>SUM(W24,AY24)</f>
        <v>68681</v>
      </c>
      <c r="CB24" s="116">
        <f>SUM(X24,AZ24)</f>
        <v>62727</v>
      </c>
      <c r="CC24" s="116">
        <f>SUM(Y24,BA24)</f>
        <v>2874</v>
      </c>
      <c r="CD24" s="116">
        <f>SUM(Z24,BB24)</f>
        <v>0</v>
      </c>
      <c r="CE24" s="116">
        <f>SUM(AA24,BC24)</f>
        <v>3080</v>
      </c>
      <c r="CF24" s="116">
        <f>SUM(AB24,BD24)</f>
        <v>95639</v>
      </c>
      <c r="CG24" s="116">
        <f>SUM(AC24,BE24)</f>
        <v>0</v>
      </c>
      <c r="CH24" s="116">
        <f>SUM(AD24,BF24)</f>
        <v>3472</v>
      </c>
      <c r="CI24" s="116">
        <f>SUM(AE24,BG24)</f>
        <v>156429</v>
      </c>
    </row>
    <row r="25" spans="1:87" ht="13.5" customHeight="1" x14ac:dyDescent="0.15">
      <c r="A25" s="114" t="s">
        <v>42</v>
      </c>
      <c r="B25" s="115" t="s">
        <v>342</v>
      </c>
      <c r="C25" s="114" t="s">
        <v>343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/>
      <c r="L25" s="116">
        <f>+SUM(M25,R25,V25,W25,AC25)</f>
        <v>0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0</v>
      </c>
      <c r="X25" s="116">
        <v>0</v>
      </c>
      <c r="Y25" s="116">
        <v>0</v>
      </c>
      <c r="Z25" s="116">
        <v>0</v>
      </c>
      <c r="AA25" s="116">
        <v>0</v>
      </c>
      <c r="AB25" s="116"/>
      <c r="AC25" s="116">
        <v>0</v>
      </c>
      <c r="AD25" s="116">
        <v>0</v>
      </c>
      <c r="AE25" s="116">
        <f>+SUM(D25,L25,AD25)</f>
        <v>0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/>
      <c r="AN25" s="116">
        <f>+SUM(AO25,AT25,AX25,AY25,BE25)</f>
        <v>147026</v>
      </c>
      <c r="AO25" s="116">
        <f>+SUM(AP25:AS25)</f>
        <v>15789</v>
      </c>
      <c r="AP25" s="116">
        <v>15789</v>
      </c>
      <c r="AQ25" s="116">
        <v>0</v>
      </c>
      <c r="AR25" s="116">
        <v>0</v>
      </c>
      <c r="AS25" s="116">
        <v>0</v>
      </c>
      <c r="AT25" s="116">
        <f>+SUM(AU25:AW25)</f>
        <v>74686</v>
      </c>
      <c r="AU25" s="116">
        <v>0</v>
      </c>
      <c r="AV25" s="116">
        <v>74686</v>
      </c>
      <c r="AW25" s="116">
        <v>0</v>
      </c>
      <c r="AX25" s="116">
        <v>0</v>
      </c>
      <c r="AY25" s="116">
        <f>+SUM(AZ25:BC25)</f>
        <v>56551</v>
      </c>
      <c r="AZ25" s="116">
        <v>0</v>
      </c>
      <c r="BA25" s="116">
        <v>56551</v>
      </c>
      <c r="BB25" s="116">
        <v>0</v>
      </c>
      <c r="BC25" s="116">
        <v>0</v>
      </c>
      <c r="BD25" s="116"/>
      <c r="BE25" s="116">
        <v>0</v>
      </c>
      <c r="BF25" s="116">
        <v>2968</v>
      </c>
      <c r="BG25" s="116">
        <f>+SUM(BF25,AN25,AF25)</f>
        <v>149994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147026</v>
      </c>
      <c r="BQ25" s="116">
        <f>SUM(M25,AO25)</f>
        <v>15789</v>
      </c>
      <c r="BR25" s="116">
        <f>SUM(N25,AP25)</f>
        <v>15789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74686</v>
      </c>
      <c r="BW25" s="116">
        <f>SUM(S25,AU25)</f>
        <v>0</v>
      </c>
      <c r="BX25" s="116">
        <f>SUM(T25,AV25)</f>
        <v>74686</v>
      </c>
      <c r="BY25" s="116">
        <f>SUM(U25,AW25)</f>
        <v>0</v>
      </c>
      <c r="BZ25" s="116">
        <f>SUM(V25,AX25)</f>
        <v>0</v>
      </c>
      <c r="CA25" s="116">
        <f>SUM(W25,AY25)</f>
        <v>56551</v>
      </c>
      <c r="CB25" s="116">
        <f>SUM(X25,AZ25)</f>
        <v>0</v>
      </c>
      <c r="CC25" s="116">
        <f>SUM(Y25,BA25)</f>
        <v>56551</v>
      </c>
      <c r="CD25" s="116">
        <f>SUM(Z25,BB25)</f>
        <v>0</v>
      </c>
      <c r="CE25" s="116">
        <f>SUM(AA25,BC25)</f>
        <v>0</v>
      </c>
      <c r="CF25" s="116">
        <f>SUM(AB25,BD25)</f>
        <v>0</v>
      </c>
      <c r="CG25" s="116">
        <f>SUM(AC25,BE25)</f>
        <v>0</v>
      </c>
      <c r="CH25" s="116">
        <f>SUM(AD25,BF25)</f>
        <v>2968</v>
      </c>
      <c r="CI25" s="116">
        <f>SUM(AE25,BG25)</f>
        <v>149994</v>
      </c>
    </row>
    <row r="26" spans="1:87" ht="13.5" customHeight="1" x14ac:dyDescent="0.15">
      <c r="A26" s="114" t="s">
        <v>42</v>
      </c>
      <c r="B26" s="115" t="s">
        <v>338</v>
      </c>
      <c r="C26" s="114" t="s">
        <v>339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/>
      <c r="L26" s="116">
        <f>+SUM(M26,R26,V26,W26,AC26)</f>
        <v>22511</v>
      </c>
      <c r="M26" s="116">
        <f>+SUM(N26:Q26)</f>
        <v>3932</v>
      </c>
      <c r="N26" s="116">
        <v>3932</v>
      </c>
      <c r="O26" s="116">
        <v>0</v>
      </c>
      <c r="P26" s="116">
        <v>0</v>
      </c>
      <c r="Q26" s="116">
        <v>0</v>
      </c>
      <c r="R26" s="116">
        <f>+SUM(S26:U26)</f>
        <v>3848</v>
      </c>
      <c r="S26" s="116">
        <v>0</v>
      </c>
      <c r="T26" s="116">
        <v>362</v>
      </c>
      <c r="U26" s="116">
        <v>3486</v>
      </c>
      <c r="V26" s="116">
        <v>0</v>
      </c>
      <c r="W26" s="116">
        <f>+SUM(X26:AA26)</f>
        <v>14731</v>
      </c>
      <c r="X26" s="116">
        <v>0</v>
      </c>
      <c r="Y26" s="116">
        <v>0</v>
      </c>
      <c r="Z26" s="116">
        <v>14731</v>
      </c>
      <c r="AA26" s="116">
        <v>0</v>
      </c>
      <c r="AB26" s="116"/>
      <c r="AC26" s="116">
        <v>0</v>
      </c>
      <c r="AD26" s="116">
        <v>6333</v>
      </c>
      <c r="AE26" s="116">
        <f>+SUM(D26,L26,AD26)</f>
        <v>28844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/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/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22511</v>
      </c>
      <c r="BQ26" s="116">
        <f>SUM(M26,AO26)</f>
        <v>3932</v>
      </c>
      <c r="BR26" s="116">
        <f>SUM(N26,AP26)</f>
        <v>3932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3848</v>
      </c>
      <c r="BW26" s="116">
        <f>SUM(S26,AU26)</f>
        <v>0</v>
      </c>
      <c r="BX26" s="116">
        <f>SUM(T26,AV26)</f>
        <v>362</v>
      </c>
      <c r="BY26" s="116">
        <f>SUM(U26,AW26)</f>
        <v>3486</v>
      </c>
      <c r="BZ26" s="116">
        <f>SUM(V26,AX26)</f>
        <v>0</v>
      </c>
      <c r="CA26" s="116">
        <f>SUM(W26,AY26)</f>
        <v>14731</v>
      </c>
      <c r="CB26" s="116">
        <f>SUM(X26,AZ26)</f>
        <v>0</v>
      </c>
      <c r="CC26" s="116">
        <f>SUM(Y26,BA26)</f>
        <v>0</v>
      </c>
      <c r="CD26" s="116">
        <f>SUM(Z26,BB26)</f>
        <v>14731</v>
      </c>
      <c r="CE26" s="116">
        <f>SUM(AA26,BC26)</f>
        <v>0</v>
      </c>
      <c r="CF26" s="116">
        <f>SUM(AB26,BD26)</f>
        <v>0</v>
      </c>
      <c r="CG26" s="116">
        <f>SUM(AC26,BE26)</f>
        <v>0</v>
      </c>
      <c r="CH26" s="116">
        <f>SUM(AD26,BF26)</f>
        <v>6333</v>
      </c>
      <c r="CI26" s="116">
        <f>SUM(AE26,BG26)</f>
        <v>28844</v>
      </c>
    </row>
    <row r="27" spans="1:87" ht="13.5" customHeight="1" x14ac:dyDescent="0.15">
      <c r="A27" s="114" t="s">
        <v>42</v>
      </c>
      <c r="B27" s="115" t="s">
        <v>354</v>
      </c>
      <c r="C27" s="114" t="s">
        <v>355</v>
      </c>
      <c r="D27" s="116">
        <f>+SUM(E27,J27)</f>
        <v>175570</v>
      </c>
      <c r="E27" s="116">
        <f>+SUM(F27:I27)</f>
        <v>175570</v>
      </c>
      <c r="F27" s="116">
        <v>0</v>
      </c>
      <c r="G27" s="116">
        <v>175570</v>
      </c>
      <c r="H27" s="116">
        <v>0</v>
      </c>
      <c r="I27" s="116">
        <v>0</v>
      </c>
      <c r="J27" s="116">
        <v>0</v>
      </c>
      <c r="K27" s="116"/>
      <c r="L27" s="116">
        <f>+SUM(M27,R27,V27,W27,AC27)</f>
        <v>352633</v>
      </c>
      <c r="M27" s="116">
        <f>+SUM(N27:Q27)</f>
        <v>96449</v>
      </c>
      <c r="N27" s="116">
        <v>10215</v>
      </c>
      <c r="O27" s="116">
        <v>0</v>
      </c>
      <c r="P27" s="116">
        <v>86234</v>
      </c>
      <c r="Q27" s="116">
        <v>0</v>
      </c>
      <c r="R27" s="116">
        <f>+SUM(S27:U27)</f>
        <v>256184</v>
      </c>
      <c r="S27" s="116">
        <v>0</v>
      </c>
      <c r="T27" s="116">
        <v>256184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/>
      <c r="AC27" s="116">
        <v>0</v>
      </c>
      <c r="AD27" s="116">
        <v>0</v>
      </c>
      <c r="AE27" s="116">
        <f>+SUM(D27,L27,AD27)</f>
        <v>528203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/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/>
      <c r="BE27" s="116">
        <v>0</v>
      </c>
      <c r="BF27" s="116">
        <v>0</v>
      </c>
      <c r="BG27" s="116">
        <f>+SUM(BF27,AN27,AF27)</f>
        <v>0</v>
      </c>
      <c r="BH27" s="116">
        <f>SUM(D27,AF27)</f>
        <v>175570</v>
      </c>
      <c r="BI27" s="116">
        <f>SUM(E27,AG27)</f>
        <v>175570</v>
      </c>
      <c r="BJ27" s="116">
        <f>SUM(F27,AH27)</f>
        <v>0</v>
      </c>
      <c r="BK27" s="116">
        <f>SUM(G27,AI27)</f>
        <v>175570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352633</v>
      </c>
      <c r="BQ27" s="116">
        <f>SUM(M27,AO27)</f>
        <v>96449</v>
      </c>
      <c r="BR27" s="116">
        <f>SUM(N27,AP27)</f>
        <v>10215</v>
      </c>
      <c r="BS27" s="116">
        <f>SUM(O27,AQ27)</f>
        <v>0</v>
      </c>
      <c r="BT27" s="116">
        <f>SUM(P27,AR27)</f>
        <v>86234</v>
      </c>
      <c r="BU27" s="116">
        <f>SUM(Q27,AS27)</f>
        <v>0</v>
      </c>
      <c r="BV27" s="116">
        <f>SUM(R27,AT27)</f>
        <v>256184</v>
      </c>
      <c r="BW27" s="116">
        <f>SUM(S27,AU27)</f>
        <v>0</v>
      </c>
      <c r="BX27" s="116">
        <f>SUM(T27,AV27)</f>
        <v>256184</v>
      </c>
      <c r="BY27" s="116">
        <f>SUM(U27,AW27)</f>
        <v>0</v>
      </c>
      <c r="BZ27" s="116">
        <f>SUM(V27,AX27)</f>
        <v>0</v>
      </c>
      <c r="CA27" s="116">
        <f>SUM(W27,AY27)</f>
        <v>0</v>
      </c>
      <c r="CB27" s="116">
        <f>SUM(X27,AZ27)</f>
        <v>0</v>
      </c>
      <c r="CC27" s="116">
        <f>SUM(Y27,BA27)</f>
        <v>0</v>
      </c>
      <c r="CD27" s="116">
        <f>SUM(Z27,BB27)</f>
        <v>0</v>
      </c>
      <c r="CE27" s="116">
        <f>SUM(AA27,BC27)</f>
        <v>0</v>
      </c>
      <c r="CF27" s="116">
        <f>SUM(AB27,BD27)</f>
        <v>0</v>
      </c>
      <c r="CG27" s="116">
        <f>SUM(AC27,BE27)</f>
        <v>0</v>
      </c>
      <c r="CH27" s="116">
        <f>SUM(AD27,BF27)</f>
        <v>0</v>
      </c>
      <c r="CI27" s="116">
        <f>SUM(AE27,BG27)</f>
        <v>528203</v>
      </c>
    </row>
    <row r="28" spans="1:87" ht="13.5" customHeight="1" x14ac:dyDescent="0.15">
      <c r="A28" s="114" t="s">
        <v>42</v>
      </c>
      <c r="B28" s="115" t="s">
        <v>328</v>
      </c>
      <c r="C28" s="114" t="s">
        <v>329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/>
      <c r="L28" s="116">
        <f>+SUM(M28,R28,V28,W28,AC28)</f>
        <v>1472478</v>
      </c>
      <c r="M28" s="116">
        <f>+SUM(N28:Q28)</f>
        <v>166565</v>
      </c>
      <c r="N28" s="116">
        <v>112350</v>
      </c>
      <c r="O28" s="116">
        <v>0</v>
      </c>
      <c r="P28" s="116">
        <v>51249</v>
      </c>
      <c r="Q28" s="116">
        <v>2966</v>
      </c>
      <c r="R28" s="116">
        <f>+SUM(S28:U28)</f>
        <v>148758</v>
      </c>
      <c r="S28" s="116">
        <v>0</v>
      </c>
      <c r="T28" s="116">
        <v>113281</v>
      </c>
      <c r="U28" s="116">
        <v>35477</v>
      </c>
      <c r="V28" s="116">
        <v>0</v>
      </c>
      <c r="W28" s="116">
        <f>+SUM(X28:AA28)</f>
        <v>1157155</v>
      </c>
      <c r="X28" s="116">
        <v>0</v>
      </c>
      <c r="Y28" s="116">
        <v>1091170</v>
      </c>
      <c r="Z28" s="116">
        <v>41537</v>
      </c>
      <c r="AA28" s="116">
        <v>24448</v>
      </c>
      <c r="AB28" s="116"/>
      <c r="AC28" s="116">
        <v>0</v>
      </c>
      <c r="AD28" s="116">
        <v>13890</v>
      </c>
      <c r="AE28" s="116">
        <f>+SUM(D28,L28,AD28)</f>
        <v>1486368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/>
      <c r="AN28" s="116">
        <f>+SUM(AO28,AT28,AX28,AY28,BE28)</f>
        <v>402246</v>
      </c>
      <c r="AO28" s="116">
        <f>+SUM(AP28:AS28)</f>
        <v>61636</v>
      </c>
      <c r="AP28" s="116">
        <v>16810</v>
      </c>
      <c r="AQ28" s="116">
        <v>0</v>
      </c>
      <c r="AR28" s="116">
        <v>44826</v>
      </c>
      <c r="AS28" s="116">
        <v>0</v>
      </c>
      <c r="AT28" s="116">
        <f>+SUM(AU28:AW28)</f>
        <v>311881</v>
      </c>
      <c r="AU28" s="116">
        <v>0</v>
      </c>
      <c r="AV28" s="116">
        <v>311881</v>
      </c>
      <c r="AW28" s="116">
        <v>0</v>
      </c>
      <c r="AX28" s="116">
        <v>0</v>
      </c>
      <c r="AY28" s="116">
        <f>+SUM(AZ28:BC28)</f>
        <v>28729</v>
      </c>
      <c r="AZ28" s="116">
        <v>0</v>
      </c>
      <c r="BA28" s="116">
        <v>0</v>
      </c>
      <c r="BB28" s="116">
        <v>0</v>
      </c>
      <c r="BC28" s="116">
        <v>28729</v>
      </c>
      <c r="BD28" s="116"/>
      <c r="BE28" s="116">
        <v>0</v>
      </c>
      <c r="BF28" s="116">
        <v>219740</v>
      </c>
      <c r="BG28" s="116">
        <f>+SUM(BF28,AN28,AF28)</f>
        <v>621986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1874724</v>
      </c>
      <c r="BQ28" s="116">
        <f>SUM(M28,AO28)</f>
        <v>228201</v>
      </c>
      <c r="BR28" s="116">
        <f>SUM(N28,AP28)</f>
        <v>129160</v>
      </c>
      <c r="BS28" s="116">
        <f>SUM(O28,AQ28)</f>
        <v>0</v>
      </c>
      <c r="BT28" s="116">
        <f>SUM(P28,AR28)</f>
        <v>96075</v>
      </c>
      <c r="BU28" s="116">
        <f>SUM(Q28,AS28)</f>
        <v>2966</v>
      </c>
      <c r="BV28" s="116">
        <f>SUM(R28,AT28)</f>
        <v>460639</v>
      </c>
      <c r="BW28" s="116">
        <f>SUM(S28,AU28)</f>
        <v>0</v>
      </c>
      <c r="BX28" s="116">
        <f>SUM(T28,AV28)</f>
        <v>425162</v>
      </c>
      <c r="BY28" s="116">
        <f>SUM(U28,AW28)</f>
        <v>35477</v>
      </c>
      <c r="BZ28" s="116">
        <f>SUM(V28,AX28)</f>
        <v>0</v>
      </c>
      <c r="CA28" s="116">
        <f>SUM(W28,AY28)</f>
        <v>1185884</v>
      </c>
      <c r="CB28" s="116">
        <f>SUM(X28,AZ28)</f>
        <v>0</v>
      </c>
      <c r="CC28" s="116">
        <f>SUM(Y28,BA28)</f>
        <v>1091170</v>
      </c>
      <c r="CD28" s="116">
        <f>SUM(Z28,BB28)</f>
        <v>41537</v>
      </c>
      <c r="CE28" s="116">
        <f>SUM(AA28,BC28)</f>
        <v>53177</v>
      </c>
      <c r="CF28" s="116">
        <f>SUM(AB28,BD28)</f>
        <v>0</v>
      </c>
      <c r="CG28" s="116">
        <f>SUM(AC28,BE28)</f>
        <v>0</v>
      </c>
      <c r="CH28" s="116">
        <f>SUM(AD28,BF28)</f>
        <v>233630</v>
      </c>
      <c r="CI28" s="116">
        <f>SUM(AE28,BG28)</f>
        <v>2108354</v>
      </c>
    </row>
    <row r="29" spans="1:87" ht="13.5" customHeight="1" x14ac:dyDescent="0.15">
      <c r="A29" s="114" t="s">
        <v>42</v>
      </c>
      <c r="B29" s="115" t="s">
        <v>332</v>
      </c>
      <c r="C29" s="114" t="s">
        <v>333</v>
      </c>
      <c r="D29" s="116">
        <f>+SUM(E29,J29)</f>
        <v>2348814</v>
      </c>
      <c r="E29" s="116">
        <f>+SUM(F29:I29)</f>
        <v>2348814</v>
      </c>
      <c r="F29" s="116">
        <v>0</v>
      </c>
      <c r="G29" s="116">
        <v>2348814</v>
      </c>
      <c r="H29" s="116">
        <v>0</v>
      </c>
      <c r="I29" s="116">
        <v>0</v>
      </c>
      <c r="J29" s="116">
        <v>0</v>
      </c>
      <c r="K29" s="116"/>
      <c r="L29" s="116">
        <f>+SUM(M29,R29,V29,W29,AC29)</f>
        <v>286120</v>
      </c>
      <c r="M29" s="116">
        <f>+SUM(N29:Q29)</f>
        <v>16937</v>
      </c>
      <c r="N29" s="116">
        <v>16937</v>
      </c>
      <c r="O29" s="116">
        <v>0</v>
      </c>
      <c r="P29" s="116">
        <v>0</v>
      </c>
      <c r="Q29" s="116">
        <v>0</v>
      </c>
      <c r="R29" s="116">
        <f>+SUM(S29:U29)</f>
        <v>198938</v>
      </c>
      <c r="S29" s="116">
        <v>0</v>
      </c>
      <c r="T29" s="116">
        <v>198938</v>
      </c>
      <c r="U29" s="116">
        <v>0</v>
      </c>
      <c r="V29" s="116">
        <v>5300</v>
      </c>
      <c r="W29" s="116">
        <f>+SUM(X29:AA29)</f>
        <v>64945</v>
      </c>
      <c r="X29" s="116">
        <v>0</v>
      </c>
      <c r="Y29" s="116">
        <v>64945</v>
      </c>
      <c r="Z29" s="116">
        <v>0</v>
      </c>
      <c r="AA29" s="116">
        <v>0</v>
      </c>
      <c r="AB29" s="116"/>
      <c r="AC29" s="116">
        <v>0</v>
      </c>
      <c r="AD29" s="116">
        <v>0</v>
      </c>
      <c r="AE29" s="116">
        <f>+SUM(D29,L29,AD29)</f>
        <v>2634934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/>
      <c r="AN29" s="116">
        <f>+SUM(AO29,AT29,AX29,AY29,BE29)</f>
        <v>245497</v>
      </c>
      <c r="AO29" s="116">
        <f>+SUM(AP29:AS29)</f>
        <v>3118</v>
      </c>
      <c r="AP29" s="116">
        <v>3118</v>
      </c>
      <c r="AQ29" s="116">
        <v>0</v>
      </c>
      <c r="AR29" s="116">
        <v>0</v>
      </c>
      <c r="AS29" s="116">
        <v>0</v>
      </c>
      <c r="AT29" s="116">
        <f>+SUM(AU29:AW29)</f>
        <v>202944</v>
      </c>
      <c r="AU29" s="116">
        <v>0</v>
      </c>
      <c r="AV29" s="116">
        <v>202944</v>
      </c>
      <c r="AW29" s="116">
        <v>0</v>
      </c>
      <c r="AX29" s="116">
        <v>0</v>
      </c>
      <c r="AY29" s="116">
        <f>+SUM(AZ29:BC29)</f>
        <v>39435</v>
      </c>
      <c r="AZ29" s="116">
        <v>0</v>
      </c>
      <c r="BA29" s="116">
        <v>39435</v>
      </c>
      <c r="BB29" s="116">
        <v>0</v>
      </c>
      <c r="BC29" s="116">
        <v>0</v>
      </c>
      <c r="BD29" s="116"/>
      <c r="BE29" s="116">
        <v>0</v>
      </c>
      <c r="BF29" s="116">
        <v>0</v>
      </c>
      <c r="BG29" s="116">
        <f>+SUM(BF29,AN29,AF29)</f>
        <v>245497</v>
      </c>
      <c r="BH29" s="116">
        <f>SUM(D29,AF29)</f>
        <v>2348814</v>
      </c>
      <c r="BI29" s="116">
        <f>SUM(E29,AG29)</f>
        <v>2348814</v>
      </c>
      <c r="BJ29" s="116">
        <f>SUM(F29,AH29)</f>
        <v>0</v>
      </c>
      <c r="BK29" s="116">
        <f>SUM(G29,AI29)</f>
        <v>2348814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531617</v>
      </c>
      <c r="BQ29" s="116">
        <f>SUM(M29,AO29)</f>
        <v>20055</v>
      </c>
      <c r="BR29" s="116">
        <f>SUM(N29,AP29)</f>
        <v>20055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401882</v>
      </c>
      <c r="BW29" s="116">
        <f>SUM(S29,AU29)</f>
        <v>0</v>
      </c>
      <c r="BX29" s="116">
        <f>SUM(T29,AV29)</f>
        <v>401882</v>
      </c>
      <c r="BY29" s="116">
        <f>SUM(U29,AW29)</f>
        <v>0</v>
      </c>
      <c r="BZ29" s="116">
        <f>SUM(V29,AX29)</f>
        <v>5300</v>
      </c>
      <c r="CA29" s="116">
        <f>SUM(W29,AY29)</f>
        <v>104380</v>
      </c>
      <c r="CB29" s="116">
        <f>SUM(X29,AZ29)</f>
        <v>0</v>
      </c>
      <c r="CC29" s="116">
        <f>SUM(Y29,BA29)</f>
        <v>104380</v>
      </c>
      <c r="CD29" s="116">
        <f>SUM(Z29,BB29)</f>
        <v>0</v>
      </c>
      <c r="CE29" s="116">
        <f>SUM(AA29,BC29)</f>
        <v>0</v>
      </c>
      <c r="CF29" s="116">
        <f>SUM(AB29,BD29)</f>
        <v>0</v>
      </c>
      <c r="CG29" s="116">
        <f>SUM(AC29,BE29)</f>
        <v>0</v>
      </c>
      <c r="CH29" s="116">
        <f>SUM(AD29,BF29)</f>
        <v>0</v>
      </c>
      <c r="CI29" s="116">
        <f>SUM(AE29,BG29)</f>
        <v>2880431</v>
      </c>
    </row>
    <row r="30" spans="1:87" ht="13.5" customHeight="1" x14ac:dyDescent="0.15">
      <c r="A30" s="114" t="s">
        <v>42</v>
      </c>
      <c r="B30" s="115" t="s">
        <v>344</v>
      </c>
      <c r="C30" s="114" t="s">
        <v>345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/>
      <c r="L30" s="116">
        <f>+SUM(M30,R30,V30,W30,AC30)</f>
        <v>868432</v>
      </c>
      <c r="M30" s="116">
        <f>+SUM(N30:Q30)</f>
        <v>100759</v>
      </c>
      <c r="N30" s="116">
        <v>94933</v>
      </c>
      <c r="O30" s="116">
        <v>5826</v>
      </c>
      <c r="P30" s="116">
        <v>0</v>
      </c>
      <c r="Q30" s="116">
        <v>0</v>
      </c>
      <c r="R30" s="116">
        <f>+SUM(S30:U30)</f>
        <v>376845</v>
      </c>
      <c r="S30" s="116">
        <v>1585</v>
      </c>
      <c r="T30" s="116">
        <v>375260</v>
      </c>
      <c r="U30" s="116">
        <v>0</v>
      </c>
      <c r="V30" s="116">
        <v>0</v>
      </c>
      <c r="W30" s="116">
        <f>+SUM(X30:AA30)</f>
        <v>390828</v>
      </c>
      <c r="X30" s="116">
        <v>0</v>
      </c>
      <c r="Y30" s="116">
        <v>359497</v>
      </c>
      <c r="Z30" s="116">
        <v>0</v>
      </c>
      <c r="AA30" s="116">
        <v>31331</v>
      </c>
      <c r="AB30" s="116"/>
      <c r="AC30" s="116">
        <v>0</v>
      </c>
      <c r="AD30" s="116">
        <v>134450</v>
      </c>
      <c r="AE30" s="116">
        <f>+SUM(D30,L30,AD30)</f>
        <v>1002882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/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/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868432</v>
      </c>
      <c r="BQ30" s="116">
        <f>SUM(M30,AO30)</f>
        <v>100759</v>
      </c>
      <c r="BR30" s="116">
        <f>SUM(N30,AP30)</f>
        <v>94933</v>
      </c>
      <c r="BS30" s="116">
        <f>SUM(O30,AQ30)</f>
        <v>5826</v>
      </c>
      <c r="BT30" s="116">
        <f>SUM(P30,AR30)</f>
        <v>0</v>
      </c>
      <c r="BU30" s="116">
        <f>SUM(Q30,AS30)</f>
        <v>0</v>
      </c>
      <c r="BV30" s="116">
        <f>SUM(R30,AT30)</f>
        <v>376845</v>
      </c>
      <c r="BW30" s="116">
        <f>SUM(S30,AU30)</f>
        <v>1585</v>
      </c>
      <c r="BX30" s="116">
        <f>SUM(T30,AV30)</f>
        <v>375260</v>
      </c>
      <c r="BY30" s="116">
        <f>SUM(U30,AW30)</f>
        <v>0</v>
      </c>
      <c r="BZ30" s="116">
        <f>SUM(V30,AX30)</f>
        <v>0</v>
      </c>
      <c r="CA30" s="116">
        <f>SUM(W30,AY30)</f>
        <v>390828</v>
      </c>
      <c r="CB30" s="116">
        <f>SUM(X30,AZ30)</f>
        <v>0</v>
      </c>
      <c r="CC30" s="116">
        <f>SUM(Y30,BA30)</f>
        <v>359497</v>
      </c>
      <c r="CD30" s="116">
        <f>SUM(Z30,BB30)</f>
        <v>0</v>
      </c>
      <c r="CE30" s="116">
        <f>SUM(AA30,BC30)</f>
        <v>31331</v>
      </c>
      <c r="CF30" s="116">
        <f>SUM(AB30,BD30)</f>
        <v>0</v>
      </c>
      <c r="CG30" s="116">
        <f>SUM(AC30,BE30)</f>
        <v>0</v>
      </c>
      <c r="CH30" s="116">
        <f>SUM(AD30,BF30)</f>
        <v>134450</v>
      </c>
      <c r="CI30" s="116">
        <f>SUM(AE30,BG30)</f>
        <v>1002882</v>
      </c>
    </row>
    <row r="31" spans="1:87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</row>
    <row r="32" spans="1:8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</row>
    <row r="33" spans="1:8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</row>
    <row r="34" spans="1:8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</row>
    <row r="35" spans="1:8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</row>
    <row r="36" spans="1:8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</row>
    <row r="37" spans="1:8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</row>
    <row r="38" spans="1:8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</row>
    <row r="39" spans="1:8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0">
    <sortCondition ref="A8:A30"/>
    <sortCondition ref="B8:B30"/>
    <sortCondition ref="C8:C3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29" man="1"/>
    <brk id="67" min="1" max="2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香川県</v>
      </c>
      <c r="B7" s="132" t="str">
        <f>'廃棄物事業経費（市町村）'!B7</f>
        <v>37000</v>
      </c>
      <c r="C7" s="131" t="s">
        <v>278</v>
      </c>
      <c r="D7" s="133">
        <f>SUM(L7,T7,AB7,AJ7,AR7,AZ7)</f>
        <v>423154</v>
      </c>
      <c r="E7" s="133">
        <f>SUM(M7,U7,AC7,AK7,AS7,BA7)</f>
        <v>2462060</v>
      </c>
      <c r="F7" s="133">
        <f>SUM(D7:E7)</f>
        <v>2885214</v>
      </c>
      <c r="G7" s="133">
        <f>SUM(O7,W7,AE7,AM7,AU7,BC7)</f>
        <v>4527</v>
      </c>
      <c r="H7" s="133">
        <f>SUM(P7,X7,AF7,AN7,AV7,BD7)</f>
        <v>553504</v>
      </c>
      <c r="I7" s="133">
        <f>SUM(G7:H7)</f>
        <v>558031</v>
      </c>
      <c r="J7" s="134">
        <f>COUNTIF(J$8:J$207,"&lt;&gt;")</f>
        <v>14</v>
      </c>
      <c r="K7" s="134">
        <f>COUNTIF(K$8:K$207,"&lt;&gt;")</f>
        <v>14</v>
      </c>
      <c r="L7" s="133">
        <f>SUM(L$8:L$207)</f>
        <v>423154</v>
      </c>
      <c r="M7" s="133">
        <f>SUM(M$8:M$207)</f>
        <v>2053905</v>
      </c>
      <c r="N7" s="133">
        <f>IF(AND(L7&lt;&gt;"",M7&lt;&gt;""),SUM(L7:M7),"")</f>
        <v>2477059</v>
      </c>
      <c r="O7" s="133">
        <f>SUM(O$8:O$207)</f>
        <v>0</v>
      </c>
      <c r="P7" s="133">
        <f>SUM(P$8:P$207)</f>
        <v>484043</v>
      </c>
      <c r="Q7" s="133">
        <f>IF(AND(O7&lt;&gt;"",P7&lt;&gt;""),SUM(O7:P7),"")</f>
        <v>484043</v>
      </c>
      <c r="R7" s="134">
        <f>COUNTIF(R$8:R$207,"&lt;&gt;")</f>
        <v>3</v>
      </c>
      <c r="S7" s="134">
        <f>COUNTIF(S$8:S$207,"&lt;&gt;")</f>
        <v>3</v>
      </c>
      <c r="T7" s="133">
        <f>SUM(T$8:T$207)</f>
        <v>0</v>
      </c>
      <c r="U7" s="133">
        <f>SUM(U$8:U$207)</f>
        <v>408155</v>
      </c>
      <c r="V7" s="133">
        <f>IF(AND(T7&lt;&gt;"",U7&lt;&gt;""),SUM(T7:U7),"")</f>
        <v>408155</v>
      </c>
      <c r="W7" s="133">
        <f>SUM(W$8:W$207)</f>
        <v>4527</v>
      </c>
      <c r="X7" s="133">
        <f>SUM(X$8:X$207)</f>
        <v>69461</v>
      </c>
      <c r="Y7" s="133">
        <f>IF(AND(W7&lt;&gt;"",X7&lt;&gt;""),SUM(W7:X7),"")</f>
        <v>73988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42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42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678824</v>
      </c>
      <c r="F9" s="116">
        <f>SUM(D9:E9)</f>
        <v>678824</v>
      </c>
      <c r="G9" s="116">
        <f>SUM(O9,W9,AE9,AM9,AU9,BC9)</f>
        <v>0</v>
      </c>
      <c r="H9" s="116">
        <f>SUM(P9,X9,AF9,AN9,AV9,BD9)</f>
        <v>126822</v>
      </c>
      <c r="I9" s="116">
        <f>SUM(G9:H9)</f>
        <v>126822</v>
      </c>
      <c r="J9" s="115" t="s">
        <v>328</v>
      </c>
      <c r="K9" s="114" t="s">
        <v>329</v>
      </c>
      <c r="L9" s="116">
        <v>0</v>
      </c>
      <c r="M9" s="116">
        <v>678824</v>
      </c>
      <c r="N9" s="116">
        <f>IF(AND(L9&lt;&gt;"",M9&lt;&gt;""),SUM(L9:M9),"")</f>
        <v>678824</v>
      </c>
      <c r="O9" s="116">
        <v>0</v>
      </c>
      <c r="P9" s="116">
        <v>126822</v>
      </c>
      <c r="Q9" s="116">
        <f>IF(AND(O9&lt;&gt;"",P9&lt;&gt;""),SUM(O9:P9),"")</f>
        <v>126822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42</v>
      </c>
      <c r="B10" s="115" t="s">
        <v>330</v>
      </c>
      <c r="C10" s="114" t="s">
        <v>331</v>
      </c>
      <c r="D10" s="116">
        <f>SUM(L10,T10,AB10,AJ10,AR10,AZ10)</f>
        <v>176250</v>
      </c>
      <c r="E10" s="116">
        <f>SUM(M10,U10,AC10,AK10,AS10,BA10)</f>
        <v>112783</v>
      </c>
      <c r="F10" s="116">
        <f>SUM(D10:E10)</f>
        <v>289033</v>
      </c>
      <c r="G10" s="116">
        <f>SUM(O10,W10,AE10,AM10,AU10,BC10)</f>
        <v>0</v>
      </c>
      <c r="H10" s="116">
        <f>SUM(P10,X10,AF10,AN10,AV10,BD10)</f>
        <v>170765</v>
      </c>
      <c r="I10" s="116">
        <f>SUM(G10:H10)</f>
        <v>170765</v>
      </c>
      <c r="J10" s="115" t="s">
        <v>332</v>
      </c>
      <c r="K10" s="114" t="s">
        <v>333</v>
      </c>
      <c r="L10" s="116">
        <v>176250</v>
      </c>
      <c r="M10" s="116">
        <v>112783</v>
      </c>
      <c r="N10" s="116">
        <f>IF(AND(L10&lt;&gt;"",M10&lt;&gt;""),SUM(L10:M10),"")</f>
        <v>289033</v>
      </c>
      <c r="O10" s="116">
        <v>0</v>
      </c>
      <c r="P10" s="116">
        <v>170765</v>
      </c>
      <c r="Q10" s="116">
        <f>IF(AND(O10&lt;&gt;"",P10&lt;&gt;""),SUM(O10:P10),"")</f>
        <v>170765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42</v>
      </c>
      <c r="B11" s="115" t="s">
        <v>334</v>
      </c>
      <c r="C11" s="114" t="s">
        <v>335</v>
      </c>
      <c r="D11" s="116">
        <f>SUM(L11,T11,AB11,AJ11,AR11,AZ11)</f>
        <v>0</v>
      </c>
      <c r="E11" s="116">
        <f>SUM(M11,U11,AC11,AK11,AS11,BA11)</f>
        <v>142928</v>
      </c>
      <c r="F11" s="116">
        <f>SUM(D11:E11)</f>
        <v>142928</v>
      </c>
      <c r="G11" s="116">
        <f>SUM(O11,W11,AE11,AM11,AU11,BC11)</f>
        <v>0</v>
      </c>
      <c r="H11" s="116">
        <f>SUM(P11,X11,AF11,AN11,AV11,BD11)</f>
        <v>33473</v>
      </c>
      <c r="I11" s="116">
        <f>SUM(G11:H11)</f>
        <v>33473</v>
      </c>
      <c r="J11" s="115" t="s">
        <v>328</v>
      </c>
      <c r="K11" s="114" t="s">
        <v>329</v>
      </c>
      <c r="L11" s="116">
        <v>0</v>
      </c>
      <c r="M11" s="116">
        <v>142928</v>
      </c>
      <c r="N11" s="116">
        <f>IF(AND(L11&lt;&gt;"",M11&lt;&gt;""),SUM(L11:M11),"")</f>
        <v>142928</v>
      </c>
      <c r="O11" s="116">
        <v>0</v>
      </c>
      <c r="P11" s="116">
        <v>33473</v>
      </c>
      <c r="Q11" s="116">
        <f>IF(AND(O11&lt;&gt;"",P11&lt;&gt;""),SUM(O11:P11),"")</f>
        <v>33473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42</v>
      </c>
      <c r="B12" s="115" t="s">
        <v>336</v>
      </c>
      <c r="C12" s="114" t="s">
        <v>337</v>
      </c>
      <c r="D12" s="116">
        <f>SUM(L12,T12,AB12,AJ12,AR12,AZ12)</f>
        <v>0</v>
      </c>
      <c r="E12" s="116">
        <f>SUM(M12,U12,AC12,AK12,AS12,BA12)</f>
        <v>13887</v>
      </c>
      <c r="F12" s="116">
        <f>SUM(D12:E12)</f>
        <v>13887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 t="s">
        <v>338</v>
      </c>
      <c r="K12" s="114" t="s">
        <v>339</v>
      </c>
      <c r="L12" s="116">
        <v>0</v>
      </c>
      <c r="M12" s="116">
        <v>13887</v>
      </c>
      <c r="N12" s="116">
        <f>IF(AND(L12&lt;&gt;"",M12&lt;&gt;""),SUM(L12:M12),"")</f>
        <v>13887</v>
      </c>
      <c r="O12" s="116">
        <v>0</v>
      </c>
      <c r="P12" s="116">
        <v>0</v>
      </c>
      <c r="Q12" s="116">
        <f>IF(AND(O12&lt;&gt;"",P12&lt;&gt;""),SUM(O12:P12),"")</f>
        <v>0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42</v>
      </c>
      <c r="B13" s="115" t="s">
        <v>340</v>
      </c>
      <c r="C13" s="114" t="s">
        <v>341</v>
      </c>
      <c r="D13" s="116">
        <f>SUM(L13,T13,AB13,AJ13,AR13,AZ13)</f>
        <v>0</v>
      </c>
      <c r="E13" s="116">
        <f>SUM(M13,U13,AC13,AK13,AS13,BA13)</f>
        <v>393198</v>
      </c>
      <c r="F13" s="116">
        <f>SUM(D13:E13)</f>
        <v>393198</v>
      </c>
      <c r="G13" s="116">
        <f>SUM(O13,W13,AE13,AM13,AU13,BC13)</f>
        <v>0</v>
      </c>
      <c r="H13" s="116">
        <f>SUM(P13,X13,AF13,AN13,AV13,BD13)</f>
        <v>75091</v>
      </c>
      <c r="I13" s="116">
        <f>SUM(G13:H13)</f>
        <v>75091</v>
      </c>
      <c r="J13" s="115" t="s">
        <v>342</v>
      </c>
      <c r="K13" s="114" t="s">
        <v>343</v>
      </c>
      <c r="L13" s="116">
        <v>0</v>
      </c>
      <c r="M13" s="116">
        <v>0</v>
      </c>
      <c r="N13" s="116">
        <f>IF(AND(L13&lt;&gt;"",M13&lt;&gt;""),SUM(L13:M13),"")</f>
        <v>0</v>
      </c>
      <c r="O13" s="116">
        <v>0</v>
      </c>
      <c r="P13" s="116">
        <v>75091</v>
      </c>
      <c r="Q13" s="116">
        <f>IF(AND(O13&lt;&gt;"",P13&lt;&gt;""),SUM(O13:P13),"")</f>
        <v>75091</v>
      </c>
      <c r="R13" s="115" t="s">
        <v>344</v>
      </c>
      <c r="S13" s="114" t="s">
        <v>345</v>
      </c>
      <c r="T13" s="116">
        <v>0</v>
      </c>
      <c r="U13" s="116">
        <v>393198</v>
      </c>
      <c r="V13" s="116">
        <f>IF(AND(T13&lt;&gt;"",U13&lt;&gt;""),SUM(T13:U13),"")</f>
        <v>393198</v>
      </c>
      <c r="W13" s="116">
        <v>0</v>
      </c>
      <c r="X13" s="116">
        <v>0</v>
      </c>
      <c r="Y13" s="116">
        <f>IF(AND(W13&lt;&gt;"",X13&lt;&gt;""),SUM(W13:X13),"")</f>
        <v>0</v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42</v>
      </c>
      <c r="B14" s="115" t="s">
        <v>346</v>
      </c>
      <c r="C14" s="114" t="s">
        <v>347</v>
      </c>
      <c r="D14" s="116">
        <f>SUM(L14,T14,AB14,AJ14,AR14,AZ14)</f>
        <v>0</v>
      </c>
      <c r="E14" s="116">
        <f>SUM(M14,U14,AC14,AK14,AS14,BA14)</f>
        <v>264886</v>
      </c>
      <c r="F14" s="116">
        <f>SUM(D14:E14)</f>
        <v>264886</v>
      </c>
      <c r="G14" s="116">
        <f>SUM(O14,W14,AE14,AM14,AU14,BC14)</f>
        <v>4527</v>
      </c>
      <c r="H14" s="116">
        <f>SUM(P14,X14,AF14,AN14,AV14,BD14)</f>
        <v>69461</v>
      </c>
      <c r="I14" s="116">
        <f>SUM(G14:H14)</f>
        <v>73988</v>
      </c>
      <c r="J14" s="115" t="s">
        <v>344</v>
      </c>
      <c r="K14" s="114" t="s">
        <v>348</v>
      </c>
      <c r="L14" s="116">
        <v>0</v>
      </c>
      <c r="M14" s="116">
        <v>264886</v>
      </c>
      <c r="N14" s="116">
        <f>IF(AND(L14&lt;&gt;"",M14&lt;&gt;""),SUM(L14:M14),"")</f>
        <v>264886</v>
      </c>
      <c r="O14" s="116">
        <v>0</v>
      </c>
      <c r="P14" s="116">
        <v>0</v>
      </c>
      <c r="Q14" s="116">
        <f>IF(AND(O14&lt;&gt;"",P14&lt;&gt;""),SUM(O14:P14),"")</f>
        <v>0</v>
      </c>
      <c r="R14" s="115" t="s">
        <v>342</v>
      </c>
      <c r="S14" s="114" t="s">
        <v>349</v>
      </c>
      <c r="T14" s="116">
        <v>0</v>
      </c>
      <c r="U14" s="116">
        <v>0</v>
      </c>
      <c r="V14" s="116">
        <f>IF(AND(T14&lt;&gt;"",U14&lt;&gt;""),SUM(T14:U14),"")</f>
        <v>0</v>
      </c>
      <c r="W14" s="116">
        <v>4527</v>
      </c>
      <c r="X14" s="116">
        <v>69461</v>
      </c>
      <c r="Y14" s="116">
        <f>IF(AND(W14&lt;&gt;"",X14&lt;&gt;""),SUM(W14:X14),"")</f>
        <v>73988</v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42</v>
      </c>
      <c r="B15" s="115" t="s">
        <v>350</v>
      </c>
      <c r="C15" s="114" t="s">
        <v>351</v>
      </c>
      <c r="D15" s="116">
        <f>SUM(L15,T15,AB15,AJ15,AR15,AZ15)</f>
        <v>0</v>
      </c>
      <c r="E15" s="116">
        <f>SUM(M15,U15,AC15,AK15,AS15,BA15)</f>
        <v>14957</v>
      </c>
      <c r="F15" s="116">
        <f>SUM(D15:E15)</f>
        <v>14957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 t="s">
        <v>328</v>
      </c>
      <c r="K15" s="114" t="s">
        <v>329</v>
      </c>
      <c r="L15" s="116">
        <v>0</v>
      </c>
      <c r="M15" s="116">
        <v>0</v>
      </c>
      <c r="N15" s="116">
        <f>IF(AND(L15&lt;&gt;"",M15&lt;&gt;""),SUM(L15:M15),"")</f>
        <v>0</v>
      </c>
      <c r="O15" s="116">
        <v>0</v>
      </c>
      <c r="P15" s="116">
        <v>0</v>
      </c>
      <c r="Q15" s="116">
        <f>IF(AND(O15&lt;&gt;"",P15&lt;&gt;""),SUM(O15:P15),"")</f>
        <v>0</v>
      </c>
      <c r="R15" s="115" t="s">
        <v>338</v>
      </c>
      <c r="S15" s="114" t="s">
        <v>339</v>
      </c>
      <c r="T15" s="116">
        <v>0</v>
      </c>
      <c r="U15" s="116">
        <v>14957</v>
      </c>
      <c r="V15" s="116">
        <f>IF(AND(T15&lt;&gt;"",U15&lt;&gt;""),SUM(T15:U15),"")</f>
        <v>14957</v>
      </c>
      <c r="W15" s="116">
        <v>0</v>
      </c>
      <c r="X15" s="116">
        <v>0</v>
      </c>
      <c r="Y15" s="116">
        <f>IF(AND(W15&lt;&gt;"",X15&lt;&gt;""),SUM(W15:X15),"")</f>
        <v>0</v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42</v>
      </c>
      <c r="B16" s="115" t="s">
        <v>352</v>
      </c>
      <c r="C16" s="114" t="s">
        <v>353</v>
      </c>
      <c r="D16" s="116">
        <f>SUM(L16,T16,AB16,AJ16,AR16,AZ16)</f>
        <v>86712</v>
      </c>
      <c r="E16" s="116">
        <f>SUM(M16,U16,AC16,AK16,AS16,BA16)</f>
        <v>163013</v>
      </c>
      <c r="F16" s="116">
        <f>SUM(D16:E16)</f>
        <v>249725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 t="s">
        <v>354</v>
      </c>
      <c r="K16" s="114" t="s">
        <v>355</v>
      </c>
      <c r="L16" s="116">
        <v>86712</v>
      </c>
      <c r="M16" s="116">
        <v>163013</v>
      </c>
      <c r="N16" s="116">
        <f>IF(AND(L16&lt;&gt;"",M16&lt;&gt;""),SUM(L16:M16),"")</f>
        <v>249725</v>
      </c>
      <c r="O16" s="116">
        <v>0</v>
      </c>
      <c r="P16" s="116">
        <v>0</v>
      </c>
      <c r="Q16" s="116">
        <f>IF(AND(O16&lt;&gt;"",P16&lt;&gt;""),SUM(O16:P16),"")</f>
        <v>0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42</v>
      </c>
      <c r="B17" s="115" t="s">
        <v>356</v>
      </c>
      <c r="C17" s="114" t="s">
        <v>357</v>
      </c>
      <c r="D17" s="116">
        <f>SUM(L17,T17,AB17,AJ17,AR17,AZ17)</f>
        <v>88858</v>
      </c>
      <c r="E17" s="116">
        <f>SUM(M17,U17,AC17,AK17,AS17,BA17)</f>
        <v>184414</v>
      </c>
      <c r="F17" s="116">
        <f>SUM(D17:E17)</f>
        <v>273272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 t="s">
        <v>354</v>
      </c>
      <c r="K17" s="114" t="s">
        <v>355</v>
      </c>
      <c r="L17" s="116">
        <v>88858</v>
      </c>
      <c r="M17" s="116">
        <v>184414</v>
      </c>
      <c r="N17" s="116">
        <f>IF(AND(L17&lt;&gt;"",M17&lt;&gt;""),SUM(L17:M17),"")</f>
        <v>273272</v>
      </c>
      <c r="O17" s="116">
        <v>0</v>
      </c>
      <c r="P17" s="116">
        <v>0</v>
      </c>
      <c r="Q17" s="116">
        <f>IF(AND(O17&lt;&gt;"",P17&lt;&gt;""),SUM(O17:P17),"")</f>
        <v>0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42</v>
      </c>
      <c r="B18" s="115" t="s">
        <v>358</v>
      </c>
      <c r="C18" s="114" t="s">
        <v>359</v>
      </c>
      <c r="D18" s="116">
        <f>SUM(L18,T18,AB18,AJ18,AR18,AZ18)</f>
        <v>0</v>
      </c>
      <c r="E18" s="116">
        <f>SUM(M18,U18,AC18,AK18,AS18,BA18)</f>
        <v>203856</v>
      </c>
      <c r="F18" s="116">
        <f>SUM(D18:E18)</f>
        <v>203856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 t="s">
        <v>344</v>
      </c>
      <c r="K18" s="114" t="s">
        <v>345</v>
      </c>
      <c r="L18" s="116">
        <v>0</v>
      </c>
      <c r="M18" s="116">
        <v>203856</v>
      </c>
      <c r="N18" s="116">
        <f>IF(AND(L18&lt;&gt;"",M18&lt;&gt;""),SUM(L18:M18),"")</f>
        <v>203856</v>
      </c>
      <c r="O18" s="116">
        <v>0</v>
      </c>
      <c r="P18" s="116">
        <v>0</v>
      </c>
      <c r="Q18" s="116">
        <f>IF(AND(O18&lt;&gt;"",P18&lt;&gt;""),SUM(O18:P18),"")</f>
        <v>0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42</v>
      </c>
      <c r="B19" s="115" t="s">
        <v>360</v>
      </c>
      <c r="C19" s="114" t="s">
        <v>361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/>
      <c r="K19" s="114"/>
      <c r="L19" s="116"/>
      <c r="M19" s="116"/>
      <c r="N19" s="116" t="str">
        <f>IF(AND(L19&lt;&gt;"",M19&lt;&gt;""),SUM(L19:M19),"")</f>
        <v/>
      </c>
      <c r="O19" s="116"/>
      <c r="P19" s="116"/>
      <c r="Q19" s="116" t="str">
        <f>IF(AND(O19&lt;&gt;"",P19&lt;&gt;""),SUM(O19:P19),"")</f>
        <v/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42</v>
      </c>
      <c r="B20" s="115" t="s">
        <v>362</v>
      </c>
      <c r="C20" s="114" t="s">
        <v>363</v>
      </c>
      <c r="D20" s="116">
        <f>SUM(L20,T20,AB20,AJ20,AR20,AZ20)</f>
        <v>71334</v>
      </c>
      <c r="E20" s="116">
        <f>SUM(M20,U20,AC20,AK20,AS20,BA20)</f>
        <v>38948</v>
      </c>
      <c r="F20" s="116">
        <f>SUM(D20:E20)</f>
        <v>110282</v>
      </c>
      <c r="G20" s="116">
        <f>SUM(O20,W20,AE20,AM20,AU20,BC20)</f>
        <v>0</v>
      </c>
      <c r="H20" s="116">
        <f>SUM(P20,X20,AF20,AN20,AV20,BD20)</f>
        <v>12402</v>
      </c>
      <c r="I20" s="116">
        <f>SUM(G20:H20)</f>
        <v>12402</v>
      </c>
      <c r="J20" s="115" t="s">
        <v>332</v>
      </c>
      <c r="K20" s="114" t="s">
        <v>333</v>
      </c>
      <c r="L20" s="116">
        <v>71334</v>
      </c>
      <c r="M20" s="116">
        <v>38948</v>
      </c>
      <c r="N20" s="116">
        <f>IF(AND(L20&lt;&gt;"",M20&lt;&gt;""),SUM(L20:M20),"")</f>
        <v>110282</v>
      </c>
      <c r="O20" s="116">
        <v>0</v>
      </c>
      <c r="P20" s="116">
        <v>12402</v>
      </c>
      <c r="Q20" s="116">
        <f>IF(AND(O20&lt;&gt;"",P20&lt;&gt;""),SUM(O20:P20),"")</f>
        <v>12402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42</v>
      </c>
      <c r="B21" s="115" t="s">
        <v>364</v>
      </c>
      <c r="C21" s="114" t="s">
        <v>365</v>
      </c>
      <c r="D21" s="116">
        <f>SUM(L21,T21,AB21,AJ21,AR21,AZ21)</f>
        <v>0</v>
      </c>
      <c r="E21" s="116">
        <f>SUM(M21,U21,AC21,AK21,AS21,BA21)</f>
        <v>0</v>
      </c>
      <c r="F21" s="116">
        <f>SUM(D21:E21)</f>
        <v>0</v>
      </c>
      <c r="G21" s="116">
        <f>SUM(O21,W21,AE21,AM21,AU21,BC21)</f>
        <v>0</v>
      </c>
      <c r="H21" s="116">
        <f>SUM(P21,X21,AF21,AN21,AV21,BD21)</f>
        <v>0</v>
      </c>
      <c r="I21" s="116">
        <f>SUM(G21:H21)</f>
        <v>0</v>
      </c>
      <c r="J21" s="115"/>
      <c r="K21" s="114"/>
      <c r="L21" s="116"/>
      <c r="M21" s="116"/>
      <c r="N21" s="116" t="str">
        <f>IF(AND(L21&lt;&gt;"",M21&lt;&gt;""),SUM(L21:M21),"")</f>
        <v/>
      </c>
      <c r="O21" s="116"/>
      <c r="P21" s="116"/>
      <c r="Q21" s="116" t="str">
        <f>IF(AND(O21&lt;&gt;"",P21&lt;&gt;""),SUM(O21:P21),"")</f>
        <v/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42</v>
      </c>
      <c r="B22" s="115" t="s">
        <v>366</v>
      </c>
      <c r="C22" s="114" t="s">
        <v>367</v>
      </c>
      <c r="D22" s="116">
        <f>SUM(L22,T22,AB22,AJ22,AR22,AZ22)</f>
        <v>0</v>
      </c>
      <c r="E22" s="116">
        <f>SUM(M22,U22,AC22,AK22,AS22,BA22)</f>
        <v>59378</v>
      </c>
      <c r="F22" s="116">
        <f>SUM(D22:E22)</f>
        <v>59378</v>
      </c>
      <c r="G22" s="116">
        <f>SUM(O22,W22,AE22,AM22,AU22,BC22)</f>
        <v>0</v>
      </c>
      <c r="H22" s="116">
        <f>SUM(P22,X22,AF22,AN22,AV22,BD22)</f>
        <v>17264</v>
      </c>
      <c r="I22" s="116">
        <f>SUM(G22:H22)</f>
        <v>17264</v>
      </c>
      <c r="J22" s="115" t="s">
        <v>328</v>
      </c>
      <c r="K22" s="114" t="s">
        <v>329</v>
      </c>
      <c r="L22" s="116">
        <v>0</v>
      </c>
      <c r="M22" s="116">
        <v>59378</v>
      </c>
      <c r="N22" s="116">
        <f>IF(AND(L22&lt;&gt;"",M22&lt;&gt;""),SUM(L22:M22),"")</f>
        <v>59378</v>
      </c>
      <c r="O22" s="116">
        <v>0</v>
      </c>
      <c r="P22" s="116">
        <v>17264</v>
      </c>
      <c r="Q22" s="116">
        <f>IF(AND(O22&lt;&gt;"",P22&lt;&gt;""),SUM(O22:P22),"")</f>
        <v>17264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42</v>
      </c>
      <c r="B23" s="115" t="s">
        <v>368</v>
      </c>
      <c r="C23" s="114" t="s">
        <v>369</v>
      </c>
      <c r="D23" s="116">
        <f>SUM(L23,T23,AB23,AJ23,AR23,AZ23)</f>
        <v>0</v>
      </c>
      <c r="E23" s="116">
        <f>SUM(M23,U23,AC23,AK23,AS23,BA23)</f>
        <v>118241</v>
      </c>
      <c r="F23" s="116">
        <f>SUM(D23:E23)</f>
        <v>118241</v>
      </c>
      <c r="G23" s="116">
        <f>SUM(O23,W23,AE23,AM23,AU23,BC23)</f>
        <v>0</v>
      </c>
      <c r="H23" s="116">
        <f>SUM(P23,X23,AF23,AN23,AV23,BD23)</f>
        <v>25334</v>
      </c>
      <c r="I23" s="116">
        <f>SUM(G23:H23)</f>
        <v>25334</v>
      </c>
      <c r="J23" s="115" t="s">
        <v>328</v>
      </c>
      <c r="K23" s="114" t="s">
        <v>329</v>
      </c>
      <c r="L23" s="116">
        <v>0</v>
      </c>
      <c r="M23" s="116">
        <v>118241</v>
      </c>
      <c r="N23" s="116">
        <f>IF(AND(L23&lt;&gt;"",M23&lt;&gt;""),SUM(L23:M23),"")</f>
        <v>118241</v>
      </c>
      <c r="O23" s="116">
        <v>0</v>
      </c>
      <c r="P23" s="116">
        <v>25334</v>
      </c>
      <c r="Q23" s="116">
        <f>IF(AND(O23&lt;&gt;"",P23&lt;&gt;""),SUM(O23:P23),"")</f>
        <v>25334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42</v>
      </c>
      <c r="B24" s="115" t="s">
        <v>370</v>
      </c>
      <c r="C24" s="114" t="s">
        <v>371</v>
      </c>
      <c r="D24" s="116">
        <f>SUM(L24,T24,AB24,AJ24,AR24,AZ24)</f>
        <v>0</v>
      </c>
      <c r="E24" s="116">
        <f>SUM(M24,U24,AC24,AK24,AS24,BA24)</f>
        <v>72747</v>
      </c>
      <c r="F24" s="116">
        <f>SUM(D24:E24)</f>
        <v>72747</v>
      </c>
      <c r="G24" s="116">
        <f>SUM(O24,W24,AE24,AM24,AU24,BC24)</f>
        <v>0</v>
      </c>
      <c r="H24" s="116">
        <f>SUM(P24,X24,AF24,AN24,AV24,BD24)</f>
        <v>22892</v>
      </c>
      <c r="I24" s="116">
        <f>SUM(G24:H24)</f>
        <v>22892</v>
      </c>
      <c r="J24" s="115" t="s">
        <v>328</v>
      </c>
      <c r="K24" s="114" t="s">
        <v>329</v>
      </c>
      <c r="L24" s="116">
        <v>0</v>
      </c>
      <c r="M24" s="116">
        <v>72747</v>
      </c>
      <c r="N24" s="116">
        <f>IF(AND(L24&lt;&gt;"",M24&lt;&gt;""),SUM(L24:M24),"")</f>
        <v>72747</v>
      </c>
      <c r="O24" s="116">
        <v>0</v>
      </c>
      <c r="P24" s="116">
        <v>22892</v>
      </c>
      <c r="Q24" s="116">
        <f>IF(AND(O24&lt;&gt;"",P24&lt;&gt;""),SUM(O24:P24),"")</f>
        <v>22892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5"/>
      <c r="K25" s="114"/>
      <c r="L25" s="116"/>
      <c r="M25" s="116"/>
      <c r="N25" s="116"/>
      <c r="O25" s="116"/>
      <c r="P25" s="116"/>
      <c r="Q25" s="116"/>
      <c r="R25" s="115"/>
      <c r="S25" s="114"/>
      <c r="T25" s="116"/>
      <c r="U25" s="116"/>
      <c r="V25" s="116"/>
      <c r="W25" s="116"/>
      <c r="X25" s="116"/>
      <c r="Y25" s="116"/>
      <c r="Z25" s="115"/>
      <c r="AA25" s="114"/>
      <c r="AB25" s="116"/>
      <c r="AC25" s="116"/>
      <c r="AD25" s="116"/>
      <c r="AE25" s="116"/>
      <c r="AF25" s="116"/>
      <c r="AG25" s="116"/>
      <c r="AH25" s="115"/>
      <c r="AI25" s="114"/>
      <c r="AJ25" s="116"/>
      <c r="AK25" s="116"/>
      <c r="AL25" s="116"/>
      <c r="AM25" s="116"/>
      <c r="AN25" s="116"/>
      <c r="AO25" s="116"/>
      <c r="AP25" s="115"/>
      <c r="AQ25" s="114"/>
      <c r="AR25" s="116"/>
      <c r="AS25" s="116"/>
      <c r="AT25" s="116"/>
      <c r="AU25" s="116"/>
      <c r="AV25" s="116"/>
      <c r="AW25" s="116"/>
      <c r="AX25" s="115"/>
      <c r="AY25" s="114"/>
      <c r="AZ25" s="116"/>
      <c r="BA25" s="116"/>
      <c r="BB25" s="116"/>
      <c r="BC25" s="116"/>
      <c r="BD25" s="116"/>
      <c r="BE25" s="116"/>
    </row>
    <row r="26" spans="1:57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5"/>
      <c r="K26" s="114"/>
      <c r="L26" s="116"/>
      <c r="M26" s="116"/>
      <c r="N26" s="116"/>
      <c r="O26" s="116"/>
      <c r="P26" s="116"/>
      <c r="Q26" s="116"/>
      <c r="R26" s="115"/>
      <c r="S26" s="114"/>
      <c r="T26" s="116"/>
      <c r="U26" s="116"/>
      <c r="V26" s="116"/>
      <c r="W26" s="116"/>
      <c r="X26" s="116"/>
      <c r="Y26" s="116"/>
      <c r="Z26" s="115"/>
      <c r="AA26" s="114"/>
      <c r="AB26" s="116"/>
      <c r="AC26" s="116"/>
      <c r="AD26" s="116"/>
      <c r="AE26" s="116"/>
      <c r="AF26" s="116"/>
      <c r="AG26" s="116"/>
      <c r="AH26" s="115"/>
      <c r="AI26" s="114"/>
      <c r="AJ26" s="116"/>
      <c r="AK26" s="116"/>
      <c r="AL26" s="116"/>
      <c r="AM26" s="116"/>
      <c r="AN26" s="116"/>
      <c r="AO26" s="116"/>
      <c r="AP26" s="115"/>
      <c r="AQ26" s="114"/>
      <c r="AR26" s="116"/>
      <c r="AS26" s="116"/>
      <c r="AT26" s="116"/>
      <c r="AU26" s="116"/>
      <c r="AV26" s="116"/>
      <c r="AW26" s="116"/>
      <c r="AX26" s="115"/>
      <c r="AY26" s="114"/>
      <c r="AZ26" s="116"/>
      <c r="BA26" s="116"/>
      <c r="BB26" s="116"/>
      <c r="BC26" s="116"/>
      <c r="BD26" s="116"/>
      <c r="BE26" s="116"/>
    </row>
    <row r="27" spans="1:57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5"/>
      <c r="K27" s="114"/>
      <c r="L27" s="116"/>
      <c r="M27" s="116"/>
      <c r="N27" s="116"/>
      <c r="O27" s="116"/>
      <c r="P27" s="116"/>
      <c r="Q27" s="116"/>
      <c r="R27" s="115"/>
      <c r="S27" s="114"/>
      <c r="T27" s="116"/>
      <c r="U27" s="116"/>
      <c r="V27" s="116"/>
      <c r="W27" s="116"/>
      <c r="X27" s="116"/>
      <c r="Y27" s="116"/>
      <c r="Z27" s="115"/>
      <c r="AA27" s="114"/>
      <c r="AB27" s="116"/>
      <c r="AC27" s="116"/>
      <c r="AD27" s="116"/>
      <c r="AE27" s="116"/>
      <c r="AF27" s="116"/>
      <c r="AG27" s="116"/>
      <c r="AH27" s="115"/>
      <c r="AI27" s="114"/>
      <c r="AJ27" s="116"/>
      <c r="AK27" s="116"/>
      <c r="AL27" s="116"/>
      <c r="AM27" s="116"/>
      <c r="AN27" s="116"/>
      <c r="AO27" s="116"/>
      <c r="AP27" s="115"/>
      <c r="AQ27" s="114"/>
      <c r="AR27" s="116"/>
      <c r="AS27" s="116"/>
      <c r="AT27" s="116"/>
      <c r="AU27" s="116"/>
      <c r="AV27" s="116"/>
      <c r="AW27" s="116"/>
      <c r="AX27" s="115"/>
      <c r="AY27" s="114"/>
      <c r="AZ27" s="116"/>
      <c r="BA27" s="116"/>
      <c r="BB27" s="116"/>
      <c r="BC27" s="116"/>
      <c r="BD27" s="116"/>
      <c r="BE27" s="116"/>
    </row>
    <row r="28" spans="1:57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5"/>
      <c r="K28" s="114"/>
      <c r="L28" s="116"/>
      <c r="M28" s="116"/>
      <c r="N28" s="116"/>
      <c r="O28" s="116"/>
      <c r="P28" s="116"/>
      <c r="Q28" s="116"/>
      <c r="R28" s="115"/>
      <c r="S28" s="114"/>
      <c r="T28" s="116"/>
      <c r="U28" s="116"/>
      <c r="V28" s="116"/>
      <c r="W28" s="116"/>
      <c r="X28" s="116"/>
      <c r="Y28" s="116"/>
      <c r="Z28" s="115"/>
      <c r="AA28" s="114"/>
      <c r="AB28" s="116"/>
      <c r="AC28" s="116"/>
      <c r="AD28" s="116"/>
      <c r="AE28" s="116"/>
      <c r="AF28" s="116"/>
      <c r="AG28" s="116"/>
      <c r="AH28" s="115"/>
      <c r="AI28" s="114"/>
      <c r="AJ28" s="116"/>
      <c r="AK28" s="116"/>
      <c r="AL28" s="116"/>
      <c r="AM28" s="116"/>
      <c r="AN28" s="116"/>
      <c r="AO28" s="116"/>
      <c r="AP28" s="115"/>
      <c r="AQ28" s="114"/>
      <c r="AR28" s="116"/>
      <c r="AS28" s="116"/>
      <c r="AT28" s="116"/>
      <c r="AU28" s="116"/>
      <c r="AV28" s="116"/>
      <c r="AW28" s="116"/>
      <c r="AX28" s="115"/>
      <c r="AY28" s="114"/>
      <c r="AZ28" s="116"/>
      <c r="BA28" s="116"/>
      <c r="BB28" s="116"/>
      <c r="BC28" s="116"/>
      <c r="BD28" s="116"/>
      <c r="BE28" s="116"/>
    </row>
    <row r="29" spans="1:57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5"/>
      <c r="K29" s="114"/>
      <c r="L29" s="116"/>
      <c r="M29" s="116"/>
      <c r="N29" s="116"/>
      <c r="O29" s="116"/>
      <c r="P29" s="116"/>
      <c r="Q29" s="116"/>
      <c r="R29" s="115"/>
      <c r="S29" s="114"/>
      <c r="T29" s="116"/>
      <c r="U29" s="116"/>
      <c r="V29" s="116"/>
      <c r="W29" s="116"/>
      <c r="X29" s="116"/>
      <c r="Y29" s="116"/>
      <c r="Z29" s="115"/>
      <c r="AA29" s="114"/>
      <c r="AB29" s="116"/>
      <c r="AC29" s="116"/>
      <c r="AD29" s="116"/>
      <c r="AE29" s="116"/>
      <c r="AF29" s="116"/>
      <c r="AG29" s="116"/>
      <c r="AH29" s="115"/>
      <c r="AI29" s="114"/>
      <c r="AJ29" s="116"/>
      <c r="AK29" s="116"/>
      <c r="AL29" s="116"/>
      <c r="AM29" s="116"/>
      <c r="AN29" s="116"/>
      <c r="AO29" s="116"/>
      <c r="AP29" s="115"/>
      <c r="AQ29" s="114"/>
      <c r="AR29" s="116"/>
      <c r="AS29" s="116"/>
      <c r="AT29" s="116"/>
      <c r="AU29" s="116"/>
      <c r="AV29" s="116"/>
      <c r="AW29" s="116"/>
      <c r="AX29" s="115"/>
      <c r="AY29" s="114"/>
      <c r="AZ29" s="116"/>
      <c r="BA29" s="116"/>
      <c r="BB29" s="116"/>
      <c r="BC29" s="116"/>
      <c r="BD29" s="116"/>
      <c r="BE29" s="116"/>
    </row>
    <row r="30" spans="1:57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5"/>
      <c r="K30" s="114"/>
      <c r="L30" s="116"/>
      <c r="M30" s="116"/>
      <c r="N30" s="116"/>
      <c r="O30" s="116"/>
      <c r="P30" s="116"/>
      <c r="Q30" s="116"/>
      <c r="R30" s="115"/>
      <c r="S30" s="114"/>
      <c r="T30" s="116"/>
      <c r="U30" s="116"/>
      <c r="V30" s="116"/>
      <c r="W30" s="116"/>
      <c r="X30" s="116"/>
      <c r="Y30" s="116"/>
      <c r="Z30" s="115"/>
      <c r="AA30" s="114"/>
      <c r="AB30" s="116"/>
      <c r="AC30" s="116"/>
      <c r="AD30" s="116"/>
      <c r="AE30" s="116"/>
      <c r="AF30" s="116"/>
      <c r="AG30" s="116"/>
      <c r="AH30" s="115"/>
      <c r="AI30" s="114"/>
      <c r="AJ30" s="116"/>
      <c r="AK30" s="116"/>
      <c r="AL30" s="116"/>
      <c r="AM30" s="116"/>
      <c r="AN30" s="116"/>
      <c r="AO30" s="116"/>
      <c r="AP30" s="115"/>
      <c r="AQ30" s="114"/>
      <c r="AR30" s="116"/>
      <c r="AS30" s="116"/>
      <c r="AT30" s="116"/>
      <c r="AU30" s="116"/>
      <c r="AV30" s="116"/>
      <c r="AW30" s="116"/>
      <c r="AX30" s="115"/>
      <c r="AY30" s="114"/>
      <c r="AZ30" s="116"/>
      <c r="BA30" s="116"/>
      <c r="BB30" s="116"/>
      <c r="BC30" s="116"/>
      <c r="BD30" s="116"/>
      <c r="BE30" s="116"/>
    </row>
    <row r="31" spans="1:57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24">
    <sortCondition ref="A8:A24"/>
    <sortCondition ref="B8:B24"/>
    <sortCondition ref="C8:C24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23" man="1"/>
    <brk id="17" min="1" max="23" man="1"/>
    <brk id="25" min="1" max="23" man="1"/>
    <brk id="33" min="1" max="23" man="1"/>
    <brk id="41" min="1" max="23" man="1"/>
    <brk id="49" min="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香川県</v>
      </c>
      <c r="B7" s="132" t="str">
        <f>'廃棄物事業経費（市町村）'!B7</f>
        <v>37000</v>
      </c>
      <c r="C7" s="131" t="s">
        <v>33</v>
      </c>
      <c r="D7" s="133">
        <f>SUM(H7,L7,P7,T7,X7,AB7,AF7,AJ7,AN7,AR7,AV7,AZ7,BD7,BH7,BL7,BP7,BT7,BX7,CB7,CF7,CJ7,CN7,CR7,CV7,CZ7,DD7,DH7,DL7,DP7,DT7)</f>
        <v>2885214</v>
      </c>
      <c r="E7" s="133">
        <f>SUM(I7,M7,Q7,U7,Y7,AC7,AG7,AK7,AO7,AS7,AW7,BA7,BE7,BI7,BM7,BQ7,BU7,BY7,CC7,CG7,CK7,CO7,CS7,CW7,DA7,DE7,DI7,DM7,DQ7,DU7)</f>
        <v>558031</v>
      </c>
      <c r="F7" s="134">
        <f>COUNTIF(F$8:F$57,"&lt;&gt;")</f>
        <v>6</v>
      </c>
      <c r="G7" s="134">
        <f>COUNTIF(G$8:G$57,"&lt;&gt;")</f>
        <v>6</v>
      </c>
      <c r="H7" s="133">
        <f>SUM(H$8:H$57)</f>
        <v>1624667</v>
      </c>
      <c r="I7" s="133">
        <f>SUM(I$8:I$57)</f>
        <v>372678</v>
      </c>
      <c r="J7" s="134">
        <f>COUNTIF(J$8:J$57,"&lt;&gt;")</f>
        <v>6</v>
      </c>
      <c r="K7" s="134">
        <f>COUNTIF(K$8:K$57,"&lt;&gt;")</f>
        <v>6</v>
      </c>
      <c r="L7" s="133">
        <f>SUM(L$8:L$57)</f>
        <v>806325</v>
      </c>
      <c r="M7" s="133">
        <f>SUM(M$8:M$57)</f>
        <v>119863</v>
      </c>
      <c r="N7" s="134">
        <f>COUNTIF(N$8:N$57,"&lt;&gt;")</f>
        <v>2</v>
      </c>
      <c r="O7" s="134">
        <f>COUNTIF(O$8:O$57,"&lt;&gt;")</f>
        <v>2</v>
      </c>
      <c r="P7" s="133">
        <f>SUM(P$8:P$57)</f>
        <v>263234</v>
      </c>
      <c r="Q7" s="133">
        <f>SUM(Q$8:Q$57)</f>
        <v>17264</v>
      </c>
      <c r="R7" s="134">
        <f>COUNTIF(R$8:R$57,"&lt;&gt;")</f>
        <v>1</v>
      </c>
      <c r="S7" s="134">
        <f>COUNTIF(S$8:S$57,"&lt;&gt;")</f>
        <v>1</v>
      </c>
      <c r="T7" s="133">
        <f>SUM(T$8:T$57)</f>
        <v>118241</v>
      </c>
      <c r="U7" s="133">
        <f>SUM(U$8:U$57)</f>
        <v>25334</v>
      </c>
      <c r="V7" s="134">
        <f>COUNTIF(V$8:V$57,"&lt;&gt;")</f>
        <v>1</v>
      </c>
      <c r="W7" s="134">
        <f>COUNTIF(W$8:W$57,"&lt;&gt;")</f>
        <v>1</v>
      </c>
      <c r="X7" s="133">
        <f>SUM(X$8:X$57)</f>
        <v>72747</v>
      </c>
      <c r="Y7" s="133">
        <f>SUM(Y$8:Y$57)</f>
        <v>22892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42</v>
      </c>
      <c r="B8" s="115" t="s">
        <v>342</v>
      </c>
      <c r="C8" s="114" t="s">
        <v>343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149079</v>
      </c>
      <c r="F8" s="115" t="s">
        <v>340</v>
      </c>
      <c r="G8" s="114" t="s">
        <v>341</v>
      </c>
      <c r="H8" s="116">
        <v>0</v>
      </c>
      <c r="I8" s="116">
        <v>75091</v>
      </c>
      <c r="J8" s="115" t="s">
        <v>346</v>
      </c>
      <c r="K8" s="114" t="s">
        <v>347</v>
      </c>
      <c r="L8" s="116">
        <v>0</v>
      </c>
      <c r="M8" s="116">
        <v>73988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42</v>
      </c>
      <c r="B9" s="115" t="s">
        <v>338</v>
      </c>
      <c r="C9" s="114" t="s">
        <v>339</v>
      </c>
      <c r="D9" s="116">
        <f>SUM(H9,L9,P9,T9,X9,AB9,AF9,AJ9,AN9,AR9,AV9,AZ9,BD9,BH9,BL9,BP9,BT9,BX9,CB9,CF9,CJ9,CN9,CR9,CV9,CZ9,DD9,DH9,DL9,DP9,DT9)</f>
        <v>28844</v>
      </c>
      <c r="E9" s="116">
        <f>SUM(I9,M9,Q9,U9,Y9,AC9,AG9,AK9,AO9,AS9,AW9,BA9,BE9,BI9,BM9,BQ9,BU9,BY9,CC9,CG9,CK9,CO9,CS9,CW9,DA9,DE9,DI9,DM9,DQ9,DU9)</f>
        <v>0</v>
      </c>
      <c r="F9" s="115" t="s">
        <v>336</v>
      </c>
      <c r="G9" s="114" t="s">
        <v>337</v>
      </c>
      <c r="H9" s="116">
        <v>13887</v>
      </c>
      <c r="I9" s="116">
        <v>0</v>
      </c>
      <c r="J9" s="115" t="s">
        <v>350</v>
      </c>
      <c r="K9" s="114" t="s">
        <v>351</v>
      </c>
      <c r="L9" s="116">
        <v>14957</v>
      </c>
      <c r="M9" s="116">
        <v>0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42</v>
      </c>
      <c r="B10" s="115" t="s">
        <v>354</v>
      </c>
      <c r="C10" s="114" t="s">
        <v>355</v>
      </c>
      <c r="D10" s="116">
        <f>SUM(H10,L10,P10,T10,X10,AB10,AF10,AJ10,AN10,AR10,AV10,AZ10,BD10,BH10,BL10,BP10,BT10,BX10,CB10,CF10,CJ10,CN10,CR10,CV10,CZ10,DD10,DH10,DL10,DP10,DT10)</f>
        <v>522997</v>
      </c>
      <c r="E10" s="116">
        <f>SUM(I10,M10,Q10,U10,Y10,AC10,AG10,AK10,AO10,AS10,AW10,BA10,BE10,BI10,BM10,BQ10,BU10,BY10,CC10,CG10,CK10,CO10,CS10,CW10,DA10,DE10,DI10,DM10,DQ10,DU10)</f>
        <v>0</v>
      </c>
      <c r="F10" s="115" t="s">
        <v>352</v>
      </c>
      <c r="G10" s="114" t="s">
        <v>353</v>
      </c>
      <c r="H10" s="116">
        <v>249725</v>
      </c>
      <c r="I10" s="116">
        <v>0</v>
      </c>
      <c r="J10" s="115" t="s">
        <v>356</v>
      </c>
      <c r="K10" s="114" t="s">
        <v>357</v>
      </c>
      <c r="L10" s="116">
        <v>273272</v>
      </c>
      <c r="M10" s="116">
        <v>0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42</v>
      </c>
      <c r="B11" s="115" t="s">
        <v>328</v>
      </c>
      <c r="C11" s="114" t="s">
        <v>329</v>
      </c>
      <c r="D11" s="116">
        <f>SUM(H11,L11,P11,T11,X11,AB11,AF11,AJ11,AN11,AR11,AV11,AZ11,BD11,BH11,BL11,BP11,BT11,BX11,CB11,CF11,CJ11,CN11,CR11,CV11,CZ11,DD11,DH11,DL11,DP11,DT11)</f>
        <v>1072118</v>
      </c>
      <c r="E11" s="116">
        <f>SUM(I11,M11,Q11,U11,Y11,AC11,AG11,AK11,AO11,AS11,AW11,BA11,BE11,BI11,BM11,BQ11,BU11,BY11,CC11,CG11,CK11,CO11,CS11,CW11,DA11,DE11,DI11,DM11,DQ11,DU11)</f>
        <v>225785</v>
      </c>
      <c r="F11" s="115" t="s">
        <v>326</v>
      </c>
      <c r="G11" s="114" t="s">
        <v>327</v>
      </c>
      <c r="H11" s="116">
        <v>678824</v>
      </c>
      <c r="I11" s="116">
        <v>126822</v>
      </c>
      <c r="J11" s="115" t="s">
        <v>334</v>
      </c>
      <c r="K11" s="114" t="s">
        <v>335</v>
      </c>
      <c r="L11" s="116">
        <v>142928</v>
      </c>
      <c r="M11" s="116">
        <v>33473</v>
      </c>
      <c r="N11" s="115" t="s">
        <v>366</v>
      </c>
      <c r="O11" s="114" t="s">
        <v>367</v>
      </c>
      <c r="P11" s="116">
        <v>59378</v>
      </c>
      <c r="Q11" s="116">
        <v>17264</v>
      </c>
      <c r="R11" s="115" t="s">
        <v>368</v>
      </c>
      <c r="S11" s="114" t="s">
        <v>369</v>
      </c>
      <c r="T11" s="116">
        <v>118241</v>
      </c>
      <c r="U11" s="116">
        <v>25334</v>
      </c>
      <c r="V11" s="115" t="s">
        <v>370</v>
      </c>
      <c r="W11" s="114" t="s">
        <v>371</v>
      </c>
      <c r="X11" s="116">
        <v>72747</v>
      </c>
      <c r="Y11" s="116">
        <v>22892</v>
      </c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42</v>
      </c>
      <c r="B12" s="115" t="s">
        <v>332</v>
      </c>
      <c r="C12" s="114" t="s">
        <v>333</v>
      </c>
      <c r="D12" s="116">
        <f>SUM(H12,L12,P12,T12,X12,AB12,AF12,AJ12,AN12,AR12,AV12,AZ12,BD12,BH12,BL12,BP12,BT12,BX12,CB12,CF12,CJ12,CN12,CR12,CV12,CZ12,DD12,DH12,DL12,DP12,DT12)</f>
        <v>399315</v>
      </c>
      <c r="E12" s="116">
        <f>SUM(I12,M12,Q12,U12,Y12,AC12,AG12,AK12,AO12,AS12,AW12,BA12,BE12,BI12,BM12,BQ12,BU12,BY12,CC12,CG12,CK12,CO12,CS12,CW12,DA12,DE12,DI12,DM12,DQ12,DU12)</f>
        <v>183167</v>
      </c>
      <c r="F12" s="115" t="s">
        <v>330</v>
      </c>
      <c r="G12" s="114" t="s">
        <v>331</v>
      </c>
      <c r="H12" s="116">
        <v>289033</v>
      </c>
      <c r="I12" s="116">
        <v>170765</v>
      </c>
      <c r="J12" s="115" t="s">
        <v>362</v>
      </c>
      <c r="K12" s="114" t="s">
        <v>363</v>
      </c>
      <c r="L12" s="116">
        <v>110282</v>
      </c>
      <c r="M12" s="116">
        <v>12402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42</v>
      </c>
      <c r="B13" s="115" t="s">
        <v>344</v>
      </c>
      <c r="C13" s="114" t="s">
        <v>345</v>
      </c>
      <c r="D13" s="116">
        <f>SUM(H13,L13,P13,T13,X13,AB13,AF13,AJ13,AN13,AR13,AV13,AZ13,BD13,BH13,BL13,BP13,BT13,BX13,CB13,CF13,CJ13,CN13,CR13,CV13,CZ13,DD13,DH13,DL13,DP13,DT13)</f>
        <v>861940</v>
      </c>
      <c r="E13" s="116">
        <f>SUM(I13,M13,Q13,U13,Y13,AC13,AG13,AK13,AO13,AS13,AW13,BA13,BE13,BI13,BM13,BQ13,BU13,BY13,CC13,CG13,CK13,CO13,CS13,CW13,DA13,DE13,DI13,DM13,DQ13,DU13)</f>
        <v>0</v>
      </c>
      <c r="F13" s="115" t="s">
        <v>340</v>
      </c>
      <c r="G13" s="114" t="s">
        <v>341</v>
      </c>
      <c r="H13" s="116">
        <v>393198</v>
      </c>
      <c r="I13" s="116">
        <v>0</v>
      </c>
      <c r="J13" s="115" t="s">
        <v>346</v>
      </c>
      <c r="K13" s="114" t="s">
        <v>347</v>
      </c>
      <c r="L13" s="116">
        <v>264886</v>
      </c>
      <c r="M13" s="116">
        <v>0</v>
      </c>
      <c r="N13" s="115" t="s">
        <v>358</v>
      </c>
      <c r="O13" s="114" t="s">
        <v>359</v>
      </c>
      <c r="P13" s="116">
        <v>203856</v>
      </c>
      <c r="Q13" s="116">
        <v>0</v>
      </c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/>
      <c r="B14" s="115"/>
      <c r="C14" s="114"/>
      <c r="D14" s="116"/>
      <c r="E14" s="116"/>
      <c r="F14" s="115"/>
      <c r="G14" s="114"/>
      <c r="H14" s="116"/>
      <c r="I14" s="116"/>
      <c r="J14" s="115"/>
      <c r="K14" s="114"/>
      <c r="L14" s="116"/>
      <c r="M14" s="116"/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3">
    <sortCondition ref="A8:A13"/>
    <sortCondition ref="B8:B13"/>
    <sortCondition ref="C8:C13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2" man="1"/>
    <brk id="21" min="1" max="12" man="1"/>
    <brk id="33" min="1" max="12" man="1"/>
    <brk id="45" min="1" max="12" man="1"/>
    <brk id="57" min="1" max="12" man="1"/>
    <brk id="69" min="1" max="12" man="1"/>
    <brk id="81" min="1" max="12" man="1"/>
    <brk id="93" min="1" max="12" man="1"/>
    <brk id="105" min="1" max="12" man="1"/>
    <brk id="117" min="1" max="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37000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37201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37202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37203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37204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37205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37206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37207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37208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37322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37324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37341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37364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37386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37387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37403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37404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37406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37858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37864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37866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37867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37869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37882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>
        <f>+'廃棄物事業経費（歳入）'!B31</f>
        <v>0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>
        <f>+'廃棄物事業経費（歳入）'!B32</f>
        <v>0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>
        <f>+'廃棄物事業経費（歳入）'!B33</f>
        <v>0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>
        <f>+'廃棄物事業経費（歳入）'!B34</f>
        <v>0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>
        <f>+'廃棄物事業経費（歳入）'!B35</f>
        <v>0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>
        <f>+'廃棄物事業経費（歳入）'!B36</f>
        <v>0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>
        <f>+'廃棄物事業経費（歳入）'!B37</f>
        <v>0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>
        <f>+'廃棄物事業経費（歳入）'!B38</f>
        <v>0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2024-11-26T07:54:57Z</dcterms:modified>
</cp:coreProperties>
</file>