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7香川県\環境省廃棄物実態調査集約結果（37香川県）\"/>
    </mc:Choice>
  </mc:AlternateContent>
  <xr:revisionPtr revIDLastSave="0" documentId="13_ncr:1_{557FEA39-668B-4235-83B4-35A92410E1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水洗化人口等!$A$6:$AD$23</definedName>
    <definedName name="_xlnm.Print_Area" localSheetId="2">し尿集計結果!$A$1:$M$37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N21" i="2" s="1"/>
  <c r="V22" i="2"/>
  <c r="V23" i="2"/>
  <c r="V24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O21" i="2"/>
  <c r="O22" i="2"/>
  <c r="O23" i="2"/>
  <c r="O24" i="2"/>
  <c r="N24" i="2" s="1"/>
  <c r="N1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H11" i="2"/>
  <c r="D11" i="2" s="1"/>
  <c r="H12" i="2"/>
  <c r="H13" i="2"/>
  <c r="D13" i="2" s="1"/>
  <c r="H14" i="2"/>
  <c r="H15" i="2"/>
  <c r="H16" i="2"/>
  <c r="H17" i="2"/>
  <c r="H18" i="2"/>
  <c r="H19" i="2"/>
  <c r="H20" i="2"/>
  <c r="H21" i="2"/>
  <c r="D21" i="2" s="1"/>
  <c r="H22" i="2"/>
  <c r="H23" i="2"/>
  <c r="H24" i="2"/>
  <c r="D2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D23" i="2" s="1"/>
  <c r="E24" i="2"/>
  <c r="D17" i="2"/>
  <c r="P8" i="1"/>
  <c r="I8" i="1" s="1"/>
  <c r="D8" i="1" s="1"/>
  <c r="N8" i="1" s="1"/>
  <c r="P9" i="1"/>
  <c r="I9" i="1" s="1"/>
  <c r="D9" i="1" s="1"/>
  <c r="P10" i="1"/>
  <c r="P11" i="1"/>
  <c r="I11" i="1" s="1"/>
  <c r="D11" i="1" s="1"/>
  <c r="P12" i="1"/>
  <c r="I12" i="1" s="1"/>
  <c r="D12" i="1" s="1"/>
  <c r="P13" i="1"/>
  <c r="I13" i="1" s="1"/>
  <c r="D13" i="1" s="1"/>
  <c r="P14" i="1"/>
  <c r="I14" i="1" s="1"/>
  <c r="D14" i="1" s="1"/>
  <c r="T14" i="1" s="1"/>
  <c r="P15" i="1"/>
  <c r="I15" i="1" s="1"/>
  <c r="D15" i="1" s="1"/>
  <c r="P16" i="1"/>
  <c r="I16" i="1" s="1"/>
  <c r="D16" i="1" s="1"/>
  <c r="P17" i="1"/>
  <c r="P18" i="1"/>
  <c r="I18" i="1" s="1"/>
  <c r="P19" i="1"/>
  <c r="I19" i="1" s="1"/>
  <c r="P20" i="1"/>
  <c r="P21" i="1"/>
  <c r="I21" i="1" s="1"/>
  <c r="D21" i="1" s="1"/>
  <c r="P22" i="1"/>
  <c r="I22" i="1" s="1"/>
  <c r="D22" i="1" s="1"/>
  <c r="P23" i="1"/>
  <c r="I23" i="1" s="1"/>
  <c r="D23" i="1" s="1"/>
  <c r="P24" i="1"/>
  <c r="I24" i="1" s="1"/>
  <c r="I10" i="1"/>
  <c r="D10" i="1" s="1"/>
  <c r="I17" i="1"/>
  <c r="D17" i="1" s="1"/>
  <c r="I2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20" i="1"/>
  <c r="L20" i="1" s="1"/>
  <c r="D24" i="1" l="1"/>
  <c r="D12" i="2"/>
  <c r="N17" i="2"/>
  <c r="D10" i="2"/>
  <c r="N15" i="2"/>
  <c r="N16" i="2"/>
  <c r="D9" i="2"/>
  <c r="N14" i="2"/>
  <c r="D19" i="1"/>
  <c r="T19" i="1" s="1"/>
  <c r="D8" i="2"/>
  <c r="D18" i="1"/>
  <c r="D22" i="2"/>
  <c r="N11" i="2"/>
  <c r="D20" i="2"/>
  <c r="N9" i="2"/>
  <c r="N10" i="2"/>
  <c r="D19" i="2"/>
  <c r="N8" i="2"/>
  <c r="D18" i="2"/>
  <c r="N23" i="2"/>
  <c r="D16" i="2"/>
  <c r="N22" i="2"/>
  <c r="D15" i="2"/>
  <c r="N20" i="2"/>
  <c r="D14" i="2"/>
  <c r="N18" i="2"/>
  <c r="T22" i="1"/>
  <c r="J22" i="1"/>
  <c r="L22" i="1"/>
  <c r="N22" i="1"/>
  <c r="F22" i="1"/>
  <c r="F21" i="1"/>
  <c r="J21" i="1"/>
  <c r="L21" i="1"/>
  <c r="N21" i="1"/>
  <c r="T21" i="1"/>
  <c r="N11" i="1"/>
  <c r="F11" i="1"/>
  <c r="T11" i="1"/>
  <c r="J11" i="1"/>
  <c r="L11" i="1"/>
  <c r="J10" i="1"/>
  <c r="T10" i="1"/>
  <c r="L10" i="1"/>
  <c r="N10" i="1"/>
  <c r="F10" i="1"/>
  <c r="T17" i="1"/>
  <c r="F17" i="1"/>
  <c r="J17" i="1"/>
  <c r="L17" i="1"/>
  <c r="N17" i="1"/>
  <c r="T9" i="1"/>
  <c r="L9" i="1"/>
  <c r="J9" i="1"/>
  <c r="N9" i="1"/>
  <c r="F9" i="1"/>
  <c r="J16" i="1"/>
  <c r="T16" i="1"/>
  <c r="L16" i="1"/>
  <c r="N16" i="1"/>
  <c r="F16" i="1"/>
  <c r="J19" i="1"/>
  <c r="N19" i="1"/>
  <c r="L19" i="1"/>
  <c r="F19" i="1"/>
  <c r="L13" i="1"/>
  <c r="N13" i="1"/>
  <c r="T13" i="1"/>
  <c r="F13" i="1"/>
  <c r="J13" i="1"/>
  <c r="N23" i="1"/>
  <c r="F23" i="1"/>
  <c r="T23" i="1"/>
  <c r="J23" i="1"/>
  <c r="L23" i="1"/>
  <c r="F15" i="1"/>
  <c r="L15" i="1"/>
  <c r="T15" i="1"/>
  <c r="N15" i="1"/>
  <c r="J15" i="1"/>
  <c r="L24" i="1"/>
  <c r="T24" i="1"/>
  <c r="N24" i="1"/>
  <c r="J24" i="1"/>
  <c r="F24" i="1"/>
  <c r="L18" i="1"/>
  <c r="N18" i="1"/>
  <c r="F18" i="1"/>
  <c r="J18" i="1"/>
  <c r="T18" i="1"/>
  <c r="T12" i="1"/>
  <c r="N12" i="1"/>
  <c r="F12" i="1"/>
  <c r="J12" i="1"/>
  <c r="L12" i="1"/>
  <c r="L14" i="1"/>
  <c r="F20" i="1"/>
  <c r="F14" i="1"/>
  <c r="F8" i="1"/>
  <c r="T20" i="1"/>
  <c r="T8" i="1"/>
  <c r="L8" i="1"/>
  <c r="J20" i="1"/>
  <c r="J14" i="1"/>
  <c r="J8" i="1"/>
  <c r="N20" i="1"/>
  <c r="N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<sst xmlns="http://schemas.openxmlformats.org/spreadsheetml/2006/main" count="647" uniqueCount="296">
  <si>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</si>
  <si>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</si>
  <si>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</si>
  <si>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</si>
  <si>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</si>
  <si>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</si>
  <si>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</si>
  <si>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</si>
  <si>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</si>
  <si>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</si>
  <si>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</si>
  <si>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</si>
  <si>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</si>
  <si>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</si>
  <si>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</si>
  <si>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</si>
  <si>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</si>
  <si>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</si>
  <si>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</si>
  <si>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</si>
  <si>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</si>
  <si>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</si>
  <si>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</si>
  <si>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</si>
  <si>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</si>
  <si>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</si>
  <si>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</si>
  <si>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</si>
  <si>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</si>
  <si>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</si>
  <si>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</si>
  <si>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</si>
  <si>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</si>
  <si>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</si>
  <si>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</si>
  <si>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</si>
  <si>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</si>
  <si>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</si>
  <si>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</si>
  <si>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</si>
  <si>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</si>
  <si>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</si>
  <si>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</si>
  <si>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</si>
  <si>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</si>
  <si>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</si>
  <si>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</si>
  <si>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</si>
  <si>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</si>
  <si>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</si>
  <si>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</si>
  <si>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</si>
  <si>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</si>
  <si>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</si>
  <si>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</si>
  <si>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</si>
  <si>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</si>
  <si>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</si>
  <si>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</si>
  <si>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</si>
  <si>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</si>
  <si>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</si>
  <si>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</si>
  <si>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</si>
  <si>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</si>
  <si>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</si>
  <si>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</si>
  <si>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</si>
  <si>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</si>
  <si>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</si>
  <si>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</si>
  <si>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</si>
  <si>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</si>
  <si>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</si>
  <si>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</si>
  <si>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</si>
  <si>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</si>
  <si>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</si>
  <si>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</si>
  <si>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</si>
  <si>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</si>
  <si>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</si>
  <si>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</si>
  <si>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</si>
  <si>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</si>
  <si>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</si>
  <si>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</si>
  <si>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</si>
  <si>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</si>
  <si>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</si>
  <si>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</si>
  <si>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</si>
  <si>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</si>
  <si>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</si>
  <si>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</si>
  <si>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</si>
  <si>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</si>
  <si>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</si>
  <si>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</si>
  <si>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</si>
  <si>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</si>
  <si>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</si>
  <si>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</si>
  <si>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</si>
  <si>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</si>
  <si>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</si>
  <si>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</si>
  <si>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</si>
  <si>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</si>
  <si>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</si>
  <si>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</si>
  <si>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</si>
  <si>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</si>
  <si>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</si>
  <si>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</si>
  <si>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</si>
  <si>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</si>
  <si>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</si>
  <si>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</si>
  <si>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</si>
  <si>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</si>
  <si>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</si>
  <si>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</si>
  <si>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</si>
  <si>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</si>
  <si>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</si>
  <si>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</si>
  <si>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</si>
  <si>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</si>
  <si>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</si>
  <si>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</si>
  <si>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</si>
  <si>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</si>
  <si>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</si>
  <si>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</si>
  <si>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</si>
  <si>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</si>
  <si>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</si>
  <si>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</si>
  <si>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</si>
  <si>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</si>
  <si>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</si>
  <si>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</si>
  <si>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</si>
  <si>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</si>
  <si>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</si>
  <si>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</si>
  <si>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</si>
  <si>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</si>
  <si>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</si>
  <si>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</si>
  <si>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</si>
  <si>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</si>
  <si>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</si>
  <si>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</si>
  <si>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</si>
  <si>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</si>
  <si>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</si>
  <si>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</si>
  <si>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</si>
  <si>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</si>
  <si>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</si>
  <si>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</si>
  <si>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</si>
  <si>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</si>
  <si>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</si>
  <si>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</si>
  <si>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</si>
  <si>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</si>
  <si>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</si>
  <si>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</si>
  <si>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</si>
  <si>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</si>
  <si>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</si>
  <si>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</si>
  <si>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</si>
  <si>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</si>
  <si>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</si>
  <si>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</si>
  <si>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</si>
  <si>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</si>
  <si>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</si>
  <si>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</si>
  <si>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</si>
  <si>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</si>
  <si>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</si>
  <si>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</si>
  <si>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</si>
  <si>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</si>
  <si>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</si>
  <si>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</si>
  <si>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</si>
  <si>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</si>
  <si>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</si>
  <si>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</si>
  <si>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</si>
  <si>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</si>
  <si>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</si>
  <si>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</si>
  <si>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</si>
  <si>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</si>
  <si>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</si>
  <si>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</si>
  <si>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</si>
  <si>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</si>
  <si>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</si>
  <si>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</si>
  <si>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</si>
  <si>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</si>
  <si>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</si>
  <si>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</si>
  <si>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</si>
  <si>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</si>
  <si>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</si>
  <si>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</si>
  <si>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</si>
  <si>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</si>
  <si>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</si>
  <si>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</si>
  <si>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</si>
  <si>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</si>
  <si>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</si>
  <si>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</si>
  <si>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</si>
  <si>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</si>
  <si>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</si>
  <si>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</si>
  <si>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</si>
  <si>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</si>
  <si>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</si>
  <si>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</si>
  <si>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</si>
  <si>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</si>
  <si>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</si>
  <si>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</si>
  <si>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</si>
  <si>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</si>
  <si>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</si>
  <si>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</si>
  <si>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</si>
  <si>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</si>
  <si>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</si>
  <si>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</si>
  <si>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</si>
  <si>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</si>
  <si>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</si>
  <si>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</si>
  <si>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</si>
  <si>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</si>
  <si>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</si>
  <si>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</si>
  <si>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</si>
  <si>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</si>
  <si>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</si>
  <si>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</si>
  <si>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</si>
  <si>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37000</t>
  </si>
  <si>
    <t>水洗化人口等（令和5年度実績）</t>
    <phoneticPr fontId="3"/>
  </si>
  <si>
    <t>し尿処理の状況（令和5年度実績）</t>
    <phoneticPr fontId="3"/>
  </si>
  <si>
    <t>37201</t>
  </si>
  <si>
    <t>高松市</t>
  </si>
  <si>
    <t/>
  </si>
  <si>
    <t>○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</si>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</sst>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295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17</v>
      </c>
      <c r="B7" s="108" t="s">
        <v>256</v>
      </c>
      <c r="C7" s="92" t="s">
        <v>198</v>
      </c>
      <c r="D7" s="93">
        <f t="shared" ref="D7:D24" si="0">+SUM(E7,+I7)</f>
        <v>948524</v>
      </c>
      <c r="E7" s="93">
        <f t="shared" ref="E7:E24" si="1">+SUM(G7+H7)</f>
        <v>58056</v>
      </c>
      <c r="F7" s="94">
        <f t="shared" ref="F7:F24" si="2">IF(D7&gt;0,E7/D7*100,"-")</f>
        <v>6.1206674791570901</v>
      </c>
      <c r="G7" s="93">
        <f>SUM(G$8:G$207)</f>
        <v>57710</v>
      </c>
      <c r="H7" s="93">
        <f>SUM(H$8:H$207)</f>
        <v>346</v>
      </c>
      <c r="I7" s="93">
        <f t="shared" ref="I7:I24" si="3">+SUM(K7,+M7,O7+P7)</f>
        <v>890468</v>
      </c>
      <c r="J7" s="94">
        <f t="shared" ref="J7:J24" si="4">IF(D7&gt;0,I7/D7*100,"-")</f>
        <v>93.879332520842908</v>
      </c>
      <c r="K7" s="93">
        <f>SUM(K$8:K$207)</f>
        <v>399855</v>
      </c>
      <c r="L7" s="94">
        <f t="shared" ref="L7:L24" si="5">IF(D7&gt;0,K7/D7*100,"-")</f>
        <v>42.155496329033319</v>
      </c>
      <c r="M7" s="93">
        <f>SUM(M$8:M$207)</f>
        <v>357</v>
      </c>
      <c r="N7" s="94">
        <f t="shared" ref="N7:N24" si="6">IF(D7&gt;0,M7/D7*100,"-")</f>
        <v>3.7637424039876695E-2</v>
      </c>
      <c r="O7" s="91">
        <f>SUM(O$8:O$207)</f>
        <v>10793</v>
      </c>
      <c r="P7" s="93">
        <f t="shared" ref="P7:P24" si="7">SUM(Q7:S7)</f>
        <v>479463</v>
      </c>
      <c r="Q7" s="93">
        <f>SUM(Q$8:Q$207)</f>
        <v>157476</v>
      </c>
      <c r="R7" s="93">
        <f>SUM(R$8:R$207)</f>
        <v>321669</v>
      </c>
      <c r="S7" s="93">
        <f>SUM(S$8:S$207)</f>
        <v>318</v>
      </c>
      <c r="T7" s="94">
        <f t="shared" ref="T7:T24" si="8">IF(D7&gt;0,P7/D7*100,"-")</f>
        <v>50.548325609051538</v>
      </c>
      <c r="U7" s="93">
        <f>SUM(U$8:U$207)</f>
        <v>16752</v>
      </c>
      <c r="V7" s="95">
        <f t="shared" ref="V7:AC7" si="9">COUNTIF(V$8:V$207,"○")</f>
        <v>15</v>
      </c>
      <c r="W7" s="95">
        <f t="shared" si="9"/>
        <v>0</v>
      </c>
      <c r="X7" s="95">
        <f t="shared" si="9"/>
        <v>0</v>
      </c>
      <c r="Y7" s="95">
        <f t="shared" si="9"/>
        <v>2</v>
      </c>
      <c r="Z7" s="95">
        <f t="shared" si="9"/>
        <v>11</v>
      </c>
      <c r="AA7" s="95">
        <f t="shared" si="9"/>
        <v>0</v>
      </c>
      <c r="AB7" s="95">
        <f t="shared" si="9"/>
        <v>0</v>
      </c>
      <c r="AC7" s="95">
        <f t="shared" si="9"/>
        <v>6</v>
      </c>
    </row>
    <row r="8" spans="1:31" ht="13.5" customHeight="1" x14ac:dyDescent="0.15">
      <c r="A8" s="85" t="s">
        <v>17</v>
      </c>
      <c r="B8" s="86" t="s">
        <v>259</v>
      </c>
      <c r="C8" s="85" t="s">
        <v>260</v>
      </c>
      <c r="D8" s="87">
        <f t="shared" si="0"/>
        <v>420048</v>
      </c>
      <c r="E8" s="87">
        <f t="shared" si="1"/>
        <v>9244</v>
      </c>
      <c r="F8" s="106">
        <f t="shared" si="2"/>
        <v>2.2007008722812631</v>
      </c>
      <c r="G8" s="87">
        <v>9244</v>
      </c>
      <c r="H8" s="87">
        <v>0</v>
      </c>
      <c r="I8" s="87">
        <f t="shared" si="3"/>
        <v>410804</v>
      </c>
      <c r="J8" s="88">
        <f t="shared" si="4"/>
        <v>97.79929912771874</v>
      </c>
      <c r="K8" s="87">
        <v>250119</v>
      </c>
      <c r="L8" s="88">
        <f t="shared" si="5"/>
        <v>59.545337675694213</v>
      </c>
      <c r="M8" s="87">
        <v>61</v>
      </c>
      <c r="N8" s="88">
        <f t="shared" si="6"/>
        <v>1.4522149849541005E-2</v>
      </c>
      <c r="O8" s="87">
        <v>133</v>
      </c>
      <c r="P8" s="87">
        <f t="shared" si="7"/>
        <v>160491</v>
      </c>
      <c r="Q8" s="87">
        <v>49722</v>
      </c>
      <c r="R8" s="87">
        <v>110769</v>
      </c>
      <c r="S8" s="87">
        <v>0</v>
      </c>
      <c r="T8" s="88">
        <f t="shared" si="8"/>
        <v>38.207776254142381</v>
      </c>
      <c r="U8" s="87">
        <v>5816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17</v>
      </c>
      <c r="B9" s="86" t="s">
        <v>263</v>
      </c>
      <c r="C9" s="85" t="s">
        <v>264</v>
      </c>
      <c r="D9" s="87">
        <f t="shared" si="0"/>
        <v>111241</v>
      </c>
      <c r="E9" s="87">
        <f t="shared" si="1"/>
        <v>7675</v>
      </c>
      <c r="F9" s="106">
        <f t="shared" si="2"/>
        <v>6.8994345609981922</v>
      </c>
      <c r="G9" s="87">
        <v>7672</v>
      </c>
      <c r="H9" s="87">
        <v>3</v>
      </c>
      <c r="I9" s="87">
        <f t="shared" si="3"/>
        <v>103566</v>
      </c>
      <c r="J9" s="88">
        <f t="shared" si="4"/>
        <v>93.100565439001798</v>
      </c>
      <c r="K9" s="87">
        <v>46663</v>
      </c>
      <c r="L9" s="88">
        <f t="shared" si="5"/>
        <v>41.947663181740545</v>
      </c>
      <c r="M9" s="87">
        <v>0</v>
      </c>
      <c r="N9" s="88">
        <f t="shared" si="6"/>
        <v>0</v>
      </c>
      <c r="O9" s="87">
        <v>2301</v>
      </c>
      <c r="P9" s="87">
        <f t="shared" si="7"/>
        <v>54602</v>
      </c>
      <c r="Q9" s="87">
        <v>23477</v>
      </c>
      <c r="R9" s="87">
        <v>31125</v>
      </c>
      <c r="S9" s="87">
        <v>0</v>
      </c>
      <c r="T9" s="88">
        <f t="shared" si="8"/>
        <v>49.084420312654508</v>
      </c>
      <c r="U9" s="87">
        <v>2504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17</v>
      </c>
      <c r="B10" s="86" t="s">
        <v>265</v>
      </c>
      <c r="C10" s="85" t="s">
        <v>266</v>
      </c>
      <c r="D10" s="87">
        <f t="shared" si="0"/>
        <v>50105</v>
      </c>
      <c r="E10" s="87">
        <f t="shared" si="1"/>
        <v>5740</v>
      </c>
      <c r="F10" s="106">
        <f t="shared" si="2"/>
        <v>11.455942520706516</v>
      </c>
      <c r="G10" s="87">
        <v>5740</v>
      </c>
      <c r="H10" s="87">
        <v>0</v>
      </c>
      <c r="I10" s="87">
        <f t="shared" si="3"/>
        <v>44365</v>
      </c>
      <c r="J10" s="88">
        <f t="shared" si="4"/>
        <v>88.544057479293485</v>
      </c>
      <c r="K10" s="87">
        <v>11692</v>
      </c>
      <c r="L10" s="88">
        <f t="shared" si="5"/>
        <v>23.334996507334598</v>
      </c>
      <c r="M10" s="87">
        <v>0</v>
      </c>
      <c r="N10" s="88">
        <f t="shared" si="6"/>
        <v>0</v>
      </c>
      <c r="O10" s="87">
        <v>0</v>
      </c>
      <c r="P10" s="87">
        <f t="shared" si="7"/>
        <v>32673</v>
      </c>
      <c r="Q10" s="87">
        <v>9568</v>
      </c>
      <c r="R10" s="87">
        <v>23105</v>
      </c>
      <c r="S10" s="87">
        <v>0</v>
      </c>
      <c r="T10" s="88">
        <f t="shared" si="8"/>
        <v>65.209060971958891</v>
      </c>
      <c r="U10" s="87">
        <v>1374</v>
      </c>
      <c r="V10" s="85" t="s">
        <v>262</v>
      </c>
      <c r="W10" s="85"/>
      <c r="X10" s="85"/>
      <c r="Y10" s="85"/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17</v>
      </c>
      <c r="B11" s="86" t="s">
        <v>267</v>
      </c>
      <c r="C11" s="85" t="s">
        <v>268</v>
      </c>
      <c r="D11" s="87">
        <f t="shared" si="0"/>
        <v>30374</v>
      </c>
      <c r="E11" s="87">
        <f t="shared" si="1"/>
        <v>5291</v>
      </c>
      <c r="F11" s="106">
        <f t="shared" si="2"/>
        <v>17.419503522749721</v>
      </c>
      <c r="G11" s="87">
        <v>5274</v>
      </c>
      <c r="H11" s="87">
        <v>17</v>
      </c>
      <c r="I11" s="87">
        <f t="shared" si="3"/>
        <v>25083</v>
      </c>
      <c r="J11" s="88">
        <f t="shared" si="4"/>
        <v>82.580496477250279</v>
      </c>
      <c r="K11" s="87">
        <v>15859</v>
      </c>
      <c r="L11" s="88">
        <f t="shared" si="5"/>
        <v>52.212418515835914</v>
      </c>
      <c r="M11" s="87">
        <v>296</v>
      </c>
      <c r="N11" s="88">
        <f t="shared" si="6"/>
        <v>0.97451767959438984</v>
      </c>
      <c r="O11" s="87">
        <v>330</v>
      </c>
      <c r="P11" s="87">
        <f t="shared" si="7"/>
        <v>8598</v>
      </c>
      <c r="Q11" s="87">
        <v>2357</v>
      </c>
      <c r="R11" s="87">
        <v>6241</v>
      </c>
      <c r="S11" s="87">
        <v>0</v>
      </c>
      <c r="T11" s="88">
        <f t="shared" si="8"/>
        <v>28.30710476065056</v>
      </c>
      <c r="U11" s="87">
        <v>358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17</v>
      </c>
      <c r="B12" s="86" t="s">
        <v>269</v>
      </c>
      <c r="C12" s="85" t="s">
        <v>270</v>
      </c>
      <c r="D12" s="87">
        <f t="shared" si="0"/>
        <v>55978</v>
      </c>
      <c r="E12" s="87">
        <f t="shared" si="1"/>
        <v>3323</v>
      </c>
      <c r="F12" s="106">
        <f t="shared" si="2"/>
        <v>5.9362606738361503</v>
      </c>
      <c r="G12" s="87">
        <v>3323</v>
      </c>
      <c r="H12" s="87">
        <v>0</v>
      </c>
      <c r="I12" s="87">
        <f t="shared" si="3"/>
        <v>52655</v>
      </c>
      <c r="J12" s="88">
        <f t="shared" si="4"/>
        <v>94.063739326163855</v>
      </c>
      <c r="K12" s="87">
        <v>9722</v>
      </c>
      <c r="L12" s="88">
        <f t="shared" si="5"/>
        <v>17.36753724677552</v>
      </c>
      <c r="M12" s="87">
        <v>0</v>
      </c>
      <c r="N12" s="88">
        <f t="shared" si="6"/>
        <v>0</v>
      </c>
      <c r="O12" s="87">
        <v>543</v>
      </c>
      <c r="P12" s="87">
        <f t="shared" si="7"/>
        <v>42390</v>
      </c>
      <c r="Q12" s="87">
        <v>16342</v>
      </c>
      <c r="R12" s="87">
        <v>26048</v>
      </c>
      <c r="S12" s="87">
        <v>0</v>
      </c>
      <c r="T12" s="88">
        <f t="shared" si="8"/>
        <v>75.726178141412703</v>
      </c>
      <c r="U12" s="87">
        <v>1289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17</v>
      </c>
      <c r="B13" s="86" t="s">
        <v>271</v>
      </c>
      <c r="C13" s="85" t="s">
        <v>272</v>
      </c>
      <c r="D13" s="87">
        <f t="shared" si="0"/>
        <v>45267</v>
      </c>
      <c r="E13" s="87">
        <f t="shared" si="1"/>
        <v>2704</v>
      </c>
      <c r="F13" s="106">
        <f t="shared" si="2"/>
        <v>5.9734464400114877</v>
      </c>
      <c r="G13" s="87">
        <v>2629</v>
      </c>
      <c r="H13" s="87">
        <v>75</v>
      </c>
      <c r="I13" s="87">
        <f t="shared" si="3"/>
        <v>42563</v>
      </c>
      <c r="J13" s="88">
        <f t="shared" si="4"/>
        <v>94.026553559988514</v>
      </c>
      <c r="K13" s="87">
        <v>18102</v>
      </c>
      <c r="L13" s="88">
        <f t="shared" si="5"/>
        <v>39.989396248923057</v>
      </c>
      <c r="M13" s="87">
        <v>0</v>
      </c>
      <c r="N13" s="88">
        <f t="shared" si="6"/>
        <v>0</v>
      </c>
      <c r="O13" s="87">
        <v>1333</v>
      </c>
      <c r="P13" s="87">
        <f t="shared" si="7"/>
        <v>23128</v>
      </c>
      <c r="Q13" s="87">
        <v>7076</v>
      </c>
      <c r="R13" s="87">
        <v>16052</v>
      </c>
      <c r="S13" s="87">
        <v>0</v>
      </c>
      <c r="T13" s="88">
        <f t="shared" si="8"/>
        <v>51.09240727240595</v>
      </c>
      <c r="U13" s="87">
        <v>589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17</v>
      </c>
      <c r="B14" s="86" t="s">
        <v>273</v>
      </c>
      <c r="C14" s="85" t="s">
        <v>274</v>
      </c>
      <c r="D14" s="87">
        <f t="shared" si="0"/>
        <v>28055</v>
      </c>
      <c r="E14" s="87">
        <f t="shared" si="1"/>
        <v>1656</v>
      </c>
      <c r="F14" s="106">
        <f t="shared" si="2"/>
        <v>5.9026911423988597</v>
      </c>
      <c r="G14" s="87">
        <v>1656</v>
      </c>
      <c r="H14" s="87">
        <v>0</v>
      </c>
      <c r="I14" s="87">
        <f t="shared" si="3"/>
        <v>26399</v>
      </c>
      <c r="J14" s="88">
        <f t="shared" si="4"/>
        <v>94.097308857601135</v>
      </c>
      <c r="K14" s="87">
        <v>1516</v>
      </c>
      <c r="L14" s="88">
        <f t="shared" si="5"/>
        <v>5.4036713598289081</v>
      </c>
      <c r="M14" s="87">
        <v>0</v>
      </c>
      <c r="N14" s="88">
        <f t="shared" si="6"/>
        <v>0</v>
      </c>
      <c r="O14" s="87">
        <v>3037</v>
      </c>
      <c r="P14" s="87">
        <f t="shared" si="7"/>
        <v>21846</v>
      </c>
      <c r="Q14" s="87">
        <v>6219</v>
      </c>
      <c r="R14" s="87">
        <v>15627</v>
      </c>
      <c r="S14" s="87">
        <v>0</v>
      </c>
      <c r="T14" s="88">
        <f t="shared" si="8"/>
        <v>77.868472643022642</v>
      </c>
      <c r="U14" s="87">
        <v>325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17</v>
      </c>
      <c r="B15" s="86" t="s">
        <v>275</v>
      </c>
      <c r="C15" s="85" t="s">
        <v>276</v>
      </c>
      <c r="D15" s="87">
        <f t="shared" si="0"/>
        <v>61669</v>
      </c>
      <c r="E15" s="87">
        <f t="shared" si="1"/>
        <v>4678</v>
      </c>
      <c r="F15" s="106">
        <f t="shared" si="2"/>
        <v>7.585658921013799</v>
      </c>
      <c r="G15" s="87">
        <v>4517</v>
      </c>
      <c r="H15" s="87">
        <v>161</v>
      </c>
      <c r="I15" s="87">
        <f t="shared" si="3"/>
        <v>56991</v>
      </c>
      <c r="J15" s="88">
        <f t="shared" si="4"/>
        <v>92.414341078986197</v>
      </c>
      <c r="K15" s="87">
        <v>0</v>
      </c>
      <c r="L15" s="88">
        <f t="shared" si="5"/>
        <v>0</v>
      </c>
      <c r="M15" s="87">
        <v>0</v>
      </c>
      <c r="N15" s="88">
        <f t="shared" si="6"/>
        <v>0</v>
      </c>
      <c r="O15" s="87">
        <v>1786</v>
      </c>
      <c r="P15" s="87">
        <f t="shared" si="7"/>
        <v>55205</v>
      </c>
      <c r="Q15" s="87">
        <v>16601</v>
      </c>
      <c r="R15" s="87">
        <v>38604</v>
      </c>
      <c r="S15" s="87">
        <v>0</v>
      </c>
      <c r="T15" s="88">
        <f t="shared" si="8"/>
        <v>89.518234445183154</v>
      </c>
      <c r="U15" s="87">
        <v>1258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17</v>
      </c>
      <c r="B16" s="86" t="s">
        <v>277</v>
      </c>
      <c r="C16" s="85" t="s">
        <v>278</v>
      </c>
      <c r="D16" s="87">
        <f t="shared" si="0"/>
        <v>12796</v>
      </c>
      <c r="E16" s="87">
        <f t="shared" si="1"/>
        <v>4309</v>
      </c>
      <c r="F16" s="106">
        <f t="shared" si="2"/>
        <v>33.674585808065025</v>
      </c>
      <c r="G16" s="87">
        <v>4309</v>
      </c>
      <c r="H16" s="87">
        <v>0</v>
      </c>
      <c r="I16" s="87">
        <f t="shared" si="3"/>
        <v>8487</v>
      </c>
      <c r="J16" s="88">
        <f t="shared" si="4"/>
        <v>66.325414191934982</v>
      </c>
      <c r="K16" s="87">
        <v>0</v>
      </c>
      <c r="L16" s="88">
        <f t="shared" si="5"/>
        <v>0</v>
      </c>
      <c r="M16" s="87">
        <v>0</v>
      </c>
      <c r="N16" s="88">
        <f t="shared" si="6"/>
        <v>0</v>
      </c>
      <c r="O16" s="87">
        <v>345</v>
      </c>
      <c r="P16" s="87">
        <f t="shared" si="7"/>
        <v>8142</v>
      </c>
      <c r="Q16" s="87">
        <v>2575</v>
      </c>
      <c r="R16" s="87">
        <v>5277</v>
      </c>
      <c r="S16" s="87">
        <v>290</v>
      </c>
      <c r="T16" s="88">
        <f t="shared" si="8"/>
        <v>63.629259143482344</v>
      </c>
      <c r="U16" s="87">
        <v>105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17</v>
      </c>
      <c r="B17" s="86" t="s">
        <v>279</v>
      </c>
      <c r="C17" s="85" t="s">
        <v>280</v>
      </c>
      <c r="D17" s="87">
        <f t="shared" si="0"/>
        <v>13401</v>
      </c>
      <c r="E17" s="87">
        <f t="shared" si="1"/>
        <v>849</v>
      </c>
      <c r="F17" s="106">
        <f t="shared" si="2"/>
        <v>6.3353481083501233</v>
      </c>
      <c r="G17" s="87">
        <v>849</v>
      </c>
      <c r="H17" s="87">
        <v>0</v>
      </c>
      <c r="I17" s="87">
        <f t="shared" si="3"/>
        <v>12552</v>
      </c>
      <c r="J17" s="88">
        <f t="shared" si="4"/>
        <v>93.664651891649868</v>
      </c>
      <c r="K17" s="87">
        <v>0</v>
      </c>
      <c r="L17" s="88">
        <f t="shared" si="5"/>
        <v>0</v>
      </c>
      <c r="M17" s="87">
        <v>0</v>
      </c>
      <c r="N17" s="88">
        <f t="shared" si="6"/>
        <v>0</v>
      </c>
      <c r="O17" s="87">
        <v>0</v>
      </c>
      <c r="P17" s="87">
        <f t="shared" si="7"/>
        <v>12552</v>
      </c>
      <c r="Q17" s="87">
        <v>5528</v>
      </c>
      <c r="R17" s="87">
        <v>7024</v>
      </c>
      <c r="S17" s="87">
        <v>0</v>
      </c>
      <c r="T17" s="88">
        <f t="shared" si="8"/>
        <v>93.664651891649868</v>
      </c>
      <c r="U17" s="87">
        <v>180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17</v>
      </c>
      <c r="B18" s="86" t="s">
        <v>281</v>
      </c>
      <c r="C18" s="85" t="s">
        <v>282</v>
      </c>
      <c r="D18" s="87">
        <f t="shared" si="0"/>
        <v>27186</v>
      </c>
      <c r="E18" s="87">
        <f t="shared" si="1"/>
        <v>3365</v>
      </c>
      <c r="F18" s="106">
        <f t="shared" si="2"/>
        <v>12.377694401530199</v>
      </c>
      <c r="G18" s="87">
        <v>3365</v>
      </c>
      <c r="H18" s="87">
        <v>0</v>
      </c>
      <c r="I18" s="87">
        <f t="shared" si="3"/>
        <v>23821</v>
      </c>
      <c r="J18" s="88">
        <f t="shared" si="4"/>
        <v>87.622305598469794</v>
      </c>
      <c r="K18" s="87">
        <v>2813</v>
      </c>
      <c r="L18" s="88">
        <f t="shared" si="5"/>
        <v>10.34723754873832</v>
      </c>
      <c r="M18" s="87">
        <v>0</v>
      </c>
      <c r="N18" s="88">
        <f t="shared" si="6"/>
        <v>0</v>
      </c>
      <c r="O18" s="87">
        <v>430</v>
      </c>
      <c r="P18" s="87">
        <f t="shared" si="7"/>
        <v>20578</v>
      </c>
      <c r="Q18" s="87">
        <v>7426</v>
      </c>
      <c r="R18" s="87">
        <v>13152</v>
      </c>
      <c r="S18" s="87">
        <v>0</v>
      </c>
      <c r="T18" s="88">
        <f t="shared" si="8"/>
        <v>75.693371588317518</v>
      </c>
      <c r="U18" s="87">
        <v>266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17</v>
      </c>
      <c r="B19" s="86" t="s">
        <v>283</v>
      </c>
      <c r="C19" s="85" t="s">
        <v>284</v>
      </c>
      <c r="D19" s="87">
        <f t="shared" si="0"/>
        <v>2954</v>
      </c>
      <c r="E19" s="87">
        <f t="shared" si="1"/>
        <v>47</v>
      </c>
      <c r="F19" s="106">
        <f t="shared" si="2"/>
        <v>1.5910629654705484</v>
      </c>
      <c r="G19" s="87">
        <v>40</v>
      </c>
      <c r="H19" s="87">
        <v>7</v>
      </c>
      <c r="I19" s="87">
        <f t="shared" si="3"/>
        <v>2907</v>
      </c>
      <c r="J19" s="88">
        <f t="shared" si="4"/>
        <v>98.408937034529458</v>
      </c>
      <c r="K19" s="87">
        <v>2711</v>
      </c>
      <c r="L19" s="88">
        <f t="shared" si="5"/>
        <v>91.773865944482054</v>
      </c>
      <c r="M19" s="87">
        <v>0</v>
      </c>
      <c r="N19" s="88">
        <f t="shared" si="6"/>
        <v>0</v>
      </c>
      <c r="O19" s="87">
        <v>0</v>
      </c>
      <c r="P19" s="87">
        <f t="shared" si="7"/>
        <v>196</v>
      </c>
      <c r="Q19" s="87">
        <v>0</v>
      </c>
      <c r="R19" s="87">
        <v>168</v>
      </c>
      <c r="S19" s="87">
        <v>28</v>
      </c>
      <c r="T19" s="88">
        <f t="shared" si="8"/>
        <v>6.6350710900473935</v>
      </c>
      <c r="U19" s="87">
        <v>55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17</v>
      </c>
      <c r="B20" s="86" t="s">
        <v>285</v>
      </c>
      <c r="C20" s="85" t="s">
        <v>286</v>
      </c>
      <c r="D20" s="87">
        <f t="shared" si="0"/>
        <v>18458</v>
      </c>
      <c r="E20" s="87">
        <f t="shared" si="1"/>
        <v>352</v>
      </c>
      <c r="F20" s="106">
        <f t="shared" si="2"/>
        <v>1.9070321811680571</v>
      </c>
      <c r="G20" s="87">
        <v>352</v>
      </c>
      <c r="H20" s="87">
        <v>0</v>
      </c>
      <c r="I20" s="87">
        <f t="shared" si="3"/>
        <v>18106</v>
      </c>
      <c r="J20" s="88">
        <f t="shared" si="4"/>
        <v>98.092967818831937</v>
      </c>
      <c r="K20" s="87">
        <v>14988</v>
      </c>
      <c r="L20" s="88">
        <f t="shared" si="5"/>
        <v>81.200563441326253</v>
      </c>
      <c r="M20" s="87">
        <v>0</v>
      </c>
      <c r="N20" s="88">
        <f t="shared" si="6"/>
        <v>0</v>
      </c>
      <c r="O20" s="87">
        <v>0</v>
      </c>
      <c r="P20" s="87">
        <f t="shared" si="7"/>
        <v>3118</v>
      </c>
      <c r="Q20" s="87">
        <v>703</v>
      </c>
      <c r="R20" s="87">
        <v>2415</v>
      </c>
      <c r="S20" s="87">
        <v>0</v>
      </c>
      <c r="T20" s="88">
        <f t="shared" si="8"/>
        <v>16.892404377505688</v>
      </c>
      <c r="U20" s="87">
        <v>702</v>
      </c>
      <c r="V20" s="85" t="s">
        <v>262</v>
      </c>
      <c r="W20" s="85"/>
      <c r="X20" s="85"/>
      <c r="Y20" s="85"/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17</v>
      </c>
      <c r="B21" s="86" t="s">
        <v>287</v>
      </c>
      <c r="C21" s="85" t="s">
        <v>288</v>
      </c>
      <c r="D21" s="87">
        <f t="shared" si="0"/>
        <v>23238</v>
      </c>
      <c r="E21" s="87">
        <f t="shared" si="1"/>
        <v>1314</v>
      </c>
      <c r="F21" s="106">
        <f t="shared" si="2"/>
        <v>5.6545313710302096</v>
      </c>
      <c r="G21" s="87">
        <v>1314</v>
      </c>
      <c r="H21" s="87">
        <v>0</v>
      </c>
      <c r="I21" s="87">
        <f t="shared" si="3"/>
        <v>21924</v>
      </c>
      <c r="J21" s="88">
        <f t="shared" si="4"/>
        <v>94.345468628969783</v>
      </c>
      <c r="K21" s="87">
        <v>7487</v>
      </c>
      <c r="L21" s="88">
        <f t="shared" si="5"/>
        <v>32.218779585162231</v>
      </c>
      <c r="M21" s="87">
        <v>0</v>
      </c>
      <c r="N21" s="88">
        <f t="shared" si="6"/>
        <v>0</v>
      </c>
      <c r="O21" s="87">
        <v>95</v>
      </c>
      <c r="P21" s="87">
        <f t="shared" si="7"/>
        <v>14342</v>
      </c>
      <c r="Q21" s="87">
        <v>3216</v>
      </c>
      <c r="R21" s="87">
        <v>11126</v>
      </c>
      <c r="S21" s="87">
        <v>0</v>
      </c>
      <c r="T21" s="88">
        <f t="shared" si="8"/>
        <v>61.717875892933982</v>
      </c>
      <c r="U21" s="87">
        <v>422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17</v>
      </c>
      <c r="B22" s="86" t="s">
        <v>289</v>
      </c>
      <c r="C22" s="85" t="s">
        <v>290</v>
      </c>
      <c r="D22" s="87">
        <f t="shared" si="0"/>
        <v>8236</v>
      </c>
      <c r="E22" s="87">
        <f t="shared" si="1"/>
        <v>1269</v>
      </c>
      <c r="F22" s="106">
        <f t="shared" si="2"/>
        <v>15.407965031568724</v>
      </c>
      <c r="G22" s="87">
        <v>1269</v>
      </c>
      <c r="H22" s="87">
        <v>0</v>
      </c>
      <c r="I22" s="87">
        <f t="shared" si="3"/>
        <v>6967</v>
      </c>
      <c r="J22" s="88">
        <f t="shared" si="4"/>
        <v>84.592034968431278</v>
      </c>
      <c r="K22" s="87">
        <v>3084</v>
      </c>
      <c r="L22" s="88">
        <f t="shared" si="5"/>
        <v>37.445361826129187</v>
      </c>
      <c r="M22" s="87">
        <v>0</v>
      </c>
      <c r="N22" s="88">
        <f t="shared" si="6"/>
        <v>0</v>
      </c>
      <c r="O22" s="87">
        <v>0</v>
      </c>
      <c r="P22" s="87">
        <f t="shared" si="7"/>
        <v>3883</v>
      </c>
      <c r="Q22" s="87">
        <v>471</v>
      </c>
      <c r="R22" s="87">
        <v>3412</v>
      </c>
      <c r="S22" s="87">
        <v>0</v>
      </c>
      <c r="T22" s="88">
        <f t="shared" si="8"/>
        <v>47.146673142302085</v>
      </c>
      <c r="U22" s="87">
        <v>275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17</v>
      </c>
      <c r="B23" s="86" t="s">
        <v>291</v>
      </c>
      <c r="C23" s="85" t="s">
        <v>292</v>
      </c>
      <c r="D23" s="87">
        <f t="shared" si="0"/>
        <v>22101</v>
      </c>
      <c r="E23" s="87">
        <f t="shared" si="1"/>
        <v>1053</v>
      </c>
      <c r="F23" s="106">
        <f t="shared" si="2"/>
        <v>4.7644902945568068</v>
      </c>
      <c r="G23" s="87">
        <v>1053</v>
      </c>
      <c r="H23" s="87">
        <v>0</v>
      </c>
      <c r="I23" s="87">
        <f t="shared" si="3"/>
        <v>21048</v>
      </c>
      <c r="J23" s="88">
        <f t="shared" si="4"/>
        <v>95.235509705443192</v>
      </c>
      <c r="K23" s="87">
        <v>13178</v>
      </c>
      <c r="L23" s="88">
        <f t="shared" si="5"/>
        <v>59.626261255146829</v>
      </c>
      <c r="M23" s="87">
        <v>0</v>
      </c>
      <c r="N23" s="88">
        <f t="shared" si="6"/>
        <v>0</v>
      </c>
      <c r="O23" s="87">
        <v>0</v>
      </c>
      <c r="P23" s="87">
        <f t="shared" si="7"/>
        <v>7870</v>
      </c>
      <c r="Q23" s="87">
        <v>3334</v>
      </c>
      <c r="R23" s="87">
        <v>4536</v>
      </c>
      <c r="S23" s="87">
        <v>0</v>
      </c>
      <c r="T23" s="88">
        <f t="shared" si="8"/>
        <v>35.609248450296363</v>
      </c>
      <c r="U23" s="87">
        <v>1012</v>
      </c>
      <c r="V23" s="85" t="s">
        <v>262</v>
      </c>
      <c r="W23" s="85"/>
      <c r="X23" s="85"/>
      <c r="Y23" s="85"/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17</v>
      </c>
      <c r="B24" s="86" t="s">
        <v>293</v>
      </c>
      <c r="C24" s="85" t="s">
        <v>294</v>
      </c>
      <c r="D24" s="87">
        <f t="shared" si="0"/>
        <v>17417</v>
      </c>
      <c r="E24" s="87">
        <f t="shared" si="1"/>
        <v>5187</v>
      </c>
      <c r="F24" s="106">
        <f t="shared" si="2"/>
        <v>29.781248205775967</v>
      </c>
      <c r="G24" s="87">
        <v>5104</v>
      </c>
      <c r="H24" s="87">
        <v>83</v>
      </c>
      <c r="I24" s="87">
        <f t="shared" si="3"/>
        <v>12230</v>
      </c>
      <c r="J24" s="88">
        <f t="shared" si="4"/>
        <v>70.218751794224033</v>
      </c>
      <c r="K24" s="87">
        <v>1921</v>
      </c>
      <c r="L24" s="88">
        <f t="shared" si="5"/>
        <v>11.029453981741977</v>
      </c>
      <c r="M24" s="87">
        <v>0</v>
      </c>
      <c r="N24" s="88">
        <f t="shared" si="6"/>
        <v>0</v>
      </c>
      <c r="O24" s="87">
        <v>460</v>
      </c>
      <c r="P24" s="87">
        <f t="shared" si="7"/>
        <v>9849</v>
      </c>
      <c r="Q24" s="87">
        <v>2861</v>
      </c>
      <c r="R24" s="87">
        <v>6988</v>
      </c>
      <c r="S24" s="87">
        <v>0</v>
      </c>
      <c r="T24" s="88">
        <f t="shared" si="8"/>
        <v>56.548200034449103</v>
      </c>
      <c r="U24" s="87">
        <v>222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/>
      <c r="B25" s="86"/>
      <c r="C25" s="85"/>
      <c r="D25" s="87"/>
      <c r="E25" s="87"/>
      <c r="F25" s="106"/>
      <c r="G25" s="87"/>
      <c r="H25" s="87"/>
      <c r="I25" s="87"/>
      <c r="J25" s="88"/>
      <c r="K25" s="87"/>
      <c r="L25" s="88"/>
      <c r="M25" s="87"/>
      <c r="N25" s="88"/>
      <c r="O25" s="87"/>
      <c r="P25" s="87"/>
      <c r="Q25" s="87"/>
      <c r="R25" s="87"/>
      <c r="S25" s="87"/>
      <c r="T25" s="88"/>
      <c r="U25" s="87"/>
      <c r="V25" s="85"/>
      <c r="W25" s="85"/>
      <c r="X25" s="85"/>
      <c r="Y25" s="85"/>
      <c r="Z25" s="85"/>
      <c r="AA25" s="85"/>
      <c r="AB25" s="85"/>
      <c r="AC25" s="85"/>
    </row>
    <row r="26" spans="1:30" ht="13.5" customHeight="1" x14ac:dyDescent="0.15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4">
    <sortCondition ref="A8:A24"/>
    <sortCondition ref="B8:B24"/>
    <sortCondition ref="C8:C2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香川県</v>
      </c>
      <c r="B7" s="90" t="str">
        <f>水洗化人口等!B7</f>
        <v>37000</v>
      </c>
      <c r="C7" s="89" t="s">
        <v>198</v>
      </c>
      <c r="D7" s="91">
        <f t="shared" ref="D7:D24" si="0">SUM(E7,+H7,+K7)</f>
        <v>174217</v>
      </c>
      <c r="E7" s="91">
        <f t="shared" ref="E7:E24" si="1">SUM(F7:G7)</f>
        <v>10085</v>
      </c>
      <c r="F7" s="91">
        <f>SUM(F$8:F$207)</f>
        <v>8324</v>
      </c>
      <c r="G7" s="91">
        <f>SUM(G$8:G$207)</f>
        <v>1761</v>
      </c>
      <c r="H7" s="91">
        <f t="shared" ref="H7:H24" si="2">SUM(I7:J7)</f>
        <v>28972</v>
      </c>
      <c r="I7" s="91">
        <f>SUM(I$8:I$207)</f>
        <v>20418</v>
      </c>
      <c r="J7" s="91">
        <f>SUM(J$8:J$207)</f>
        <v>8554</v>
      </c>
      <c r="K7" s="91">
        <f t="shared" ref="K7:K24" si="3">SUM(L7:M7)</f>
        <v>135160</v>
      </c>
      <c r="L7" s="91">
        <f>SUM(L$8:L$207)</f>
        <v>13656</v>
      </c>
      <c r="M7" s="91">
        <f>SUM(M$8:M$207)</f>
        <v>121504</v>
      </c>
      <c r="N7" s="91">
        <f t="shared" ref="N7:N24" si="4">SUM(O7,+V7,+AC7)</f>
        <v>174290</v>
      </c>
      <c r="O7" s="91">
        <f t="shared" ref="O7:O24" si="5">SUM(P7:U7)</f>
        <v>42398</v>
      </c>
      <c r="P7" s="91">
        <f t="shared" ref="P7:U7" si="6">SUM(P$8:P$207)</f>
        <v>41241</v>
      </c>
      <c r="Q7" s="91">
        <f t="shared" si="6"/>
        <v>0</v>
      </c>
      <c r="R7" s="91">
        <f t="shared" si="6"/>
        <v>0</v>
      </c>
      <c r="S7" s="91">
        <f t="shared" si="6"/>
        <v>1157</v>
      </c>
      <c r="T7" s="91">
        <f t="shared" si="6"/>
        <v>0</v>
      </c>
      <c r="U7" s="91">
        <f t="shared" si="6"/>
        <v>0</v>
      </c>
      <c r="V7" s="91">
        <f t="shared" ref="V7:V24" si="7">SUM(W7:AB7)</f>
        <v>131819</v>
      </c>
      <c r="W7" s="91">
        <f t="shared" ref="W7:AB7" si="8">SUM(W$8:W$207)</f>
        <v>127981</v>
      </c>
      <c r="X7" s="91">
        <f t="shared" si="8"/>
        <v>0</v>
      </c>
      <c r="Y7" s="91">
        <f t="shared" si="8"/>
        <v>0</v>
      </c>
      <c r="Z7" s="91">
        <f t="shared" si="8"/>
        <v>3838</v>
      </c>
      <c r="AA7" s="91">
        <f t="shared" si="8"/>
        <v>0</v>
      </c>
      <c r="AB7" s="91">
        <f t="shared" si="8"/>
        <v>0</v>
      </c>
      <c r="AC7" s="91">
        <f t="shared" ref="AC7:AC24" si="9">SUM(AD7:AE7)</f>
        <v>73</v>
      </c>
      <c r="AD7" s="91">
        <f>SUM(AD$8:AD$207)</f>
        <v>73</v>
      </c>
      <c r="AE7" s="91">
        <f>SUM(AE$8:AE$207)</f>
        <v>0</v>
      </c>
      <c r="AF7" s="91">
        <f t="shared" ref="AF7:AF24" si="10">SUM(AG7:AI7)</f>
        <v>1171</v>
      </c>
      <c r="AG7" s="91">
        <f>SUM(AG$8:AG$207)</f>
        <v>1171</v>
      </c>
      <c r="AH7" s="91">
        <f>SUM(AH$8:AH$207)</f>
        <v>0</v>
      </c>
      <c r="AI7" s="91">
        <f>SUM(AI$8:AI$207)</f>
        <v>0</v>
      </c>
      <c r="AJ7" s="91">
        <f t="shared" ref="AJ7:AJ24" si="11">SUM(AK7:AS7)</f>
        <v>1129</v>
      </c>
      <c r="AK7" s="91">
        <f t="shared" ref="AK7:AS7" si="12">SUM(AK$8:AK$207)</f>
        <v>3</v>
      </c>
      <c r="AL7" s="91">
        <f t="shared" si="12"/>
        <v>0</v>
      </c>
      <c r="AM7" s="91">
        <f t="shared" si="12"/>
        <v>336</v>
      </c>
      <c r="AN7" s="91">
        <f t="shared" si="12"/>
        <v>601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189</v>
      </c>
      <c r="AS7" s="91">
        <f t="shared" si="12"/>
        <v>0</v>
      </c>
      <c r="AT7" s="91">
        <f t="shared" ref="AT7:AT24" si="13">SUM(AU7:AY7)</f>
        <v>45</v>
      </c>
      <c r="AU7" s="91">
        <f>SUM(AU$8:AU$207)</f>
        <v>45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 t="shared" ref="AZ7:AZ24" si="14">SUM(BA7:BC7)</f>
        <v>34</v>
      </c>
      <c r="BA7" s="91">
        <f>SUM(BA$8:BA$207)</f>
        <v>34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17</v>
      </c>
      <c r="B8" s="96" t="s">
        <v>259</v>
      </c>
      <c r="C8" s="85" t="s">
        <v>260</v>
      </c>
      <c r="D8" s="87">
        <f t="shared" si="0"/>
        <v>51049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51049</v>
      </c>
      <c r="L8" s="87">
        <v>8620</v>
      </c>
      <c r="M8" s="87">
        <v>42429</v>
      </c>
      <c r="N8" s="87">
        <f t="shared" si="4"/>
        <v>51049</v>
      </c>
      <c r="O8" s="87">
        <f t="shared" si="5"/>
        <v>8620</v>
      </c>
      <c r="P8" s="87">
        <v>8620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42429</v>
      </c>
      <c r="W8" s="87">
        <v>42429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226</v>
      </c>
      <c r="AG8" s="87">
        <v>226</v>
      </c>
      <c r="AH8" s="87">
        <v>0</v>
      </c>
      <c r="AI8" s="87">
        <v>0</v>
      </c>
      <c r="AJ8" s="87">
        <f t="shared" si="11"/>
        <v>226</v>
      </c>
      <c r="AK8" s="87">
        <v>0</v>
      </c>
      <c r="AL8" s="87">
        <v>0</v>
      </c>
      <c r="AM8" s="87">
        <v>217</v>
      </c>
      <c r="AN8" s="87">
        <v>0</v>
      </c>
      <c r="AO8" s="87">
        <v>0</v>
      </c>
      <c r="AP8" s="87">
        <v>0</v>
      </c>
      <c r="AQ8" s="87">
        <v>0</v>
      </c>
      <c r="AR8" s="87">
        <v>9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17</v>
      </c>
      <c r="B9" s="96" t="s">
        <v>263</v>
      </c>
      <c r="C9" s="85" t="s">
        <v>264</v>
      </c>
      <c r="D9" s="87">
        <f t="shared" si="0"/>
        <v>14728</v>
      </c>
      <c r="E9" s="87">
        <f t="shared" si="1"/>
        <v>2294</v>
      </c>
      <c r="F9" s="87">
        <v>577</v>
      </c>
      <c r="G9" s="87">
        <v>1717</v>
      </c>
      <c r="H9" s="87">
        <f t="shared" si="2"/>
        <v>3105</v>
      </c>
      <c r="I9" s="87">
        <v>3105</v>
      </c>
      <c r="J9" s="87">
        <v>0</v>
      </c>
      <c r="K9" s="87">
        <f t="shared" si="3"/>
        <v>9329</v>
      </c>
      <c r="L9" s="87">
        <v>0</v>
      </c>
      <c r="M9" s="87">
        <v>9329</v>
      </c>
      <c r="N9" s="87">
        <f t="shared" si="4"/>
        <v>14729</v>
      </c>
      <c r="O9" s="87">
        <f t="shared" si="5"/>
        <v>3682</v>
      </c>
      <c r="P9" s="87">
        <v>3682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11046</v>
      </c>
      <c r="W9" s="87">
        <v>11046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1</v>
      </c>
      <c r="AD9" s="87">
        <v>1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17</v>
      </c>
      <c r="B10" s="96" t="s">
        <v>265</v>
      </c>
      <c r="C10" s="85" t="s">
        <v>266</v>
      </c>
      <c r="D10" s="87">
        <f t="shared" si="0"/>
        <v>14359</v>
      </c>
      <c r="E10" s="87">
        <f t="shared" si="1"/>
        <v>4666</v>
      </c>
      <c r="F10" s="87">
        <v>4666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9693</v>
      </c>
      <c r="L10" s="87">
        <v>0</v>
      </c>
      <c r="M10" s="87">
        <v>9693</v>
      </c>
      <c r="N10" s="87">
        <f t="shared" si="4"/>
        <v>14359</v>
      </c>
      <c r="O10" s="87">
        <f t="shared" si="5"/>
        <v>4666</v>
      </c>
      <c r="P10" s="87">
        <v>4666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9693</v>
      </c>
      <c r="W10" s="87">
        <v>9693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44</v>
      </c>
      <c r="AG10" s="87">
        <v>44</v>
      </c>
      <c r="AH10" s="87">
        <v>0</v>
      </c>
      <c r="AI10" s="87">
        <v>0</v>
      </c>
      <c r="AJ10" s="87">
        <f t="shared" si="11"/>
        <v>44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44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17</v>
      </c>
      <c r="B11" s="96" t="s">
        <v>267</v>
      </c>
      <c r="C11" s="85" t="s">
        <v>268</v>
      </c>
      <c r="D11" s="87">
        <f t="shared" si="0"/>
        <v>3888</v>
      </c>
      <c r="E11" s="87">
        <f t="shared" si="1"/>
        <v>0</v>
      </c>
      <c r="F11" s="87">
        <v>0</v>
      </c>
      <c r="G11" s="87">
        <v>0</v>
      </c>
      <c r="H11" s="87">
        <f t="shared" si="2"/>
        <v>1400</v>
      </c>
      <c r="I11" s="87">
        <v>1400</v>
      </c>
      <c r="J11" s="87">
        <v>0</v>
      </c>
      <c r="K11" s="87">
        <f t="shared" si="3"/>
        <v>2488</v>
      </c>
      <c r="L11" s="87">
        <v>0</v>
      </c>
      <c r="M11" s="87">
        <v>2488</v>
      </c>
      <c r="N11" s="87">
        <f t="shared" si="4"/>
        <v>3889</v>
      </c>
      <c r="O11" s="87">
        <f t="shared" si="5"/>
        <v>1400</v>
      </c>
      <c r="P11" s="87">
        <v>1400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2488</v>
      </c>
      <c r="W11" s="87">
        <v>2488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1</v>
      </c>
      <c r="AD11" s="87">
        <v>1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17</v>
      </c>
      <c r="B12" s="96" t="s">
        <v>269</v>
      </c>
      <c r="C12" s="85" t="s">
        <v>270</v>
      </c>
      <c r="D12" s="87">
        <f t="shared" si="0"/>
        <v>15294</v>
      </c>
      <c r="E12" s="87">
        <f t="shared" si="1"/>
        <v>140</v>
      </c>
      <c r="F12" s="87">
        <v>96</v>
      </c>
      <c r="G12" s="87">
        <v>44</v>
      </c>
      <c r="H12" s="87">
        <f t="shared" si="2"/>
        <v>4427</v>
      </c>
      <c r="I12" s="87">
        <v>4427</v>
      </c>
      <c r="J12" s="87">
        <v>0</v>
      </c>
      <c r="K12" s="87">
        <f t="shared" si="3"/>
        <v>10727</v>
      </c>
      <c r="L12" s="87">
        <v>0</v>
      </c>
      <c r="M12" s="87">
        <v>10727</v>
      </c>
      <c r="N12" s="87">
        <f t="shared" si="4"/>
        <v>15294</v>
      </c>
      <c r="O12" s="87">
        <f t="shared" si="5"/>
        <v>4523</v>
      </c>
      <c r="P12" s="87">
        <v>4523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10771</v>
      </c>
      <c r="W12" s="87">
        <v>10771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617</v>
      </c>
      <c r="AG12" s="87">
        <v>617</v>
      </c>
      <c r="AH12" s="87">
        <v>0</v>
      </c>
      <c r="AI12" s="87">
        <v>0</v>
      </c>
      <c r="AJ12" s="87">
        <f t="shared" si="11"/>
        <v>601</v>
      </c>
      <c r="AK12" s="87">
        <v>0</v>
      </c>
      <c r="AL12" s="87">
        <v>0</v>
      </c>
      <c r="AM12" s="87">
        <v>0</v>
      </c>
      <c r="AN12" s="87">
        <v>601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16</v>
      </c>
      <c r="AU12" s="87">
        <v>16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17</v>
      </c>
      <c r="B13" s="96" t="s">
        <v>271</v>
      </c>
      <c r="C13" s="85" t="s">
        <v>272</v>
      </c>
      <c r="D13" s="87">
        <f t="shared" si="0"/>
        <v>6918</v>
      </c>
      <c r="E13" s="87">
        <f t="shared" si="1"/>
        <v>0</v>
      </c>
      <c r="F13" s="87">
        <v>0</v>
      </c>
      <c r="G13" s="87">
        <v>0</v>
      </c>
      <c r="H13" s="87">
        <f t="shared" si="2"/>
        <v>6918</v>
      </c>
      <c r="I13" s="87">
        <v>1113</v>
      </c>
      <c r="J13" s="87">
        <v>5805</v>
      </c>
      <c r="K13" s="87">
        <f t="shared" si="3"/>
        <v>0</v>
      </c>
      <c r="L13" s="87">
        <v>0</v>
      </c>
      <c r="M13" s="87">
        <v>0</v>
      </c>
      <c r="N13" s="87">
        <f t="shared" si="4"/>
        <v>6934</v>
      </c>
      <c r="O13" s="87">
        <f t="shared" si="5"/>
        <v>1113</v>
      </c>
      <c r="P13" s="87">
        <v>1113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5805</v>
      </c>
      <c r="W13" s="87">
        <v>5805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16</v>
      </c>
      <c r="AD13" s="87">
        <v>16</v>
      </c>
      <c r="AE13" s="87">
        <v>0</v>
      </c>
      <c r="AF13" s="87">
        <f t="shared" si="10"/>
        <v>9</v>
      </c>
      <c r="AG13" s="87">
        <v>9</v>
      </c>
      <c r="AH13" s="87">
        <v>0</v>
      </c>
      <c r="AI13" s="87">
        <v>0</v>
      </c>
      <c r="AJ13" s="87">
        <f t="shared" si="11"/>
        <v>9</v>
      </c>
      <c r="AK13" s="87">
        <v>0</v>
      </c>
      <c r="AL13" s="87">
        <v>0</v>
      </c>
      <c r="AM13" s="87">
        <v>9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17</v>
      </c>
      <c r="B14" s="96" t="s">
        <v>273</v>
      </c>
      <c r="C14" s="85" t="s">
        <v>274</v>
      </c>
      <c r="D14" s="87">
        <f t="shared" si="0"/>
        <v>5216</v>
      </c>
      <c r="E14" s="87">
        <f t="shared" si="1"/>
        <v>0</v>
      </c>
      <c r="F14" s="87">
        <v>0</v>
      </c>
      <c r="G14" s="87">
        <v>0</v>
      </c>
      <c r="H14" s="87">
        <f t="shared" si="2"/>
        <v>1382</v>
      </c>
      <c r="I14" s="87">
        <v>1382</v>
      </c>
      <c r="J14" s="87">
        <v>0</v>
      </c>
      <c r="K14" s="87">
        <f t="shared" si="3"/>
        <v>3834</v>
      </c>
      <c r="L14" s="87">
        <v>0</v>
      </c>
      <c r="M14" s="87">
        <v>3834</v>
      </c>
      <c r="N14" s="87">
        <f t="shared" si="4"/>
        <v>5216</v>
      </c>
      <c r="O14" s="87">
        <f t="shared" si="5"/>
        <v>1382</v>
      </c>
      <c r="P14" s="87">
        <v>1382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3834</v>
      </c>
      <c r="W14" s="87">
        <v>3834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17</v>
      </c>
      <c r="B15" s="96" t="s">
        <v>275</v>
      </c>
      <c r="C15" s="85" t="s">
        <v>276</v>
      </c>
      <c r="D15" s="87">
        <f t="shared" si="0"/>
        <v>25751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25751</v>
      </c>
      <c r="L15" s="87">
        <v>3909</v>
      </c>
      <c r="M15" s="87">
        <v>21842</v>
      </c>
      <c r="N15" s="87">
        <f t="shared" si="4"/>
        <v>25794</v>
      </c>
      <c r="O15" s="87">
        <f t="shared" si="5"/>
        <v>3909</v>
      </c>
      <c r="P15" s="87">
        <v>3909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21842</v>
      </c>
      <c r="W15" s="87">
        <v>21842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43</v>
      </c>
      <c r="AD15" s="87">
        <v>43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17</v>
      </c>
      <c r="B16" s="96" t="s">
        <v>277</v>
      </c>
      <c r="C16" s="85" t="s">
        <v>278</v>
      </c>
      <c r="D16" s="87">
        <f t="shared" si="0"/>
        <v>9645</v>
      </c>
      <c r="E16" s="87">
        <f t="shared" si="1"/>
        <v>0</v>
      </c>
      <c r="F16" s="87">
        <v>0</v>
      </c>
      <c r="G16" s="87">
        <v>0</v>
      </c>
      <c r="H16" s="87">
        <f t="shared" si="2"/>
        <v>4374</v>
      </c>
      <c r="I16" s="87">
        <v>4374</v>
      </c>
      <c r="J16" s="87">
        <v>0</v>
      </c>
      <c r="K16" s="87">
        <f t="shared" si="3"/>
        <v>5271</v>
      </c>
      <c r="L16" s="87">
        <v>0</v>
      </c>
      <c r="M16" s="87">
        <v>5271</v>
      </c>
      <c r="N16" s="87">
        <f t="shared" si="4"/>
        <v>9645</v>
      </c>
      <c r="O16" s="87">
        <f t="shared" si="5"/>
        <v>4374</v>
      </c>
      <c r="P16" s="87">
        <v>4374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5271</v>
      </c>
      <c r="W16" s="87">
        <v>5271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23</v>
      </c>
      <c r="AG16" s="87">
        <v>23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23</v>
      </c>
      <c r="AU16" s="87">
        <v>23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17</v>
      </c>
      <c r="B17" s="96" t="s">
        <v>279</v>
      </c>
      <c r="C17" s="85" t="s">
        <v>280</v>
      </c>
      <c r="D17" s="87">
        <f t="shared" si="0"/>
        <v>6505</v>
      </c>
      <c r="E17" s="87">
        <f t="shared" si="1"/>
        <v>2637</v>
      </c>
      <c r="F17" s="87">
        <v>2637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3868</v>
      </c>
      <c r="L17" s="87">
        <v>0</v>
      </c>
      <c r="M17" s="87">
        <v>3868</v>
      </c>
      <c r="N17" s="87">
        <f t="shared" si="4"/>
        <v>6505</v>
      </c>
      <c r="O17" s="87">
        <f t="shared" si="5"/>
        <v>2637</v>
      </c>
      <c r="P17" s="87">
        <v>2637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3868</v>
      </c>
      <c r="W17" s="87">
        <v>3868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246</v>
      </c>
      <c r="AG17" s="87">
        <v>246</v>
      </c>
      <c r="AH17" s="87">
        <v>0</v>
      </c>
      <c r="AI17" s="87">
        <v>0</v>
      </c>
      <c r="AJ17" s="87">
        <f t="shared" si="11"/>
        <v>246</v>
      </c>
      <c r="AK17" s="87">
        <v>0</v>
      </c>
      <c r="AL17" s="87">
        <v>0</v>
      </c>
      <c r="AM17" s="87">
        <v>110</v>
      </c>
      <c r="AN17" s="87">
        <v>0</v>
      </c>
      <c r="AO17" s="87">
        <v>0</v>
      </c>
      <c r="AP17" s="87">
        <v>0</v>
      </c>
      <c r="AQ17" s="87">
        <v>0</v>
      </c>
      <c r="AR17" s="87">
        <v>136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17</v>
      </c>
      <c r="B18" s="96" t="s">
        <v>281</v>
      </c>
      <c r="C18" s="85" t="s">
        <v>282</v>
      </c>
      <c r="D18" s="87">
        <f t="shared" si="0"/>
        <v>6884</v>
      </c>
      <c r="E18" s="87">
        <f t="shared" si="1"/>
        <v>0</v>
      </c>
      <c r="F18" s="87">
        <v>0</v>
      </c>
      <c r="G18" s="87">
        <v>0</v>
      </c>
      <c r="H18" s="87">
        <f t="shared" si="2"/>
        <v>1233</v>
      </c>
      <c r="I18" s="87">
        <v>1233</v>
      </c>
      <c r="J18" s="87">
        <v>0</v>
      </c>
      <c r="K18" s="87">
        <f t="shared" si="3"/>
        <v>5651</v>
      </c>
      <c r="L18" s="87">
        <v>0</v>
      </c>
      <c r="M18" s="87">
        <v>5651</v>
      </c>
      <c r="N18" s="87">
        <f t="shared" si="4"/>
        <v>6884</v>
      </c>
      <c r="O18" s="87">
        <f t="shared" si="5"/>
        <v>1233</v>
      </c>
      <c r="P18" s="87">
        <v>1233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5651</v>
      </c>
      <c r="W18" s="87">
        <v>5651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17</v>
      </c>
      <c r="B19" s="96" t="s">
        <v>283</v>
      </c>
      <c r="C19" s="85" t="s">
        <v>284</v>
      </c>
      <c r="D19" s="87">
        <f t="shared" si="0"/>
        <v>405</v>
      </c>
      <c r="E19" s="87">
        <f t="shared" si="1"/>
        <v>0</v>
      </c>
      <c r="F19" s="87">
        <v>0</v>
      </c>
      <c r="G19" s="87">
        <v>0</v>
      </c>
      <c r="H19" s="87">
        <f t="shared" si="2"/>
        <v>69</v>
      </c>
      <c r="I19" s="87">
        <v>69</v>
      </c>
      <c r="J19" s="87">
        <v>0</v>
      </c>
      <c r="K19" s="87">
        <f t="shared" si="3"/>
        <v>336</v>
      </c>
      <c r="L19" s="87">
        <v>0</v>
      </c>
      <c r="M19" s="87">
        <v>336</v>
      </c>
      <c r="N19" s="87">
        <f t="shared" si="4"/>
        <v>412</v>
      </c>
      <c r="O19" s="87">
        <f t="shared" si="5"/>
        <v>69</v>
      </c>
      <c r="P19" s="87">
        <v>0</v>
      </c>
      <c r="Q19" s="87">
        <v>0</v>
      </c>
      <c r="R19" s="87">
        <v>0</v>
      </c>
      <c r="S19" s="87">
        <v>69</v>
      </c>
      <c r="T19" s="87">
        <v>0</v>
      </c>
      <c r="U19" s="87">
        <v>0</v>
      </c>
      <c r="V19" s="87">
        <f t="shared" si="7"/>
        <v>336</v>
      </c>
      <c r="W19" s="87">
        <v>0</v>
      </c>
      <c r="X19" s="87">
        <v>0</v>
      </c>
      <c r="Y19" s="87">
        <v>0</v>
      </c>
      <c r="Z19" s="87">
        <v>336</v>
      </c>
      <c r="AA19" s="87">
        <v>0</v>
      </c>
      <c r="AB19" s="87">
        <v>0</v>
      </c>
      <c r="AC19" s="87">
        <f t="shared" si="9"/>
        <v>7</v>
      </c>
      <c r="AD19" s="87">
        <v>7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17</v>
      </c>
      <c r="B20" s="96" t="s">
        <v>285</v>
      </c>
      <c r="C20" s="85" t="s">
        <v>286</v>
      </c>
      <c r="D20" s="87">
        <f t="shared" si="0"/>
        <v>1043</v>
      </c>
      <c r="E20" s="87">
        <f t="shared" si="1"/>
        <v>348</v>
      </c>
      <c r="F20" s="87">
        <v>348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695</v>
      </c>
      <c r="L20" s="87">
        <v>0</v>
      </c>
      <c r="M20" s="87">
        <v>695</v>
      </c>
      <c r="N20" s="87">
        <f t="shared" si="4"/>
        <v>1043</v>
      </c>
      <c r="O20" s="87">
        <f t="shared" si="5"/>
        <v>348</v>
      </c>
      <c r="P20" s="87">
        <v>348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695</v>
      </c>
      <c r="W20" s="87">
        <v>695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</v>
      </c>
      <c r="AG20" s="87">
        <v>3</v>
      </c>
      <c r="AH20" s="87">
        <v>0</v>
      </c>
      <c r="AI20" s="87">
        <v>0</v>
      </c>
      <c r="AJ20" s="87">
        <f t="shared" si="11"/>
        <v>3</v>
      </c>
      <c r="AK20" s="87">
        <v>3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3</v>
      </c>
      <c r="AU20" s="87">
        <v>3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17</v>
      </c>
      <c r="B21" s="96" t="s">
        <v>287</v>
      </c>
      <c r="C21" s="85" t="s">
        <v>288</v>
      </c>
      <c r="D21" s="87">
        <f t="shared" si="0"/>
        <v>4590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4590</v>
      </c>
      <c r="L21" s="87">
        <v>1088</v>
      </c>
      <c r="M21" s="87">
        <v>3502</v>
      </c>
      <c r="N21" s="87">
        <f t="shared" si="4"/>
        <v>4590</v>
      </c>
      <c r="O21" s="87">
        <f t="shared" si="5"/>
        <v>1088</v>
      </c>
      <c r="P21" s="87">
        <v>0</v>
      </c>
      <c r="Q21" s="87">
        <v>0</v>
      </c>
      <c r="R21" s="87">
        <v>0</v>
      </c>
      <c r="S21" s="87">
        <v>1088</v>
      </c>
      <c r="T21" s="87">
        <v>0</v>
      </c>
      <c r="U21" s="87">
        <v>0</v>
      </c>
      <c r="V21" s="87">
        <f t="shared" si="7"/>
        <v>3502</v>
      </c>
      <c r="W21" s="87">
        <v>0</v>
      </c>
      <c r="X21" s="87">
        <v>0</v>
      </c>
      <c r="Y21" s="87">
        <v>0</v>
      </c>
      <c r="Z21" s="87">
        <v>3502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17</v>
      </c>
      <c r="B22" s="96" t="s">
        <v>289</v>
      </c>
      <c r="C22" s="85" t="s">
        <v>290</v>
      </c>
      <c r="D22" s="87">
        <f t="shared" si="0"/>
        <v>2265</v>
      </c>
      <c r="E22" s="87">
        <f t="shared" si="1"/>
        <v>0</v>
      </c>
      <c r="F22" s="87">
        <v>0</v>
      </c>
      <c r="G22" s="87">
        <v>0</v>
      </c>
      <c r="H22" s="87">
        <f t="shared" si="2"/>
        <v>2265</v>
      </c>
      <c r="I22" s="87">
        <v>1012</v>
      </c>
      <c r="J22" s="87">
        <v>1253</v>
      </c>
      <c r="K22" s="87">
        <f t="shared" si="3"/>
        <v>0</v>
      </c>
      <c r="L22" s="87">
        <v>0</v>
      </c>
      <c r="M22" s="87">
        <v>0</v>
      </c>
      <c r="N22" s="87">
        <f t="shared" si="4"/>
        <v>2265</v>
      </c>
      <c r="O22" s="87">
        <f t="shared" si="5"/>
        <v>1012</v>
      </c>
      <c r="P22" s="87">
        <v>1012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1253</v>
      </c>
      <c r="W22" s="87">
        <v>1253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17</v>
      </c>
      <c r="B23" s="96" t="s">
        <v>291</v>
      </c>
      <c r="C23" s="85" t="s">
        <v>292</v>
      </c>
      <c r="D23" s="87">
        <f t="shared" si="0"/>
        <v>2787</v>
      </c>
      <c r="E23" s="87">
        <f t="shared" si="1"/>
        <v>0</v>
      </c>
      <c r="F23" s="87">
        <v>0</v>
      </c>
      <c r="G23" s="87">
        <v>0</v>
      </c>
      <c r="H23" s="87">
        <f t="shared" si="2"/>
        <v>2787</v>
      </c>
      <c r="I23" s="87">
        <v>1291</v>
      </c>
      <c r="J23" s="87">
        <v>1496</v>
      </c>
      <c r="K23" s="87">
        <f t="shared" si="3"/>
        <v>0</v>
      </c>
      <c r="L23" s="87">
        <v>0</v>
      </c>
      <c r="M23" s="87">
        <v>0</v>
      </c>
      <c r="N23" s="87">
        <f t="shared" si="4"/>
        <v>2787</v>
      </c>
      <c r="O23" s="87">
        <f t="shared" si="5"/>
        <v>1291</v>
      </c>
      <c r="P23" s="87">
        <v>1291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1496</v>
      </c>
      <c r="W23" s="87">
        <v>1496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3</v>
      </c>
      <c r="AG23" s="87">
        <v>3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3</v>
      </c>
      <c r="AU23" s="87">
        <v>3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34</v>
      </c>
      <c r="BA23" s="87">
        <v>34</v>
      </c>
      <c r="BB23" s="87">
        <v>0</v>
      </c>
      <c r="BC23" s="87">
        <v>0</v>
      </c>
    </row>
    <row r="24" spans="1:55" ht="13.5" customHeight="1" x14ac:dyDescent="0.15">
      <c r="A24" s="98" t="s">
        <v>17</v>
      </c>
      <c r="B24" s="96" t="s">
        <v>293</v>
      </c>
      <c r="C24" s="85" t="s">
        <v>294</v>
      </c>
      <c r="D24" s="87">
        <f t="shared" si="0"/>
        <v>2890</v>
      </c>
      <c r="E24" s="87">
        <f t="shared" si="1"/>
        <v>0</v>
      </c>
      <c r="F24" s="87">
        <v>0</v>
      </c>
      <c r="G24" s="87">
        <v>0</v>
      </c>
      <c r="H24" s="87">
        <f t="shared" si="2"/>
        <v>1012</v>
      </c>
      <c r="I24" s="87">
        <v>1012</v>
      </c>
      <c r="J24" s="87">
        <v>0</v>
      </c>
      <c r="K24" s="87">
        <f t="shared" si="3"/>
        <v>1878</v>
      </c>
      <c r="L24" s="87">
        <v>39</v>
      </c>
      <c r="M24" s="87">
        <v>1839</v>
      </c>
      <c r="N24" s="87">
        <f t="shared" si="4"/>
        <v>2895</v>
      </c>
      <c r="O24" s="87">
        <f t="shared" si="5"/>
        <v>1051</v>
      </c>
      <c r="P24" s="87">
        <v>1051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1839</v>
      </c>
      <c r="W24" s="87">
        <v>1839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5</v>
      </c>
      <c r="AD24" s="87">
        <v>5</v>
      </c>
      <c r="AE24" s="87">
        <v>0</v>
      </c>
      <c r="AF24" s="87">
        <f t="shared" si="10"/>
        <v>0</v>
      </c>
      <c r="AG24" s="87">
        <v>0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/>
      <c r="B25" s="96"/>
      <c r="C25" s="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</row>
    <row r="26" spans="1:55" ht="13.5" customHeight="1" x14ac:dyDescent="0.15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37000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37201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37202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37203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37204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37205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37206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37207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37208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37322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37324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37341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37364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37386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37387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37403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37404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37406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>
        <f>+水洗化人口等!B25</f>
        <v>0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2025-01-10T06:43:44Z</dcterms:modified>
</cp:coreProperties>
</file>