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6徳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組合分担金内訳!$A$6:$BE$30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'廃棄物事業経費（市町村）'!$A$6:$DJ$30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組合分担金内訳!$2:$31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'廃棄物事業経費（市町村）'!$2:$31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8" i="4"/>
  <c r="CA14" i="4"/>
  <c r="CA20" i="4"/>
  <c r="CA26" i="4"/>
  <c r="CA32" i="4"/>
  <c r="CA3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10" i="4"/>
  <c r="BQ16" i="4"/>
  <c r="BQ22" i="4"/>
  <c r="BQ28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8" i="4"/>
  <c r="BI14" i="4"/>
  <c r="BI20" i="4"/>
  <c r="BI26" i="4"/>
  <c r="BI38" i="4"/>
  <c r="BH31" i="4"/>
  <c r="BG12" i="4"/>
  <c r="BG18" i="4"/>
  <c r="BG24" i="4"/>
  <c r="AY8" i="4"/>
  <c r="AY9" i="4"/>
  <c r="AY10" i="4"/>
  <c r="AY11" i="4"/>
  <c r="AN11" i="4" s="1"/>
  <c r="BG11" i="4" s="1"/>
  <c r="AY12" i="4"/>
  <c r="AY13" i="4"/>
  <c r="AY14" i="4"/>
  <c r="AY15" i="4"/>
  <c r="AY16" i="4"/>
  <c r="AY17" i="4"/>
  <c r="AN17" i="4" s="1"/>
  <c r="BG17" i="4" s="1"/>
  <c r="AY18" i="4"/>
  <c r="AY19" i="4"/>
  <c r="AY20" i="4"/>
  <c r="AY21" i="4"/>
  <c r="AY22" i="4"/>
  <c r="AY23" i="4"/>
  <c r="AN23" i="4" s="1"/>
  <c r="BG23" i="4" s="1"/>
  <c r="AY24" i="4"/>
  <c r="AY25" i="4"/>
  <c r="AY26" i="4"/>
  <c r="AY27" i="4"/>
  <c r="AY28" i="4"/>
  <c r="AY29" i="4"/>
  <c r="AN29" i="4" s="1"/>
  <c r="BG29" i="4" s="1"/>
  <c r="AY30" i="4"/>
  <c r="AY31" i="4"/>
  <c r="AY32" i="4"/>
  <c r="AY33" i="4"/>
  <c r="AY34" i="4"/>
  <c r="AY35" i="4"/>
  <c r="AN35" i="4" s="1"/>
  <c r="BG35" i="4" s="1"/>
  <c r="AY36" i="4"/>
  <c r="AY37" i="4"/>
  <c r="AY38" i="4"/>
  <c r="AT8" i="4"/>
  <c r="AT9" i="4"/>
  <c r="AT10" i="4"/>
  <c r="AN10" i="4" s="1"/>
  <c r="BG10" i="4" s="1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T34" i="4"/>
  <c r="AN34" i="4" s="1"/>
  <c r="BG34" i="4" s="1"/>
  <c r="AT35" i="4"/>
  <c r="AT36" i="4"/>
  <c r="AT37" i="4"/>
  <c r="AT38" i="4"/>
  <c r="AO8" i="4"/>
  <c r="AO9" i="4"/>
  <c r="AN9" i="4" s="1"/>
  <c r="BG9" i="4" s="1"/>
  <c r="AO10" i="4"/>
  <c r="AO11" i="4"/>
  <c r="AO12" i="4"/>
  <c r="AO13" i="4"/>
  <c r="AO14" i="4"/>
  <c r="AO15" i="4"/>
  <c r="AN15" i="4" s="1"/>
  <c r="BG15" i="4" s="1"/>
  <c r="AO16" i="4"/>
  <c r="AO17" i="4"/>
  <c r="AO18" i="4"/>
  <c r="AO19" i="4"/>
  <c r="AO20" i="4"/>
  <c r="AO21" i="4"/>
  <c r="AN21" i="4" s="1"/>
  <c r="BG21" i="4" s="1"/>
  <c r="AO22" i="4"/>
  <c r="AO23" i="4"/>
  <c r="AO24" i="4"/>
  <c r="AO25" i="4"/>
  <c r="AO26" i="4"/>
  <c r="AO27" i="4"/>
  <c r="AN27" i="4" s="1"/>
  <c r="BG27" i="4" s="1"/>
  <c r="AO28" i="4"/>
  <c r="AO29" i="4"/>
  <c r="AO30" i="4"/>
  <c r="AO31" i="4"/>
  <c r="AO32" i="4"/>
  <c r="AO33" i="4"/>
  <c r="AN33" i="4" s="1"/>
  <c r="BG33" i="4" s="1"/>
  <c r="AO34" i="4"/>
  <c r="AO35" i="4"/>
  <c r="AO36" i="4"/>
  <c r="AO37" i="4"/>
  <c r="AO38" i="4"/>
  <c r="AN8" i="4"/>
  <c r="BG8" i="4" s="1"/>
  <c r="AN12" i="4"/>
  <c r="AN13" i="4"/>
  <c r="BG13" i="4" s="1"/>
  <c r="AN14" i="4"/>
  <c r="BG14" i="4" s="1"/>
  <c r="AN18" i="4"/>
  <c r="AN19" i="4"/>
  <c r="BG19" i="4" s="1"/>
  <c r="AN20" i="4"/>
  <c r="BG20" i="4" s="1"/>
  <c r="AN24" i="4"/>
  <c r="AN25" i="4"/>
  <c r="BG25" i="4" s="1"/>
  <c r="AN26" i="4"/>
  <c r="BG26" i="4" s="1"/>
  <c r="AN30" i="4"/>
  <c r="AN31" i="4"/>
  <c r="BG31" i="4" s="1"/>
  <c r="AN32" i="4"/>
  <c r="BG32" i="4" s="1"/>
  <c r="AN36" i="4"/>
  <c r="AN37" i="4"/>
  <c r="BG37" i="4" s="1"/>
  <c r="AN38" i="4"/>
  <c r="BG38" i="4" s="1"/>
  <c r="AG8" i="4"/>
  <c r="AG9" i="4"/>
  <c r="AG10" i="4"/>
  <c r="AG11" i="4"/>
  <c r="AG12" i="4"/>
  <c r="AG13" i="4"/>
  <c r="AF13" i="4" s="1"/>
  <c r="AG14" i="4"/>
  <c r="AG15" i="4"/>
  <c r="AG16" i="4"/>
  <c r="AG17" i="4"/>
  <c r="AG18" i="4"/>
  <c r="AG19" i="4"/>
  <c r="AF19" i="4" s="1"/>
  <c r="AG20" i="4"/>
  <c r="AG21" i="4"/>
  <c r="AG22" i="4"/>
  <c r="AG23" i="4"/>
  <c r="AG24" i="4"/>
  <c r="AG25" i="4"/>
  <c r="AF25" i="4" s="1"/>
  <c r="AG26" i="4"/>
  <c r="AG27" i="4"/>
  <c r="AG28" i="4"/>
  <c r="AG29" i="4"/>
  <c r="AG30" i="4"/>
  <c r="AG31" i="4"/>
  <c r="AF31" i="4" s="1"/>
  <c r="AG32" i="4"/>
  <c r="AG33" i="4"/>
  <c r="AG34" i="4"/>
  <c r="AG35" i="4"/>
  <c r="AG36" i="4"/>
  <c r="AG37" i="4"/>
  <c r="AF37" i="4" s="1"/>
  <c r="AG38" i="4"/>
  <c r="AF8" i="4"/>
  <c r="AF9" i="4"/>
  <c r="AF10" i="4"/>
  <c r="AF11" i="4"/>
  <c r="AF12" i="4"/>
  <c r="AF14" i="4"/>
  <c r="AF15" i="4"/>
  <c r="AF16" i="4"/>
  <c r="AF17" i="4"/>
  <c r="AF18" i="4"/>
  <c r="AF20" i="4"/>
  <c r="AF21" i="4"/>
  <c r="AF22" i="4"/>
  <c r="AF23" i="4"/>
  <c r="AF24" i="4"/>
  <c r="AF26" i="4"/>
  <c r="AF27" i="4"/>
  <c r="AF28" i="4"/>
  <c r="AF29" i="4"/>
  <c r="AF30" i="4"/>
  <c r="BG30" i="4" s="1"/>
  <c r="AF32" i="4"/>
  <c r="AF33" i="4"/>
  <c r="AF34" i="4"/>
  <c r="AF35" i="4"/>
  <c r="AF36" i="4"/>
  <c r="BG36" i="4" s="1"/>
  <c r="AF38" i="4"/>
  <c r="W8" i="4"/>
  <c r="W9" i="4"/>
  <c r="CA9" i="4" s="1"/>
  <c r="W10" i="4"/>
  <c r="W11" i="4"/>
  <c r="W12" i="4"/>
  <c r="CA12" i="4" s="1"/>
  <c r="W13" i="4"/>
  <c r="CA13" i="4" s="1"/>
  <c r="W14" i="4"/>
  <c r="W15" i="4"/>
  <c r="CA15" i="4" s="1"/>
  <c r="W16" i="4"/>
  <c r="W17" i="4"/>
  <c r="W18" i="4"/>
  <c r="CA18" i="4" s="1"/>
  <c r="W19" i="4"/>
  <c r="CA19" i="4" s="1"/>
  <c r="W20" i="4"/>
  <c r="W21" i="4"/>
  <c r="CA21" i="4" s="1"/>
  <c r="W22" i="4"/>
  <c r="W23" i="4"/>
  <c r="W24" i="4"/>
  <c r="CA24" i="4" s="1"/>
  <c r="W25" i="4"/>
  <c r="CA25" i="4" s="1"/>
  <c r="W26" i="4"/>
  <c r="W27" i="4"/>
  <c r="CA27" i="4" s="1"/>
  <c r="W28" i="4"/>
  <c r="W29" i="4"/>
  <c r="W30" i="4"/>
  <c r="CA30" i="4" s="1"/>
  <c r="W31" i="4"/>
  <c r="CA31" i="4" s="1"/>
  <c r="W32" i="4"/>
  <c r="W33" i="4"/>
  <c r="CA33" i="4" s="1"/>
  <c r="W34" i="4"/>
  <c r="CA34" i="4" s="1"/>
  <c r="W35" i="4"/>
  <c r="W36" i="4"/>
  <c r="CA36" i="4" s="1"/>
  <c r="W37" i="4"/>
  <c r="CA37" i="4" s="1"/>
  <c r="W38" i="4"/>
  <c r="R8" i="4"/>
  <c r="BV8" i="4" s="1"/>
  <c r="R9" i="4"/>
  <c r="L9" i="4" s="1"/>
  <c r="BP9" i="4" s="1"/>
  <c r="R10" i="4"/>
  <c r="R11" i="4"/>
  <c r="BV11" i="4" s="1"/>
  <c r="R12" i="4"/>
  <c r="BV12" i="4" s="1"/>
  <c r="R13" i="4"/>
  <c r="BV13" i="4" s="1"/>
  <c r="R14" i="4"/>
  <c r="BV14" i="4" s="1"/>
  <c r="R15" i="4"/>
  <c r="L15" i="4" s="1"/>
  <c r="BP15" i="4" s="1"/>
  <c r="R16" i="4"/>
  <c r="R17" i="4"/>
  <c r="BV17" i="4" s="1"/>
  <c r="R18" i="4"/>
  <c r="BV18" i="4" s="1"/>
  <c r="R19" i="4"/>
  <c r="BV19" i="4" s="1"/>
  <c r="R20" i="4"/>
  <c r="BV20" i="4" s="1"/>
  <c r="R21" i="4"/>
  <c r="L21" i="4" s="1"/>
  <c r="BP21" i="4" s="1"/>
  <c r="R22" i="4"/>
  <c r="R23" i="4"/>
  <c r="BV23" i="4" s="1"/>
  <c r="R24" i="4"/>
  <c r="BV24" i="4" s="1"/>
  <c r="R25" i="4"/>
  <c r="BV25" i="4" s="1"/>
  <c r="R26" i="4"/>
  <c r="BV26" i="4" s="1"/>
  <c r="R27" i="4"/>
  <c r="L27" i="4" s="1"/>
  <c r="BP27" i="4" s="1"/>
  <c r="R28" i="4"/>
  <c r="R29" i="4"/>
  <c r="BV29" i="4" s="1"/>
  <c r="R30" i="4"/>
  <c r="BV30" i="4" s="1"/>
  <c r="R31" i="4"/>
  <c r="BV31" i="4" s="1"/>
  <c r="R32" i="4"/>
  <c r="BV32" i="4" s="1"/>
  <c r="R33" i="4"/>
  <c r="L33" i="4" s="1"/>
  <c r="BP33" i="4" s="1"/>
  <c r="R34" i="4"/>
  <c r="R35" i="4"/>
  <c r="BV35" i="4" s="1"/>
  <c r="R36" i="4"/>
  <c r="BV36" i="4" s="1"/>
  <c r="R37" i="4"/>
  <c r="BV37" i="4" s="1"/>
  <c r="R38" i="4"/>
  <c r="BV38" i="4" s="1"/>
  <c r="M8" i="4"/>
  <c r="M9" i="4"/>
  <c r="M10" i="4"/>
  <c r="M11" i="4"/>
  <c r="BQ11" i="4" s="1"/>
  <c r="M12" i="4"/>
  <c r="BQ12" i="4" s="1"/>
  <c r="M13" i="4"/>
  <c r="BQ13" i="4" s="1"/>
  <c r="M14" i="4"/>
  <c r="M15" i="4"/>
  <c r="M16" i="4"/>
  <c r="M17" i="4"/>
  <c r="BQ17" i="4" s="1"/>
  <c r="M18" i="4"/>
  <c r="BQ18" i="4" s="1"/>
  <c r="M19" i="4"/>
  <c r="BQ19" i="4" s="1"/>
  <c r="M20" i="4"/>
  <c r="M21" i="4"/>
  <c r="M22" i="4"/>
  <c r="M23" i="4"/>
  <c r="BQ23" i="4" s="1"/>
  <c r="M24" i="4"/>
  <c r="BQ24" i="4" s="1"/>
  <c r="M25" i="4"/>
  <c r="BQ25" i="4" s="1"/>
  <c r="M26" i="4"/>
  <c r="M27" i="4"/>
  <c r="M28" i="4"/>
  <c r="M29" i="4"/>
  <c r="BQ29" i="4" s="1"/>
  <c r="M30" i="4"/>
  <c r="BQ30" i="4" s="1"/>
  <c r="M31" i="4"/>
  <c r="BQ31" i="4" s="1"/>
  <c r="M32" i="4"/>
  <c r="M33" i="4"/>
  <c r="M34" i="4"/>
  <c r="M35" i="4"/>
  <c r="BQ35" i="4" s="1"/>
  <c r="M36" i="4"/>
  <c r="BQ36" i="4" s="1"/>
  <c r="M37" i="4"/>
  <c r="BQ37" i="4" s="1"/>
  <c r="M38" i="4"/>
  <c r="L11" i="4"/>
  <c r="L12" i="4"/>
  <c r="BP12" i="4" s="1"/>
  <c r="L13" i="4"/>
  <c r="BP13" i="4" s="1"/>
  <c r="L17" i="4"/>
  <c r="BP17" i="4" s="1"/>
  <c r="L18" i="4"/>
  <c r="BP18" i="4" s="1"/>
  <c r="L19" i="4"/>
  <c r="BP19" i="4" s="1"/>
  <c r="L23" i="4"/>
  <c r="L24" i="4"/>
  <c r="BP24" i="4" s="1"/>
  <c r="L25" i="4"/>
  <c r="BP25" i="4" s="1"/>
  <c r="L29" i="4"/>
  <c r="BP29" i="4" s="1"/>
  <c r="L30" i="4"/>
  <c r="BP30" i="4" s="1"/>
  <c r="L31" i="4"/>
  <c r="BP31" i="4" s="1"/>
  <c r="L35" i="4"/>
  <c r="L36" i="4"/>
  <c r="BP36" i="4" s="1"/>
  <c r="L37" i="4"/>
  <c r="BP37" i="4" s="1"/>
  <c r="E8" i="4"/>
  <c r="E9" i="4"/>
  <c r="BI9" i="4" s="1"/>
  <c r="E10" i="4"/>
  <c r="BI10" i="4" s="1"/>
  <c r="E11" i="4"/>
  <c r="BI11" i="4" s="1"/>
  <c r="E12" i="4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E21" i="4"/>
  <c r="BI21" i="4" s="1"/>
  <c r="E22" i="4"/>
  <c r="BI22" i="4" s="1"/>
  <c r="E23" i="4"/>
  <c r="BI23" i="4" s="1"/>
  <c r="E24" i="4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BI32" i="4" s="1"/>
  <c r="E33" i="4"/>
  <c r="BI33" i="4" s="1"/>
  <c r="E34" i="4"/>
  <c r="BI34" i="4" s="1"/>
  <c r="E35" i="4"/>
  <c r="BI35" i="4" s="1"/>
  <c r="E36" i="4"/>
  <c r="E37" i="4"/>
  <c r="BI37" i="4" s="1"/>
  <c r="E38" i="4"/>
  <c r="D8" i="4"/>
  <c r="D10" i="4"/>
  <c r="D11" i="4"/>
  <c r="BH11" i="4" s="1"/>
  <c r="D13" i="4"/>
  <c r="AE13" i="4" s="1"/>
  <c r="CI13" i="4" s="1"/>
  <c r="D14" i="4"/>
  <c r="D15" i="4"/>
  <c r="D16" i="4"/>
  <c r="D17" i="4"/>
  <c r="BH17" i="4" s="1"/>
  <c r="D19" i="4"/>
  <c r="AE19" i="4" s="1"/>
  <c r="CI19" i="4" s="1"/>
  <c r="D20" i="4"/>
  <c r="D22" i="4"/>
  <c r="D25" i="4"/>
  <c r="BH25" i="4" s="1"/>
  <c r="D26" i="4"/>
  <c r="D27" i="4"/>
  <c r="D29" i="4"/>
  <c r="BH29" i="4" s="1"/>
  <c r="D31" i="4"/>
  <c r="D32" i="4"/>
  <c r="D33" i="4"/>
  <c r="D34" i="4"/>
  <c r="D37" i="4"/>
  <c r="BH37" i="4" s="1"/>
  <c r="D3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2" i="3"/>
  <c r="W24" i="3"/>
  <c r="W30" i="3"/>
  <c r="W31" i="3"/>
  <c r="W36" i="3"/>
  <c r="W37" i="3"/>
  <c r="V36" i="3"/>
  <c r="N8" i="3"/>
  <c r="N9" i="3"/>
  <c r="N10" i="3"/>
  <c r="N11" i="3"/>
  <c r="M11" i="3" s="1"/>
  <c r="N12" i="3"/>
  <c r="N13" i="3"/>
  <c r="M13" i="3" s="1"/>
  <c r="N14" i="3"/>
  <c r="N15" i="3"/>
  <c r="N16" i="3"/>
  <c r="N17" i="3"/>
  <c r="W17" i="3" s="1"/>
  <c r="N18" i="3"/>
  <c r="N19" i="3"/>
  <c r="M19" i="3" s="1"/>
  <c r="N20" i="3"/>
  <c r="N21" i="3"/>
  <c r="N22" i="3"/>
  <c r="N23" i="3"/>
  <c r="M23" i="3" s="1"/>
  <c r="N24" i="3"/>
  <c r="N25" i="3"/>
  <c r="M25" i="3" s="1"/>
  <c r="N26" i="3"/>
  <c r="N27" i="3"/>
  <c r="N28" i="3"/>
  <c r="N29" i="3"/>
  <c r="M29" i="3" s="1"/>
  <c r="N30" i="3"/>
  <c r="N31" i="3"/>
  <c r="M31" i="3" s="1"/>
  <c r="N32" i="3"/>
  <c r="N33" i="3"/>
  <c r="N34" i="3"/>
  <c r="N35" i="3"/>
  <c r="M35" i="3" s="1"/>
  <c r="N36" i="3"/>
  <c r="N37" i="3"/>
  <c r="M37" i="3" s="1"/>
  <c r="N38" i="3"/>
  <c r="M8" i="3"/>
  <c r="M9" i="3"/>
  <c r="M10" i="3"/>
  <c r="M12" i="3"/>
  <c r="M14" i="3"/>
  <c r="M15" i="3"/>
  <c r="M16" i="3"/>
  <c r="M18" i="3"/>
  <c r="M20" i="3"/>
  <c r="M21" i="3"/>
  <c r="M22" i="3"/>
  <c r="V22" i="3" s="1"/>
  <c r="M24" i="3"/>
  <c r="M26" i="3"/>
  <c r="M27" i="3"/>
  <c r="M28" i="3"/>
  <c r="M30" i="3"/>
  <c r="M32" i="3"/>
  <c r="M33" i="3"/>
  <c r="M34" i="3"/>
  <c r="M36" i="3"/>
  <c r="M38" i="3"/>
  <c r="E8" i="3"/>
  <c r="W8" i="3" s="1"/>
  <c r="E9" i="3"/>
  <c r="W9" i="3" s="1"/>
  <c r="E10" i="3"/>
  <c r="E11" i="3"/>
  <c r="D11" i="3" s="1"/>
  <c r="E12" i="3"/>
  <c r="E13" i="3"/>
  <c r="W13" i="3" s="1"/>
  <c r="E14" i="3"/>
  <c r="W14" i="3" s="1"/>
  <c r="E15" i="3"/>
  <c r="W15" i="3" s="1"/>
  <c r="E16" i="3"/>
  <c r="E17" i="3"/>
  <c r="D17" i="3" s="1"/>
  <c r="E18" i="3"/>
  <c r="W18" i="3" s="1"/>
  <c r="E19" i="3"/>
  <c r="W19" i="3" s="1"/>
  <c r="E20" i="3"/>
  <c r="W20" i="3" s="1"/>
  <c r="E21" i="3"/>
  <c r="W21" i="3" s="1"/>
  <c r="E22" i="3"/>
  <c r="E23" i="3"/>
  <c r="D23" i="3" s="1"/>
  <c r="E24" i="3"/>
  <c r="E25" i="3"/>
  <c r="W25" i="3" s="1"/>
  <c r="E26" i="3"/>
  <c r="W26" i="3" s="1"/>
  <c r="E27" i="3"/>
  <c r="W27" i="3" s="1"/>
  <c r="E28" i="3"/>
  <c r="E29" i="3"/>
  <c r="D29" i="3" s="1"/>
  <c r="E30" i="3"/>
  <c r="E31" i="3"/>
  <c r="E32" i="3"/>
  <c r="W32" i="3" s="1"/>
  <c r="E33" i="3"/>
  <c r="W33" i="3" s="1"/>
  <c r="E34" i="3"/>
  <c r="E35" i="3"/>
  <c r="W35" i="3" s="1"/>
  <c r="E36" i="3"/>
  <c r="E37" i="3"/>
  <c r="E38" i="3"/>
  <c r="W38" i="3" s="1"/>
  <c r="D8" i="3"/>
  <c r="V8" i="3" s="1"/>
  <c r="D10" i="3"/>
  <c r="V10" i="3" s="1"/>
  <c r="D12" i="3"/>
  <c r="V12" i="3" s="1"/>
  <c r="D13" i="3"/>
  <c r="V13" i="3" s="1"/>
  <c r="D14" i="3"/>
  <c r="V14" i="3" s="1"/>
  <c r="D16" i="3"/>
  <c r="V16" i="3" s="1"/>
  <c r="D18" i="3"/>
  <c r="V18" i="3" s="1"/>
  <c r="D19" i="3"/>
  <c r="V19" i="3" s="1"/>
  <c r="D20" i="3"/>
  <c r="V20" i="3" s="1"/>
  <c r="D22" i="3"/>
  <c r="D24" i="3"/>
  <c r="V24" i="3" s="1"/>
  <c r="D25" i="3"/>
  <c r="V25" i="3" s="1"/>
  <c r="D26" i="3"/>
  <c r="V26" i="3" s="1"/>
  <c r="D28" i="3"/>
  <c r="V28" i="3" s="1"/>
  <c r="D30" i="3"/>
  <c r="V30" i="3" s="1"/>
  <c r="D31" i="3"/>
  <c r="V31" i="3" s="1"/>
  <c r="D32" i="3"/>
  <c r="V32" i="3" s="1"/>
  <c r="D34" i="3"/>
  <c r="V34" i="3" s="1"/>
  <c r="D36" i="3"/>
  <c r="D37" i="3"/>
  <c r="V37" i="3" s="1"/>
  <c r="D38" i="3"/>
  <c r="V38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2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3" i="2"/>
  <c r="BZ8" i="2"/>
  <c r="DB8" i="2" s="1"/>
  <c r="BZ9" i="2"/>
  <c r="DB9" i="2" s="1"/>
  <c r="BZ10" i="2"/>
  <c r="DB10" i="2" s="1"/>
  <c r="BZ11" i="2"/>
  <c r="BZ12" i="2"/>
  <c r="BZ13" i="2"/>
  <c r="DB13" i="2" s="1"/>
  <c r="BZ14" i="2"/>
  <c r="DB14" i="2" s="1"/>
  <c r="BU8" i="2"/>
  <c r="CW8" i="2" s="1"/>
  <c r="BU9" i="2"/>
  <c r="CW9" i="2" s="1"/>
  <c r="BU10" i="2"/>
  <c r="BU11" i="2"/>
  <c r="CW11" i="2" s="1"/>
  <c r="BU12" i="2"/>
  <c r="BU13" i="2"/>
  <c r="BU14" i="2"/>
  <c r="CW14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O12" i="2"/>
  <c r="BO13" i="2"/>
  <c r="BH8" i="2"/>
  <c r="BG8" i="2" s="1"/>
  <c r="CI8" i="2" s="1"/>
  <c r="BH9" i="2"/>
  <c r="BH10" i="2"/>
  <c r="CJ10" i="2" s="1"/>
  <c r="BH11" i="2"/>
  <c r="CJ11" i="2" s="1"/>
  <c r="BH12" i="2"/>
  <c r="BH13" i="2"/>
  <c r="BH14" i="2"/>
  <c r="BG14" i="2" s="1"/>
  <c r="CI14" i="2" s="1"/>
  <c r="BG9" i="2"/>
  <c r="CI9" i="2" s="1"/>
  <c r="BG10" i="2"/>
  <c r="BG11" i="2"/>
  <c r="CI11" i="2" s="1"/>
  <c r="BG13" i="2"/>
  <c r="AX8" i="2"/>
  <c r="AX9" i="2"/>
  <c r="AX10" i="2"/>
  <c r="AX11" i="2"/>
  <c r="DB11" i="2" s="1"/>
  <c r="AX12" i="2"/>
  <c r="AX13" i="2"/>
  <c r="AX14" i="2"/>
  <c r="AS8" i="2"/>
  <c r="AM8" i="2" s="1"/>
  <c r="BF8" i="2" s="1"/>
  <c r="AS9" i="2"/>
  <c r="AS10" i="2"/>
  <c r="CW10" i="2" s="1"/>
  <c r="AS11" i="2"/>
  <c r="AS12" i="2"/>
  <c r="AS13" i="2"/>
  <c r="CW13" i="2" s="1"/>
  <c r="AS14" i="2"/>
  <c r="AM14" i="2" s="1"/>
  <c r="BF14" i="2" s="1"/>
  <c r="AN8" i="2"/>
  <c r="AN9" i="2"/>
  <c r="AM9" i="2" s="1"/>
  <c r="BF9" i="2" s="1"/>
  <c r="AN10" i="2"/>
  <c r="AN11" i="2"/>
  <c r="AN12" i="2"/>
  <c r="AN13" i="2"/>
  <c r="AM13" i="2" s="1"/>
  <c r="AN14" i="2"/>
  <c r="AM11" i="2"/>
  <c r="BF11" i="2" s="1"/>
  <c r="AM12" i="2"/>
  <c r="BF12" i="2" s="1"/>
  <c r="AF8" i="2"/>
  <c r="AF9" i="2"/>
  <c r="CJ9" i="2" s="1"/>
  <c r="AF10" i="2"/>
  <c r="AF11" i="2"/>
  <c r="AE11" i="2" s="1"/>
  <c r="AF12" i="2"/>
  <c r="AF13" i="2"/>
  <c r="AE13" i="2" s="1"/>
  <c r="AF14" i="2"/>
  <c r="AE8" i="2"/>
  <c r="AE9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13" i="2"/>
  <c r="W14" i="2"/>
  <c r="V13" i="2"/>
  <c r="N8" i="2"/>
  <c r="M8" i="2" s="1"/>
  <c r="N9" i="2"/>
  <c r="N10" i="2"/>
  <c r="N11" i="2"/>
  <c r="W11" i="2" s="1"/>
  <c r="N12" i="2"/>
  <c r="M12" i="2" s="1"/>
  <c r="V12" i="2" s="1"/>
  <c r="N13" i="2"/>
  <c r="N14" i="2"/>
  <c r="M14" i="2" s="1"/>
  <c r="M9" i="2"/>
  <c r="M10" i="2"/>
  <c r="M11" i="2"/>
  <c r="M13" i="2"/>
  <c r="E8" i="2"/>
  <c r="E9" i="2"/>
  <c r="W9" i="2" s="1"/>
  <c r="E10" i="2"/>
  <c r="E11" i="2"/>
  <c r="E12" i="2"/>
  <c r="D12" i="2" s="1"/>
  <c r="E13" i="2"/>
  <c r="E14" i="2"/>
  <c r="D8" i="2"/>
  <c r="V8" i="2" s="1"/>
  <c r="D11" i="2"/>
  <c r="D13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B16" i="1"/>
  <c r="DB22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W10" i="1"/>
  <c r="CW16" i="1"/>
  <c r="CW19" i="1"/>
  <c r="CW2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R10" i="1"/>
  <c r="CR13" i="1"/>
  <c r="CR22" i="1"/>
  <c r="CR28" i="1"/>
  <c r="CR31" i="1"/>
  <c r="CQ16" i="1"/>
  <c r="CQ22" i="1"/>
  <c r="CQ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BZ8" i="1"/>
  <c r="DB8" i="1" s="1"/>
  <c r="BZ9" i="1"/>
  <c r="BZ10" i="1"/>
  <c r="DB10" i="1" s="1"/>
  <c r="BZ11" i="1"/>
  <c r="BZ12" i="1"/>
  <c r="DB12" i="1" s="1"/>
  <c r="BZ13" i="1"/>
  <c r="DB13" i="1" s="1"/>
  <c r="BZ14" i="1"/>
  <c r="DB14" i="1" s="1"/>
  <c r="BZ15" i="1"/>
  <c r="BZ16" i="1"/>
  <c r="BZ17" i="1"/>
  <c r="BZ18" i="1"/>
  <c r="DB18" i="1" s="1"/>
  <c r="BZ19" i="1"/>
  <c r="DB19" i="1" s="1"/>
  <c r="BZ20" i="1"/>
  <c r="DB20" i="1" s="1"/>
  <c r="BZ21" i="1"/>
  <c r="BZ22" i="1"/>
  <c r="BZ23" i="1"/>
  <c r="BZ24" i="1"/>
  <c r="DB24" i="1" s="1"/>
  <c r="BZ25" i="1"/>
  <c r="BZ26" i="1"/>
  <c r="DB26" i="1" s="1"/>
  <c r="BZ27" i="1"/>
  <c r="BZ28" i="1"/>
  <c r="DB28" i="1" s="1"/>
  <c r="BZ29" i="1"/>
  <c r="BZ30" i="1"/>
  <c r="DB30" i="1" s="1"/>
  <c r="BZ31" i="1"/>
  <c r="DB31" i="1" s="1"/>
  <c r="BU8" i="1"/>
  <c r="CW8" i="1" s="1"/>
  <c r="BU9" i="1"/>
  <c r="BU10" i="1"/>
  <c r="BU11" i="1"/>
  <c r="BU12" i="1"/>
  <c r="CW12" i="1" s="1"/>
  <c r="BU13" i="1"/>
  <c r="CW13" i="1" s="1"/>
  <c r="BU14" i="1"/>
  <c r="CW14" i="1" s="1"/>
  <c r="BU15" i="1"/>
  <c r="BU16" i="1"/>
  <c r="BU17" i="1"/>
  <c r="BU18" i="1"/>
  <c r="CW18" i="1" s="1"/>
  <c r="BU19" i="1"/>
  <c r="BU20" i="1"/>
  <c r="CW20" i="1" s="1"/>
  <c r="BU21" i="1"/>
  <c r="BU22" i="1"/>
  <c r="CW22" i="1" s="1"/>
  <c r="BU23" i="1"/>
  <c r="BU24" i="1"/>
  <c r="CW24" i="1" s="1"/>
  <c r="BU25" i="1"/>
  <c r="CW25" i="1" s="1"/>
  <c r="BU26" i="1"/>
  <c r="CW26" i="1" s="1"/>
  <c r="BU27" i="1"/>
  <c r="BU28" i="1"/>
  <c r="BU29" i="1"/>
  <c r="BU30" i="1"/>
  <c r="CW30" i="1" s="1"/>
  <c r="BU31" i="1"/>
  <c r="CW31" i="1" s="1"/>
  <c r="BP8" i="1"/>
  <c r="CR8" i="1" s="1"/>
  <c r="BP9" i="1"/>
  <c r="BP10" i="1"/>
  <c r="BP11" i="1"/>
  <c r="BP12" i="1"/>
  <c r="CR12" i="1" s="1"/>
  <c r="BP13" i="1"/>
  <c r="BP14" i="1"/>
  <c r="CR14" i="1" s="1"/>
  <c r="BP15" i="1"/>
  <c r="BP16" i="1"/>
  <c r="CR16" i="1" s="1"/>
  <c r="BP17" i="1"/>
  <c r="BP18" i="1"/>
  <c r="CR18" i="1" s="1"/>
  <c r="BP19" i="1"/>
  <c r="CR19" i="1" s="1"/>
  <c r="BP20" i="1"/>
  <c r="CR20" i="1" s="1"/>
  <c r="BP21" i="1"/>
  <c r="BP22" i="1"/>
  <c r="BP23" i="1"/>
  <c r="BP24" i="1"/>
  <c r="CR24" i="1" s="1"/>
  <c r="BP25" i="1"/>
  <c r="CR25" i="1" s="1"/>
  <c r="BP26" i="1"/>
  <c r="CR26" i="1" s="1"/>
  <c r="BP27" i="1"/>
  <c r="BP28" i="1"/>
  <c r="BP29" i="1"/>
  <c r="BP30" i="1"/>
  <c r="CR30" i="1" s="1"/>
  <c r="BP31" i="1"/>
  <c r="BO8" i="1"/>
  <c r="CQ8" i="1" s="1"/>
  <c r="BO9" i="1"/>
  <c r="BO10" i="1"/>
  <c r="CQ10" i="1" s="1"/>
  <c r="BO11" i="1"/>
  <c r="BO12" i="1"/>
  <c r="CQ12" i="1" s="1"/>
  <c r="BO13" i="1"/>
  <c r="CQ13" i="1" s="1"/>
  <c r="BO14" i="1"/>
  <c r="CH14" i="1" s="1"/>
  <c r="BO15" i="1"/>
  <c r="BO16" i="1"/>
  <c r="CH16" i="1" s="1"/>
  <c r="BO17" i="1"/>
  <c r="BO18" i="1"/>
  <c r="CH18" i="1" s="1"/>
  <c r="BO19" i="1"/>
  <c r="CH19" i="1" s="1"/>
  <c r="BO20" i="1"/>
  <c r="CQ20" i="1" s="1"/>
  <c r="BO21" i="1"/>
  <c r="BO22" i="1"/>
  <c r="CH22" i="1" s="1"/>
  <c r="BO23" i="1"/>
  <c r="BO24" i="1"/>
  <c r="CH24" i="1" s="1"/>
  <c r="BO25" i="1"/>
  <c r="CH25" i="1" s="1"/>
  <c r="BO26" i="1"/>
  <c r="CH26" i="1" s="1"/>
  <c r="BO27" i="1"/>
  <c r="BO28" i="1"/>
  <c r="CQ28" i="1" s="1"/>
  <c r="BO29" i="1"/>
  <c r="CQ29" i="1" s="1"/>
  <c r="BO30" i="1"/>
  <c r="CQ30" i="1" s="1"/>
  <c r="BO31" i="1"/>
  <c r="CQ31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V2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D30" i="1"/>
  <c r="V30" i="1" s="1"/>
  <c r="D31" i="1"/>
  <c r="V31" i="1" s="1"/>
  <c r="DJ22" i="1" l="1"/>
  <c r="DJ16" i="1"/>
  <c r="DJ26" i="1"/>
  <c r="DJ14" i="1"/>
  <c r="DJ25" i="1"/>
  <c r="DJ19" i="1"/>
  <c r="DJ24" i="1"/>
  <c r="DJ18" i="1"/>
  <c r="CH28" i="1"/>
  <c r="DJ28" i="1" s="1"/>
  <c r="CH10" i="1"/>
  <c r="DJ10" i="1" s="1"/>
  <c r="CQ19" i="1"/>
  <c r="V11" i="2"/>
  <c r="BF13" i="2"/>
  <c r="CH8" i="1"/>
  <c r="DJ8" i="1" s="1"/>
  <c r="CQ27" i="1"/>
  <c r="CQ21" i="1"/>
  <c r="CQ15" i="1"/>
  <c r="CQ9" i="1"/>
  <c r="CR27" i="1"/>
  <c r="CR21" i="1"/>
  <c r="CR15" i="1"/>
  <c r="CR9" i="1"/>
  <c r="CW27" i="1"/>
  <c r="CW21" i="1"/>
  <c r="CW15" i="1"/>
  <c r="CW9" i="1"/>
  <c r="DB27" i="1"/>
  <c r="DB21" i="1"/>
  <c r="DB15" i="1"/>
  <c r="DB9" i="1"/>
  <c r="CH27" i="1"/>
  <c r="DJ27" i="1" s="1"/>
  <c r="CH21" i="1"/>
  <c r="DJ21" i="1" s="1"/>
  <c r="CH15" i="1"/>
  <c r="DJ15" i="1" s="1"/>
  <c r="CH9" i="1"/>
  <c r="DJ9" i="1" s="1"/>
  <c r="CQ26" i="1"/>
  <c r="CQ18" i="1"/>
  <c r="D9" i="2"/>
  <c r="V9" i="2" s="1"/>
  <c r="W10" i="2"/>
  <c r="D10" i="2"/>
  <c r="V10" i="2" s="1"/>
  <c r="CH20" i="1"/>
  <c r="DJ20" i="1" s="1"/>
  <c r="CH13" i="2"/>
  <c r="DJ13" i="2" s="1"/>
  <c r="CQ13" i="2"/>
  <c r="CH31" i="1"/>
  <c r="DJ31" i="1" s="1"/>
  <c r="CH13" i="1"/>
  <c r="DJ13" i="1" s="1"/>
  <c r="CQ24" i="1"/>
  <c r="CQ14" i="1"/>
  <c r="CI13" i="2"/>
  <c r="CJ12" i="2"/>
  <c r="BG12" i="2"/>
  <c r="CI12" i="2" s="1"/>
  <c r="CQ12" i="2"/>
  <c r="CH30" i="1"/>
  <c r="DJ30" i="1" s="1"/>
  <c r="CH12" i="1"/>
  <c r="DJ12" i="1" s="1"/>
  <c r="CQ23" i="1"/>
  <c r="CQ17" i="1"/>
  <c r="CQ11" i="1"/>
  <c r="CR29" i="1"/>
  <c r="CR23" i="1"/>
  <c r="CR17" i="1"/>
  <c r="CR11" i="1"/>
  <c r="CW29" i="1"/>
  <c r="CW23" i="1"/>
  <c r="CW17" i="1"/>
  <c r="CW11" i="1"/>
  <c r="DB29" i="1"/>
  <c r="DB23" i="1"/>
  <c r="DB17" i="1"/>
  <c r="DB11" i="1"/>
  <c r="CH29" i="1"/>
  <c r="DJ29" i="1" s="1"/>
  <c r="CH23" i="1"/>
  <c r="DJ23" i="1" s="1"/>
  <c r="CH17" i="1"/>
  <c r="DJ17" i="1" s="1"/>
  <c r="CH11" i="1"/>
  <c r="DJ11" i="1" s="1"/>
  <c r="CI10" i="2"/>
  <c r="V29" i="3"/>
  <c r="V23" i="3"/>
  <c r="V11" i="3"/>
  <c r="BO14" i="2"/>
  <c r="BO8" i="2"/>
  <c r="CH12" i="2"/>
  <c r="DJ12" i="2" s="1"/>
  <c r="CJ14" i="2"/>
  <c r="CJ8" i="2"/>
  <c r="D33" i="3"/>
  <c r="V33" i="3" s="1"/>
  <c r="D27" i="3"/>
  <c r="V27" i="3" s="1"/>
  <c r="D21" i="3"/>
  <c r="V21" i="3" s="1"/>
  <c r="D15" i="3"/>
  <c r="V15" i="3" s="1"/>
  <c r="D9" i="3"/>
  <c r="V9" i="3" s="1"/>
  <c r="W34" i="3"/>
  <c r="W28" i="3"/>
  <c r="W22" i="3"/>
  <c r="W16" i="3"/>
  <c r="W10" i="3"/>
  <c r="M17" i="3"/>
  <c r="V17" i="3" s="1"/>
  <c r="W11" i="3"/>
  <c r="D35" i="4"/>
  <c r="D28" i="4"/>
  <c r="D21" i="4"/>
  <c r="BH14" i="4"/>
  <c r="AE11" i="4"/>
  <c r="CI11" i="4" s="1"/>
  <c r="BV27" i="4"/>
  <c r="BH34" i="4"/>
  <c r="BH27" i="4"/>
  <c r="AE27" i="4"/>
  <c r="CI27" i="4" s="1"/>
  <c r="BH20" i="4"/>
  <c r="BH19" i="4"/>
  <c r="BV21" i="4"/>
  <c r="W23" i="3"/>
  <c r="BH33" i="4"/>
  <c r="AE33" i="4"/>
  <c r="CI33" i="4" s="1"/>
  <c r="BH26" i="4"/>
  <c r="BI36" i="4"/>
  <c r="D36" i="4"/>
  <c r="BI30" i="4"/>
  <c r="D30" i="4"/>
  <c r="BI24" i="4"/>
  <c r="D24" i="4"/>
  <c r="BI18" i="4"/>
  <c r="D18" i="4"/>
  <c r="BI12" i="4"/>
  <c r="D12" i="4"/>
  <c r="BH13" i="4"/>
  <c r="BV15" i="4"/>
  <c r="W12" i="2"/>
  <c r="AM10" i="2"/>
  <c r="BF10" i="2" s="1"/>
  <c r="BO11" i="2"/>
  <c r="W29" i="3"/>
  <c r="BH32" i="4"/>
  <c r="AE25" i="4"/>
  <c r="CI25" i="4" s="1"/>
  <c r="BH10" i="4"/>
  <c r="AE10" i="4"/>
  <c r="CI10" i="4" s="1"/>
  <c r="BP35" i="4"/>
  <c r="AE29" i="4"/>
  <c r="CI29" i="4" s="1"/>
  <c r="BV9" i="4"/>
  <c r="BO10" i="2"/>
  <c r="D35" i="3"/>
  <c r="V35" i="3" s="1"/>
  <c r="AE38" i="4"/>
  <c r="CI38" i="4" s="1"/>
  <c r="BH38" i="4"/>
  <c r="AE31" i="4"/>
  <c r="CI31" i="4" s="1"/>
  <c r="D23" i="4"/>
  <c r="BH16" i="4"/>
  <c r="AE16" i="4"/>
  <c r="CI16" i="4" s="1"/>
  <c r="D9" i="4"/>
  <c r="L34" i="4"/>
  <c r="BP34" i="4" s="1"/>
  <c r="BP23" i="4"/>
  <c r="BP11" i="4"/>
  <c r="BQ33" i="4"/>
  <c r="BQ27" i="4"/>
  <c r="BQ21" i="4"/>
  <c r="BQ15" i="4"/>
  <c r="BQ9" i="4"/>
  <c r="BV34" i="4"/>
  <c r="BV28" i="4"/>
  <c r="BV22" i="4"/>
  <c r="BV16" i="4"/>
  <c r="BV10" i="4"/>
  <c r="CA35" i="4"/>
  <c r="CA29" i="4"/>
  <c r="CA23" i="4"/>
  <c r="CA17" i="4"/>
  <c r="CA11" i="4"/>
  <c r="BO9" i="2"/>
  <c r="AE37" i="4"/>
  <c r="CI37" i="4" s="1"/>
  <c r="BH22" i="4"/>
  <c r="BH15" i="4"/>
  <c r="AE15" i="4"/>
  <c r="CI15" i="4" s="1"/>
  <c r="BH8" i="4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CA28" i="4"/>
  <c r="L28" i="4"/>
  <c r="BP28" i="4" s="1"/>
  <c r="CA22" i="4"/>
  <c r="L22" i="4"/>
  <c r="BP22" i="4" s="1"/>
  <c r="CA16" i="4"/>
  <c r="L16" i="4"/>
  <c r="BP16" i="4" s="1"/>
  <c r="CA10" i="4"/>
  <c r="L10" i="4"/>
  <c r="BP10" i="4" s="1"/>
  <c r="AE17" i="4"/>
  <c r="CI17" i="4" s="1"/>
  <c r="BV33" i="4"/>
  <c r="C1" i="8"/>
  <c r="B1" i="8"/>
  <c r="CQ11" i="2" l="1"/>
  <c r="CH11" i="2"/>
  <c r="DJ11" i="2" s="1"/>
  <c r="BH18" i="4"/>
  <c r="AE18" i="4"/>
  <c r="CI18" i="4" s="1"/>
  <c r="BH36" i="4"/>
  <c r="AE36" i="4"/>
  <c r="CI36" i="4" s="1"/>
  <c r="AE14" i="4"/>
  <c r="CI14" i="4" s="1"/>
  <c r="AE22" i="4"/>
  <c r="CI22" i="4" s="1"/>
  <c r="CQ10" i="2"/>
  <c r="CH10" i="2"/>
  <c r="DJ10" i="2" s="1"/>
  <c r="AE34" i="4"/>
  <c r="CI34" i="4" s="1"/>
  <c r="BH21" i="4"/>
  <c r="AE21" i="4"/>
  <c r="CI21" i="4" s="1"/>
  <c r="CH8" i="2"/>
  <c r="DJ8" i="2" s="1"/>
  <c r="CQ8" i="2"/>
  <c r="BH23" i="4"/>
  <c r="AE23" i="4"/>
  <c r="CI23" i="4" s="1"/>
  <c r="BH24" i="4"/>
  <c r="AE24" i="4"/>
  <c r="CI24" i="4" s="1"/>
  <c r="CH14" i="2"/>
  <c r="DJ14" i="2" s="1"/>
  <c r="CQ14" i="2"/>
  <c r="BH28" i="4"/>
  <c r="AE28" i="4"/>
  <c r="CI28" i="4" s="1"/>
  <c r="AE32" i="4"/>
  <c r="CI32" i="4" s="1"/>
  <c r="AE26" i="4"/>
  <c r="CI26" i="4" s="1"/>
  <c r="BH35" i="4"/>
  <c r="AE35" i="4"/>
  <c r="CI35" i="4" s="1"/>
  <c r="AE8" i="4"/>
  <c r="CI8" i="4" s="1"/>
  <c r="CQ9" i="2"/>
  <c r="CH9" i="2"/>
  <c r="DJ9" i="2" s="1"/>
  <c r="BH12" i="4"/>
  <c r="AE12" i="4"/>
  <c r="CI12" i="4" s="1"/>
  <c r="BH30" i="4"/>
  <c r="AE30" i="4"/>
  <c r="CI30" i="4" s="1"/>
  <c r="AE20" i="4"/>
  <c r="CI20" i="4" s="1"/>
  <c r="BH9" i="4"/>
  <c r="AE9" i="4"/>
  <c r="CI9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BJ7" i="4" s="1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D7" i="2"/>
  <c r="AS7" i="2"/>
  <c r="AC7" i="2"/>
  <c r="DG7" i="1"/>
  <c r="CO7" i="1"/>
  <c r="CF7" i="4"/>
  <c r="BL7" i="4"/>
  <c r="AA7" i="3"/>
  <c r="DH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BU7" i="2"/>
  <c r="CW7" i="2" s="1"/>
  <c r="CO7" i="2"/>
  <c r="CZ7" i="1"/>
  <c r="CX7" i="1"/>
  <c r="CK7" i="1"/>
  <c r="AD7" i="1"/>
  <c r="AC7" i="1"/>
  <c r="CL7" i="2"/>
  <c r="Y7" i="2"/>
  <c r="BY7" i="4"/>
  <c r="AB7" i="1"/>
  <c r="AL7" i="5" l="1"/>
  <c r="BE7" i="5"/>
  <c r="CT7" i="2"/>
  <c r="BB7" i="5"/>
  <c r="BW7" i="4"/>
  <c r="BK7" i="4"/>
  <c r="AA7" i="2"/>
  <c r="DC7" i="2"/>
  <c r="BH7" i="2"/>
  <c r="BG7" i="2" s="1"/>
  <c r="CY7" i="2"/>
  <c r="Z7" i="2"/>
  <c r="AF7" i="2"/>
  <c r="AE7" i="2" s="1"/>
  <c r="CX7" i="2"/>
  <c r="BT7" i="4"/>
  <c r="CM7" i="2"/>
  <c r="BZ7" i="2"/>
  <c r="BO7" i="2" s="1"/>
  <c r="D7" i="6"/>
  <c r="AD7" i="2"/>
  <c r="DF7" i="2"/>
  <c r="N7" i="2"/>
  <c r="M7" i="2" s="1"/>
  <c r="CS7" i="2"/>
  <c r="DA7" i="2"/>
  <c r="DI7" i="2"/>
  <c r="BR7" i="4"/>
  <c r="CH7" i="4"/>
  <c r="BN7" i="4"/>
  <c r="CD7" i="4"/>
  <c r="W7" i="4"/>
  <c r="V7" i="5"/>
  <c r="BM7" i="4"/>
  <c r="R7" i="4"/>
  <c r="AD7" i="5"/>
  <c r="CM7" i="1"/>
  <c r="DI7" i="1"/>
  <c r="Z7" i="1"/>
  <c r="Y7" i="3"/>
  <c r="AN7" i="1"/>
  <c r="DF7" i="1"/>
  <c r="N7" i="5"/>
  <c r="CU7" i="1"/>
  <c r="CB7" i="4"/>
  <c r="H7" i="5"/>
  <c r="BO7" i="4"/>
  <c r="BX7" i="4"/>
  <c r="CY7" i="1"/>
  <c r="E7" i="1"/>
  <c r="D7" i="1" s="1"/>
  <c r="E7" i="4"/>
  <c r="D7" i="4" s="1"/>
  <c r="BZ7" i="4"/>
  <c r="Q7" i="5"/>
  <c r="AG7" i="4"/>
  <c r="AF7" i="4" s="1"/>
  <c r="AO7" i="4"/>
  <c r="AB7" i="3"/>
  <c r="CL7" i="1"/>
  <c r="AT7" i="4"/>
  <c r="Z7" i="3"/>
  <c r="AF7" i="1"/>
  <c r="AE7" i="1" s="1"/>
  <c r="N7" i="1"/>
  <c r="AT7" i="5"/>
  <c r="AX7" i="1"/>
  <c r="BH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W7" i="1" l="1"/>
  <c r="V7" i="2"/>
  <c r="CI7" i="2"/>
  <c r="CJ7" i="2"/>
  <c r="AM7" i="2"/>
  <c r="CQ7" i="2" s="1"/>
  <c r="CH7" i="2"/>
  <c r="W7" i="2"/>
  <c r="BV7" i="4"/>
  <c r="CW7" i="1"/>
  <c r="CA7" i="4"/>
  <c r="CR7" i="1"/>
  <c r="I7" i="5"/>
  <c r="AN7" i="4"/>
  <c r="BG7" i="4" s="1"/>
  <c r="DB7" i="1"/>
  <c r="BI7" i="4"/>
  <c r="BG7" i="1"/>
  <c r="CI7" i="1" s="1"/>
  <c r="CJ7" i="1"/>
  <c r="M7" i="1"/>
  <c r="V7" i="1" s="1"/>
  <c r="V7" i="3"/>
  <c r="AM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Q7" i="1"/>
  <c r="BF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<sst xmlns="http://schemas.openxmlformats.org/spreadsheetml/2006/main" count="2044" uniqueCount="387">
  <si>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</si>
  <si>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</si>
  <si>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</si>
  <si>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</si>
  <si>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</si>
  <si>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</si>
  <si>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</si>
  <si>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</si>
  <si>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</si>
  <si>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</si>
  <si>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</si>
  <si>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</si>
  <si>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</si>
  <si>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</si>
  <si>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</si>
  <si>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</si>
  <si>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</si>
  <si>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</si>
  <si>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</si>
  <si>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</si>
  <si>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</si>
  <si>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</si>
  <si>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</si>
  <si>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</si>
  <si>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</si>
  <si>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</si>
  <si>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</si>
  <si>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</si>
  <si>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</si>
  <si>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</si>
  <si>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</si>
  <si>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</si>
  <si>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</si>
  <si>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</si>
  <si>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</si>
  <si>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</si>
  <si>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</si>
  <si>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</si>
  <si>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</si>
  <si>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</si>
  <si>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</si>
  <si>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</si>
  <si>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</si>
  <si>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</si>
  <si>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</si>
  <si>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</si>
  <si>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</si>
  <si>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</si>
  <si>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</si>
  <si>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</si>
  <si>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</si>
  <si>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</si>
  <si>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</si>
  <si>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</si>
  <si>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</si>
  <si>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</si>
  <si>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</si>
  <si>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</si>
  <si>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</si>
  <si>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</si>
  <si>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</si>
  <si>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</si>
  <si>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</si>
  <si>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</si>
  <si>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</si>
  <si>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</si>
  <si>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</si>
  <si>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</si>
  <si>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</si>
  <si>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</si>
  <si>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</si>
  <si>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</si>
  <si>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</si>
  <si>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</si>
  <si>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</si>
  <si>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</si>
  <si>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</si>
  <si>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</si>
  <si>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</si>
  <si>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</si>
  <si>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</si>
  <si>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</si>
  <si>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</si>
  <si>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</si>
  <si>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</si>
  <si>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</si>
  <si>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</si>
  <si>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</si>
  <si>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</si>
  <si>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</si>
  <si>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</si>
  <si>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</si>
  <si>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</si>
  <si>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</si>
  <si>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</si>
  <si>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</si>
  <si>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</si>
  <si>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</si>
  <si>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</si>
  <si>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</si>
  <si>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</si>
  <si>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</si>
  <si>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</si>
  <si>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</si>
  <si>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</si>
  <si>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</si>
  <si>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</si>
  <si>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</si>
  <si>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</si>
  <si>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</si>
  <si>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</si>
  <si>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</si>
  <si>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</si>
  <si>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</si>
  <si>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</si>
  <si>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</si>
  <si>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</si>
  <si>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</si>
  <si>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</si>
  <si>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</si>
  <si>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</si>
  <si>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</si>
  <si>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</si>
  <si>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</si>
  <si>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</si>
  <si>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</si>
  <si>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</si>
  <si>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</si>
  <si>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</si>
  <si>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</si>
  <si>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</si>
  <si>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</si>
  <si>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</si>
  <si>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</si>
  <si>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</si>
  <si>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</si>
  <si>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</si>
  <si>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</si>
  <si>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</si>
  <si>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</si>
  <si>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</si>
  <si>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</si>
  <si>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</si>
  <si>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</si>
  <si>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</si>
  <si>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</si>
  <si>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</si>
  <si>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</si>
  <si>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</si>
  <si>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</si>
  <si>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</si>
  <si>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</si>
  <si>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</si>
  <si>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</si>
  <si>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</si>
  <si>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</si>
  <si>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</si>
  <si>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</si>
  <si>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</si>
  <si>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</si>
  <si>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</si>
  <si>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</si>
  <si>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</si>
  <si>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</si>
  <si>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</si>
  <si>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</si>
  <si>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</si>
  <si>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</si>
  <si>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</si>
  <si>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</si>
  <si>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</si>
  <si>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</si>
  <si>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</si>
  <si>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</si>
  <si>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</si>
  <si>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</si>
  <si>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</si>
  <si>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</si>
  <si>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</si>
  <si>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</si>
  <si>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</si>
  <si>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</si>
  <si>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</si>
  <si>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</si>
  <si>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</si>
  <si>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</si>
  <si>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</si>
  <si>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</si>
  <si>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</si>
  <si>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</si>
  <si>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</si>
  <si>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</si>
  <si>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</si>
  <si>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</si>
  <si>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</si>
  <si>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</si>
  <si>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</si>
  <si>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</si>
  <si>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</si>
  <si>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</si>
  <si>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</si>
  <si>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</si>
  <si>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</si>
  <si>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</si>
  <si>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</si>
  <si>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</si>
  <si>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</si>
  <si>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</si>
  <si>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</si>
  <si>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</si>
  <si>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</si>
  <si>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</si>
  <si>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</si>
  <si>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</si>
  <si>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</si>
  <si>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</si>
  <si>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</si>
  <si>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</si>
  <si>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</si>
  <si>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</si>
  <si>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</si>
  <si>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</si>
  <si>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</si>
  <si>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</si>
  <si>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</si>
  <si>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</si>
  <si>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</si>
  <si>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</si>
  <si>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</si>
  <si>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</si>
  <si>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</si>
  <si>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</si>
  <si>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</si>
  <si>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</si>
  <si>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</si>
  <si>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</si>
  <si>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</si>
  <si>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</si>
  <si>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</si>
  <si>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</si>
  <si>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</si>
  <si>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</si>
  <si>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</si>
  <si>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</si>
  <si>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</si>
  <si>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</si>
  <si>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</si>
  <si>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</si>
  <si>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</si>
  <si>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</si>
  <si>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</si>
  <si>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</si>
  <si>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</si>
  <si>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</si>
  <si>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</si>
  <si>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</si>
  <si>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</si>
  <si>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</si>
  <si>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</si>
  <si>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</si>
  <si>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</si>
  <si>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</si>
  <si>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</si>
  <si>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</si>
  <si>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</si>
  <si>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</si>
  <si>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</si>
  <si>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</si>
  <si>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</si>
  <si>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</si>
  <si>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</si>
  <si>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</si>
  <si>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</si>
  <si>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</si>
  <si>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</si>
  <si>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</si>
  <si>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</si>
  <si>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</si>
  <si>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</si>
  <si>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</si>
  <si>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</si>
  <si>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</si>
  <si>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</si>
  <si>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</si>
  <si>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</si>
  <si>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</si>
  <si>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</si>
  <si>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</si>
  <si>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</si>
  <si>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</si>
  <si>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</si>
  <si>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</si>
  <si>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</si>
  <si>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</si>
  <si>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</si>
  <si>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</si>
  <si>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</si>
  <si>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</si>
  <si>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</si>
  <si>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</si>
  <si>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</si>
  <si>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</si>
  <si>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</si>
  <si>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</si>
  <si>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</si>
  <si>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</si>
  <si>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</si>
  <si>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</si>
  <si>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</si>
  <si>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</si>
  <si>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</si>
  <si>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</si>
  <si>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</si>
  <si>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</si>
  <si>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</si>
  <si>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</si>
  <si>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36000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</si>
  <si>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</si>
  <si>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</si>
  <si>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</si>
  <si>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</si>
  <si>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</si>
  <si>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</si>
  <si>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36201</t>
  </si>
  <si>
    <t>徳島市</t>
  </si>
  <si>
    <t/>
  </si>
  <si>
    <t>36202</t>
  </si>
  <si>
    <t>鳴門市</t>
  </si>
  <si>
    <t>36203</t>
  </si>
  <si>
    <t>小松島市</t>
  </si>
  <si>
    <t>36857</t>
  </si>
  <si>
    <t>小松島市外三町村衛生組合</t>
  </si>
  <si>
    <t>36204</t>
  </si>
  <si>
    <t>阿南市</t>
  </si>
  <si>
    <t>36205</t>
  </si>
  <si>
    <t>吉野川市</t>
  </si>
  <si>
    <t>36860</t>
  </si>
  <si>
    <t>中央広域環境施設組合</t>
  </si>
  <si>
    <t>36206</t>
  </si>
  <si>
    <t>阿波市</t>
  </si>
  <si>
    <t>36824</t>
  </si>
  <si>
    <t>阿北環境整備組合</t>
  </si>
  <si>
    <t>36207</t>
  </si>
  <si>
    <t>美馬市</t>
  </si>
  <si>
    <t>36826</t>
  </si>
  <si>
    <t>美馬環境整備組合</t>
  </si>
  <si>
    <t>36818</t>
  </si>
  <si>
    <t>吉野川環境整備組合</t>
  </si>
  <si>
    <t>36208</t>
  </si>
  <si>
    <t>三好市</t>
  </si>
  <si>
    <t>36910</t>
  </si>
  <si>
    <t>みよし広域連合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</si>
  <si>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</si>
  <si>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</si>
  <si>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</si>
  <si>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</si>
  <si>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</si>
  <si>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</si>
  <si>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</si>
  <si>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</si>
  <si>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</si>
  <si>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</si>
  <si>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</si>
  <si>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</si>
  <si>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</si>
  <si>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</si>
  <si>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36819</t>
  </si>
  <si>
    <t>海部郡衛生処理事務組合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</si>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</sst>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41</v>
      </c>
      <c r="B7" s="147" t="s">
        <v>316</v>
      </c>
      <c r="C7" s="131" t="s">
        <v>33</v>
      </c>
      <c r="D7" s="133">
        <f>SUM(E7,+L7)</f>
        <v>16968205</v>
      </c>
      <c r="E7" s="133">
        <f>SUM(F7:I7,K7)</f>
        <v>3594665</v>
      </c>
      <c r="F7" s="133">
        <f>SUM(F$8:F$207)</f>
        <v>0</v>
      </c>
      <c r="G7" s="133">
        <f>SUM(G$8:G$207)</f>
        <v>19119</v>
      </c>
      <c r="H7" s="133">
        <f>SUM(H$8:H$207)</f>
        <v>740100</v>
      </c>
      <c r="I7" s="133">
        <f>SUM(I$8:I$207)</f>
        <v>1433426</v>
      </c>
      <c r="J7" s="136" t="s">
        <v>311</v>
      </c>
      <c r="K7" s="133">
        <f>SUM(K$8:K$207)</f>
        <v>1402020</v>
      </c>
      <c r="L7" s="133">
        <f>SUM(L$8:L$207)</f>
        <v>13373540</v>
      </c>
      <c r="M7" s="133">
        <f>SUM(N7,+U7)</f>
        <v>3741222</v>
      </c>
      <c r="N7" s="133">
        <f>SUM(O7:R7,T7)</f>
        <v>508809</v>
      </c>
      <c r="O7" s="133">
        <f>SUM(O$8:O$207)</f>
        <v>428</v>
      </c>
      <c r="P7" s="133">
        <f>SUM(P$8:P$207)</f>
        <v>14053</v>
      </c>
      <c r="Q7" s="133">
        <f>SUM(Q$8:Q$207)</f>
        <v>83915</v>
      </c>
      <c r="R7" s="133">
        <f>SUM(R$8:R$207)</f>
        <v>286914</v>
      </c>
      <c r="S7" s="136" t="s">
        <v>311</v>
      </c>
      <c r="T7" s="133">
        <f>SUM(T$8:T$207)</f>
        <v>123499</v>
      </c>
      <c r="U7" s="133">
        <f>SUM(U$8:U$207)</f>
        <v>3232413</v>
      </c>
      <c r="V7" s="133">
        <f t="shared" ref="V7:AA7" si="0">+SUM(D7,M7)</f>
        <v>20709427</v>
      </c>
      <c r="W7" s="133">
        <f t="shared" si="0"/>
        <v>4103474</v>
      </c>
      <c r="X7" s="133">
        <f t="shared" si="0"/>
        <v>428</v>
      </c>
      <c r="Y7" s="133">
        <f t="shared" si="0"/>
        <v>33172</v>
      </c>
      <c r="Z7" s="133">
        <f t="shared" si="0"/>
        <v>824015</v>
      </c>
      <c r="AA7" s="133">
        <f t="shared" si="0"/>
        <v>1720340</v>
      </c>
      <c r="AB7" s="135" t="str">
        <f>IF(+SUM(J7,S7)=0,"-",+SUM(J7,S7))</f>
        <v>-</v>
      </c>
      <c r="AC7" s="133">
        <f>+SUM(K7,T7)</f>
        <v>1525519</v>
      </c>
      <c r="AD7" s="133">
        <f>+SUM(L7,U7)</f>
        <v>16605953</v>
      </c>
      <c r="AE7" s="133">
        <f>SUM(AF7,+AK7)</f>
        <v>1853868</v>
      </c>
      <c r="AF7" s="133">
        <f>SUM(AG7:AJ7)</f>
        <v>1842087</v>
      </c>
      <c r="AG7" s="133">
        <f t="shared" ref="AG7:AL7" si="1">SUM(AG$8:AG$207)</f>
        <v>0</v>
      </c>
      <c r="AH7" s="133">
        <f t="shared" si="1"/>
        <v>1829937</v>
      </c>
      <c r="AI7" s="133">
        <f t="shared" si="1"/>
        <v>0</v>
      </c>
      <c r="AJ7" s="133">
        <f t="shared" si="1"/>
        <v>12150</v>
      </c>
      <c r="AK7" s="133">
        <f t="shared" si="1"/>
        <v>11781</v>
      </c>
      <c r="AL7" s="133">
        <f t="shared" si="1"/>
        <v>177061</v>
      </c>
      <c r="AM7" s="133">
        <f>SUM(AN7,AS7,AW7,AX7,BD7)</f>
        <v>10884711</v>
      </c>
      <c r="AN7" s="133">
        <f>SUM(AO7:AR7)</f>
        <v>3954359</v>
      </c>
      <c r="AO7" s="133">
        <f>SUM(AO$8:AO$207)</f>
        <v>1594169</v>
      </c>
      <c r="AP7" s="133">
        <f>SUM(AP$8:AP$207)</f>
        <v>1640041</v>
      </c>
      <c r="AQ7" s="133">
        <f>SUM(AQ$8:AQ$207)</f>
        <v>692888</v>
      </c>
      <c r="AR7" s="133">
        <f>SUM(AR$8:AR$207)</f>
        <v>27261</v>
      </c>
      <c r="AS7" s="133">
        <f>SUM(AT7:AV7)</f>
        <v>2609594</v>
      </c>
      <c r="AT7" s="133">
        <f>SUM(AT$8:AT$207)</f>
        <v>794067</v>
      </c>
      <c r="AU7" s="133">
        <f>SUM(AU$8:AU$207)</f>
        <v>1641394</v>
      </c>
      <c r="AV7" s="133">
        <f>SUM(AV$8:AV$207)</f>
        <v>174133</v>
      </c>
      <c r="AW7" s="133">
        <f>SUM(AW$8:AW$207)</f>
        <v>229890</v>
      </c>
      <c r="AX7" s="133">
        <f>SUM(AY7:BB7)</f>
        <v>4073158</v>
      </c>
      <c r="AY7" s="133">
        <f t="shared" ref="AY7:BE7" si="2">SUM(AY$8:AY$207)</f>
        <v>1003764</v>
      </c>
      <c r="AZ7" s="133">
        <f t="shared" si="2"/>
        <v>2032621</v>
      </c>
      <c r="BA7" s="133">
        <f t="shared" si="2"/>
        <v>921935</v>
      </c>
      <c r="BB7" s="133">
        <f t="shared" si="2"/>
        <v>114838</v>
      </c>
      <c r="BC7" s="133">
        <f t="shared" si="2"/>
        <v>3483674</v>
      </c>
      <c r="BD7" s="133">
        <f t="shared" si="2"/>
        <v>17710</v>
      </c>
      <c r="BE7" s="133">
        <f t="shared" si="2"/>
        <v>568891</v>
      </c>
      <c r="BF7" s="133">
        <f>SUM(AE7,+AM7,+BE7)</f>
        <v>13307470</v>
      </c>
      <c r="BG7" s="133">
        <f>SUM(BH7,+BM7)</f>
        <v>275892</v>
      </c>
      <c r="BH7" s="133">
        <f>SUM(BI7:BL7)</f>
        <v>275892</v>
      </c>
      <c r="BI7" s="133">
        <f t="shared" ref="BI7:BN7" si="3">SUM(BI$8:BI$207)</f>
        <v>0</v>
      </c>
      <c r="BJ7" s="133">
        <f t="shared" si="3"/>
        <v>275892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715056</v>
      </c>
      <c r="BO7" s="133">
        <f>SUM(BP7,BU7,BY7,BZ7,CF7)</f>
        <v>1698633</v>
      </c>
      <c r="BP7" s="133">
        <f>SUM(BQ7:BT7)</f>
        <v>301574</v>
      </c>
      <c r="BQ7" s="133">
        <f>SUM(BQ$8:BQ$207)</f>
        <v>200152</v>
      </c>
      <c r="BR7" s="133">
        <f>SUM(BR$8:BR$207)</f>
        <v>0</v>
      </c>
      <c r="BS7" s="133">
        <f>SUM(BS$8:BS$207)</f>
        <v>101422</v>
      </c>
      <c r="BT7" s="133">
        <f>SUM(BT$8:BT$207)</f>
        <v>0</v>
      </c>
      <c r="BU7" s="133">
        <f>SUM(BV7:BX7)</f>
        <v>814286</v>
      </c>
      <c r="BV7" s="133">
        <f>SUM(BV$8:BV$207)</f>
        <v>820</v>
      </c>
      <c r="BW7" s="133">
        <f>SUM(BW$8:BW$207)</f>
        <v>808031</v>
      </c>
      <c r="BX7" s="133">
        <f>SUM(BX$8:BX$207)</f>
        <v>5435</v>
      </c>
      <c r="BY7" s="133">
        <f>SUM(BY$8:BY$207)</f>
        <v>0</v>
      </c>
      <c r="BZ7" s="133">
        <f>SUM(CA7:CD7)</f>
        <v>581860</v>
      </c>
      <c r="CA7" s="133">
        <f t="shared" ref="CA7:CG7" si="4">SUM(CA$8:CA$207)</f>
        <v>107224</v>
      </c>
      <c r="CB7" s="133">
        <f t="shared" si="4"/>
        <v>418557</v>
      </c>
      <c r="CC7" s="133">
        <f t="shared" si="4"/>
        <v>1255</v>
      </c>
      <c r="CD7" s="133">
        <f t="shared" si="4"/>
        <v>54824</v>
      </c>
      <c r="CE7" s="133">
        <f t="shared" si="4"/>
        <v>1001405</v>
      </c>
      <c r="CF7" s="133">
        <f t="shared" si="4"/>
        <v>913</v>
      </c>
      <c r="CG7" s="133">
        <f t="shared" si="4"/>
        <v>50236</v>
      </c>
      <c r="CH7" s="133">
        <f>SUM(BG7,+BO7,+CG7)</f>
        <v>2024761</v>
      </c>
      <c r="CI7" s="133">
        <f>SUM(AE7,+BG7)</f>
        <v>2129760</v>
      </c>
      <c r="CJ7" s="133">
        <f>SUM(AF7,+BH7)</f>
        <v>2117979</v>
      </c>
      <c r="CK7" s="133">
        <f t="shared" ref="CK7:DJ7" si="5">SUM(AG7,+BI7)</f>
        <v>0</v>
      </c>
      <c r="CL7" s="133">
        <f t="shared" si="5"/>
        <v>2105829</v>
      </c>
      <c r="CM7" s="133">
        <f t="shared" si="5"/>
        <v>0</v>
      </c>
      <c r="CN7" s="133">
        <f t="shared" si="5"/>
        <v>12150</v>
      </c>
      <c r="CO7" s="133">
        <f t="shared" si="5"/>
        <v>11781</v>
      </c>
      <c r="CP7" s="133">
        <f t="shared" si="5"/>
        <v>892117</v>
      </c>
      <c r="CQ7" s="133">
        <f t="shared" si="5"/>
        <v>12583344</v>
      </c>
      <c r="CR7" s="133">
        <f t="shared" si="5"/>
        <v>4255933</v>
      </c>
      <c r="CS7" s="133">
        <f t="shared" si="5"/>
        <v>1794321</v>
      </c>
      <c r="CT7" s="133">
        <f t="shared" si="5"/>
        <v>1640041</v>
      </c>
      <c r="CU7" s="133">
        <f t="shared" si="5"/>
        <v>794310</v>
      </c>
      <c r="CV7" s="133">
        <f t="shared" si="5"/>
        <v>27261</v>
      </c>
      <c r="CW7" s="133">
        <f t="shared" si="5"/>
        <v>3423880</v>
      </c>
      <c r="CX7" s="133">
        <f t="shared" si="5"/>
        <v>794887</v>
      </c>
      <c r="CY7" s="133">
        <f t="shared" si="5"/>
        <v>2449425</v>
      </c>
      <c r="CZ7" s="133">
        <f t="shared" si="5"/>
        <v>179568</v>
      </c>
      <c r="DA7" s="133">
        <f t="shared" si="5"/>
        <v>229890</v>
      </c>
      <c r="DB7" s="133">
        <f t="shared" si="5"/>
        <v>4655018</v>
      </c>
      <c r="DC7" s="133">
        <f t="shared" si="5"/>
        <v>1110988</v>
      </c>
      <c r="DD7" s="133">
        <f t="shared" si="5"/>
        <v>2451178</v>
      </c>
      <c r="DE7" s="133">
        <f t="shared" si="5"/>
        <v>923190</v>
      </c>
      <c r="DF7" s="133">
        <f t="shared" si="5"/>
        <v>169662</v>
      </c>
      <c r="DG7" s="133">
        <f t="shared" si="5"/>
        <v>4485079</v>
      </c>
      <c r="DH7" s="133">
        <f t="shared" si="5"/>
        <v>18623</v>
      </c>
      <c r="DI7" s="133">
        <f t="shared" si="5"/>
        <v>619127</v>
      </c>
      <c r="DJ7" s="133">
        <f t="shared" si="5"/>
        <v>15332231</v>
      </c>
    </row>
    <row r="8" spans="1:114" ht="13.5" customHeight="1" x14ac:dyDescent="0.15">
      <c r="A8" s="114" t="s">
        <v>41</v>
      </c>
      <c r="B8" s="115" t="s">
        <v>323</v>
      </c>
      <c r="C8" s="114" t="s">
        <v>324</v>
      </c>
      <c r="D8" s="116">
        <f>SUM(E8,+L8)</f>
        <v>5117153</v>
      </c>
      <c r="E8" s="116">
        <f>SUM(F8:I8,K8)</f>
        <v>1022102</v>
      </c>
      <c r="F8" s="116">
        <v>0</v>
      </c>
      <c r="G8" s="116">
        <v>2876</v>
      </c>
      <c r="H8" s="116">
        <v>617700</v>
      </c>
      <c r="I8" s="116">
        <v>361190</v>
      </c>
      <c r="J8" s="117" t="s">
        <v>386</v>
      </c>
      <c r="K8" s="116">
        <v>40336</v>
      </c>
      <c r="L8" s="116">
        <v>4095051</v>
      </c>
      <c r="M8" s="116">
        <f>SUM(N8,+U8)</f>
        <v>398408</v>
      </c>
      <c r="N8" s="116">
        <f>SUM(O8:R8,T8)</f>
        <v>41000</v>
      </c>
      <c r="O8" s="116">
        <v>0</v>
      </c>
      <c r="P8" s="116">
        <v>0</v>
      </c>
      <c r="Q8" s="116">
        <v>41000</v>
      </c>
      <c r="R8" s="116">
        <v>0</v>
      </c>
      <c r="S8" s="117" t="s">
        <v>386</v>
      </c>
      <c r="T8" s="116">
        <v>0</v>
      </c>
      <c r="U8" s="116">
        <v>357408</v>
      </c>
      <c r="V8" s="116">
        <f>+SUM(D8,M8)</f>
        <v>5515561</v>
      </c>
      <c r="W8" s="116">
        <f>+SUM(E8,N8)</f>
        <v>1063102</v>
      </c>
      <c r="X8" s="116">
        <f>+SUM(F8,O8)</f>
        <v>0</v>
      </c>
      <c r="Y8" s="116">
        <f>+SUM(G8,P8)</f>
        <v>2876</v>
      </c>
      <c r="Z8" s="116">
        <f>+SUM(H8,Q8)</f>
        <v>658700</v>
      </c>
      <c r="AA8" s="116">
        <f>+SUM(I8,R8)</f>
        <v>361190</v>
      </c>
      <c r="AB8" s="117" t="str">
        <f>IF(+SUM(J8,S8)=0,"-",+SUM(J8,S8))</f>
        <v>-</v>
      </c>
      <c r="AC8" s="116">
        <f>+SUM(K8,T8)</f>
        <v>40336</v>
      </c>
      <c r="AD8" s="116">
        <f>+SUM(L8,U8)</f>
        <v>4452459</v>
      </c>
      <c r="AE8" s="116">
        <f>SUM(AF8,+AK8)</f>
        <v>450730</v>
      </c>
      <c r="AF8" s="116">
        <f>SUM(AG8:AJ8)</f>
        <v>450730</v>
      </c>
      <c r="AG8" s="116">
        <v>0</v>
      </c>
      <c r="AH8" s="116">
        <v>450730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4195681</v>
      </c>
      <c r="AN8" s="116">
        <f>SUM(AO8:AR8)</f>
        <v>1623541</v>
      </c>
      <c r="AO8" s="116">
        <v>1033162</v>
      </c>
      <c r="AP8" s="116">
        <v>408056</v>
      </c>
      <c r="AQ8" s="116">
        <v>182323</v>
      </c>
      <c r="AR8" s="116">
        <v>0</v>
      </c>
      <c r="AS8" s="116">
        <f>SUM(AT8:AV8)</f>
        <v>1005754</v>
      </c>
      <c r="AT8" s="116">
        <v>501336</v>
      </c>
      <c r="AU8" s="116">
        <v>496293</v>
      </c>
      <c r="AV8" s="116">
        <v>8125</v>
      </c>
      <c r="AW8" s="116">
        <v>120024</v>
      </c>
      <c r="AX8" s="116">
        <f>SUM(AY8:BB8)</f>
        <v>1446362</v>
      </c>
      <c r="AY8" s="116">
        <v>306732</v>
      </c>
      <c r="AZ8" s="116">
        <v>573494</v>
      </c>
      <c r="BA8" s="116">
        <v>499424</v>
      </c>
      <c r="BB8" s="116">
        <v>66712</v>
      </c>
      <c r="BC8" s="116">
        <v>0</v>
      </c>
      <c r="BD8" s="116">
        <v>0</v>
      </c>
      <c r="BE8" s="116">
        <v>470742</v>
      </c>
      <c r="BF8" s="116">
        <f>SUM(AE8,+AM8,+BE8)</f>
        <v>5117153</v>
      </c>
      <c r="BG8" s="116">
        <f>SUM(BH8,+BM8)</f>
        <v>38077</v>
      </c>
      <c r="BH8" s="116">
        <f>SUM(BI8:BL8)</f>
        <v>38077</v>
      </c>
      <c r="BI8" s="116">
        <v>0</v>
      </c>
      <c r="BJ8" s="116">
        <v>38077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360331</v>
      </c>
      <c r="BP8" s="116">
        <f>SUM(BQ8:BT8)</f>
        <v>147594</v>
      </c>
      <c r="BQ8" s="116">
        <v>112866</v>
      </c>
      <c r="BR8" s="116">
        <v>0</v>
      </c>
      <c r="BS8" s="116">
        <v>34728</v>
      </c>
      <c r="BT8" s="116">
        <v>0</v>
      </c>
      <c r="BU8" s="116">
        <f>SUM(BV8:BX8)</f>
        <v>204458</v>
      </c>
      <c r="BV8" s="116">
        <v>423</v>
      </c>
      <c r="BW8" s="116">
        <v>204035</v>
      </c>
      <c r="BX8" s="116">
        <v>0</v>
      </c>
      <c r="BY8" s="116">
        <v>0</v>
      </c>
      <c r="BZ8" s="116">
        <f>SUM(CA8:CD8)</f>
        <v>8279</v>
      </c>
      <c r="CA8" s="116">
        <v>0</v>
      </c>
      <c r="CB8" s="116">
        <v>8279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398408</v>
      </c>
      <c r="CI8" s="116">
        <f>SUM(AE8,+BG8)</f>
        <v>488807</v>
      </c>
      <c r="CJ8" s="116">
        <f>SUM(AF8,+BH8)</f>
        <v>488807</v>
      </c>
      <c r="CK8" s="116">
        <f>SUM(AG8,+BI8)</f>
        <v>0</v>
      </c>
      <c r="CL8" s="116">
        <f>SUM(AH8,+BJ8)</f>
        <v>488807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4556012</v>
      </c>
      <c r="CR8" s="116">
        <f>SUM(AN8,+BP8)</f>
        <v>1771135</v>
      </c>
      <c r="CS8" s="116">
        <f>SUM(AO8,+BQ8)</f>
        <v>1146028</v>
      </c>
      <c r="CT8" s="116">
        <f>SUM(AP8,+BR8)</f>
        <v>408056</v>
      </c>
      <c r="CU8" s="116">
        <f>SUM(AQ8,+BS8)</f>
        <v>217051</v>
      </c>
      <c r="CV8" s="116">
        <f>SUM(AR8,+BT8)</f>
        <v>0</v>
      </c>
      <c r="CW8" s="116">
        <f>SUM(AS8,+BU8)</f>
        <v>1210212</v>
      </c>
      <c r="CX8" s="116">
        <f>SUM(AT8,+BV8)</f>
        <v>501759</v>
      </c>
      <c r="CY8" s="116">
        <f>SUM(AU8,+BW8)</f>
        <v>700328</v>
      </c>
      <c r="CZ8" s="116">
        <f>SUM(AV8,+BX8)</f>
        <v>8125</v>
      </c>
      <c r="DA8" s="116">
        <f>SUM(AW8,+BY8)</f>
        <v>120024</v>
      </c>
      <c r="DB8" s="116">
        <f>SUM(AX8,+BZ8)</f>
        <v>1454641</v>
      </c>
      <c r="DC8" s="116">
        <f>SUM(AY8,+CA8)</f>
        <v>306732</v>
      </c>
      <c r="DD8" s="116">
        <f>SUM(AZ8,+CB8)</f>
        <v>581773</v>
      </c>
      <c r="DE8" s="116">
        <f>SUM(BA8,+CC8)</f>
        <v>499424</v>
      </c>
      <c r="DF8" s="116">
        <f>SUM(BB8,+CD8)</f>
        <v>66712</v>
      </c>
      <c r="DG8" s="116">
        <f>SUM(BC8,+CE8)</f>
        <v>0</v>
      </c>
      <c r="DH8" s="116">
        <f>SUM(BD8,+CF8)</f>
        <v>0</v>
      </c>
      <c r="DI8" s="116">
        <f>SUM(BE8,+CG8)</f>
        <v>470742</v>
      </c>
      <c r="DJ8" s="116">
        <f>SUM(BF8,+CH8)</f>
        <v>5515561</v>
      </c>
    </row>
    <row r="9" spans="1:114" ht="13.5" customHeight="1" x14ac:dyDescent="0.15">
      <c r="A9" s="114" t="s">
        <v>41</v>
      </c>
      <c r="B9" s="115" t="s">
        <v>326</v>
      </c>
      <c r="C9" s="114" t="s">
        <v>327</v>
      </c>
      <c r="D9" s="116">
        <f>SUM(E9,+L9)</f>
        <v>1286767</v>
      </c>
      <c r="E9" s="116">
        <f>SUM(F9:I9,K9)</f>
        <v>1234301</v>
      </c>
      <c r="F9" s="116">
        <v>0</v>
      </c>
      <c r="G9" s="116">
        <v>1426</v>
      </c>
      <c r="H9" s="116">
        <v>0</v>
      </c>
      <c r="I9" s="116">
        <v>46771</v>
      </c>
      <c r="J9" s="117" t="s">
        <v>386</v>
      </c>
      <c r="K9" s="116">
        <v>1186104</v>
      </c>
      <c r="L9" s="116">
        <v>52466</v>
      </c>
      <c r="M9" s="116">
        <f>SUM(N9,+U9)</f>
        <v>160534</v>
      </c>
      <c r="N9" s="116">
        <f>SUM(O9:R9,T9)</f>
        <v>28522</v>
      </c>
      <c r="O9" s="116">
        <v>0</v>
      </c>
      <c r="P9" s="116">
        <v>0</v>
      </c>
      <c r="Q9" s="116">
        <v>0</v>
      </c>
      <c r="R9" s="116">
        <v>28522</v>
      </c>
      <c r="S9" s="117" t="s">
        <v>386</v>
      </c>
      <c r="T9" s="116">
        <v>0</v>
      </c>
      <c r="U9" s="116">
        <v>132012</v>
      </c>
      <c r="V9" s="116">
        <f>+SUM(D9,M9)</f>
        <v>1447301</v>
      </c>
      <c r="W9" s="116">
        <f>+SUM(E9,N9)</f>
        <v>1262823</v>
      </c>
      <c r="X9" s="116">
        <f>+SUM(F9,O9)</f>
        <v>0</v>
      </c>
      <c r="Y9" s="116">
        <f>+SUM(G9,P9)</f>
        <v>1426</v>
      </c>
      <c r="Z9" s="116">
        <f>+SUM(H9,Q9)</f>
        <v>0</v>
      </c>
      <c r="AA9" s="116">
        <f>+SUM(I9,R9)</f>
        <v>75293</v>
      </c>
      <c r="AB9" s="117" t="str">
        <f>IF(+SUM(J9,S9)=0,"-",+SUM(J9,S9))</f>
        <v>-</v>
      </c>
      <c r="AC9" s="116">
        <f>+SUM(K9,T9)</f>
        <v>1186104</v>
      </c>
      <c r="AD9" s="116">
        <f>+SUM(L9,U9)</f>
        <v>184478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1286767</v>
      </c>
      <c r="AN9" s="116">
        <f>SUM(AO9:AR9)</f>
        <v>407614</v>
      </c>
      <c r="AO9" s="116">
        <v>81053</v>
      </c>
      <c r="AP9" s="116">
        <v>174283</v>
      </c>
      <c r="AQ9" s="116">
        <v>152278</v>
      </c>
      <c r="AR9" s="116">
        <v>0</v>
      </c>
      <c r="AS9" s="116">
        <f>SUM(AT9:AV9)</f>
        <v>609238</v>
      </c>
      <c r="AT9" s="116">
        <v>22642</v>
      </c>
      <c r="AU9" s="116">
        <v>579487</v>
      </c>
      <c r="AV9" s="116">
        <v>7109</v>
      </c>
      <c r="AW9" s="116">
        <v>16610</v>
      </c>
      <c r="AX9" s="116">
        <f>SUM(AY9:BB9)</f>
        <v>253305</v>
      </c>
      <c r="AY9" s="116">
        <v>20335</v>
      </c>
      <c r="AZ9" s="116">
        <v>171683</v>
      </c>
      <c r="BA9" s="116">
        <v>61287</v>
      </c>
      <c r="BB9" s="116">
        <v>0</v>
      </c>
      <c r="BC9" s="116">
        <v>0</v>
      </c>
      <c r="BD9" s="116">
        <v>0</v>
      </c>
      <c r="BE9" s="116">
        <v>0</v>
      </c>
      <c r="BF9" s="116">
        <f>SUM(AE9,+AM9,+BE9)</f>
        <v>1286767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160534</v>
      </c>
      <c r="BP9" s="116">
        <f>SUM(BQ9:BT9)</f>
        <v>29045</v>
      </c>
      <c r="BQ9" s="116">
        <v>0</v>
      </c>
      <c r="BR9" s="116">
        <v>0</v>
      </c>
      <c r="BS9" s="116">
        <v>29045</v>
      </c>
      <c r="BT9" s="116">
        <v>0</v>
      </c>
      <c r="BU9" s="116">
        <f>SUM(BV9:BX9)</f>
        <v>123430</v>
      </c>
      <c r="BV9" s="116">
        <v>186</v>
      </c>
      <c r="BW9" s="116">
        <v>123244</v>
      </c>
      <c r="BX9" s="116">
        <v>0</v>
      </c>
      <c r="BY9" s="116">
        <v>0</v>
      </c>
      <c r="BZ9" s="116">
        <f>SUM(CA9:CD9)</f>
        <v>8059</v>
      </c>
      <c r="CA9" s="116">
        <v>179</v>
      </c>
      <c r="CB9" s="116">
        <v>7880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160534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1447301</v>
      </c>
      <c r="CR9" s="116">
        <f>SUM(AN9,+BP9)</f>
        <v>436659</v>
      </c>
      <c r="CS9" s="116">
        <f>SUM(AO9,+BQ9)</f>
        <v>81053</v>
      </c>
      <c r="CT9" s="116">
        <f>SUM(AP9,+BR9)</f>
        <v>174283</v>
      </c>
      <c r="CU9" s="116">
        <f>SUM(AQ9,+BS9)</f>
        <v>181323</v>
      </c>
      <c r="CV9" s="116">
        <f>SUM(AR9,+BT9)</f>
        <v>0</v>
      </c>
      <c r="CW9" s="116">
        <f>SUM(AS9,+BU9)</f>
        <v>732668</v>
      </c>
      <c r="CX9" s="116">
        <f>SUM(AT9,+BV9)</f>
        <v>22828</v>
      </c>
      <c r="CY9" s="116">
        <f>SUM(AU9,+BW9)</f>
        <v>702731</v>
      </c>
      <c r="CZ9" s="116">
        <f>SUM(AV9,+BX9)</f>
        <v>7109</v>
      </c>
      <c r="DA9" s="116">
        <f>SUM(AW9,+BY9)</f>
        <v>16610</v>
      </c>
      <c r="DB9" s="116">
        <f>SUM(AX9,+BZ9)</f>
        <v>261364</v>
      </c>
      <c r="DC9" s="116">
        <f>SUM(AY9,+CA9)</f>
        <v>20514</v>
      </c>
      <c r="DD9" s="116">
        <f>SUM(AZ9,+CB9)</f>
        <v>179563</v>
      </c>
      <c r="DE9" s="116">
        <f>SUM(BA9,+CC9)</f>
        <v>61287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0</v>
      </c>
      <c r="DJ9" s="116">
        <f>SUM(BF9,+CH9)</f>
        <v>1447301</v>
      </c>
    </row>
    <row r="10" spans="1:114" ht="13.5" customHeight="1" x14ac:dyDescent="0.15">
      <c r="A10" s="114" t="s">
        <v>41</v>
      </c>
      <c r="B10" s="115" t="s">
        <v>328</v>
      </c>
      <c r="C10" s="114" t="s">
        <v>329</v>
      </c>
      <c r="D10" s="116">
        <f>SUM(E10,+L10)</f>
        <v>535907</v>
      </c>
      <c r="E10" s="116">
        <f>SUM(F10:I10,K10)</f>
        <v>108588</v>
      </c>
      <c r="F10" s="116">
        <v>0</v>
      </c>
      <c r="G10" s="116">
        <v>0</v>
      </c>
      <c r="H10" s="116">
        <v>18300</v>
      </c>
      <c r="I10" s="116">
        <v>21562</v>
      </c>
      <c r="J10" s="117" t="s">
        <v>386</v>
      </c>
      <c r="K10" s="116">
        <v>68726</v>
      </c>
      <c r="L10" s="116">
        <v>427319</v>
      </c>
      <c r="M10" s="116">
        <f>SUM(N10,+U10)</f>
        <v>325376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386</v>
      </c>
      <c r="T10" s="116">
        <v>0</v>
      </c>
      <c r="U10" s="116">
        <v>325376</v>
      </c>
      <c r="V10" s="116">
        <f>+SUM(D10,M10)</f>
        <v>861283</v>
      </c>
      <c r="W10" s="116">
        <f>+SUM(E10,N10)</f>
        <v>108588</v>
      </c>
      <c r="X10" s="116">
        <f>+SUM(F10,O10)</f>
        <v>0</v>
      </c>
      <c r="Y10" s="116">
        <f>+SUM(G10,P10)</f>
        <v>0</v>
      </c>
      <c r="Z10" s="116">
        <f>+SUM(H10,Q10)</f>
        <v>18300</v>
      </c>
      <c r="AA10" s="116">
        <f>+SUM(I10,R10)</f>
        <v>21562</v>
      </c>
      <c r="AB10" s="117" t="str">
        <f>IF(+SUM(J10,S10)=0,"-",+SUM(J10,S10))</f>
        <v>-</v>
      </c>
      <c r="AC10" s="116">
        <f>+SUM(K10,T10)</f>
        <v>68726</v>
      </c>
      <c r="AD10" s="116">
        <f>+SUM(L10,U10)</f>
        <v>752695</v>
      </c>
      <c r="AE10" s="116">
        <f>SUM(AF10,+AK10)</f>
        <v>6087</v>
      </c>
      <c r="AF10" s="116">
        <f>SUM(AG10:AJ10)</f>
        <v>4173</v>
      </c>
      <c r="AG10" s="116">
        <v>0</v>
      </c>
      <c r="AH10" s="116">
        <v>0</v>
      </c>
      <c r="AI10" s="116">
        <v>0</v>
      </c>
      <c r="AJ10" s="116">
        <v>4173</v>
      </c>
      <c r="AK10" s="116">
        <v>1914</v>
      </c>
      <c r="AL10" s="116">
        <v>0</v>
      </c>
      <c r="AM10" s="116">
        <f>SUM(AN10,AS10,AW10,AX10,BD10)</f>
        <v>521898</v>
      </c>
      <c r="AN10" s="116">
        <f>SUM(AO10:AR10)</f>
        <v>166457</v>
      </c>
      <c r="AO10" s="116">
        <v>43570</v>
      </c>
      <c r="AP10" s="116">
        <v>122887</v>
      </c>
      <c r="AQ10" s="116">
        <v>0</v>
      </c>
      <c r="AR10" s="116">
        <v>0</v>
      </c>
      <c r="AS10" s="116">
        <f>SUM(AT10:AV10)</f>
        <v>93192</v>
      </c>
      <c r="AT10" s="116">
        <v>14847</v>
      </c>
      <c r="AU10" s="116">
        <v>72078</v>
      </c>
      <c r="AV10" s="116">
        <v>6267</v>
      </c>
      <c r="AW10" s="116">
        <v>0</v>
      </c>
      <c r="AX10" s="116">
        <f>SUM(AY10:BB10)</f>
        <v>248114</v>
      </c>
      <c r="AY10" s="116">
        <v>14624</v>
      </c>
      <c r="AZ10" s="116">
        <v>172237</v>
      </c>
      <c r="BA10" s="116">
        <v>60756</v>
      </c>
      <c r="BB10" s="116">
        <v>497</v>
      </c>
      <c r="BC10" s="116">
        <v>0</v>
      </c>
      <c r="BD10" s="116">
        <v>14135</v>
      </c>
      <c r="BE10" s="116">
        <v>7922</v>
      </c>
      <c r="BF10" s="116">
        <f>SUM(AE10,+AM10,+BE10)</f>
        <v>535907</v>
      </c>
      <c r="BG10" s="116">
        <f>SUM(BH10,+BM10)</f>
        <v>62467</v>
      </c>
      <c r="BH10" s="116">
        <f>SUM(BI10:BL10)</f>
        <v>62467</v>
      </c>
      <c r="BI10" s="116">
        <v>0</v>
      </c>
      <c r="BJ10" s="116">
        <v>62467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262834</v>
      </c>
      <c r="CF10" s="116">
        <v>0</v>
      </c>
      <c r="CG10" s="116">
        <v>75</v>
      </c>
      <c r="CH10" s="116">
        <f>SUM(BG10,+BO10,+CG10)</f>
        <v>62542</v>
      </c>
      <c r="CI10" s="116">
        <f>SUM(AE10,+BG10)</f>
        <v>68554</v>
      </c>
      <c r="CJ10" s="116">
        <f>SUM(AF10,+BH10)</f>
        <v>66640</v>
      </c>
      <c r="CK10" s="116">
        <f>SUM(AG10,+BI10)</f>
        <v>0</v>
      </c>
      <c r="CL10" s="116">
        <f>SUM(AH10,+BJ10)</f>
        <v>62467</v>
      </c>
      <c r="CM10" s="116">
        <f>SUM(AI10,+BK10)</f>
        <v>0</v>
      </c>
      <c r="CN10" s="116">
        <f>SUM(AJ10,+BL10)</f>
        <v>4173</v>
      </c>
      <c r="CO10" s="116">
        <f>SUM(AK10,+BM10)</f>
        <v>1914</v>
      </c>
      <c r="CP10" s="116">
        <f>SUM(AL10,+BN10)</f>
        <v>0</v>
      </c>
      <c r="CQ10" s="116">
        <f>SUM(AM10,+BO10)</f>
        <v>521898</v>
      </c>
      <c r="CR10" s="116">
        <f>SUM(AN10,+BP10)</f>
        <v>166457</v>
      </c>
      <c r="CS10" s="116">
        <f>SUM(AO10,+BQ10)</f>
        <v>43570</v>
      </c>
      <c r="CT10" s="116">
        <f>SUM(AP10,+BR10)</f>
        <v>122887</v>
      </c>
      <c r="CU10" s="116">
        <f>SUM(AQ10,+BS10)</f>
        <v>0</v>
      </c>
      <c r="CV10" s="116">
        <f>SUM(AR10,+BT10)</f>
        <v>0</v>
      </c>
      <c r="CW10" s="116">
        <f>SUM(AS10,+BU10)</f>
        <v>93192</v>
      </c>
      <c r="CX10" s="116">
        <f>SUM(AT10,+BV10)</f>
        <v>14847</v>
      </c>
      <c r="CY10" s="116">
        <f>SUM(AU10,+BW10)</f>
        <v>72078</v>
      </c>
      <c r="CZ10" s="116">
        <f>SUM(AV10,+BX10)</f>
        <v>6267</v>
      </c>
      <c r="DA10" s="116">
        <f>SUM(AW10,+BY10)</f>
        <v>0</v>
      </c>
      <c r="DB10" s="116">
        <f>SUM(AX10,+BZ10)</f>
        <v>248114</v>
      </c>
      <c r="DC10" s="116">
        <f>SUM(AY10,+CA10)</f>
        <v>14624</v>
      </c>
      <c r="DD10" s="116">
        <f>SUM(AZ10,+CB10)</f>
        <v>172237</v>
      </c>
      <c r="DE10" s="116">
        <f>SUM(BA10,+CC10)</f>
        <v>60756</v>
      </c>
      <c r="DF10" s="116">
        <f>SUM(BB10,+CD10)</f>
        <v>497</v>
      </c>
      <c r="DG10" s="116">
        <f>SUM(BC10,+CE10)</f>
        <v>262834</v>
      </c>
      <c r="DH10" s="116">
        <f>SUM(BD10,+CF10)</f>
        <v>14135</v>
      </c>
      <c r="DI10" s="116">
        <f>SUM(BE10,+CG10)</f>
        <v>7997</v>
      </c>
      <c r="DJ10" s="116">
        <f>SUM(BF10,+CH10)</f>
        <v>598449</v>
      </c>
    </row>
    <row r="11" spans="1:114" ht="13.5" customHeight="1" x14ac:dyDescent="0.15">
      <c r="A11" s="114" t="s">
        <v>41</v>
      </c>
      <c r="B11" s="115" t="s">
        <v>332</v>
      </c>
      <c r="C11" s="114" t="s">
        <v>333</v>
      </c>
      <c r="D11" s="116">
        <f>SUM(E11,+L11)</f>
        <v>1641502</v>
      </c>
      <c r="E11" s="116">
        <f>SUM(F11:I11,K11)</f>
        <v>60039</v>
      </c>
      <c r="F11" s="116">
        <v>0</v>
      </c>
      <c r="G11" s="116">
        <v>1389</v>
      </c>
      <c r="H11" s="116">
        <v>28800</v>
      </c>
      <c r="I11" s="116">
        <v>29850</v>
      </c>
      <c r="J11" s="117" t="s">
        <v>386</v>
      </c>
      <c r="K11" s="116">
        <v>0</v>
      </c>
      <c r="L11" s="116">
        <v>1581463</v>
      </c>
      <c r="M11" s="116">
        <f>SUM(N11,+U11)</f>
        <v>656633</v>
      </c>
      <c r="N11" s="116">
        <f>SUM(O11:R11,T11)</f>
        <v>270482</v>
      </c>
      <c r="O11" s="116">
        <v>0</v>
      </c>
      <c r="P11" s="116">
        <v>13500</v>
      </c>
      <c r="Q11" s="116">
        <v>34715</v>
      </c>
      <c r="R11" s="116">
        <v>98839</v>
      </c>
      <c r="S11" s="117" t="s">
        <v>386</v>
      </c>
      <c r="T11" s="116">
        <v>123428</v>
      </c>
      <c r="U11" s="116">
        <v>386151</v>
      </c>
      <c r="V11" s="116">
        <f>+SUM(D11,M11)</f>
        <v>2298135</v>
      </c>
      <c r="W11" s="116">
        <f>+SUM(E11,N11)</f>
        <v>330521</v>
      </c>
      <c r="X11" s="116">
        <f>+SUM(F11,O11)</f>
        <v>0</v>
      </c>
      <c r="Y11" s="116">
        <f>+SUM(G11,P11)</f>
        <v>14889</v>
      </c>
      <c r="Z11" s="116">
        <f>+SUM(H11,Q11)</f>
        <v>63515</v>
      </c>
      <c r="AA11" s="116">
        <f>+SUM(I11,R11)</f>
        <v>128689</v>
      </c>
      <c r="AB11" s="117" t="str">
        <f>IF(+SUM(J11,S11)=0,"-",+SUM(J11,S11))</f>
        <v>-</v>
      </c>
      <c r="AC11" s="116">
        <f>+SUM(K11,T11)</f>
        <v>123428</v>
      </c>
      <c r="AD11" s="116">
        <f>+SUM(L11,U11)</f>
        <v>1967614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1641502</v>
      </c>
      <c r="AN11" s="116">
        <f>SUM(AO11:AR11)</f>
        <v>649268</v>
      </c>
      <c r="AO11" s="116">
        <v>189044</v>
      </c>
      <c r="AP11" s="116">
        <v>447468</v>
      </c>
      <c r="AQ11" s="116">
        <v>0</v>
      </c>
      <c r="AR11" s="116">
        <v>12756</v>
      </c>
      <c r="AS11" s="116">
        <f>SUM(AT11:AV11)</f>
        <v>203345</v>
      </c>
      <c r="AT11" s="116">
        <v>107019</v>
      </c>
      <c r="AU11" s="116">
        <v>23755</v>
      </c>
      <c r="AV11" s="116">
        <v>72571</v>
      </c>
      <c r="AW11" s="116">
        <v>46216</v>
      </c>
      <c r="AX11" s="116">
        <f>SUM(AY11:BB11)</f>
        <v>742673</v>
      </c>
      <c r="AY11" s="116">
        <v>3563</v>
      </c>
      <c r="AZ11" s="116">
        <v>739110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f>SUM(AE11,+AM11,+BE11)</f>
        <v>1641502</v>
      </c>
      <c r="BG11" s="116">
        <f>SUM(BH11,+BM11)</f>
        <v>175348</v>
      </c>
      <c r="BH11" s="116">
        <f>SUM(BI11:BL11)</f>
        <v>175348</v>
      </c>
      <c r="BI11" s="116">
        <v>0</v>
      </c>
      <c r="BJ11" s="116">
        <v>175348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481285</v>
      </c>
      <c r="BP11" s="116">
        <f>SUM(BQ11:BT11)</f>
        <v>45093</v>
      </c>
      <c r="BQ11" s="116">
        <v>45093</v>
      </c>
      <c r="BR11" s="116">
        <v>0</v>
      </c>
      <c r="BS11" s="116">
        <v>0</v>
      </c>
      <c r="BT11" s="116">
        <v>0</v>
      </c>
      <c r="BU11" s="116">
        <f>SUM(BV11:BX11)</f>
        <v>229990</v>
      </c>
      <c r="BV11" s="116">
        <v>0</v>
      </c>
      <c r="BW11" s="116">
        <v>224555</v>
      </c>
      <c r="BX11" s="116">
        <v>5435</v>
      </c>
      <c r="BY11" s="116">
        <v>0</v>
      </c>
      <c r="BZ11" s="116">
        <f>SUM(CA11:CD11)</f>
        <v>206202</v>
      </c>
      <c r="CA11" s="116">
        <v>1000</v>
      </c>
      <c r="CB11" s="116">
        <v>205202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656633</v>
      </c>
      <c r="CI11" s="116">
        <f>SUM(AE11,+BG11)</f>
        <v>175348</v>
      </c>
      <c r="CJ11" s="116">
        <f>SUM(AF11,+BH11)</f>
        <v>175348</v>
      </c>
      <c r="CK11" s="116">
        <f>SUM(AG11,+BI11)</f>
        <v>0</v>
      </c>
      <c r="CL11" s="116">
        <f>SUM(AH11,+BJ11)</f>
        <v>175348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2122787</v>
      </c>
      <c r="CR11" s="116">
        <f>SUM(AN11,+BP11)</f>
        <v>694361</v>
      </c>
      <c r="CS11" s="116">
        <f>SUM(AO11,+BQ11)</f>
        <v>234137</v>
      </c>
      <c r="CT11" s="116">
        <f>SUM(AP11,+BR11)</f>
        <v>447468</v>
      </c>
      <c r="CU11" s="116">
        <f>SUM(AQ11,+BS11)</f>
        <v>0</v>
      </c>
      <c r="CV11" s="116">
        <f>SUM(AR11,+BT11)</f>
        <v>12756</v>
      </c>
      <c r="CW11" s="116">
        <f>SUM(AS11,+BU11)</f>
        <v>433335</v>
      </c>
      <c r="CX11" s="116">
        <f>SUM(AT11,+BV11)</f>
        <v>107019</v>
      </c>
      <c r="CY11" s="116">
        <f>SUM(AU11,+BW11)</f>
        <v>248310</v>
      </c>
      <c r="CZ11" s="116">
        <f>SUM(AV11,+BX11)</f>
        <v>78006</v>
      </c>
      <c r="DA11" s="116">
        <f>SUM(AW11,+BY11)</f>
        <v>46216</v>
      </c>
      <c r="DB11" s="116">
        <f>SUM(AX11,+BZ11)</f>
        <v>948875</v>
      </c>
      <c r="DC11" s="116">
        <f>SUM(AY11,+CA11)</f>
        <v>4563</v>
      </c>
      <c r="DD11" s="116">
        <f>SUM(AZ11,+CB11)</f>
        <v>944312</v>
      </c>
      <c r="DE11" s="116">
        <f>SUM(BA11,+CC11)</f>
        <v>0</v>
      </c>
      <c r="DF11" s="116">
        <f>SUM(BB11,+CD11)</f>
        <v>0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2298135</v>
      </c>
    </row>
    <row r="12" spans="1:114" ht="13.5" customHeight="1" x14ac:dyDescent="0.15">
      <c r="A12" s="114" t="s">
        <v>41</v>
      </c>
      <c r="B12" s="115" t="s">
        <v>334</v>
      </c>
      <c r="C12" s="114" t="s">
        <v>335</v>
      </c>
      <c r="D12" s="116">
        <f>SUM(E12,+L12)</f>
        <v>1037793</v>
      </c>
      <c r="E12" s="116">
        <f>SUM(F12:I12,K12)</f>
        <v>827143</v>
      </c>
      <c r="F12" s="116">
        <v>0</v>
      </c>
      <c r="G12" s="116">
        <v>4342</v>
      </c>
      <c r="H12" s="116">
        <v>0</v>
      </c>
      <c r="I12" s="116">
        <v>822801</v>
      </c>
      <c r="J12" s="117" t="s">
        <v>386</v>
      </c>
      <c r="K12" s="116">
        <v>0</v>
      </c>
      <c r="L12" s="116">
        <v>210650</v>
      </c>
      <c r="M12" s="116">
        <f>SUM(N12,+U12)</f>
        <v>51097</v>
      </c>
      <c r="N12" s="116">
        <f>SUM(O12:R12,T12)</f>
        <v>7930</v>
      </c>
      <c r="O12" s="116">
        <v>0</v>
      </c>
      <c r="P12" s="116">
        <v>0</v>
      </c>
      <c r="Q12" s="116">
        <v>0</v>
      </c>
      <c r="R12" s="116">
        <v>7930</v>
      </c>
      <c r="S12" s="117" t="s">
        <v>386</v>
      </c>
      <c r="T12" s="116">
        <v>0</v>
      </c>
      <c r="U12" s="116">
        <v>43167</v>
      </c>
      <c r="V12" s="116">
        <f>+SUM(D12,M12)</f>
        <v>1088890</v>
      </c>
      <c r="W12" s="116">
        <f>+SUM(E12,N12)</f>
        <v>835073</v>
      </c>
      <c r="X12" s="116">
        <f>+SUM(F12,O12)</f>
        <v>0</v>
      </c>
      <c r="Y12" s="116">
        <f>+SUM(G12,P12)</f>
        <v>4342</v>
      </c>
      <c r="Z12" s="116">
        <f>+SUM(H12,Q12)</f>
        <v>0</v>
      </c>
      <c r="AA12" s="116">
        <f>+SUM(I12,R12)</f>
        <v>830731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253817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368845</v>
      </c>
      <c r="AN12" s="116">
        <f>SUM(AO12:AR12)</f>
        <v>239870</v>
      </c>
      <c r="AO12" s="116">
        <v>31043</v>
      </c>
      <c r="AP12" s="116">
        <v>177423</v>
      </c>
      <c r="AQ12" s="116">
        <v>21712</v>
      </c>
      <c r="AR12" s="116">
        <v>9692</v>
      </c>
      <c r="AS12" s="116">
        <f>SUM(AT12:AV12)</f>
        <v>106960</v>
      </c>
      <c r="AT12" s="116">
        <v>51164</v>
      </c>
      <c r="AU12" s="116">
        <v>2467</v>
      </c>
      <c r="AV12" s="116">
        <v>53329</v>
      </c>
      <c r="AW12" s="116">
        <v>7870</v>
      </c>
      <c r="AX12" s="116">
        <f>SUM(AY12:BB12)</f>
        <v>14145</v>
      </c>
      <c r="AY12" s="116">
        <v>9123</v>
      </c>
      <c r="AZ12" s="116">
        <v>0</v>
      </c>
      <c r="BA12" s="116">
        <v>5022</v>
      </c>
      <c r="BB12" s="116">
        <v>0</v>
      </c>
      <c r="BC12" s="116">
        <v>668948</v>
      </c>
      <c r="BD12" s="116">
        <v>0</v>
      </c>
      <c r="BE12" s="116">
        <v>0</v>
      </c>
      <c r="BF12" s="116">
        <f>SUM(AE12,+AM12,+BE12)</f>
        <v>368845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9458</v>
      </c>
      <c r="BP12" s="116">
        <f>SUM(BQ12:BT12)</f>
        <v>2858</v>
      </c>
      <c r="BQ12" s="116">
        <v>2858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6600</v>
      </c>
      <c r="CA12" s="116">
        <v>0</v>
      </c>
      <c r="CB12" s="116">
        <v>0</v>
      </c>
      <c r="CC12" s="116">
        <v>0</v>
      </c>
      <c r="CD12" s="116">
        <v>6600</v>
      </c>
      <c r="CE12" s="116">
        <v>0</v>
      </c>
      <c r="CF12" s="116">
        <v>0</v>
      </c>
      <c r="CG12" s="116">
        <v>41639</v>
      </c>
      <c r="CH12" s="116">
        <f>SUM(BG12,+BO12,+CG12)</f>
        <v>51097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378303</v>
      </c>
      <c r="CR12" s="116">
        <f>SUM(AN12,+BP12)</f>
        <v>242728</v>
      </c>
      <c r="CS12" s="116">
        <f>SUM(AO12,+BQ12)</f>
        <v>33901</v>
      </c>
      <c r="CT12" s="116">
        <f>SUM(AP12,+BR12)</f>
        <v>177423</v>
      </c>
      <c r="CU12" s="116">
        <f>SUM(AQ12,+BS12)</f>
        <v>21712</v>
      </c>
      <c r="CV12" s="116">
        <f>SUM(AR12,+BT12)</f>
        <v>9692</v>
      </c>
      <c r="CW12" s="116">
        <f>SUM(AS12,+BU12)</f>
        <v>106960</v>
      </c>
      <c r="CX12" s="116">
        <f>SUM(AT12,+BV12)</f>
        <v>51164</v>
      </c>
      <c r="CY12" s="116">
        <f>SUM(AU12,+BW12)</f>
        <v>2467</v>
      </c>
      <c r="CZ12" s="116">
        <f>SUM(AV12,+BX12)</f>
        <v>53329</v>
      </c>
      <c r="DA12" s="116">
        <f>SUM(AW12,+BY12)</f>
        <v>7870</v>
      </c>
      <c r="DB12" s="116">
        <f>SUM(AX12,+BZ12)</f>
        <v>20745</v>
      </c>
      <c r="DC12" s="116">
        <f>SUM(AY12,+CA12)</f>
        <v>9123</v>
      </c>
      <c r="DD12" s="116">
        <f>SUM(AZ12,+CB12)</f>
        <v>0</v>
      </c>
      <c r="DE12" s="116">
        <f>SUM(BA12,+CC12)</f>
        <v>5022</v>
      </c>
      <c r="DF12" s="116">
        <f>SUM(BB12,+CD12)</f>
        <v>6600</v>
      </c>
      <c r="DG12" s="116">
        <f>SUM(BC12,+CE12)</f>
        <v>668948</v>
      </c>
      <c r="DH12" s="116">
        <f>SUM(BD12,+CF12)</f>
        <v>0</v>
      </c>
      <c r="DI12" s="116">
        <f>SUM(BE12,+CG12)</f>
        <v>41639</v>
      </c>
      <c r="DJ12" s="116">
        <f>SUM(BF12,+CH12)</f>
        <v>419942</v>
      </c>
    </row>
    <row r="13" spans="1:114" ht="13.5" customHeight="1" x14ac:dyDescent="0.15">
      <c r="A13" s="114" t="s">
        <v>41</v>
      </c>
      <c r="B13" s="115" t="s">
        <v>338</v>
      </c>
      <c r="C13" s="114" t="s">
        <v>339</v>
      </c>
      <c r="D13" s="116">
        <f>SUM(E13,+L13)</f>
        <v>898637</v>
      </c>
      <c r="E13" s="116">
        <f>SUM(F13:I13,K13)</f>
        <v>63555</v>
      </c>
      <c r="F13" s="116">
        <v>0</v>
      </c>
      <c r="G13" s="116">
        <v>8930</v>
      </c>
      <c r="H13" s="116">
        <v>0</v>
      </c>
      <c r="I13" s="116">
        <v>37499</v>
      </c>
      <c r="J13" s="117" t="s">
        <v>386</v>
      </c>
      <c r="K13" s="116">
        <v>17126</v>
      </c>
      <c r="L13" s="116">
        <v>835082</v>
      </c>
      <c r="M13" s="116">
        <f>SUM(N13,+U13)</f>
        <v>143528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386</v>
      </c>
      <c r="T13" s="116">
        <v>0</v>
      </c>
      <c r="U13" s="116">
        <v>143528</v>
      </c>
      <c r="V13" s="116">
        <f>+SUM(D13,M13)</f>
        <v>1042165</v>
      </c>
      <c r="W13" s="116">
        <f>+SUM(E13,N13)</f>
        <v>63555</v>
      </c>
      <c r="X13" s="116">
        <f>+SUM(F13,O13)</f>
        <v>0</v>
      </c>
      <c r="Y13" s="116">
        <f>+SUM(G13,P13)</f>
        <v>8930</v>
      </c>
      <c r="Z13" s="116">
        <f>+SUM(H13,Q13)</f>
        <v>0</v>
      </c>
      <c r="AA13" s="116">
        <f>+SUM(I13,R13)</f>
        <v>37499</v>
      </c>
      <c r="AB13" s="117" t="str">
        <f>IF(+SUM(J13,S13)=0,"-",+SUM(J13,S13))</f>
        <v>-</v>
      </c>
      <c r="AC13" s="116">
        <f>+SUM(K13,T13)</f>
        <v>17126</v>
      </c>
      <c r="AD13" s="116">
        <f>+SUM(L13,U13)</f>
        <v>978610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107458</v>
      </c>
      <c r="AM13" s="116">
        <f>SUM(AN13,AS13,AW13,AX13,BD13)</f>
        <v>213109</v>
      </c>
      <c r="AN13" s="116">
        <f>SUM(AO13:AR13)</f>
        <v>70108</v>
      </c>
      <c r="AO13" s="116">
        <v>8473</v>
      </c>
      <c r="AP13" s="116">
        <v>61635</v>
      </c>
      <c r="AQ13" s="116">
        <v>0</v>
      </c>
      <c r="AR13" s="116">
        <v>0</v>
      </c>
      <c r="AS13" s="116">
        <f>SUM(AT13:AV13)</f>
        <v>24386</v>
      </c>
      <c r="AT13" s="116">
        <v>23527</v>
      </c>
      <c r="AU13" s="116">
        <v>859</v>
      </c>
      <c r="AV13" s="116">
        <v>0</v>
      </c>
      <c r="AW13" s="116">
        <v>12899</v>
      </c>
      <c r="AX13" s="116">
        <f>SUM(AY13:BB13)</f>
        <v>105716</v>
      </c>
      <c r="AY13" s="116">
        <v>83531</v>
      </c>
      <c r="AZ13" s="116">
        <v>13999</v>
      </c>
      <c r="BA13" s="116">
        <v>2320</v>
      </c>
      <c r="BB13" s="116">
        <v>5866</v>
      </c>
      <c r="BC13" s="116">
        <v>565997</v>
      </c>
      <c r="BD13" s="116">
        <v>0</v>
      </c>
      <c r="BE13" s="116">
        <v>12073</v>
      </c>
      <c r="BF13" s="116">
        <f>SUM(AE13,+AM13,+BE13)</f>
        <v>225182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143528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107458</v>
      </c>
      <c r="CQ13" s="116">
        <f>SUM(AM13,+BO13)</f>
        <v>213109</v>
      </c>
      <c r="CR13" s="116">
        <f>SUM(AN13,+BP13)</f>
        <v>70108</v>
      </c>
      <c r="CS13" s="116">
        <f>SUM(AO13,+BQ13)</f>
        <v>8473</v>
      </c>
      <c r="CT13" s="116">
        <f>SUM(AP13,+BR13)</f>
        <v>61635</v>
      </c>
      <c r="CU13" s="116">
        <f>SUM(AQ13,+BS13)</f>
        <v>0</v>
      </c>
      <c r="CV13" s="116">
        <f>SUM(AR13,+BT13)</f>
        <v>0</v>
      </c>
      <c r="CW13" s="116">
        <f>SUM(AS13,+BU13)</f>
        <v>24386</v>
      </c>
      <c r="CX13" s="116">
        <f>SUM(AT13,+BV13)</f>
        <v>23527</v>
      </c>
      <c r="CY13" s="116">
        <f>SUM(AU13,+BW13)</f>
        <v>859</v>
      </c>
      <c r="CZ13" s="116">
        <f>SUM(AV13,+BX13)</f>
        <v>0</v>
      </c>
      <c r="DA13" s="116">
        <f>SUM(AW13,+BY13)</f>
        <v>12899</v>
      </c>
      <c r="DB13" s="116">
        <f>SUM(AX13,+BZ13)</f>
        <v>105716</v>
      </c>
      <c r="DC13" s="116">
        <f>SUM(AY13,+CA13)</f>
        <v>83531</v>
      </c>
      <c r="DD13" s="116">
        <f>SUM(AZ13,+CB13)</f>
        <v>13999</v>
      </c>
      <c r="DE13" s="116">
        <f>SUM(BA13,+CC13)</f>
        <v>2320</v>
      </c>
      <c r="DF13" s="116">
        <f>SUM(BB13,+CD13)</f>
        <v>5866</v>
      </c>
      <c r="DG13" s="116">
        <f>SUM(BC13,+CE13)</f>
        <v>709525</v>
      </c>
      <c r="DH13" s="116">
        <f>SUM(BD13,+CF13)</f>
        <v>0</v>
      </c>
      <c r="DI13" s="116">
        <f>SUM(BE13,+CG13)</f>
        <v>12073</v>
      </c>
      <c r="DJ13" s="116">
        <f>SUM(BF13,+CH13)</f>
        <v>225182</v>
      </c>
    </row>
    <row r="14" spans="1:114" ht="13.5" customHeight="1" x14ac:dyDescent="0.15">
      <c r="A14" s="114" t="s">
        <v>41</v>
      </c>
      <c r="B14" s="115" t="s">
        <v>342</v>
      </c>
      <c r="C14" s="114" t="s">
        <v>343</v>
      </c>
      <c r="D14" s="116">
        <f>SUM(E14,+L14)</f>
        <v>610626</v>
      </c>
      <c r="E14" s="116">
        <f>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7" t="s">
        <v>386</v>
      </c>
      <c r="K14" s="116">
        <v>0</v>
      </c>
      <c r="L14" s="116">
        <v>610626</v>
      </c>
      <c r="M14" s="116">
        <f>SUM(N14,+U14)</f>
        <v>296403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386</v>
      </c>
      <c r="T14" s="116">
        <v>0</v>
      </c>
      <c r="U14" s="116">
        <v>296403</v>
      </c>
      <c r="V14" s="116">
        <f>+SUM(D14,M14)</f>
        <v>907029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907029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610626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129872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166531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129872</v>
      </c>
      <c r="CQ14" s="116">
        <f>SUM(AM14,+BO14)</f>
        <v>0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777157</v>
      </c>
      <c r="DH14" s="116">
        <f>SUM(BD14,+CF14)</f>
        <v>0</v>
      </c>
      <c r="DI14" s="116">
        <f>SUM(BE14,+CG14)</f>
        <v>0</v>
      </c>
      <c r="DJ14" s="116">
        <f>SUM(BF14,+CH14)</f>
        <v>0</v>
      </c>
    </row>
    <row r="15" spans="1:114" ht="13.5" customHeight="1" x14ac:dyDescent="0.15">
      <c r="A15" s="114" t="s">
        <v>41</v>
      </c>
      <c r="B15" s="115" t="s">
        <v>348</v>
      </c>
      <c r="C15" s="114" t="s">
        <v>349</v>
      </c>
      <c r="D15" s="116">
        <f>SUM(E15,+L15)</f>
        <v>629543</v>
      </c>
      <c r="E15" s="116">
        <f>SUM(F15:I15,K15)</f>
        <v>1591</v>
      </c>
      <c r="F15" s="116">
        <v>0</v>
      </c>
      <c r="G15" s="116">
        <v>0</v>
      </c>
      <c r="H15" s="116">
        <v>0</v>
      </c>
      <c r="I15" s="116">
        <v>1515</v>
      </c>
      <c r="J15" s="117" t="s">
        <v>386</v>
      </c>
      <c r="K15" s="116">
        <v>76</v>
      </c>
      <c r="L15" s="116">
        <v>627952</v>
      </c>
      <c r="M15" s="116">
        <f>SUM(N15,+U15)</f>
        <v>438865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386</v>
      </c>
      <c r="T15" s="116">
        <v>0</v>
      </c>
      <c r="U15" s="116">
        <v>438865</v>
      </c>
      <c r="V15" s="116">
        <f>+SUM(D15,M15)</f>
        <v>1068408</v>
      </c>
      <c r="W15" s="116">
        <f>+SUM(E15,N15)</f>
        <v>1591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1515</v>
      </c>
      <c r="AB15" s="117" t="str">
        <f>IF(+SUM(J15,S15)=0,"-",+SUM(J15,S15))</f>
        <v>-</v>
      </c>
      <c r="AC15" s="116">
        <f>+SUM(K15,T15)</f>
        <v>76</v>
      </c>
      <c r="AD15" s="116">
        <f>+SUM(L15,U15)</f>
        <v>1066817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233972</v>
      </c>
      <c r="AN15" s="116">
        <f>SUM(AO15:AR15)</f>
        <v>51693</v>
      </c>
      <c r="AO15" s="116">
        <v>9578</v>
      </c>
      <c r="AP15" s="116">
        <v>42115</v>
      </c>
      <c r="AQ15" s="116">
        <v>0</v>
      </c>
      <c r="AR15" s="116">
        <v>0</v>
      </c>
      <c r="AS15" s="116">
        <f>SUM(AT15:AV15)</f>
        <v>1915</v>
      </c>
      <c r="AT15" s="116">
        <v>1608</v>
      </c>
      <c r="AU15" s="116">
        <v>307</v>
      </c>
      <c r="AV15" s="116">
        <v>0</v>
      </c>
      <c r="AW15" s="116">
        <v>0</v>
      </c>
      <c r="AX15" s="116">
        <f>SUM(AY15:BB15)</f>
        <v>180364</v>
      </c>
      <c r="AY15" s="116">
        <v>172373</v>
      </c>
      <c r="AZ15" s="116">
        <v>0</v>
      </c>
      <c r="BA15" s="116">
        <v>0</v>
      </c>
      <c r="BB15" s="116">
        <v>7991</v>
      </c>
      <c r="BC15" s="116">
        <v>388564</v>
      </c>
      <c r="BD15" s="116">
        <v>0</v>
      </c>
      <c r="BE15" s="116">
        <v>7007</v>
      </c>
      <c r="BF15" s="116">
        <f>SUM(AE15,+AM15,+BE15)</f>
        <v>240979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388864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50001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388864</v>
      </c>
      <c r="CQ15" s="116">
        <f>SUM(AM15,+BO15)</f>
        <v>233972</v>
      </c>
      <c r="CR15" s="116">
        <f>SUM(AN15,+BP15)</f>
        <v>51693</v>
      </c>
      <c r="CS15" s="116">
        <f>SUM(AO15,+BQ15)</f>
        <v>9578</v>
      </c>
      <c r="CT15" s="116">
        <f>SUM(AP15,+BR15)</f>
        <v>42115</v>
      </c>
      <c r="CU15" s="116">
        <f>SUM(AQ15,+BS15)</f>
        <v>0</v>
      </c>
      <c r="CV15" s="116">
        <f>SUM(AR15,+BT15)</f>
        <v>0</v>
      </c>
      <c r="CW15" s="116">
        <f>SUM(AS15,+BU15)</f>
        <v>1915</v>
      </c>
      <c r="CX15" s="116">
        <f>SUM(AT15,+BV15)</f>
        <v>1608</v>
      </c>
      <c r="CY15" s="116">
        <f>SUM(AU15,+BW15)</f>
        <v>307</v>
      </c>
      <c r="CZ15" s="116">
        <f>SUM(AV15,+BX15)</f>
        <v>0</v>
      </c>
      <c r="DA15" s="116">
        <f>SUM(AW15,+BY15)</f>
        <v>0</v>
      </c>
      <c r="DB15" s="116">
        <f>SUM(AX15,+BZ15)</f>
        <v>180364</v>
      </c>
      <c r="DC15" s="116">
        <f>SUM(AY15,+CA15)</f>
        <v>172373</v>
      </c>
      <c r="DD15" s="116">
        <f>SUM(AZ15,+CB15)</f>
        <v>0</v>
      </c>
      <c r="DE15" s="116">
        <f>SUM(BA15,+CC15)</f>
        <v>0</v>
      </c>
      <c r="DF15" s="116">
        <f>SUM(BB15,+CD15)</f>
        <v>7991</v>
      </c>
      <c r="DG15" s="116">
        <f>SUM(BC15,+CE15)</f>
        <v>438565</v>
      </c>
      <c r="DH15" s="116">
        <f>SUM(BD15,+CF15)</f>
        <v>0</v>
      </c>
      <c r="DI15" s="116">
        <f>SUM(BE15,+CG15)</f>
        <v>7007</v>
      </c>
      <c r="DJ15" s="116">
        <f>SUM(BF15,+CH15)</f>
        <v>240979</v>
      </c>
    </row>
    <row r="16" spans="1:114" ht="13.5" customHeight="1" x14ac:dyDescent="0.15">
      <c r="A16" s="114" t="s">
        <v>41</v>
      </c>
      <c r="B16" s="115" t="s">
        <v>352</v>
      </c>
      <c r="C16" s="114" t="s">
        <v>353</v>
      </c>
      <c r="D16" s="116">
        <f>SUM(E16,+L16)</f>
        <v>101236</v>
      </c>
      <c r="E16" s="116">
        <f>SUM(F16:I16,K16)</f>
        <v>8391</v>
      </c>
      <c r="F16" s="116">
        <v>0</v>
      </c>
      <c r="G16" s="116">
        <v>0</v>
      </c>
      <c r="H16" s="116">
        <v>0</v>
      </c>
      <c r="I16" s="116">
        <v>5230</v>
      </c>
      <c r="J16" s="117" t="s">
        <v>386</v>
      </c>
      <c r="K16" s="116">
        <v>3161</v>
      </c>
      <c r="L16" s="116">
        <v>92845</v>
      </c>
      <c r="M16" s="116">
        <f>SUM(N16,+U16)</f>
        <v>40676</v>
      </c>
      <c r="N16" s="116">
        <f>SUM(O16:R16,T16)</f>
        <v>605</v>
      </c>
      <c r="O16" s="116">
        <v>0</v>
      </c>
      <c r="P16" s="116">
        <v>0</v>
      </c>
      <c r="Q16" s="116">
        <v>0</v>
      </c>
      <c r="R16" s="116">
        <v>605</v>
      </c>
      <c r="S16" s="117" t="s">
        <v>386</v>
      </c>
      <c r="T16" s="116">
        <v>0</v>
      </c>
      <c r="U16" s="116">
        <v>40071</v>
      </c>
      <c r="V16" s="116">
        <f>+SUM(D16,M16)</f>
        <v>141912</v>
      </c>
      <c r="W16" s="116">
        <f>+SUM(E16,N16)</f>
        <v>8996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5835</v>
      </c>
      <c r="AB16" s="117" t="str">
        <f>IF(+SUM(J16,S16)=0,"-",+SUM(J16,S16))</f>
        <v>-</v>
      </c>
      <c r="AC16" s="116">
        <f>+SUM(K16,T16)</f>
        <v>3161</v>
      </c>
      <c r="AD16" s="116">
        <f>+SUM(L16,U16)</f>
        <v>132916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94464</v>
      </c>
      <c r="AN16" s="116">
        <f>SUM(AO16:AR16)</f>
        <v>16629</v>
      </c>
      <c r="AO16" s="116">
        <v>9062</v>
      </c>
      <c r="AP16" s="116">
        <v>7567</v>
      </c>
      <c r="AQ16" s="116">
        <v>0</v>
      </c>
      <c r="AR16" s="116">
        <v>0</v>
      </c>
      <c r="AS16" s="116">
        <f>SUM(AT16:AV16)</f>
        <v>2564</v>
      </c>
      <c r="AT16" s="116">
        <v>765</v>
      </c>
      <c r="AU16" s="116">
        <v>1799</v>
      </c>
      <c r="AV16" s="116">
        <v>0</v>
      </c>
      <c r="AW16" s="116">
        <v>0</v>
      </c>
      <c r="AX16" s="116">
        <f>SUM(AY16:BB16)</f>
        <v>75271</v>
      </c>
      <c r="AY16" s="116">
        <v>13856</v>
      </c>
      <c r="AZ16" s="116">
        <v>58273</v>
      </c>
      <c r="BA16" s="116">
        <v>3142</v>
      </c>
      <c r="BB16" s="116">
        <v>0</v>
      </c>
      <c r="BC16" s="116">
        <v>0</v>
      </c>
      <c r="BD16" s="116">
        <v>0</v>
      </c>
      <c r="BE16" s="116">
        <v>6772</v>
      </c>
      <c r="BF16" s="116">
        <f>SUM(AE16,+AM16,+BE16)</f>
        <v>101236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1728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211</v>
      </c>
      <c r="BV16" s="116">
        <v>211</v>
      </c>
      <c r="BW16" s="116">
        <v>0</v>
      </c>
      <c r="BX16" s="116">
        <v>0</v>
      </c>
      <c r="BY16" s="116">
        <v>0</v>
      </c>
      <c r="BZ16" s="116">
        <f>SUM(CA16:CD16)</f>
        <v>1517</v>
      </c>
      <c r="CA16" s="116">
        <v>1517</v>
      </c>
      <c r="CB16" s="116">
        <v>0</v>
      </c>
      <c r="CC16" s="116">
        <v>0</v>
      </c>
      <c r="CD16" s="116">
        <v>0</v>
      </c>
      <c r="CE16" s="116">
        <v>35654</v>
      </c>
      <c r="CF16" s="116">
        <v>0</v>
      </c>
      <c r="CG16" s="116">
        <v>3294</v>
      </c>
      <c r="CH16" s="116">
        <f>SUM(BG16,+BO16,+CG16)</f>
        <v>5022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96192</v>
      </c>
      <c r="CR16" s="116">
        <f>SUM(AN16,+BP16)</f>
        <v>16629</v>
      </c>
      <c r="CS16" s="116">
        <f>SUM(AO16,+BQ16)</f>
        <v>9062</v>
      </c>
      <c r="CT16" s="116">
        <f>SUM(AP16,+BR16)</f>
        <v>7567</v>
      </c>
      <c r="CU16" s="116">
        <f>SUM(AQ16,+BS16)</f>
        <v>0</v>
      </c>
      <c r="CV16" s="116">
        <f>SUM(AR16,+BT16)</f>
        <v>0</v>
      </c>
      <c r="CW16" s="116">
        <f>SUM(AS16,+BU16)</f>
        <v>2775</v>
      </c>
      <c r="CX16" s="116">
        <f>SUM(AT16,+BV16)</f>
        <v>976</v>
      </c>
      <c r="CY16" s="116">
        <f>SUM(AU16,+BW16)</f>
        <v>1799</v>
      </c>
      <c r="CZ16" s="116">
        <f>SUM(AV16,+BX16)</f>
        <v>0</v>
      </c>
      <c r="DA16" s="116">
        <f>SUM(AW16,+BY16)</f>
        <v>0</v>
      </c>
      <c r="DB16" s="116">
        <f>SUM(AX16,+BZ16)</f>
        <v>76788</v>
      </c>
      <c r="DC16" s="116">
        <f>SUM(AY16,+CA16)</f>
        <v>15373</v>
      </c>
      <c r="DD16" s="116">
        <f>SUM(AZ16,+CB16)</f>
        <v>58273</v>
      </c>
      <c r="DE16" s="116">
        <f>SUM(BA16,+CC16)</f>
        <v>3142</v>
      </c>
      <c r="DF16" s="116">
        <f>SUM(BB16,+CD16)</f>
        <v>0</v>
      </c>
      <c r="DG16" s="116">
        <f>SUM(BC16,+CE16)</f>
        <v>35654</v>
      </c>
      <c r="DH16" s="116">
        <f>SUM(BD16,+CF16)</f>
        <v>0</v>
      </c>
      <c r="DI16" s="116">
        <f>SUM(BE16,+CG16)</f>
        <v>10066</v>
      </c>
      <c r="DJ16" s="116">
        <f>SUM(BF16,+CH16)</f>
        <v>106258</v>
      </c>
    </row>
    <row r="17" spans="1:114" ht="13.5" customHeight="1" x14ac:dyDescent="0.15">
      <c r="A17" s="114" t="s">
        <v>41</v>
      </c>
      <c r="B17" s="115" t="s">
        <v>354</v>
      </c>
      <c r="C17" s="114" t="s">
        <v>355</v>
      </c>
      <c r="D17" s="116">
        <f>SUM(E17,+L17)</f>
        <v>33996</v>
      </c>
      <c r="E17" s="116">
        <f>SUM(F17:I17,K17)</f>
        <v>3004</v>
      </c>
      <c r="F17" s="116">
        <v>0</v>
      </c>
      <c r="G17" s="116">
        <v>0</v>
      </c>
      <c r="H17" s="116">
        <v>0</v>
      </c>
      <c r="I17" s="116">
        <v>656</v>
      </c>
      <c r="J17" s="117" t="s">
        <v>386</v>
      </c>
      <c r="K17" s="116">
        <v>2348</v>
      </c>
      <c r="L17" s="116">
        <v>30992</v>
      </c>
      <c r="M17" s="116">
        <f>SUM(N17,+U17)</f>
        <v>19160</v>
      </c>
      <c r="N17" s="116">
        <f>SUM(O17:R17,T17)</f>
        <v>5900</v>
      </c>
      <c r="O17" s="116">
        <v>0</v>
      </c>
      <c r="P17" s="116">
        <v>0</v>
      </c>
      <c r="Q17" s="116">
        <v>5900</v>
      </c>
      <c r="R17" s="116">
        <v>0</v>
      </c>
      <c r="S17" s="117" t="s">
        <v>386</v>
      </c>
      <c r="T17" s="116">
        <v>0</v>
      </c>
      <c r="U17" s="116">
        <v>13260</v>
      </c>
      <c r="V17" s="116">
        <f>+SUM(D17,M17)</f>
        <v>53156</v>
      </c>
      <c r="W17" s="116">
        <f>+SUM(E17,N17)</f>
        <v>8904</v>
      </c>
      <c r="X17" s="116">
        <f>+SUM(F17,O17)</f>
        <v>0</v>
      </c>
      <c r="Y17" s="116">
        <f>+SUM(G17,P17)</f>
        <v>0</v>
      </c>
      <c r="Z17" s="116">
        <f>+SUM(H17,Q17)</f>
        <v>5900</v>
      </c>
      <c r="AA17" s="116">
        <f>+SUM(I17,R17)</f>
        <v>656</v>
      </c>
      <c r="AB17" s="117" t="str">
        <f>IF(+SUM(J17,S17)=0,"-",+SUM(J17,S17))</f>
        <v>-</v>
      </c>
      <c r="AC17" s="116">
        <f>+SUM(K17,T17)</f>
        <v>2348</v>
      </c>
      <c r="AD17" s="116">
        <f>+SUM(L17,U17)</f>
        <v>44252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22874</v>
      </c>
      <c r="AN17" s="116">
        <f>SUM(AO17:AR17)</f>
        <v>8219</v>
      </c>
      <c r="AO17" s="116">
        <v>8219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14655</v>
      </c>
      <c r="AY17" s="116">
        <v>0</v>
      </c>
      <c r="AZ17" s="116">
        <v>14655</v>
      </c>
      <c r="BA17" s="116">
        <v>0</v>
      </c>
      <c r="BB17" s="116">
        <v>0</v>
      </c>
      <c r="BC17" s="116">
        <v>0</v>
      </c>
      <c r="BD17" s="116">
        <v>0</v>
      </c>
      <c r="BE17" s="116">
        <v>11122</v>
      </c>
      <c r="BF17" s="116">
        <f>SUM(AE17,+AM17,+BE17)</f>
        <v>33996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19160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22874</v>
      </c>
      <c r="CR17" s="116">
        <f>SUM(AN17,+BP17)</f>
        <v>8219</v>
      </c>
      <c r="CS17" s="116">
        <f>SUM(AO17,+BQ17)</f>
        <v>8219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14655</v>
      </c>
      <c r="DC17" s="116">
        <f>SUM(AY17,+CA17)</f>
        <v>0</v>
      </c>
      <c r="DD17" s="116">
        <f>SUM(AZ17,+CB17)</f>
        <v>14655</v>
      </c>
      <c r="DE17" s="116">
        <f>SUM(BA17,+CC17)</f>
        <v>0</v>
      </c>
      <c r="DF17" s="116">
        <f>SUM(BB17,+CD17)</f>
        <v>0</v>
      </c>
      <c r="DG17" s="116">
        <f>SUM(BC17,+CE17)</f>
        <v>19160</v>
      </c>
      <c r="DH17" s="116">
        <f>SUM(BD17,+CF17)</f>
        <v>0</v>
      </c>
      <c r="DI17" s="116">
        <f>SUM(BE17,+CG17)</f>
        <v>11122</v>
      </c>
      <c r="DJ17" s="116">
        <f>SUM(BF17,+CH17)</f>
        <v>33996</v>
      </c>
    </row>
    <row r="18" spans="1:114" ht="13.5" customHeight="1" x14ac:dyDescent="0.15">
      <c r="A18" s="114" t="s">
        <v>41</v>
      </c>
      <c r="B18" s="115" t="s">
        <v>356</v>
      </c>
      <c r="C18" s="114" t="s">
        <v>357</v>
      </c>
      <c r="D18" s="116">
        <f>SUM(E18,+L18)</f>
        <v>25368</v>
      </c>
      <c r="E18" s="116">
        <f>SUM(F18:I18,K18)</f>
        <v>1834</v>
      </c>
      <c r="F18" s="116">
        <v>0</v>
      </c>
      <c r="G18" s="116">
        <v>0</v>
      </c>
      <c r="H18" s="116">
        <v>0</v>
      </c>
      <c r="I18" s="116">
        <v>187</v>
      </c>
      <c r="J18" s="117" t="s">
        <v>386</v>
      </c>
      <c r="K18" s="116">
        <v>1647</v>
      </c>
      <c r="L18" s="116">
        <v>23534</v>
      </c>
      <c r="M18" s="116">
        <f>SUM(N18,+U18)</f>
        <v>14793</v>
      </c>
      <c r="N18" s="116">
        <f>SUM(O18:R18,T18)</f>
        <v>2300</v>
      </c>
      <c r="O18" s="116">
        <v>0</v>
      </c>
      <c r="P18" s="116">
        <v>0</v>
      </c>
      <c r="Q18" s="116">
        <v>2300</v>
      </c>
      <c r="R18" s="116">
        <v>0</v>
      </c>
      <c r="S18" s="117" t="s">
        <v>386</v>
      </c>
      <c r="T18" s="116">
        <v>0</v>
      </c>
      <c r="U18" s="116">
        <v>12493</v>
      </c>
      <c r="V18" s="116">
        <f>+SUM(D18,M18)</f>
        <v>40161</v>
      </c>
      <c r="W18" s="116">
        <f>+SUM(E18,N18)</f>
        <v>4134</v>
      </c>
      <c r="X18" s="116">
        <f>+SUM(F18,O18)</f>
        <v>0</v>
      </c>
      <c r="Y18" s="116">
        <f>+SUM(G18,P18)</f>
        <v>0</v>
      </c>
      <c r="Z18" s="116">
        <f>+SUM(H18,Q18)</f>
        <v>2300</v>
      </c>
      <c r="AA18" s="116">
        <f>+SUM(I18,R18)</f>
        <v>187</v>
      </c>
      <c r="AB18" s="117" t="str">
        <f>IF(+SUM(J18,S18)=0,"-",+SUM(J18,S18))</f>
        <v>-</v>
      </c>
      <c r="AC18" s="116">
        <f>+SUM(K18,T18)</f>
        <v>1647</v>
      </c>
      <c r="AD18" s="116">
        <f>+SUM(L18,U18)</f>
        <v>36027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23445</v>
      </c>
      <c r="AN18" s="116">
        <f>SUM(AO18:AR18)</f>
        <v>3171</v>
      </c>
      <c r="AO18" s="116">
        <v>0</v>
      </c>
      <c r="AP18" s="116">
        <v>3171</v>
      </c>
      <c r="AQ18" s="116">
        <v>0</v>
      </c>
      <c r="AR18" s="116">
        <v>0</v>
      </c>
      <c r="AS18" s="116">
        <f>SUM(AT18:AV18)</f>
        <v>1139</v>
      </c>
      <c r="AT18" s="116">
        <v>1139</v>
      </c>
      <c r="AU18" s="116">
        <v>0</v>
      </c>
      <c r="AV18" s="116">
        <v>0</v>
      </c>
      <c r="AW18" s="116">
        <v>0</v>
      </c>
      <c r="AX18" s="116">
        <f>SUM(AY18:BB18)</f>
        <v>19135</v>
      </c>
      <c r="AY18" s="116">
        <v>4321</v>
      </c>
      <c r="AZ18" s="116">
        <v>13377</v>
      </c>
      <c r="BA18" s="116">
        <v>870</v>
      </c>
      <c r="BB18" s="116">
        <v>567</v>
      </c>
      <c r="BC18" s="116">
        <v>0</v>
      </c>
      <c r="BD18" s="116">
        <v>0</v>
      </c>
      <c r="BE18" s="116">
        <v>1923</v>
      </c>
      <c r="BF18" s="116">
        <f>SUM(AE18,+AM18,+BE18)</f>
        <v>25368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14397</v>
      </c>
      <c r="CF18" s="116">
        <v>0</v>
      </c>
      <c r="CG18" s="116">
        <v>396</v>
      </c>
      <c r="CH18" s="116">
        <f>SUM(BG18,+BO18,+CG18)</f>
        <v>396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23445</v>
      </c>
      <c r="CR18" s="116">
        <f>SUM(AN18,+BP18)</f>
        <v>3171</v>
      </c>
      <c r="CS18" s="116">
        <f>SUM(AO18,+BQ18)</f>
        <v>0</v>
      </c>
      <c r="CT18" s="116">
        <f>SUM(AP18,+BR18)</f>
        <v>3171</v>
      </c>
      <c r="CU18" s="116">
        <f>SUM(AQ18,+BS18)</f>
        <v>0</v>
      </c>
      <c r="CV18" s="116">
        <f>SUM(AR18,+BT18)</f>
        <v>0</v>
      </c>
      <c r="CW18" s="116">
        <f>SUM(AS18,+BU18)</f>
        <v>1139</v>
      </c>
      <c r="CX18" s="116">
        <f>SUM(AT18,+BV18)</f>
        <v>1139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19135</v>
      </c>
      <c r="DC18" s="116">
        <f>SUM(AY18,+CA18)</f>
        <v>4321</v>
      </c>
      <c r="DD18" s="116">
        <f>SUM(AZ18,+CB18)</f>
        <v>13377</v>
      </c>
      <c r="DE18" s="116">
        <f>SUM(BA18,+CC18)</f>
        <v>870</v>
      </c>
      <c r="DF18" s="116">
        <f>SUM(BB18,+CD18)</f>
        <v>567</v>
      </c>
      <c r="DG18" s="116">
        <f>SUM(BC18,+CE18)</f>
        <v>14397</v>
      </c>
      <c r="DH18" s="116">
        <f>SUM(BD18,+CF18)</f>
        <v>0</v>
      </c>
      <c r="DI18" s="116">
        <f>SUM(BE18,+CG18)</f>
        <v>2319</v>
      </c>
      <c r="DJ18" s="116">
        <f>SUM(BF18,+CH18)</f>
        <v>25764</v>
      </c>
    </row>
    <row r="19" spans="1:114" ht="13.5" customHeight="1" x14ac:dyDescent="0.15">
      <c r="A19" s="114" t="s">
        <v>41</v>
      </c>
      <c r="B19" s="115" t="s">
        <v>358</v>
      </c>
      <c r="C19" s="114" t="s">
        <v>359</v>
      </c>
      <c r="D19" s="116">
        <f>SUM(E19,+L19)</f>
        <v>460714</v>
      </c>
      <c r="E19" s="116">
        <f>SUM(F19:I19,K19)</f>
        <v>16483</v>
      </c>
      <c r="F19" s="116">
        <v>0</v>
      </c>
      <c r="G19" s="116">
        <v>156</v>
      </c>
      <c r="H19" s="116">
        <v>0</v>
      </c>
      <c r="I19" s="116">
        <v>16145</v>
      </c>
      <c r="J19" s="117" t="s">
        <v>386</v>
      </c>
      <c r="K19" s="116">
        <v>182</v>
      </c>
      <c r="L19" s="116">
        <v>444231</v>
      </c>
      <c r="M19" s="116">
        <f>SUM(N19,+U19)</f>
        <v>153038</v>
      </c>
      <c r="N19" s="116">
        <f>SUM(O19:R19,T19)</f>
        <v>8016</v>
      </c>
      <c r="O19" s="116">
        <v>0</v>
      </c>
      <c r="P19" s="116">
        <v>0</v>
      </c>
      <c r="Q19" s="116">
        <v>0</v>
      </c>
      <c r="R19" s="116">
        <v>8016</v>
      </c>
      <c r="S19" s="117" t="s">
        <v>386</v>
      </c>
      <c r="T19" s="116">
        <v>0</v>
      </c>
      <c r="U19" s="116">
        <v>145022</v>
      </c>
      <c r="V19" s="116">
        <f>+SUM(D19,M19)</f>
        <v>613752</v>
      </c>
      <c r="W19" s="116">
        <f>+SUM(E19,N19)</f>
        <v>24499</v>
      </c>
      <c r="X19" s="116">
        <f>+SUM(F19,O19)</f>
        <v>0</v>
      </c>
      <c r="Y19" s="116">
        <f>+SUM(G19,P19)</f>
        <v>156</v>
      </c>
      <c r="Z19" s="116">
        <f>+SUM(H19,Q19)</f>
        <v>0</v>
      </c>
      <c r="AA19" s="116">
        <f>+SUM(I19,R19)</f>
        <v>24161</v>
      </c>
      <c r="AB19" s="117" t="str">
        <f>IF(+SUM(J19,S19)=0,"-",+SUM(J19,S19))</f>
        <v>-</v>
      </c>
      <c r="AC19" s="116">
        <f>+SUM(K19,T19)</f>
        <v>182</v>
      </c>
      <c r="AD19" s="116">
        <f>+SUM(L19,U19)</f>
        <v>589253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453629</v>
      </c>
      <c r="AN19" s="116">
        <f>SUM(AO19:AR19)</f>
        <v>116231</v>
      </c>
      <c r="AO19" s="116">
        <v>36950</v>
      </c>
      <c r="AP19" s="116">
        <v>0</v>
      </c>
      <c r="AQ19" s="116">
        <v>76060</v>
      </c>
      <c r="AR19" s="116">
        <v>3221</v>
      </c>
      <c r="AS19" s="116">
        <f>SUM(AT19:AV19)</f>
        <v>116528</v>
      </c>
      <c r="AT19" s="116">
        <v>726</v>
      </c>
      <c r="AU19" s="116">
        <v>95227</v>
      </c>
      <c r="AV19" s="116">
        <v>20575</v>
      </c>
      <c r="AW19" s="116">
        <v>1724</v>
      </c>
      <c r="AX19" s="116">
        <f>SUM(AY19:BB19)</f>
        <v>219146</v>
      </c>
      <c r="AY19" s="116">
        <v>94109</v>
      </c>
      <c r="AZ19" s="116">
        <v>91297</v>
      </c>
      <c r="BA19" s="116">
        <v>31241</v>
      </c>
      <c r="BB19" s="116">
        <v>2499</v>
      </c>
      <c r="BC19" s="116">
        <v>0</v>
      </c>
      <c r="BD19" s="116">
        <v>0</v>
      </c>
      <c r="BE19" s="116">
        <v>7085</v>
      </c>
      <c r="BF19" s="116">
        <f>SUM(AE19,+AM19,+BE19)</f>
        <v>460714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152970</v>
      </c>
      <c r="BP19" s="116">
        <f>SUM(BQ19:BT19)</f>
        <v>2108</v>
      </c>
      <c r="BQ19" s="116">
        <v>2108</v>
      </c>
      <c r="BR19" s="116">
        <v>0</v>
      </c>
      <c r="BS19" s="116">
        <v>0</v>
      </c>
      <c r="BT19" s="116">
        <v>0</v>
      </c>
      <c r="BU19" s="116">
        <f>SUM(BV19:BX19)</f>
        <v>73033</v>
      </c>
      <c r="BV19" s="116">
        <v>0</v>
      </c>
      <c r="BW19" s="116">
        <v>73033</v>
      </c>
      <c r="BX19" s="116">
        <v>0</v>
      </c>
      <c r="BY19" s="116">
        <v>0</v>
      </c>
      <c r="BZ19" s="116">
        <f>SUM(CA19:CD19)</f>
        <v>77829</v>
      </c>
      <c r="CA19" s="116">
        <v>0</v>
      </c>
      <c r="CB19" s="116">
        <v>77829</v>
      </c>
      <c r="CC19" s="116">
        <v>0</v>
      </c>
      <c r="CD19" s="116">
        <v>0</v>
      </c>
      <c r="CE19" s="116">
        <v>0</v>
      </c>
      <c r="CF19" s="116">
        <v>0</v>
      </c>
      <c r="CG19" s="116">
        <v>68</v>
      </c>
      <c r="CH19" s="116">
        <f>SUM(BG19,+BO19,+CG19)</f>
        <v>153038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606599</v>
      </c>
      <c r="CR19" s="116">
        <f>SUM(AN19,+BP19)</f>
        <v>118339</v>
      </c>
      <c r="CS19" s="116">
        <f>SUM(AO19,+BQ19)</f>
        <v>39058</v>
      </c>
      <c r="CT19" s="116">
        <f>SUM(AP19,+BR19)</f>
        <v>0</v>
      </c>
      <c r="CU19" s="116">
        <f>SUM(AQ19,+BS19)</f>
        <v>76060</v>
      </c>
      <c r="CV19" s="116">
        <f>SUM(AR19,+BT19)</f>
        <v>3221</v>
      </c>
      <c r="CW19" s="116">
        <f>SUM(AS19,+BU19)</f>
        <v>189561</v>
      </c>
      <c r="CX19" s="116">
        <f>SUM(AT19,+BV19)</f>
        <v>726</v>
      </c>
      <c r="CY19" s="116">
        <f>SUM(AU19,+BW19)</f>
        <v>168260</v>
      </c>
      <c r="CZ19" s="116">
        <f>SUM(AV19,+BX19)</f>
        <v>20575</v>
      </c>
      <c r="DA19" s="116">
        <f>SUM(AW19,+BY19)</f>
        <v>1724</v>
      </c>
      <c r="DB19" s="116">
        <f>SUM(AX19,+BZ19)</f>
        <v>296975</v>
      </c>
      <c r="DC19" s="116">
        <f>SUM(AY19,+CA19)</f>
        <v>94109</v>
      </c>
      <c r="DD19" s="116">
        <f>SUM(AZ19,+CB19)</f>
        <v>169126</v>
      </c>
      <c r="DE19" s="116">
        <f>SUM(BA19,+CC19)</f>
        <v>31241</v>
      </c>
      <c r="DF19" s="116">
        <f>SUM(BB19,+CD19)</f>
        <v>2499</v>
      </c>
      <c r="DG19" s="116">
        <f>SUM(BC19,+CE19)</f>
        <v>0</v>
      </c>
      <c r="DH19" s="116">
        <f>SUM(BD19,+CF19)</f>
        <v>0</v>
      </c>
      <c r="DI19" s="116">
        <f>SUM(BE19,+CG19)</f>
        <v>7153</v>
      </c>
      <c r="DJ19" s="116">
        <f>SUM(BF19,+CH19)</f>
        <v>613752</v>
      </c>
    </row>
    <row r="20" spans="1:114" ht="13.5" customHeight="1" x14ac:dyDescent="0.15">
      <c r="A20" s="114" t="s">
        <v>41</v>
      </c>
      <c r="B20" s="115" t="s">
        <v>360</v>
      </c>
      <c r="C20" s="114" t="s">
        <v>361</v>
      </c>
      <c r="D20" s="116">
        <f>SUM(E20,+L20)</f>
        <v>80038</v>
      </c>
      <c r="E20" s="116">
        <f>SUM(F20:I20,K20)</f>
        <v>8399</v>
      </c>
      <c r="F20" s="116">
        <v>0</v>
      </c>
      <c r="G20" s="116">
        <v>0</v>
      </c>
      <c r="H20" s="116">
        <v>0</v>
      </c>
      <c r="I20" s="116">
        <v>485</v>
      </c>
      <c r="J20" s="117" t="s">
        <v>386</v>
      </c>
      <c r="K20" s="116">
        <v>7914</v>
      </c>
      <c r="L20" s="116">
        <v>71639</v>
      </c>
      <c r="M20" s="116">
        <f>SUM(N20,+U20)</f>
        <v>28132</v>
      </c>
      <c r="N20" s="116">
        <f>SUM(O20:R20,T20)</f>
        <v>981</v>
      </c>
      <c r="O20" s="116">
        <v>428</v>
      </c>
      <c r="P20" s="116">
        <v>553</v>
      </c>
      <c r="Q20" s="116">
        <v>0</v>
      </c>
      <c r="R20" s="116">
        <v>0</v>
      </c>
      <c r="S20" s="117" t="s">
        <v>386</v>
      </c>
      <c r="T20" s="116">
        <v>0</v>
      </c>
      <c r="U20" s="116">
        <v>27151</v>
      </c>
      <c r="V20" s="116">
        <f>+SUM(D20,M20)</f>
        <v>108170</v>
      </c>
      <c r="W20" s="116">
        <f>+SUM(E20,N20)</f>
        <v>9380</v>
      </c>
      <c r="X20" s="116">
        <f>+SUM(F20,O20)</f>
        <v>428</v>
      </c>
      <c r="Y20" s="116">
        <f>+SUM(G20,P20)</f>
        <v>553</v>
      </c>
      <c r="Z20" s="116">
        <f>+SUM(H20,Q20)</f>
        <v>0</v>
      </c>
      <c r="AA20" s="116">
        <f>+SUM(I20,R20)</f>
        <v>485</v>
      </c>
      <c r="AB20" s="117" t="str">
        <f>IF(+SUM(J20,S20)=0,"-",+SUM(J20,S20))</f>
        <v>-</v>
      </c>
      <c r="AC20" s="116">
        <f>+SUM(K20,T20)</f>
        <v>7914</v>
      </c>
      <c r="AD20" s="116">
        <f>+SUM(L20,U20)</f>
        <v>98790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77911</v>
      </c>
      <c r="AN20" s="116">
        <f>SUM(AO20:AR20)</f>
        <v>9846</v>
      </c>
      <c r="AO20" s="116">
        <v>4539</v>
      </c>
      <c r="AP20" s="116">
        <v>1061</v>
      </c>
      <c r="AQ20" s="116">
        <v>2654</v>
      </c>
      <c r="AR20" s="116">
        <v>1592</v>
      </c>
      <c r="AS20" s="116">
        <f>SUM(AT20:AV20)</f>
        <v>16092</v>
      </c>
      <c r="AT20" s="116">
        <v>4440</v>
      </c>
      <c r="AU20" s="116">
        <v>6838</v>
      </c>
      <c r="AV20" s="116">
        <v>4814</v>
      </c>
      <c r="AW20" s="116">
        <v>4486</v>
      </c>
      <c r="AX20" s="116">
        <f>SUM(AY20:BB20)</f>
        <v>47487</v>
      </c>
      <c r="AY20" s="116">
        <v>18509</v>
      </c>
      <c r="AZ20" s="116">
        <v>23025</v>
      </c>
      <c r="BA20" s="116">
        <v>3475</v>
      </c>
      <c r="BB20" s="116">
        <v>2478</v>
      </c>
      <c r="BC20" s="116">
        <v>0</v>
      </c>
      <c r="BD20" s="116">
        <v>0</v>
      </c>
      <c r="BE20" s="116">
        <v>2127</v>
      </c>
      <c r="BF20" s="116">
        <f>SUM(AE20,+AM20,+BE20)</f>
        <v>80038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1039</v>
      </c>
      <c r="BP20" s="116">
        <f>SUM(BQ20:BT20)</f>
        <v>1039</v>
      </c>
      <c r="BQ20" s="116">
        <v>1039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24108</v>
      </c>
      <c r="CF20" s="116">
        <v>0</v>
      </c>
      <c r="CG20" s="116">
        <v>2985</v>
      </c>
      <c r="CH20" s="116">
        <f>SUM(BG20,+BO20,+CG20)</f>
        <v>4024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78950</v>
      </c>
      <c r="CR20" s="116">
        <f>SUM(AN20,+BP20)</f>
        <v>10885</v>
      </c>
      <c r="CS20" s="116">
        <f>SUM(AO20,+BQ20)</f>
        <v>5578</v>
      </c>
      <c r="CT20" s="116">
        <f>SUM(AP20,+BR20)</f>
        <v>1061</v>
      </c>
      <c r="CU20" s="116">
        <f>SUM(AQ20,+BS20)</f>
        <v>2654</v>
      </c>
      <c r="CV20" s="116">
        <f>SUM(AR20,+BT20)</f>
        <v>1592</v>
      </c>
      <c r="CW20" s="116">
        <f>SUM(AS20,+BU20)</f>
        <v>16092</v>
      </c>
      <c r="CX20" s="116">
        <f>SUM(AT20,+BV20)</f>
        <v>4440</v>
      </c>
      <c r="CY20" s="116">
        <f>SUM(AU20,+BW20)</f>
        <v>6838</v>
      </c>
      <c r="CZ20" s="116">
        <f>SUM(AV20,+BX20)</f>
        <v>4814</v>
      </c>
      <c r="DA20" s="116">
        <f>SUM(AW20,+BY20)</f>
        <v>4486</v>
      </c>
      <c r="DB20" s="116">
        <f>SUM(AX20,+BZ20)</f>
        <v>47487</v>
      </c>
      <c r="DC20" s="116">
        <f>SUM(AY20,+CA20)</f>
        <v>18509</v>
      </c>
      <c r="DD20" s="116">
        <f>SUM(AZ20,+CB20)</f>
        <v>23025</v>
      </c>
      <c r="DE20" s="116">
        <f>SUM(BA20,+CC20)</f>
        <v>3475</v>
      </c>
      <c r="DF20" s="116">
        <f>SUM(BB20,+CD20)</f>
        <v>2478</v>
      </c>
      <c r="DG20" s="116">
        <f>SUM(BC20,+CE20)</f>
        <v>24108</v>
      </c>
      <c r="DH20" s="116">
        <f>SUM(BD20,+CF20)</f>
        <v>0</v>
      </c>
      <c r="DI20" s="116">
        <f>SUM(BE20,+CG20)</f>
        <v>5112</v>
      </c>
      <c r="DJ20" s="116">
        <f>SUM(BF20,+CH20)</f>
        <v>84062</v>
      </c>
    </row>
    <row r="21" spans="1:114" ht="13.5" customHeight="1" x14ac:dyDescent="0.15">
      <c r="A21" s="114" t="s">
        <v>41</v>
      </c>
      <c r="B21" s="115" t="s">
        <v>362</v>
      </c>
      <c r="C21" s="114" t="s">
        <v>363</v>
      </c>
      <c r="D21" s="116">
        <f>SUM(E21,+L21)</f>
        <v>163556</v>
      </c>
      <c r="E21" s="116">
        <f>SUM(F21:I21,K21)</f>
        <v>19111</v>
      </c>
      <c r="F21" s="116">
        <v>0</v>
      </c>
      <c r="G21" s="116">
        <v>0</v>
      </c>
      <c r="H21" s="116">
        <v>0</v>
      </c>
      <c r="I21" s="116">
        <v>11829</v>
      </c>
      <c r="J21" s="117" t="s">
        <v>386</v>
      </c>
      <c r="K21" s="116">
        <v>7282</v>
      </c>
      <c r="L21" s="116">
        <v>144445</v>
      </c>
      <c r="M21" s="116">
        <f>SUM(N21,+U21)</f>
        <v>113730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386</v>
      </c>
      <c r="T21" s="116">
        <v>0</v>
      </c>
      <c r="U21" s="116">
        <v>113730</v>
      </c>
      <c r="V21" s="116">
        <f>+SUM(D21,M21)</f>
        <v>277286</v>
      </c>
      <c r="W21" s="116">
        <f>+SUM(E21,N21)</f>
        <v>19111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11829</v>
      </c>
      <c r="AB21" s="117" t="str">
        <f>IF(+SUM(J21,S21)=0,"-",+SUM(J21,S21))</f>
        <v>-</v>
      </c>
      <c r="AC21" s="116">
        <f>+SUM(K21,T21)</f>
        <v>7282</v>
      </c>
      <c r="AD21" s="116">
        <f>+SUM(L21,U21)</f>
        <v>258175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151458</v>
      </c>
      <c r="AN21" s="116">
        <f>SUM(AO21:AR21)</f>
        <v>94291</v>
      </c>
      <c r="AO21" s="116">
        <v>0</v>
      </c>
      <c r="AP21" s="116">
        <v>33345</v>
      </c>
      <c r="AQ21" s="116">
        <v>60946</v>
      </c>
      <c r="AR21" s="116">
        <v>0</v>
      </c>
      <c r="AS21" s="116">
        <f>SUM(AT21:AV21)</f>
        <v>28436</v>
      </c>
      <c r="AT21" s="116">
        <v>10056</v>
      </c>
      <c r="AU21" s="116">
        <v>18380</v>
      </c>
      <c r="AV21" s="116">
        <v>0</v>
      </c>
      <c r="AW21" s="116">
        <v>0</v>
      </c>
      <c r="AX21" s="116">
        <f>SUM(AY21:BB21)</f>
        <v>28731</v>
      </c>
      <c r="AY21" s="116">
        <v>0</v>
      </c>
      <c r="AZ21" s="116">
        <v>252</v>
      </c>
      <c r="BA21" s="116">
        <v>10251</v>
      </c>
      <c r="BB21" s="116">
        <v>18228</v>
      </c>
      <c r="BC21" s="116">
        <v>0</v>
      </c>
      <c r="BD21" s="116">
        <v>0</v>
      </c>
      <c r="BE21" s="116">
        <v>12098</v>
      </c>
      <c r="BF21" s="116">
        <f>SUM(AE21,+AM21,+BE21)</f>
        <v>163556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112233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112233</v>
      </c>
      <c r="CA21" s="116">
        <v>5313</v>
      </c>
      <c r="CB21" s="116">
        <v>106920</v>
      </c>
      <c r="CC21" s="116">
        <v>0</v>
      </c>
      <c r="CD21" s="116">
        <v>0</v>
      </c>
      <c r="CE21" s="116">
        <v>0</v>
      </c>
      <c r="CF21" s="116">
        <v>0</v>
      </c>
      <c r="CG21" s="116">
        <v>1497</v>
      </c>
      <c r="CH21" s="116">
        <f>SUM(BG21,+BO21,+CG21)</f>
        <v>113730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263691</v>
      </c>
      <c r="CR21" s="116">
        <f>SUM(AN21,+BP21)</f>
        <v>94291</v>
      </c>
      <c r="CS21" s="116">
        <f>SUM(AO21,+BQ21)</f>
        <v>0</v>
      </c>
      <c r="CT21" s="116">
        <f>SUM(AP21,+BR21)</f>
        <v>33345</v>
      </c>
      <c r="CU21" s="116">
        <f>SUM(AQ21,+BS21)</f>
        <v>60946</v>
      </c>
      <c r="CV21" s="116">
        <f>SUM(AR21,+BT21)</f>
        <v>0</v>
      </c>
      <c r="CW21" s="116">
        <f>SUM(AS21,+BU21)</f>
        <v>28436</v>
      </c>
      <c r="CX21" s="116">
        <f>SUM(AT21,+BV21)</f>
        <v>10056</v>
      </c>
      <c r="CY21" s="116">
        <f>SUM(AU21,+BW21)</f>
        <v>18380</v>
      </c>
      <c r="CZ21" s="116">
        <f>SUM(AV21,+BX21)</f>
        <v>0</v>
      </c>
      <c r="DA21" s="116">
        <f>SUM(AW21,+BY21)</f>
        <v>0</v>
      </c>
      <c r="DB21" s="116">
        <f>SUM(AX21,+BZ21)</f>
        <v>140964</v>
      </c>
      <c r="DC21" s="116">
        <f>SUM(AY21,+CA21)</f>
        <v>5313</v>
      </c>
      <c r="DD21" s="116">
        <f>SUM(AZ21,+CB21)</f>
        <v>107172</v>
      </c>
      <c r="DE21" s="116">
        <f>SUM(BA21,+CC21)</f>
        <v>10251</v>
      </c>
      <c r="DF21" s="116">
        <f>SUM(BB21,+CD21)</f>
        <v>18228</v>
      </c>
      <c r="DG21" s="116">
        <f>SUM(BC21,+CE21)</f>
        <v>0</v>
      </c>
      <c r="DH21" s="116">
        <f>SUM(BD21,+CF21)</f>
        <v>0</v>
      </c>
      <c r="DI21" s="116">
        <f>SUM(BE21,+CG21)</f>
        <v>13595</v>
      </c>
      <c r="DJ21" s="116">
        <f>SUM(BF21,+CH21)</f>
        <v>277286</v>
      </c>
    </row>
    <row r="22" spans="1:114" ht="13.5" customHeight="1" x14ac:dyDescent="0.15">
      <c r="A22" s="114" t="s">
        <v>41</v>
      </c>
      <c r="B22" s="115" t="s">
        <v>364</v>
      </c>
      <c r="C22" s="114" t="s">
        <v>365</v>
      </c>
      <c r="D22" s="116">
        <f>SUM(E22,+L22)</f>
        <v>99343</v>
      </c>
      <c r="E22" s="116">
        <f>SUM(F22:I22,K22)</f>
        <v>4825</v>
      </c>
      <c r="F22" s="116">
        <v>0</v>
      </c>
      <c r="G22" s="116">
        <v>0</v>
      </c>
      <c r="H22" s="116">
        <v>0</v>
      </c>
      <c r="I22" s="116">
        <v>0</v>
      </c>
      <c r="J22" s="117" t="s">
        <v>386</v>
      </c>
      <c r="K22" s="116">
        <v>4825</v>
      </c>
      <c r="L22" s="116">
        <v>94518</v>
      </c>
      <c r="M22" s="116">
        <f>SUM(N22,+U22)</f>
        <v>37976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386</v>
      </c>
      <c r="T22" s="116">
        <v>0</v>
      </c>
      <c r="U22" s="116">
        <v>37976</v>
      </c>
      <c r="V22" s="116">
        <f>+SUM(D22,M22)</f>
        <v>137319</v>
      </c>
      <c r="W22" s="116">
        <f>+SUM(E22,N22)</f>
        <v>4825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4825</v>
      </c>
      <c r="AD22" s="116">
        <f>+SUM(L22,U22)</f>
        <v>132494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19973</v>
      </c>
      <c r="AN22" s="116">
        <f>SUM(AO22:AR22)</f>
        <v>173</v>
      </c>
      <c r="AO22" s="116">
        <v>0</v>
      </c>
      <c r="AP22" s="116">
        <v>173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19800</v>
      </c>
      <c r="AY22" s="116">
        <v>19800</v>
      </c>
      <c r="AZ22" s="116">
        <v>0</v>
      </c>
      <c r="BA22" s="116">
        <v>0</v>
      </c>
      <c r="BB22" s="116">
        <v>0</v>
      </c>
      <c r="BC22" s="116">
        <v>79370</v>
      </c>
      <c r="BD22" s="116">
        <v>0</v>
      </c>
      <c r="BE22" s="116">
        <v>0</v>
      </c>
      <c r="BF22" s="116">
        <f>SUM(AE22,+AM22,+BE22)</f>
        <v>19973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37976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19973</v>
      </c>
      <c r="CR22" s="116">
        <f>SUM(AN22,+BP22)</f>
        <v>173</v>
      </c>
      <c r="CS22" s="116">
        <f>SUM(AO22,+BQ22)</f>
        <v>0</v>
      </c>
      <c r="CT22" s="116">
        <f>SUM(AP22,+BR22)</f>
        <v>173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19800</v>
      </c>
      <c r="DC22" s="116">
        <f>SUM(AY22,+CA22)</f>
        <v>19800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117346</v>
      </c>
      <c r="DH22" s="116">
        <f>SUM(BD22,+CF22)</f>
        <v>0</v>
      </c>
      <c r="DI22" s="116">
        <f>SUM(BE22,+CG22)</f>
        <v>0</v>
      </c>
      <c r="DJ22" s="116">
        <f>SUM(BF22,+CH22)</f>
        <v>19973</v>
      </c>
    </row>
    <row r="23" spans="1:114" ht="13.5" customHeight="1" x14ac:dyDescent="0.15">
      <c r="A23" s="114" t="s">
        <v>41</v>
      </c>
      <c r="B23" s="115" t="s">
        <v>368</v>
      </c>
      <c r="C23" s="114" t="s">
        <v>369</v>
      </c>
      <c r="D23" s="116">
        <f>SUM(E23,+L23)</f>
        <v>182099</v>
      </c>
      <c r="E23" s="116">
        <f>SUM(F23:I23,K23)</f>
        <v>8726</v>
      </c>
      <c r="F23" s="116">
        <v>0</v>
      </c>
      <c r="G23" s="116">
        <v>0</v>
      </c>
      <c r="H23" s="116">
        <v>0</v>
      </c>
      <c r="I23" s="116">
        <v>208</v>
      </c>
      <c r="J23" s="117" t="s">
        <v>386</v>
      </c>
      <c r="K23" s="116">
        <v>8518</v>
      </c>
      <c r="L23" s="116">
        <v>173373</v>
      </c>
      <c r="M23" s="116">
        <f>SUM(N23,+U23)</f>
        <v>61507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386</v>
      </c>
      <c r="T23" s="116">
        <v>0</v>
      </c>
      <c r="U23" s="116">
        <v>61507</v>
      </c>
      <c r="V23" s="116">
        <f>+SUM(D23,M23)</f>
        <v>243606</v>
      </c>
      <c r="W23" s="116">
        <f>+SUM(E23,N23)</f>
        <v>8726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208</v>
      </c>
      <c r="AB23" s="117" t="str">
        <f>IF(+SUM(J23,S23)=0,"-",+SUM(J23,S23))</f>
        <v>-</v>
      </c>
      <c r="AC23" s="116">
        <f>+SUM(K23,T23)</f>
        <v>8518</v>
      </c>
      <c r="AD23" s="116">
        <f>+SUM(L23,U23)</f>
        <v>234880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44620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12317</v>
      </c>
      <c r="AT23" s="116">
        <v>12317</v>
      </c>
      <c r="AU23" s="116">
        <v>0</v>
      </c>
      <c r="AV23" s="116">
        <v>0</v>
      </c>
      <c r="AW23" s="116">
        <v>0</v>
      </c>
      <c r="AX23" s="116">
        <f>SUM(AY23:BB23)</f>
        <v>32303</v>
      </c>
      <c r="AY23" s="116">
        <v>32303</v>
      </c>
      <c r="AZ23" s="116">
        <v>0</v>
      </c>
      <c r="BA23" s="116">
        <v>0</v>
      </c>
      <c r="BB23" s="116">
        <v>0</v>
      </c>
      <c r="BC23" s="116">
        <v>137479</v>
      </c>
      <c r="BD23" s="116">
        <v>0</v>
      </c>
      <c r="BE23" s="116">
        <v>0</v>
      </c>
      <c r="BF23" s="116">
        <f>SUM(AE23,+AM23,+BE23)</f>
        <v>44620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61507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44620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12317</v>
      </c>
      <c r="CX23" s="116">
        <f>SUM(AT23,+BV23)</f>
        <v>12317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32303</v>
      </c>
      <c r="DC23" s="116">
        <f>SUM(AY23,+CA23)</f>
        <v>32303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198986</v>
      </c>
      <c r="DH23" s="116">
        <f>SUM(BD23,+CF23)</f>
        <v>0</v>
      </c>
      <c r="DI23" s="116">
        <f>SUM(BE23,+CG23)</f>
        <v>0</v>
      </c>
      <c r="DJ23" s="116">
        <f>SUM(BF23,+CH23)</f>
        <v>44620</v>
      </c>
    </row>
    <row r="24" spans="1:114" ht="13.5" customHeight="1" x14ac:dyDescent="0.15">
      <c r="A24" s="114" t="s">
        <v>41</v>
      </c>
      <c r="B24" s="115" t="s">
        <v>370</v>
      </c>
      <c r="C24" s="114" t="s">
        <v>371</v>
      </c>
      <c r="D24" s="116">
        <f>SUM(E24,+L24)</f>
        <v>246181</v>
      </c>
      <c r="E24" s="116">
        <f>SUM(F24:I24,K24)</f>
        <v>12890</v>
      </c>
      <c r="F24" s="116">
        <v>0</v>
      </c>
      <c r="G24" s="116">
        <v>0</v>
      </c>
      <c r="H24" s="116">
        <v>0</v>
      </c>
      <c r="I24" s="116">
        <v>12890</v>
      </c>
      <c r="J24" s="117" t="s">
        <v>386</v>
      </c>
      <c r="K24" s="116">
        <v>0</v>
      </c>
      <c r="L24" s="116">
        <v>233291</v>
      </c>
      <c r="M24" s="116">
        <f>SUM(N24,+U24)</f>
        <v>95005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386</v>
      </c>
      <c r="T24" s="116">
        <v>0</v>
      </c>
      <c r="U24" s="116">
        <v>95005</v>
      </c>
      <c r="V24" s="116">
        <f>+SUM(D24,M24)</f>
        <v>341186</v>
      </c>
      <c r="W24" s="116">
        <f>+SUM(E24,N24)</f>
        <v>12890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12890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328296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48572</v>
      </c>
      <c r="AN24" s="116">
        <f>SUM(AO24:AR24)</f>
        <v>3229</v>
      </c>
      <c r="AO24" s="116">
        <v>3229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45343</v>
      </c>
      <c r="AY24" s="116">
        <v>45343</v>
      </c>
      <c r="AZ24" s="116">
        <v>0</v>
      </c>
      <c r="BA24" s="116">
        <v>0</v>
      </c>
      <c r="BB24" s="116">
        <v>0</v>
      </c>
      <c r="BC24" s="116">
        <v>197609</v>
      </c>
      <c r="BD24" s="116">
        <v>0</v>
      </c>
      <c r="BE24" s="116">
        <v>0</v>
      </c>
      <c r="BF24" s="116">
        <f>SUM(AE24,+AM24,+BE24)</f>
        <v>48572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3229</v>
      </c>
      <c r="BP24" s="116">
        <f>SUM(BQ24:BT24)</f>
        <v>3229</v>
      </c>
      <c r="BQ24" s="116">
        <v>3229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91776</v>
      </c>
      <c r="CF24" s="116">
        <v>0</v>
      </c>
      <c r="CG24" s="116">
        <v>0</v>
      </c>
      <c r="CH24" s="116">
        <f>SUM(BG24,+BO24,+CG24)</f>
        <v>3229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51801</v>
      </c>
      <c r="CR24" s="116">
        <f>SUM(AN24,+BP24)</f>
        <v>6458</v>
      </c>
      <c r="CS24" s="116">
        <f>SUM(AO24,+BQ24)</f>
        <v>6458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45343</v>
      </c>
      <c r="DC24" s="116">
        <f>SUM(AY24,+CA24)</f>
        <v>45343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289385</v>
      </c>
      <c r="DH24" s="116">
        <f>SUM(BD24,+CF24)</f>
        <v>0</v>
      </c>
      <c r="DI24" s="116">
        <f>SUM(BE24,+CG24)</f>
        <v>0</v>
      </c>
      <c r="DJ24" s="116">
        <f>SUM(BF24,+CH24)</f>
        <v>51801</v>
      </c>
    </row>
    <row r="25" spans="1:114" ht="13.5" customHeight="1" x14ac:dyDescent="0.15">
      <c r="A25" s="114" t="s">
        <v>41</v>
      </c>
      <c r="B25" s="115" t="s">
        <v>372</v>
      </c>
      <c r="C25" s="114" t="s">
        <v>373</v>
      </c>
      <c r="D25" s="116">
        <f>SUM(E25,+L25)</f>
        <v>377888</v>
      </c>
      <c r="E25" s="116">
        <f>SUM(F25:I25,K25)</f>
        <v>12870</v>
      </c>
      <c r="F25" s="116">
        <v>0</v>
      </c>
      <c r="G25" s="116">
        <v>0</v>
      </c>
      <c r="H25" s="116">
        <v>0</v>
      </c>
      <c r="I25" s="116">
        <v>8582</v>
      </c>
      <c r="J25" s="117" t="s">
        <v>386</v>
      </c>
      <c r="K25" s="116">
        <v>4288</v>
      </c>
      <c r="L25" s="116">
        <v>365018</v>
      </c>
      <c r="M25" s="116">
        <f>SUM(N25,+U25)</f>
        <v>81553</v>
      </c>
      <c r="N25" s="116">
        <f>SUM(O25:R25,T25)</f>
        <v>6897</v>
      </c>
      <c r="O25" s="116">
        <v>0</v>
      </c>
      <c r="P25" s="116">
        <v>0</v>
      </c>
      <c r="Q25" s="116">
        <v>0</v>
      </c>
      <c r="R25" s="116">
        <v>6897</v>
      </c>
      <c r="S25" s="117" t="s">
        <v>386</v>
      </c>
      <c r="T25" s="116">
        <v>0</v>
      </c>
      <c r="U25" s="116">
        <v>74656</v>
      </c>
      <c r="V25" s="116">
        <f>+SUM(D25,M25)</f>
        <v>459441</v>
      </c>
      <c r="W25" s="116">
        <f>+SUM(E25,N25)</f>
        <v>19767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15479</v>
      </c>
      <c r="AB25" s="117" t="str">
        <f>IF(+SUM(J25,S25)=0,"-",+SUM(J25,S25))</f>
        <v>-</v>
      </c>
      <c r="AC25" s="116">
        <f>+SUM(K25,T25)</f>
        <v>4288</v>
      </c>
      <c r="AD25" s="116">
        <f>+SUM(L25,U25)</f>
        <v>439674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377740</v>
      </c>
      <c r="AN25" s="116">
        <f>SUM(AO25:AR25)</f>
        <v>53396</v>
      </c>
      <c r="AO25" s="116">
        <v>10132</v>
      </c>
      <c r="AP25" s="116">
        <v>0</v>
      </c>
      <c r="AQ25" s="116">
        <v>43264</v>
      </c>
      <c r="AR25" s="116">
        <v>0</v>
      </c>
      <c r="AS25" s="116">
        <f>SUM(AT25:AV25)</f>
        <v>180534</v>
      </c>
      <c r="AT25" s="116">
        <v>0</v>
      </c>
      <c r="AU25" s="116">
        <v>180534</v>
      </c>
      <c r="AV25" s="116">
        <v>0</v>
      </c>
      <c r="AW25" s="116">
        <v>0</v>
      </c>
      <c r="AX25" s="116">
        <f>SUM(AY25:BB25)</f>
        <v>140235</v>
      </c>
      <c r="AY25" s="116">
        <v>37827</v>
      </c>
      <c r="AZ25" s="116">
        <v>2012</v>
      </c>
      <c r="BA25" s="116">
        <v>100396</v>
      </c>
      <c r="BB25" s="116">
        <v>0</v>
      </c>
      <c r="BC25" s="116">
        <v>0</v>
      </c>
      <c r="BD25" s="116">
        <v>3575</v>
      </c>
      <c r="BE25" s="116">
        <v>148</v>
      </c>
      <c r="BF25" s="116">
        <f>SUM(AE25,+AM25,+BE25)</f>
        <v>377888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81553</v>
      </c>
      <c r="BP25" s="116">
        <f>SUM(BQ25:BT25)</f>
        <v>22301</v>
      </c>
      <c r="BQ25" s="116">
        <v>5812</v>
      </c>
      <c r="BR25" s="116">
        <v>0</v>
      </c>
      <c r="BS25" s="116">
        <v>16489</v>
      </c>
      <c r="BT25" s="116">
        <v>0</v>
      </c>
      <c r="BU25" s="116">
        <f>SUM(BV25:BX25)</f>
        <v>55477</v>
      </c>
      <c r="BV25" s="116">
        <v>0</v>
      </c>
      <c r="BW25" s="116">
        <v>55477</v>
      </c>
      <c r="BX25" s="116">
        <v>0</v>
      </c>
      <c r="BY25" s="116">
        <v>0</v>
      </c>
      <c r="BZ25" s="116">
        <f>SUM(CA25:CD25)</f>
        <v>2862</v>
      </c>
      <c r="CA25" s="116">
        <v>0</v>
      </c>
      <c r="CB25" s="116">
        <v>2862</v>
      </c>
      <c r="CC25" s="116">
        <v>0</v>
      </c>
      <c r="CD25" s="116">
        <v>0</v>
      </c>
      <c r="CE25" s="116">
        <v>0</v>
      </c>
      <c r="CF25" s="116">
        <v>913</v>
      </c>
      <c r="CG25" s="116">
        <v>0</v>
      </c>
      <c r="CH25" s="116">
        <f>SUM(BG25,+BO25,+CG25)</f>
        <v>81553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459293</v>
      </c>
      <c r="CR25" s="116">
        <f>SUM(AN25,+BP25)</f>
        <v>75697</v>
      </c>
      <c r="CS25" s="116">
        <f>SUM(AO25,+BQ25)</f>
        <v>15944</v>
      </c>
      <c r="CT25" s="116">
        <f>SUM(AP25,+BR25)</f>
        <v>0</v>
      </c>
      <c r="CU25" s="116">
        <f>SUM(AQ25,+BS25)</f>
        <v>59753</v>
      </c>
      <c r="CV25" s="116">
        <f>SUM(AR25,+BT25)</f>
        <v>0</v>
      </c>
      <c r="CW25" s="116">
        <f>SUM(AS25,+BU25)</f>
        <v>236011</v>
      </c>
      <c r="CX25" s="116">
        <f>SUM(AT25,+BV25)</f>
        <v>0</v>
      </c>
      <c r="CY25" s="116">
        <f>SUM(AU25,+BW25)</f>
        <v>236011</v>
      </c>
      <c r="CZ25" s="116">
        <f>SUM(AV25,+BX25)</f>
        <v>0</v>
      </c>
      <c r="DA25" s="116">
        <f>SUM(AW25,+BY25)</f>
        <v>0</v>
      </c>
      <c r="DB25" s="116">
        <f>SUM(AX25,+BZ25)</f>
        <v>143097</v>
      </c>
      <c r="DC25" s="116">
        <f>SUM(AY25,+CA25)</f>
        <v>37827</v>
      </c>
      <c r="DD25" s="116">
        <f>SUM(AZ25,+CB25)</f>
        <v>4874</v>
      </c>
      <c r="DE25" s="116">
        <f>SUM(BA25,+CC25)</f>
        <v>100396</v>
      </c>
      <c r="DF25" s="116">
        <f>SUM(BB25,+CD25)</f>
        <v>0</v>
      </c>
      <c r="DG25" s="116">
        <f>SUM(BC25,+CE25)</f>
        <v>0</v>
      </c>
      <c r="DH25" s="116">
        <f>SUM(BD25,+CF25)</f>
        <v>4488</v>
      </c>
      <c r="DI25" s="116">
        <f>SUM(BE25,+CG25)</f>
        <v>148</v>
      </c>
      <c r="DJ25" s="116">
        <f>SUM(BF25,+CH25)</f>
        <v>459441</v>
      </c>
    </row>
    <row r="26" spans="1:114" ht="13.5" customHeight="1" x14ac:dyDescent="0.15">
      <c r="A26" s="114" t="s">
        <v>41</v>
      </c>
      <c r="B26" s="115" t="s">
        <v>374</v>
      </c>
      <c r="C26" s="114" t="s">
        <v>375</v>
      </c>
      <c r="D26" s="116">
        <f>SUM(E26,+L26)</f>
        <v>390380</v>
      </c>
      <c r="E26" s="116">
        <f>SUM(F26:I26,K26)</f>
        <v>70232</v>
      </c>
      <c r="F26" s="116">
        <v>0</v>
      </c>
      <c r="G26" s="116">
        <v>0</v>
      </c>
      <c r="H26" s="116">
        <v>30700</v>
      </c>
      <c r="I26" s="116">
        <v>19281</v>
      </c>
      <c r="J26" s="117" t="s">
        <v>386</v>
      </c>
      <c r="K26" s="116">
        <v>20251</v>
      </c>
      <c r="L26" s="116">
        <v>320148</v>
      </c>
      <c r="M26" s="116">
        <f>SUM(N26,+U26)</f>
        <v>112841</v>
      </c>
      <c r="N26" s="116">
        <f>SUM(O26:R26,T26)</f>
        <v>14940</v>
      </c>
      <c r="O26" s="116">
        <v>0</v>
      </c>
      <c r="P26" s="116">
        <v>0</v>
      </c>
      <c r="Q26" s="116">
        <v>0</v>
      </c>
      <c r="R26" s="116">
        <v>14940</v>
      </c>
      <c r="S26" s="117" t="s">
        <v>386</v>
      </c>
      <c r="T26" s="116">
        <v>0</v>
      </c>
      <c r="U26" s="116">
        <v>97901</v>
      </c>
      <c r="V26" s="116">
        <f>+SUM(D26,M26)</f>
        <v>503221</v>
      </c>
      <c r="W26" s="116">
        <f>+SUM(E26,N26)</f>
        <v>85172</v>
      </c>
      <c r="X26" s="116">
        <f>+SUM(F26,O26)</f>
        <v>0</v>
      </c>
      <c r="Y26" s="116">
        <f>+SUM(G26,P26)</f>
        <v>0</v>
      </c>
      <c r="Z26" s="116">
        <f>+SUM(H26,Q26)</f>
        <v>30700</v>
      </c>
      <c r="AA26" s="116">
        <f>+SUM(I26,R26)</f>
        <v>34221</v>
      </c>
      <c r="AB26" s="117" t="str">
        <f>IF(+SUM(J26,S26)=0,"-",+SUM(J26,S26))</f>
        <v>-</v>
      </c>
      <c r="AC26" s="116">
        <f>+SUM(K26,T26)</f>
        <v>20251</v>
      </c>
      <c r="AD26" s="116">
        <f>+SUM(L26,U26)</f>
        <v>418049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388549</v>
      </c>
      <c r="AN26" s="116">
        <f>SUM(AO26:AR26)</f>
        <v>158350</v>
      </c>
      <c r="AO26" s="116">
        <v>21937</v>
      </c>
      <c r="AP26" s="116">
        <v>45173</v>
      </c>
      <c r="AQ26" s="116">
        <v>91240</v>
      </c>
      <c r="AR26" s="116">
        <v>0</v>
      </c>
      <c r="AS26" s="116">
        <f>SUM(AT26:AV26)</f>
        <v>141727</v>
      </c>
      <c r="AT26" s="116">
        <v>14395</v>
      </c>
      <c r="AU26" s="116">
        <v>127032</v>
      </c>
      <c r="AV26" s="116">
        <v>300</v>
      </c>
      <c r="AW26" s="116">
        <v>0</v>
      </c>
      <c r="AX26" s="116">
        <f>SUM(AY26:BB26)</f>
        <v>88472</v>
      </c>
      <c r="AY26" s="116">
        <v>5117</v>
      </c>
      <c r="AZ26" s="116">
        <v>57959</v>
      </c>
      <c r="BA26" s="116">
        <v>21678</v>
      </c>
      <c r="BB26" s="116">
        <v>3718</v>
      </c>
      <c r="BC26" s="116">
        <v>0</v>
      </c>
      <c r="BD26" s="116">
        <v>0</v>
      </c>
      <c r="BE26" s="116">
        <v>1831</v>
      </c>
      <c r="BF26" s="116">
        <f>SUM(AE26,+AM26,+BE26)</f>
        <v>390380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112841</v>
      </c>
      <c r="BP26" s="116">
        <f>SUM(BQ26:BT26)</f>
        <v>17839</v>
      </c>
      <c r="BQ26" s="116">
        <v>8842</v>
      </c>
      <c r="BR26" s="116">
        <v>0</v>
      </c>
      <c r="BS26" s="116">
        <v>8997</v>
      </c>
      <c r="BT26" s="116">
        <v>0</v>
      </c>
      <c r="BU26" s="116">
        <f>SUM(BV26:BX26)</f>
        <v>88468</v>
      </c>
      <c r="BV26" s="116">
        <v>0</v>
      </c>
      <c r="BW26" s="116">
        <v>88468</v>
      </c>
      <c r="BX26" s="116">
        <v>0</v>
      </c>
      <c r="BY26" s="116">
        <v>0</v>
      </c>
      <c r="BZ26" s="116">
        <f>SUM(CA26:CD26)</f>
        <v>6534</v>
      </c>
      <c r="CA26" s="116">
        <v>0</v>
      </c>
      <c r="CB26" s="116">
        <v>0</v>
      </c>
      <c r="CC26" s="116">
        <v>0</v>
      </c>
      <c r="CD26" s="116">
        <v>6534</v>
      </c>
      <c r="CE26" s="116">
        <v>0</v>
      </c>
      <c r="CF26" s="116">
        <v>0</v>
      </c>
      <c r="CG26" s="116">
        <v>0</v>
      </c>
      <c r="CH26" s="116">
        <f>SUM(BG26,+BO26,+CG26)</f>
        <v>112841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501390</v>
      </c>
      <c r="CR26" s="116">
        <f>SUM(AN26,+BP26)</f>
        <v>176189</v>
      </c>
      <c r="CS26" s="116">
        <f>SUM(AO26,+BQ26)</f>
        <v>30779</v>
      </c>
      <c r="CT26" s="116">
        <f>SUM(AP26,+BR26)</f>
        <v>45173</v>
      </c>
      <c r="CU26" s="116">
        <f>SUM(AQ26,+BS26)</f>
        <v>100237</v>
      </c>
      <c r="CV26" s="116">
        <f>SUM(AR26,+BT26)</f>
        <v>0</v>
      </c>
      <c r="CW26" s="116">
        <f>SUM(AS26,+BU26)</f>
        <v>230195</v>
      </c>
      <c r="CX26" s="116">
        <f>SUM(AT26,+BV26)</f>
        <v>14395</v>
      </c>
      <c r="CY26" s="116">
        <f>SUM(AU26,+BW26)</f>
        <v>215500</v>
      </c>
      <c r="CZ26" s="116">
        <f>SUM(AV26,+BX26)</f>
        <v>300</v>
      </c>
      <c r="DA26" s="116">
        <f>SUM(AW26,+BY26)</f>
        <v>0</v>
      </c>
      <c r="DB26" s="116">
        <f>SUM(AX26,+BZ26)</f>
        <v>95006</v>
      </c>
      <c r="DC26" s="116">
        <f>SUM(AY26,+CA26)</f>
        <v>5117</v>
      </c>
      <c r="DD26" s="116">
        <f>SUM(AZ26,+CB26)</f>
        <v>57959</v>
      </c>
      <c r="DE26" s="116">
        <f>SUM(BA26,+CC26)</f>
        <v>21678</v>
      </c>
      <c r="DF26" s="116">
        <f>SUM(BB26,+CD26)</f>
        <v>10252</v>
      </c>
      <c r="DG26" s="116">
        <f>SUM(BC26,+CE26)</f>
        <v>0</v>
      </c>
      <c r="DH26" s="116">
        <f>SUM(BD26,+CF26)</f>
        <v>0</v>
      </c>
      <c r="DI26" s="116">
        <f>SUM(BE26,+CG26)</f>
        <v>1831</v>
      </c>
      <c r="DJ26" s="116">
        <f>SUM(BF26,+CH26)</f>
        <v>503221</v>
      </c>
    </row>
    <row r="27" spans="1:114" ht="13.5" customHeight="1" x14ac:dyDescent="0.15">
      <c r="A27" s="114" t="s">
        <v>41</v>
      </c>
      <c r="B27" s="115" t="s">
        <v>376</v>
      </c>
      <c r="C27" s="114" t="s">
        <v>377</v>
      </c>
      <c r="D27" s="116">
        <f>SUM(E27,+L27)</f>
        <v>1892732</v>
      </c>
      <c r="E27" s="116">
        <f>SUM(F27:I27,K27)</f>
        <v>79489</v>
      </c>
      <c r="F27" s="116">
        <v>0</v>
      </c>
      <c r="G27" s="116">
        <v>0</v>
      </c>
      <c r="H27" s="116">
        <v>44600</v>
      </c>
      <c r="I27" s="116">
        <v>21290</v>
      </c>
      <c r="J27" s="117" t="s">
        <v>386</v>
      </c>
      <c r="K27" s="116">
        <v>13599</v>
      </c>
      <c r="L27" s="116">
        <v>1813243</v>
      </c>
      <c r="M27" s="116">
        <f>SUM(N27,+U27)</f>
        <v>141725</v>
      </c>
      <c r="N27" s="116">
        <f>SUM(O27:R27,T27)</f>
        <v>114719</v>
      </c>
      <c r="O27" s="116">
        <v>0</v>
      </c>
      <c r="P27" s="116">
        <v>0</v>
      </c>
      <c r="Q27" s="116">
        <v>0</v>
      </c>
      <c r="R27" s="116">
        <v>114648</v>
      </c>
      <c r="S27" s="117" t="s">
        <v>386</v>
      </c>
      <c r="T27" s="116">
        <v>71</v>
      </c>
      <c r="U27" s="116">
        <v>27006</v>
      </c>
      <c r="V27" s="116">
        <f>+SUM(D27,M27)</f>
        <v>2034457</v>
      </c>
      <c r="W27" s="116">
        <f>+SUM(E27,N27)</f>
        <v>194208</v>
      </c>
      <c r="X27" s="116">
        <f>+SUM(F27,O27)</f>
        <v>0</v>
      </c>
      <c r="Y27" s="116">
        <f>+SUM(G27,P27)</f>
        <v>0</v>
      </c>
      <c r="Z27" s="116">
        <f>+SUM(H27,Q27)</f>
        <v>44600</v>
      </c>
      <c r="AA27" s="116">
        <f>+SUM(I27,R27)</f>
        <v>135938</v>
      </c>
      <c r="AB27" s="117" t="str">
        <f>IF(+SUM(J27,S27)=0,"-",+SUM(J27,S27))</f>
        <v>-</v>
      </c>
      <c r="AC27" s="116">
        <f>+SUM(K27,T27)</f>
        <v>13670</v>
      </c>
      <c r="AD27" s="116">
        <f>+SUM(L27,U27)</f>
        <v>1840249</v>
      </c>
      <c r="AE27" s="116">
        <f>SUM(AF27,+AK27)</f>
        <v>1389074</v>
      </c>
      <c r="AF27" s="116">
        <f>SUM(AG27:AJ27)</f>
        <v>1379207</v>
      </c>
      <c r="AG27" s="116">
        <v>0</v>
      </c>
      <c r="AH27" s="116">
        <v>1379207</v>
      </c>
      <c r="AI27" s="116">
        <v>0</v>
      </c>
      <c r="AJ27" s="116">
        <v>0</v>
      </c>
      <c r="AK27" s="116">
        <v>9867</v>
      </c>
      <c r="AL27" s="116">
        <v>0</v>
      </c>
      <c r="AM27" s="116">
        <f>SUM(AN27,AS27,AW27,AX27,BD27)</f>
        <v>503658</v>
      </c>
      <c r="AN27" s="116">
        <f>SUM(AO27:AR27)</f>
        <v>168129</v>
      </c>
      <c r="AO27" s="116">
        <v>27695</v>
      </c>
      <c r="AP27" s="116">
        <v>78023</v>
      </c>
      <c r="AQ27" s="116">
        <v>62411</v>
      </c>
      <c r="AR27" s="116">
        <v>0</v>
      </c>
      <c r="AS27" s="116">
        <f>SUM(AT27:AV27)</f>
        <v>53165</v>
      </c>
      <c r="AT27" s="116">
        <v>17690</v>
      </c>
      <c r="AU27" s="116">
        <v>35475</v>
      </c>
      <c r="AV27" s="116">
        <v>0</v>
      </c>
      <c r="AW27" s="116">
        <v>14511</v>
      </c>
      <c r="AX27" s="116">
        <f>SUM(AY27:BB27)</f>
        <v>267853</v>
      </c>
      <c r="AY27" s="116">
        <v>47464</v>
      </c>
      <c r="AZ27" s="116">
        <v>93595</v>
      </c>
      <c r="BA27" s="116">
        <v>121317</v>
      </c>
      <c r="BB27" s="116">
        <v>5477</v>
      </c>
      <c r="BC27" s="116">
        <v>0</v>
      </c>
      <c r="BD27" s="116">
        <v>0</v>
      </c>
      <c r="BE27" s="116">
        <v>0</v>
      </c>
      <c r="BF27" s="116">
        <f>SUM(AE27,+AM27,+BE27)</f>
        <v>1892732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141725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141725</v>
      </c>
      <c r="CA27" s="116">
        <v>99215</v>
      </c>
      <c r="CB27" s="116">
        <v>0</v>
      </c>
      <c r="CC27" s="116">
        <v>820</v>
      </c>
      <c r="CD27" s="116">
        <v>41690</v>
      </c>
      <c r="CE27" s="116">
        <v>0</v>
      </c>
      <c r="CF27" s="116">
        <v>0</v>
      </c>
      <c r="CG27" s="116">
        <v>0</v>
      </c>
      <c r="CH27" s="116">
        <f>SUM(BG27,+BO27,+CG27)</f>
        <v>141725</v>
      </c>
      <c r="CI27" s="116">
        <f>SUM(AE27,+BG27)</f>
        <v>1389074</v>
      </c>
      <c r="CJ27" s="116">
        <f>SUM(AF27,+BH27)</f>
        <v>1379207</v>
      </c>
      <c r="CK27" s="116">
        <f>SUM(AG27,+BI27)</f>
        <v>0</v>
      </c>
      <c r="CL27" s="116">
        <f>SUM(AH27,+BJ27)</f>
        <v>1379207</v>
      </c>
      <c r="CM27" s="116">
        <f>SUM(AI27,+BK27)</f>
        <v>0</v>
      </c>
      <c r="CN27" s="116">
        <f>SUM(AJ27,+BL27)</f>
        <v>0</v>
      </c>
      <c r="CO27" s="116">
        <f>SUM(AK27,+BM27)</f>
        <v>9867</v>
      </c>
      <c r="CP27" s="116">
        <f>SUM(AL27,+BN27)</f>
        <v>0</v>
      </c>
      <c r="CQ27" s="116">
        <f>SUM(AM27,+BO27)</f>
        <v>645383</v>
      </c>
      <c r="CR27" s="116">
        <f>SUM(AN27,+BP27)</f>
        <v>168129</v>
      </c>
      <c r="CS27" s="116">
        <f>SUM(AO27,+BQ27)</f>
        <v>27695</v>
      </c>
      <c r="CT27" s="116">
        <f>SUM(AP27,+BR27)</f>
        <v>78023</v>
      </c>
      <c r="CU27" s="116">
        <f>SUM(AQ27,+BS27)</f>
        <v>62411</v>
      </c>
      <c r="CV27" s="116">
        <f>SUM(AR27,+BT27)</f>
        <v>0</v>
      </c>
      <c r="CW27" s="116">
        <f>SUM(AS27,+BU27)</f>
        <v>53165</v>
      </c>
      <c r="CX27" s="116">
        <f>SUM(AT27,+BV27)</f>
        <v>17690</v>
      </c>
      <c r="CY27" s="116">
        <f>SUM(AU27,+BW27)</f>
        <v>35475</v>
      </c>
      <c r="CZ27" s="116">
        <f>SUM(AV27,+BX27)</f>
        <v>0</v>
      </c>
      <c r="DA27" s="116">
        <f>SUM(AW27,+BY27)</f>
        <v>14511</v>
      </c>
      <c r="DB27" s="116">
        <f>SUM(AX27,+BZ27)</f>
        <v>409578</v>
      </c>
      <c r="DC27" s="116">
        <f>SUM(AY27,+CA27)</f>
        <v>146679</v>
      </c>
      <c r="DD27" s="116">
        <f>SUM(AZ27,+CB27)</f>
        <v>93595</v>
      </c>
      <c r="DE27" s="116">
        <f>SUM(BA27,+CC27)</f>
        <v>122137</v>
      </c>
      <c r="DF27" s="116">
        <f>SUM(BB27,+CD27)</f>
        <v>47167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2034457</v>
      </c>
    </row>
    <row r="28" spans="1:114" ht="13.5" customHeight="1" x14ac:dyDescent="0.15">
      <c r="A28" s="114" t="s">
        <v>41</v>
      </c>
      <c r="B28" s="115" t="s">
        <v>378</v>
      </c>
      <c r="C28" s="114" t="s">
        <v>379</v>
      </c>
      <c r="D28" s="116">
        <f>SUM(E28,+L28)</f>
        <v>341169</v>
      </c>
      <c r="E28" s="116">
        <f>SUM(F28:I28,K28)</f>
        <v>12286</v>
      </c>
      <c r="F28" s="116">
        <v>0</v>
      </c>
      <c r="G28" s="116">
        <v>0</v>
      </c>
      <c r="H28" s="116">
        <v>0</v>
      </c>
      <c r="I28" s="116">
        <v>2024</v>
      </c>
      <c r="J28" s="117" t="s">
        <v>386</v>
      </c>
      <c r="K28" s="116">
        <v>10262</v>
      </c>
      <c r="L28" s="116">
        <v>328883</v>
      </c>
      <c r="M28" s="116">
        <f>SUM(N28,+U28)</f>
        <v>70697</v>
      </c>
      <c r="N28" s="116">
        <f>SUM(O28:R28,T28)</f>
        <v>6517</v>
      </c>
      <c r="O28" s="116">
        <v>0</v>
      </c>
      <c r="P28" s="116">
        <v>0</v>
      </c>
      <c r="Q28" s="116">
        <v>0</v>
      </c>
      <c r="R28" s="116">
        <v>6517</v>
      </c>
      <c r="S28" s="117" t="s">
        <v>386</v>
      </c>
      <c r="T28" s="116">
        <v>0</v>
      </c>
      <c r="U28" s="116">
        <v>64180</v>
      </c>
      <c r="V28" s="116">
        <f>+SUM(D28,M28)</f>
        <v>411866</v>
      </c>
      <c r="W28" s="116">
        <f>+SUM(E28,N28)</f>
        <v>18803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8541</v>
      </c>
      <c r="AB28" s="117" t="str">
        <f>IF(+SUM(J28,S28)=0,"-",+SUM(J28,S28))</f>
        <v>-</v>
      </c>
      <c r="AC28" s="116">
        <f>+SUM(K28,T28)</f>
        <v>10262</v>
      </c>
      <c r="AD28" s="116">
        <f>+SUM(L28,U28)</f>
        <v>393063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36663</v>
      </c>
      <c r="AM28" s="116">
        <f>SUM(AN28,AS28,AW28,AX28,BD28)</f>
        <v>93271</v>
      </c>
      <c r="AN28" s="116">
        <f>SUM(AO28:AR28)</f>
        <v>37566</v>
      </c>
      <c r="AO28" s="116">
        <v>26668</v>
      </c>
      <c r="AP28" s="116">
        <v>10898</v>
      </c>
      <c r="AQ28" s="116">
        <v>0</v>
      </c>
      <c r="AR28" s="116">
        <v>0</v>
      </c>
      <c r="AS28" s="116">
        <f>SUM(AT28:AV28)</f>
        <v>3878</v>
      </c>
      <c r="AT28" s="116">
        <v>2457</v>
      </c>
      <c r="AU28" s="116">
        <v>378</v>
      </c>
      <c r="AV28" s="116">
        <v>1043</v>
      </c>
      <c r="AW28" s="116">
        <v>0</v>
      </c>
      <c r="AX28" s="116">
        <f>SUM(AY28:BB28)</f>
        <v>51827</v>
      </c>
      <c r="AY28" s="116">
        <v>44948</v>
      </c>
      <c r="AZ28" s="116">
        <v>6879</v>
      </c>
      <c r="BA28" s="116">
        <v>0</v>
      </c>
      <c r="BB28" s="116">
        <v>0</v>
      </c>
      <c r="BC28" s="116">
        <v>210592</v>
      </c>
      <c r="BD28" s="116">
        <v>0</v>
      </c>
      <c r="BE28" s="116">
        <v>643</v>
      </c>
      <c r="BF28" s="116">
        <f>SUM(AE28,+AM28,+BE28)</f>
        <v>93914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70415</v>
      </c>
      <c r="BP28" s="116">
        <f>SUM(BQ28:BT28)</f>
        <v>21176</v>
      </c>
      <c r="BQ28" s="116">
        <v>9013</v>
      </c>
      <c r="BR28" s="116">
        <v>0</v>
      </c>
      <c r="BS28" s="116">
        <v>12163</v>
      </c>
      <c r="BT28" s="116">
        <v>0</v>
      </c>
      <c r="BU28" s="116">
        <f>SUM(BV28:BX28)</f>
        <v>39219</v>
      </c>
      <c r="BV28" s="116">
        <v>0</v>
      </c>
      <c r="BW28" s="116">
        <v>39219</v>
      </c>
      <c r="BX28" s="116">
        <v>0</v>
      </c>
      <c r="BY28" s="116">
        <v>0</v>
      </c>
      <c r="BZ28" s="116">
        <f>SUM(CA28:CD28)</f>
        <v>10020</v>
      </c>
      <c r="CA28" s="116">
        <v>0</v>
      </c>
      <c r="CB28" s="116">
        <v>9585</v>
      </c>
      <c r="CC28" s="116">
        <v>435</v>
      </c>
      <c r="CD28" s="116">
        <v>0</v>
      </c>
      <c r="CE28" s="116">
        <v>0</v>
      </c>
      <c r="CF28" s="116">
        <v>0</v>
      </c>
      <c r="CG28" s="116">
        <v>282</v>
      </c>
      <c r="CH28" s="116">
        <f>SUM(BG28,+BO28,+CG28)</f>
        <v>70697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36663</v>
      </c>
      <c r="CQ28" s="116">
        <f>SUM(AM28,+BO28)</f>
        <v>163686</v>
      </c>
      <c r="CR28" s="116">
        <f>SUM(AN28,+BP28)</f>
        <v>58742</v>
      </c>
      <c r="CS28" s="116">
        <f>SUM(AO28,+BQ28)</f>
        <v>35681</v>
      </c>
      <c r="CT28" s="116">
        <f>SUM(AP28,+BR28)</f>
        <v>10898</v>
      </c>
      <c r="CU28" s="116">
        <f>SUM(AQ28,+BS28)</f>
        <v>12163</v>
      </c>
      <c r="CV28" s="116">
        <f>SUM(AR28,+BT28)</f>
        <v>0</v>
      </c>
      <c r="CW28" s="116">
        <f>SUM(AS28,+BU28)</f>
        <v>43097</v>
      </c>
      <c r="CX28" s="116">
        <f>SUM(AT28,+BV28)</f>
        <v>2457</v>
      </c>
      <c r="CY28" s="116">
        <f>SUM(AU28,+BW28)</f>
        <v>39597</v>
      </c>
      <c r="CZ28" s="116">
        <f>SUM(AV28,+BX28)</f>
        <v>1043</v>
      </c>
      <c r="DA28" s="116">
        <f>SUM(AW28,+BY28)</f>
        <v>0</v>
      </c>
      <c r="DB28" s="116">
        <f>SUM(AX28,+BZ28)</f>
        <v>61847</v>
      </c>
      <c r="DC28" s="116">
        <f>SUM(AY28,+CA28)</f>
        <v>44948</v>
      </c>
      <c r="DD28" s="116">
        <f>SUM(AZ28,+CB28)</f>
        <v>16464</v>
      </c>
      <c r="DE28" s="116">
        <f>SUM(BA28,+CC28)</f>
        <v>435</v>
      </c>
      <c r="DF28" s="116">
        <f>SUM(BB28,+CD28)</f>
        <v>0</v>
      </c>
      <c r="DG28" s="116">
        <f>SUM(BC28,+CE28)</f>
        <v>210592</v>
      </c>
      <c r="DH28" s="116">
        <f>SUM(BD28,+CF28)</f>
        <v>0</v>
      </c>
      <c r="DI28" s="116">
        <f>SUM(BE28,+CG28)</f>
        <v>925</v>
      </c>
      <c r="DJ28" s="116">
        <f>SUM(BF28,+CH28)</f>
        <v>164611</v>
      </c>
    </row>
    <row r="29" spans="1:114" ht="13.5" customHeight="1" x14ac:dyDescent="0.15">
      <c r="A29" s="114" t="s">
        <v>41</v>
      </c>
      <c r="B29" s="115" t="s">
        <v>380</v>
      </c>
      <c r="C29" s="114" t="s">
        <v>381</v>
      </c>
      <c r="D29" s="116">
        <f>SUM(E29,+L29)</f>
        <v>282283</v>
      </c>
      <c r="E29" s="116">
        <f>SUM(F29:I29,K29)</f>
        <v>18423</v>
      </c>
      <c r="F29" s="116">
        <v>0</v>
      </c>
      <c r="G29" s="116">
        <v>0</v>
      </c>
      <c r="H29" s="116">
        <v>0</v>
      </c>
      <c r="I29" s="116">
        <v>13048</v>
      </c>
      <c r="J29" s="117" t="s">
        <v>386</v>
      </c>
      <c r="K29" s="116">
        <v>5375</v>
      </c>
      <c r="L29" s="116">
        <v>263860</v>
      </c>
      <c r="M29" s="116">
        <f>SUM(N29,+U29)</f>
        <v>52201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386</v>
      </c>
      <c r="T29" s="116">
        <v>0</v>
      </c>
      <c r="U29" s="116">
        <v>52201</v>
      </c>
      <c r="V29" s="116">
        <f>+SUM(D29,M29)</f>
        <v>334484</v>
      </c>
      <c r="W29" s="116">
        <f>+SUM(E29,N29)</f>
        <v>18423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13048</v>
      </c>
      <c r="AB29" s="117" t="str">
        <f>IF(+SUM(J29,S29)=0,"-",+SUM(J29,S29))</f>
        <v>-</v>
      </c>
      <c r="AC29" s="116">
        <f>+SUM(K29,T29)</f>
        <v>5375</v>
      </c>
      <c r="AD29" s="116">
        <f>+SUM(L29,U29)</f>
        <v>316061</v>
      </c>
      <c r="AE29" s="116">
        <f>SUM(AF29,+AK29)</f>
        <v>7977</v>
      </c>
      <c r="AF29" s="116">
        <f>SUM(AG29:AJ29)</f>
        <v>7977</v>
      </c>
      <c r="AG29" s="116">
        <v>0</v>
      </c>
      <c r="AH29" s="116">
        <v>0</v>
      </c>
      <c r="AI29" s="116">
        <v>0</v>
      </c>
      <c r="AJ29" s="116">
        <v>7977</v>
      </c>
      <c r="AK29" s="116">
        <v>0</v>
      </c>
      <c r="AL29" s="116">
        <v>32940</v>
      </c>
      <c r="AM29" s="116">
        <f>SUM(AN29,AS29,AW29,AX29,BD29)</f>
        <v>39727</v>
      </c>
      <c r="AN29" s="116">
        <f>SUM(AO29:AR29)</f>
        <v>33864</v>
      </c>
      <c r="AO29" s="116">
        <v>9616</v>
      </c>
      <c r="AP29" s="116">
        <v>24248</v>
      </c>
      <c r="AQ29" s="116">
        <v>0</v>
      </c>
      <c r="AR29" s="116">
        <v>0</v>
      </c>
      <c r="AS29" s="116">
        <f>SUM(AT29:AV29)</f>
        <v>3528</v>
      </c>
      <c r="AT29" s="116">
        <v>3528</v>
      </c>
      <c r="AU29" s="116">
        <v>0</v>
      </c>
      <c r="AV29" s="116">
        <v>0</v>
      </c>
      <c r="AW29" s="116">
        <v>0</v>
      </c>
      <c r="AX29" s="116">
        <f>SUM(AY29:BB29)</f>
        <v>2335</v>
      </c>
      <c r="AY29" s="116">
        <v>0</v>
      </c>
      <c r="AZ29" s="116">
        <v>774</v>
      </c>
      <c r="BA29" s="116">
        <v>756</v>
      </c>
      <c r="BB29" s="116">
        <v>805</v>
      </c>
      <c r="BC29" s="116">
        <v>174241</v>
      </c>
      <c r="BD29" s="116">
        <v>0</v>
      </c>
      <c r="BE29" s="116">
        <v>27398</v>
      </c>
      <c r="BF29" s="116">
        <f>SUM(AE29,+AM29,+BE29)</f>
        <v>75102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9292</v>
      </c>
      <c r="BP29" s="116">
        <f>SUM(BQ29:BT29)</f>
        <v>9292</v>
      </c>
      <c r="BQ29" s="116">
        <v>9292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42909</v>
      </c>
      <c r="CF29" s="116">
        <v>0</v>
      </c>
      <c r="CG29" s="116">
        <v>0</v>
      </c>
      <c r="CH29" s="116">
        <f>SUM(BG29,+BO29,+CG29)</f>
        <v>9292</v>
      </c>
      <c r="CI29" s="116">
        <f>SUM(AE29,+BG29)</f>
        <v>7977</v>
      </c>
      <c r="CJ29" s="116">
        <f>SUM(AF29,+BH29)</f>
        <v>7977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7977</v>
      </c>
      <c r="CO29" s="116">
        <f>SUM(AK29,+BM29)</f>
        <v>0</v>
      </c>
      <c r="CP29" s="116">
        <f>SUM(AL29,+BN29)</f>
        <v>32940</v>
      </c>
      <c r="CQ29" s="116">
        <f>SUM(AM29,+BO29)</f>
        <v>49019</v>
      </c>
      <c r="CR29" s="116">
        <f>SUM(AN29,+BP29)</f>
        <v>43156</v>
      </c>
      <c r="CS29" s="116">
        <f>SUM(AO29,+BQ29)</f>
        <v>18908</v>
      </c>
      <c r="CT29" s="116">
        <f>SUM(AP29,+BR29)</f>
        <v>24248</v>
      </c>
      <c r="CU29" s="116">
        <f>SUM(AQ29,+BS29)</f>
        <v>0</v>
      </c>
      <c r="CV29" s="116">
        <f>SUM(AR29,+BT29)</f>
        <v>0</v>
      </c>
      <c r="CW29" s="116">
        <f>SUM(AS29,+BU29)</f>
        <v>3528</v>
      </c>
      <c r="CX29" s="116">
        <f>SUM(AT29,+BV29)</f>
        <v>3528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2335</v>
      </c>
      <c r="DC29" s="116">
        <f>SUM(AY29,+CA29)</f>
        <v>0</v>
      </c>
      <c r="DD29" s="116">
        <f>SUM(AZ29,+CB29)</f>
        <v>774</v>
      </c>
      <c r="DE29" s="116">
        <f>SUM(BA29,+CC29)</f>
        <v>756</v>
      </c>
      <c r="DF29" s="116">
        <f>SUM(BB29,+CD29)</f>
        <v>805</v>
      </c>
      <c r="DG29" s="116">
        <f>SUM(BC29,+CE29)</f>
        <v>217150</v>
      </c>
      <c r="DH29" s="116">
        <f>SUM(BD29,+CF29)</f>
        <v>0</v>
      </c>
      <c r="DI29" s="116">
        <f>SUM(BE29,+CG29)</f>
        <v>27398</v>
      </c>
      <c r="DJ29" s="116">
        <f>SUM(BF29,+CH29)</f>
        <v>84394</v>
      </c>
    </row>
    <row r="30" spans="1:114" ht="13.5" customHeight="1" x14ac:dyDescent="0.15">
      <c r="A30" s="114" t="s">
        <v>41</v>
      </c>
      <c r="B30" s="115" t="s">
        <v>382</v>
      </c>
      <c r="C30" s="114" t="s">
        <v>383</v>
      </c>
      <c r="D30" s="116">
        <f>SUM(E30,+L30)</f>
        <v>203195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386</v>
      </c>
      <c r="K30" s="116">
        <v>0</v>
      </c>
      <c r="L30" s="116">
        <v>203195</v>
      </c>
      <c r="M30" s="116">
        <f>SUM(N30,+U30)</f>
        <v>51001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386</v>
      </c>
      <c r="T30" s="116">
        <v>0</v>
      </c>
      <c r="U30" s="116">
        <v>51001</v>
      </c>
      <c r="V30" s="116">
        <f>+SUM(D30,M30)</f>
        <v>254196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254196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9307</v>
      </c>
      <c r="AN30" s="116">
        <f>SUM(AO30:AR30)</f>
        <v>9307</v>
      </c>
      <c r="AO30" s="116">
        <v>6792</v>
      </c>
      <c r="AP30" s="116">
        <v>2515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193888</v>
      </c>
      <c r="BD30" s="116">
        <v>0</v>
      </c>
      <c r="BE30" s="116">
        <v>0</v>
      </c>
      <c r="BF30" s="116">
        <f>SUM(AE30,+AM30,+BE30)</f>
        <v>9307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22347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28654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22347</v>
      </c>
      <c r="CQ30" s="116">
        <f>SUM(AM30,+BO30)</f>
        <v>9307</v>
      </c>
      <c r="CR30" s="116">
        <f>SUM(AN30,+BP30)</f>
        <v>9307</v>
      </c>
      <c r="CS30" s="116">
        <f>SUM(AO30,+BQ30)</f>
        <v>6792</v>
      </c>
      <c r="CT30" s="116">
        <f>SUM(AP30,+BR30)</f>
        <v>2515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222542</v>
      </c>
      <c r="DH30" s="116">
        <f>SUM(BD30,+CF30)</f>
        <v>0</v>
      </c>
      <c r="DI30" s="116">
        <f>SUM(BE30,+CG30)</f>
        <v>0</v>
      </c>
      <c r="DJ30" s="116">
        <f>SUM(BF30,+CH30)</f>
        <v>9307</v>
      </c>
    </row>
    <row r="31" spans="1:114" ht="13.5" customHeight="1" x14ac:dyDescent="0.15">
      <c r="A31" s="114" t="s">
        <v>41</v>
      </c>
      <c r="B31" s="115" t="s">
        <v>384</v>
      </c>
      <c r="C31" s="114" t="s">
        <v>385</v>
      </c>
      <c r="D31" s="116">
        <f>SUM(E31,+L31)</f>
        <v>330099</v>
      </c>
      <c r="E31" s="116">
        <f>SUM(F31:I31,K31)</f>
        <v>383</v>
      </c>
      <c r="F31" s="116">
        <v>0</v>
      </c>
      <c r="G31" s="116">
        <v>0</v>
      </c>
      <c r="H31" s="116">
        <v>0</v>
      </c>
      <c r="I31" s="116">
        <v>383</v>
      </c>
      <c r="J31" s="117" t="s">
        <v>386</v>
      </c>
      <c r="K31" s="116">
        <v>0</v>
      </c>
      <c r="L31" s="116">
        <v>329716</v>
      </c>
      <c r="M31" s="116">
        <f>SUM(N31,+U31)</f>
        <v>196343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386</v>
      </c>
      <c r="T31" s="116">
        <v>0</v>
      </c>
      <c r="U31" s="116">
        <v>196343</v>
      </c>
      <c r="V31" s="116">
        <f>+SUM(D31,M31)</f>
        <v>526442</v>
      </c>
      <c r="W31" s="116">
        <f>+SUM(E31,N31)</f>
        <v>383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383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526059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73739</v>
      </c>
      <c r="AN31" s="116">
        <f>SUM(AO31:AR31)</f>
        <v>33407</v>
      </c>
      <c r="AO31" s="116">
        <v>33407</v>
      </c>
      <c r="AP31" s="116">
        <v>0</v>
      </c>
      <c r="AQ31" s="116">
        <v>0</v>
      </c>
      <c r="AR31" s="116">
        <v>0</v>
      </c>
      <c r="AS31" s="116">
        <f>SUM(AT31:AV31)</f>
        <v>4896</v>
      </c>
      <c r="AT31" s="116">
        <v>4411</v>
      </c>
      <c r="AU31" s="116">
        <v>485</v>
      </c>
      <c r="AV31" s="116">
        <v>0</v>
      </c>
      <c r="AW31" s="116">
        <v>5550</v>
      </c>
      <c r="AX31" s="116">
        <f>SUM(AY31:BB31)</f>
        <v>29886</v>
      </c>
      <c r="AY31" s="116">
        <v>29886</v>
      </c>
      <c r="AZ31" s="116">
        <v>0</v>
      </c>
      <c r="BA31" s="116">
        <v>0</v>
      </c>
      <c r="BB31" s="116">
        <v>0</v>
      </c>
      <c r="BC31" s="116">
        <v>256360</v>
      </c>
      <c r="BD31" s="116">
        <v>0</v>
      </c>
      <c r="BE31" s="116">
        <v>0</v>
      </c>
      <c r="BF31" s="116">
        <f>SUM(AE31,+AM31,+BE31)</f>
        <v>73739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173973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22370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173973</v>
      </c>
      <c r="CQ31" s="116">
        <f>SUM(AM31,+BO31)</f>
        <v>73739</v>
      </c>
      <c r="CR31" s="116">
        <f>SUM(AN31,+BP31)</f>
        <v>33407</v>
      </c>
      <c r="CS31" s="116">
        <f>SUM(AO31,+BQ31)</f>
        <v>33407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4896</v>
      </c>
      <c r="CX31" s="116">
        <f>SUM(AT31,+BV31)</f>
        <v>4411</v>
      </c>
      <c r="CY31" s="116">
        <f>SUM(AU31,+BW31)</f>
        <v>485</v>
      </c>
      <c r="CZ31" s="116">
        <f>SUM(AV31,+BX31)</f>
        <v>0</v>
      </c>
      <c r="DA31" s="116">
        <f>SUM(AW31,+BY31)</f>
        <v>5550</v>
      </c>
      <c r="DB31" s="116">
        <f>SUM(AX31,+BZ31)</f>
        <v>29886</v>
      </c>
      <c r="DC31" s="116">
        <f>SUM(AY31,+CA31)</f>
        <v>29886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278730</v>
      </c>
      <c r="DH31" s="116">
        <f>SUM(BD31,+CF31)</f>
        <v>0</v>
      </c>
      <c r="DI31" s="116">
        <f>SUM(BE31,+CG31)</f>
        <v>0</v>
      </c>
      <c r="DJ31" s="116">
        <f>SUM(BF31,+CH31)</f>
        <v>73739</v>
      </c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1">
    <sortCondition ref="A8:A31"/>
    <sortCondition ref="B8:B31"/>
    <sortCondition ref="C8:C3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0" man="1"/>
    <brk id="30" min="1" max="30" man="1"/>
    <brk id="38" min="1" max="30" man="1"/>
    <brk id="66" min="1" max="30" man="1"/>
    <brk id="94" min="1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徳島県</v>
      </c>
      <c r="B7" s="132" t="str">
        <f>'廃棄物事業経費（市町村）'!B7</f>
        <v>36000</v>
      </c>
      <c r="C7" s="131" t="s">
        <v>33</v>
      </c>
      <c r="D7" s="133">
        <f>SUM(E7,+L7)</f>
        <v>453295</v>
      </c>
      <c r="E7" s="133">
        <f>SUM(F7:I7)+K7</f>
        <v>227157</v>
      </c>
      <c r="F7" s="133">
        <f t="shared" ref="F7:L7" si="0">SUM(F$8:F$57)</f>
        <v>21762</v>
      </c>
      <c r="G7" s="133">
        <f t="shared" si="0"/>
        <v>0</v>
      </c>
      <c r="H7" s="133">
        <f t="shared" si="0"/>
        <v>0</v>
      </c>
      <c r="I7" s="133">
        <f t="shared" si="0"/>
        <v>175242</v>
      </c>
      <c r="J7" s="133">
        <f t="shared" si="0"/>
        <v>3660735</v>
      </c>
      <c r="K7" s="133">
        <f t="shared" si="0"/>
        <v>30153</v>
      </c>
      <c r="L7" s="133">
        <f t="shared" si="0"/>
        <v>226138</v>
      </c>
      <c r="M7" s="133">
        <f>SUM(N7,+U7)</f>
        <v>552500</v>
      </c>
      <c r="N7" s="133">
        <f>SUM(O7:R7,T7)</f>
        <v>479910</v>
      </c>
      <c r="O7" s="133">
        <f t="shared" ref="O7:U7" si="1">SUM(O$8:O$57)</f>
        <v>250351</v>
      </c>
      <c r="P7" s="133">
        <f t="shared" si="1"/>
        <v>0</v>
      </c>
      <c r="Q7" s="133">
        <f t="shared" si="1"/>
        <v>0</v>
      </c>
      <c r="R7" s="133">
        <f t="shared" si="1"/>
        <v>229557</v>
      </c>
      <c r="S7" s="133">
        <f t="shared" si="1"/>
        <v>1716461</v>
      </c>
      <c r="T7" s="133">
        <f t="shared" si="1"/>
        <v>2</v>
      </c>
      <c r="U7" s="133">
        <f t="shared" si="1"/>
        <v>72590</v>
      </c>
      <c r="V7" s="133">
        <f t="shared" ref="V7:AD7" si="2">+SUM(D7,M7)</f>
        <v>1005795</v>
      </c>
      <c r="W7" s="133">
        <f t="shared" si="2"/>
        <v>707067</v>
      </c>
      <c r="X7" s="133">
        <f t="shared" si="2"/>
        <v>272113</v>
      </c>
      <c r="Y7" s="133">
        <f t="shared" si="2"/>
        <v>0</v>
      </c>
      <c r="Z7" s="133">
        <f t="shared" si="2"/>
        <v>0</v>
      </c>
      <c r="AA7" s="133">
        <f t="shared" si="2"/>
        <v>404799</v>
      </c>
      <c r="AB7" s="133">
        <f t="shared" si="2"/>
        <v>5377196</v>
      </c>
      <c r="AC7" s="133">
        <f t="shared" si="2"/>
        <v>30155</v>
      </c>
      <c r="AD7" s="133">
        <f t="shared" si="2"/>
        <v>298728</v>
      </c>
      <c r="AE7" s="133">
        <f>SUM(AF7,+AK7)</f>
        <v>113174</v>
      </c>
      <c r="AF7" s="133">
        <f>SUM(AG7:AJ7)</f>
        <v>49545</v>
      </c>
      <c r="AG7" s="133">
        <f>SUM(AG$8:AG$57)</f>
        <v>0</v>
      </c>
      <c r="AH7" s="133">
        <f>SUM(AH$8:AH$57)</f>
        <v>0</v>
      </c>
      <c r="AI7" s="133">
        <f>SUM(AI$8:AI$57)</f>
        <v>0</v>
      </c>
      <c r="AJ7" s="133">
        <f>SUM(AJ$8:AJ$57)</f>
        <v>49545</v>
      </c>
      <c r="AK7" s="133">
        <f>SUM(AK$8:AK$57)</f>
        <v>63629</v>
      </c>
      <c r="AL7" s="136" t="s">
        <v>311</v>
      </c>
      <c r="AM7" s="133">
        <f>SUM(AN7,AS7,AW7,AX7,BD7)</f>
        <v>3603627</v>
      </c>
      <c r="AN7" s="133">
        <f>SUM(AO7:AR7)</f>
        <v>647724</v>
      </c>
      <c r="AO7" s="133">
        <f>SUM(AO$8:AO$57)</f>
        <v>179254</v>
      </c>
      <c r="AP7" s="133">
        <f>SUM(AP$8:AP$57)</f>
        <v>94526</v>
      </c>
      <c r="AQ7" s="133">
        <f>SUM(AQ$8:AQ$57)</f>
        <v>334839</v>
      </c>
      <c r="AR7" s="133">
        <f>SUM(AR$8:AR$57)</f>
        <v>39105</v>
      </c>
      <c r="AS7" s="133">
        <f>SUM(AT7:AV7)</f>
        <v>1832660</v>
      </c>
      <c r="AT7" s="133">
        <f>SUM(AT$8:AT$57)</f>
        <v>10986</v>
      </c>
      <c r="AU7" s="133">
        <f>SUM(AU$8:AU$57)</f>
        <v>1759503</v>
      </c>
      <c r="AV7" s="133">
        <f>SUM(AV$8:AV$57)</f>
        <v>62171</v>
      </c>
      <c r="AW7" s="133">
        <f>SUM(AW$8:AW$57)</f>
        <v>0</v>
      </c>
      <c r="AX7" s="133">
        <f>SUM(AY7:BB7)</f>
        <v>1123243</v>
      </c>
      <c r="AY7" s="133">
        <f>SUM(AY$8:AY$57)</f>
        <v>87475</v>
      </c>
      <c r="AZ7" s="133">
        <f>SUM(AZ$8:AZ$57)</f>
        <v>823231</v>
      </c>
      <c r="BA7" s="133">
        <f>SUM(BA$8:BA$57)</f>
        <v>91222</v>
      </c>
      <c r="BB7" s="133">
        <f>SUM(BB$8:BB$57)</f>
        <v>121315</v>
      </c>
      <c r="BC7" s="136" t="s">
        <v>312</v>
      </c>
      <c r="BD7" s="133">
        <f>SUM(BD$8:BD$57)</f>
        <v>0</v>
      </c>
      <c r="BE7" s="133">
        <f>SUM(BE$8:BE$57)</f>
        <v>397229</v>
      </c>
      <c r="BF7" s="133">
        <f>SUM(AE7,+AM7,+BE7)</f>
        <v>4114030</v>
      </c>
      <c r="BG7" s="133">
        <f>SUM(BH7,+BM7)</f>
        <v>974526</v>
      </c>
      <c r="BH7" s="133">
        <f>SUM(BI7:BL7)</f>
        <v>974526</v>
      </c>
      <c r="BI7" s="133">
        <f>SUM(BI$8:BI$57)</f>
        <v>0</v>
      </c>
      <c r="BJ7" s="133">
        <f>SUM(BJ$8:BJ$57)</f>
        <v>974286</v>
      </c>
      <c r="BK7" s="133">
        <f>SUM(BK$8:BK$57)</f>
        <v>0</v>
      </c>
      <c r="BL7" s="133">
        <f>SUM(BL$8:BL$57)</f>
        <v>240</v>
      </c>
      <c r="BM7" s="133">
        <f>SUM(BM$8:BM$57)</f>
        <v>0</v>
      </c>
      <c r="BN7" s="136" t="s">
        <v>311</v>
      </c>
      <c r="BO7" s="133">
        <f>SUM(BP7,BU7,BY7,BZ7,CF7)</f>
        <v>1160117</v>
      </c>
      <c r="BP7" s="133">
        <f>SUM(BQ7:BT7)</f>
        <v>259874</v>
      </c>
      <c r="BQ7" s="133">
        <f>SUM(BQ$8:BQ$57)</f>
        <v>145996</v>
      </c>
      <c r="BR7" s="133">
        <f>SUM(BR$8:BR$57)</f>
        <v>12529</v>
      </c>
      <c r="BS7" s="133">
        <f>SUM(BS$8:BS$57)</f>
        <v>101349</v>
      </c>
      <c r="BT7" s="133">
        <f>SUM(BT$8:BT$57)</f>
        <v>0</v>
      </c>
      <c r="BU7" s="133">
        <f>SUM(BV7:BX7)</f>
        <v>668181</v>
      </c>
      <c r="BV7" s="133">
        <f>SUM(BV$8:BV$57)</f>
        <v>7308</v>
      </c>
      <c r="BW7" s="133">
        <f>SUM(BW$8:BW$57)</f>
        <v>660873</v>
      </c>
      <c r="BX7" s="133">
        <f>SUM(BX$8:BX$57)</f>
        <v>0</v>
      </c>
      <c r="BY7" s="133">
        <f>SUM(BY$8:BY$57)</f>
        <v>9422</v>
      </c>
      <c r="BZ7" s="133">
        <f>SUM(CA7:CD7)</f>
        <v>222640</v>
      </c>
      <c r="CA7" s="133">
        <f>SUM(CA$8:CA$57)</f>
        <v>0</v>
      </c>
      <c r="CB7" s="133">
        <f>SUM(CB$8:CB$57)</f>
        <v>205063</v>
      </c>
      <c r="CC7" s="133">
        <f>SUM(CC$8:CC$57)</f>
        <v>6082</v>
      </c>
      <c r="CD7" s="133">
        <f>SUM(CD$8:CD$57)</f>
        <v>11495</v>
      </c>
      <c r="CE7" s="136" t="s">
        <v>311</v>
      </c>
      <c r="CF7" s="133">
        <f>SUM(CF$8:CF$57)</f>
        <v>0</v>
      </c>
      <c r="CG7" s="133">
        <f>SUM(CG$8:CG$57)</f>
        <v>134318</v>
      </c>
      <c r="CH7" s="133">
        <f>SUM(BG7,+BO7,+CG7)</f>
        <v>2268961</v>
      </c>
      <c r="CI7" s="133">
        <f t="shared" ref="CI7:CO7" si="3">SUM(AE7,+BG7)</f>
        <v>1087700</v>
      </c>
      <c r="CJ7" s="133">
        <f>SUM(AF7,+BH7)</f>
        <v>1024071</v>
      </c>
      <c r="CK7" s="133">
        <f t="shared" si="3"/>
        <v>0</v>
      </c>
      <c r="CL7" s="133">
        <f t="shared" si="3"/>
        <v>974286</v>
      </c>
      <c r="CM7" s="133">
        <f t="shared" si="3"/>
        <v>0</v>
      </c>
      <c r="CN7" s="133">
        <f t="shared" si="3"/>
        <v>49785</v>
      </c>
      <c r="CO7" s="133">
        <f t="shared" si="3"/>
        <v>63629</v>
      </c>
      <c r="CP7" s="136" t="s">
        <v>311</v>
      </c>
      <c r="CQ7" s="133">
        <f t="shared" ref="CQ7:DF7" si="4">SUM(AM7,+BO7)</f>
        <v>4763744</v>
      </c>
      <c r="CR7" s="133">
        <f t="shared" si="4"/>
        <v>907598</v>
      </c>
      <c r="CS7" s="133">
        <f t="shared" si="4"/>
        <v>325250</v>
      </c>
      <c r="CT7" s="133">
        <f t="shared" si="4"/>
        <v>107055</v>
      </c>
      <c r="CU7" s="133">
        <f t="shared" si="4"/>
        <v>436188</v>
      </c>
      <c r="CV7" s="133">
        <f t="shared" si="4"/>
        <v>39105</v>
      </c>
      <c r="CW7" s="133">
        <f t="shared" si="4"/>
        <v>2500841</v>
      </c>
      <c r="CX7" s="133">
        <f t="shared" si="4"/>
        <v>18294</v>
      </c>
      <c r="CY7" s="133">
        <f t="shared" si="4"/>
        <v>2420376</v>
      </c>
      <c r="CZ7" s="133">
        <f t="shared" si="4"/>
        <v>62171</v>
      </c>
      <c r="DA7" s="133">
        <f t="shared" si="4"/>
        <v>9422</v>
      </c>
      <c r="DB7" s="133">
        <f t="shared" si="4"/>
        <v>1345883</v>
      </c>
      <c r="DC7" s="133">
        <f t="shared" si="4"/>
        <v>87475</v>
      </c>
      <c r="DD7" s="133">
        <f t="shared" si="4"/>
        <v>1028294</v>
      </c>
      <c r="DE7" s="133">
        <f t="shared" si="4"/>
        <v>97304</v>
      </c>
      <c r="DF7" s="133">
        <f t="shared" si="4"/>
        <v>132810</v>
      </c>
      <c r="DG7" s="136" t="s">
        <v>311</v>
      </c>
      <c r="DH7" s="133">
        <f>SUM(BD7,+CF7)</f>
        <v>0</v>
      </c>
      <c r="DI7" s="133">
        <f>SUM(BE7,+CG7)</f>
        <v>531547</v>
      </c>
      <c r="DJ7" s="133">
        <f>SUM(BF7,+CH7)</f>
        <v>6382991</v>
      </c>
    </row>
    <row r="8" spans="1:114" ht="13.5" customHeight="1" x14ac:dyDescent="0.15">
      <c r="A8" s="114" t="s">
        <v>41</v>
      </c>
      <c r="B8" s="115" t="s">
        <v>346</v>
      </c>
      <c r="C8" s="114" t="s">
        <v>347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44908</v>
      </c>
      <c r="N8" s="116">
        <f>SUM(O8:R8,T8)</f>
        <v>31065</v>
      </c>
      <c r="O8" s="116">
        <v>10557</v>
      </c>
      <c r="P8" s="116">
        <v>0</v>
      </c>
      <c r="Q8" s="116">
        <v>0</v>
      </c>
      <c r="R8" s="116">
        <v>20508</v>
      </c>
      <c r="S8" s="116">
        <v>347404</v>
      </c>
      <c r="T8" s="116">
        <v>0</v>
      </c>
      <c r="U8" s="116">
        <v>13843</v>
      </c>
      <c r="V8" s="116">
        <f>+SUM(D8,M8)</f>
        <v>44908</v>
      </c>
      <c r="W8" s="116">
        <f>+SUM(E8,N8)</f>
        <v>31065</v>
      </c>
      <c r="X8" s="116">
        <f>+SUM(F8,O8)</f>
        <v>10557</v>
      </c>
      <c r="Y8" s="116">
        <f>+SUM(G8,P8)</f>
        <v>0</v>
      </c>
      <c r="Z8" s="116">
        <f>+SUM(H8,Q8)</f>
        <v>0</v>
      </c>
      <c r="AA8" s="116">
        <f>+SUM(I8,R8)</f>
        <v>20508</v>
      </c>
      <c r="AB8" s="116">
        <f>+SUM(J8,S8)</f>
        <v>347404</v>
      </c>
      <c r="AC8" s="116">
        <f>+SUM(K8,T8)</f>
        <v>0</v>
      </c>
      <c r="AD8" s="116">
        <f>+SUM(L8,U8)</f>
        <v>13843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386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386</v>
      </c>
      <c r="BD8" s="116">
        <v>0</v>
      </c>
      <c r="BE8" s="116">
        <v>0</v>
      </c>
      <c r="BF8" s="116">
        <f>SUM(AE8,+AM8,+BE8)</f>
        <v>0</v>
      </c>
      <c r="BG8" s="116">
        <f>SUM(BH8,+BM8)</f>
        <v>171895</v>
      </c>
      <c r="BH8" s="116">
        <f>SUM(BI8:BL8)</f>
        <v>171895</v>
      </c>
      <c r="BI8" s="116">
        <v>0</v>
      </c>
      <c r="BJ8" s="116">
        <v>171655</v>
      </c>
      <c r="BK8" s="116">
        <v>0</v>
      </c>
      <c r="BL8" s="116">
        <v>240</v>
      </c>
      <c r="BM8" s="116">
        <v>0</v>
      </c>
      <c r="BN8" s="117" t="s">
        <v>386</v>
      </c>
      <c r="BO8" s="116">
        <f>SUM(BP8,BU8,BY8,BZ8,CF8)</f>
        <v>161703</v>
      </c>
      <c r="BP8" s="116">
        <f>SUM(BQ8:BT8)</f>
        <v>72219</v>
      </c>
      <c r="BQ8" s="116">
        <v>72219</v>
      </c>
      <c r="BR8" s="116">
        <v>0</v>
      </c>
      <c r="BS8" s="116">
        <v>0</v>
      </c>
      <c r="BT8" s="116">
        <v>0</v>
      </c>
      <c r="BU8" s="116">
        <f>SUM(BV8:BX8)</f>
        <v>71606</v>
      </c>
      <c r="BV8" s="116">
        <v>138</v>
      </c>
      <c r="BW8" s="116">
        <v>71468</v>
      </c>
      <c r="BX8" s="116">
        <v>0</v>
      </c>
      <c r="BY8" s="116">
        <v>0</v>
      </c>
      <c r="BZ8" s="116">
        <f>SUM(CA8:CD8)</f>
        <v>17878</v>
      </c>
      <c r="CA8" s="116">
        <v>0</v>
      </c>
      <c r="CB8" s="116">
        <v>13842</v>
      </c>
      <c r="CC8" s="116">
        <v>4036</v>
      </c>
      <c r="CD8" s="116">
        <v>0</v>
      </c>
      <c r="CE8" s="117" t="s">
        <v>386</v>
      </c>
      <c r="CF8" s="116">
        <v>0</v>
      </c>
      <c r="CG8" s="116">
        <v>58714</v>
      </c>
      <c r="CH8" s="116">
        <f>SUM(BG8,+BO8,+CG8)</f>
        <v>392312</v>
      </c>
      <c r="CI8" s="116">
        <f>SUM(AE8,+BG8)</f>
        <v>171895</v>
      </c>
      <c r="CJ8" s="116">
        <f>SUM(AF8,+BH8)</f>
        <v>171895</v>
      </c>
      <c r="CK8" s="116">
        <f>SUM(AG8,+BI8)</f>
        <v>0</v>
      </c>
      <c r="CL8" s="116">
        <f>SUM(AH8,+BJ8)</f>
        <v>171655</v>
      </c>
      <c r="CM8" s="116">
        <f>SUM(AI8,+BK8)</f>
        <v>0</v>
      </c>
      <c r="CN8" s="116">
        <f>SUM(AJ8,+BL8)</f>
        <v>240</v>
      </c>
      <c r="CO8" s="116">
        <f>SUM(AK8,+BM8)</f>
        <v>0</v>
      </c>
      <c r="CP8" s="117" t="s">
        <v>386</v>
      </c>
      <c r="CQ8" s="116">
        <f>SUM(AM8,+BO8)</f>
        <v>161703</v>
      </c>
      <c r="CR8" s="116">
        <f>SUM(AN8,+BP8)</f>
        <v>72219</v>
      </c>
      <c r="CS8" s="116">
        <f>SUM(AO8,+BQ8)</f>
        <v>72219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71606</v>
      </c>
      <c r="CX8" s="116">
        <f>SUM(AT8,+BV8)</f>
        <v>138</v>
      </c>
      <c r="CY8" s="116">
        <f>SUM(AU8,+BW8)</f>
        <v>71468</v>
      </c>
      <c r="CZ8" s="116">
        <f>SUM(AV8,+BX8)</f>
        <v>0</v>
      </c>
      <c r="DA8" s="116">
        <f>SUM(AW8,+BY8)</f>
        <v>0</v>
      </c>
      <c r="DB8" s="116">
        <f>SUM(AX8,+BZ8)</f>
        <v>17878</v>
      </c>
      <c r="DC8" s="116">
        <f>SUM(AY8,+CA8)</f>
        <v>0</v>
      </c>
      <c r="DD8" s="116">
        <f>SUM(AZ8,+CB8)</f>
        <v>13842</v>
      </c>
      <c r="DE8" s="116">
        <f>SUM(BA8,+CC8)</f>
        <v>4036</v>
      </c>
      <c r="DF8" s="116">
        <f>SUM(BB8,+CD8)</f>
        <v>0</v>
      </c>
      <c r="DG8" s="117" t="s">
        <v>386</v>
      </c>
      <c r="DH8" s="116">
        <f>SUM(BD8,+CF8)</f>
        <v>0</v>
      </c>
      <c r="DI8" s="116">
        <f>SUM(BE8,+CG8)</f>
        <v>58714</v>
      </c>
      <c r="DJ8" s="116">
        <f>SUM(BF8,+CH8)</f>
        <v>392312</v>
      </c>
    </row>
    <row r="9" spans="1:114" ht="13.5" customHeight="1" x14ac:dyDescent="0.15">
      <c r="A9" s="114" t="s">
        <v>41</v>
      </c>
      <c r="B9" s="115" t="s">
        <v>366</v>
      </c>
      <c r="C9" s="114" t="s">
        <v>367</v>
      </c>
      <c r="D9" s="116">
        <f>SUM(E9,+L9)</f>
        <v>28991</v>
      </c>
      <c r="E9" s="116">
        <f>SUM(F9:I9)+K9</f>
        <v>28991</v>
      </c>
      <c r="F9" s="116">
        <v>21762</v>
      </c>
      <c r="G9" s="116">
        <v>0</v>
      </c>
      <c r="H9" s="116">
        <v>0</v>
      </c>
      <c r="I9" s="116">
        <v>7229</v>
      </c>
      <c r="J9" s="116">
        <v>414458</v>
      </c>
      <c r="K9" s="116">
        <v>0</v>
      </c>
      <c r="L9" s="116">
        <v>0</v>
      </c>
      <c r="M9" s="116">
        <f>SUM(N9,+U9)</f>
        <v>76115</v>
      </c>
      <c r="N9" s="116">
        <f>SUM(O9:R9,T9)</f>
        <v>76115</v>
      </c>
      <c r="O9" s="116">
        <v>0</v>
      </c>
      <c r="P9" s="116">
        <v>0</v>
      </c>
      <c r="Q9" s="116">
        <v>0</v>
      </c>
      <c r="R9" s="116">
        <v>76115</v>
      </c>
      <c r="S9" s="116">
        <v>191259</v>
      </c>
      <c r="T9" s="116">
        <v>0</v>
      </c>
      <c r="U9" s="116">
        <v>0</v>
      </c>
      <c r="V9" s="116">
        <f>+SUM(D9,M9)</f>
        <v>105106</v>
      </c>
      <c r="W9" s="116">
        <f>+SUM(E9,N9)</f>
        <v>105106</v>
      </c>
      <c r="X9" s="116">
        <f>+SUM(F9,O9)</f>
        <v>21762</v>
      </c>
      <c r="Y9" s="116">
        <f>+SUM(G9,P9)</f>
        <v>0</v>
      </c>
      <c r="Z9" s="116">
        <f>+SUM(H9,Q9)</f>
        <v>0</v>
      </c>
      <c r="AA9" s="116">
        <f>+SUM(I9,R9)</f>
        <v>83344</v>
      </c>
      <c r="AB9" s="116">
        <f>+SUM(J9,S9)</f>
        <v>605717</v>
      </c>
      <c r="AC9" s="116">
        <f>+SUM(K9,T9)</f>
        <v>0</v>
      </c>
      <c r="AD9" s="116">
        <f>+SUM(L9,U9)</f>
        <v>0</v>
      </c>
      <c r="AE9" s="116">
        <f>SUM(AF9,+AK9)</f>
        <v>63629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63629</v>
      </c>
      <c r="AL9" s="117" t="s">
        <v>386</v>
      </c>
      <c r="AM9" s="116">
        <f>SUM(AN9,AS9,AW9,AX9,BD9)</f>
        <v>379820</v>
      </c>
      <c r="AN9" s="116">
        <f>SUM(AO9:AR9)</f>
        <v>61504</v>
      </c>
      <c r="AO9" s="116">
        <v>36704</v>
      </c>
      <c r="AP9" s="116">
        <v>0</v>
      </c>
      <c r="AQ9" s="116">
        <v>24800</v>
      </c>
      <c r="AR9" s="116">
        <v>0</v>
      </c>
      <c r="AS9" s="116">
        <f>SUM(AT9:AV9)</f>
        <v>278065</v>
      </c>
      <c r="AT9" s="116">
        <v>0</v>
      </c>
      <c r="AU9" s="116">
        <v>278065</v>
      </c>
      <c r="AV9" s="116">
        <v>0</v>
      </c>
      <c r="AW9" s="116">
        <v>0</v>
      </c>
      <c r="AX9" s="116">
        <f>SUM(AY9:BB9)</f>
        <v>40251</v>
      </c>
      <c r="AY9" s="116">
        <v>0</v>
      </c>
      <c r="AZ9" s="116">
        <v>0</v>
      </c>
      <c r="BA9" s="116">
        <v>35774</v>
      </c>
      <c r="BB9" s="116">
        <v>4477</v>
      </c>
      <c r="BC9" s="117" t="s">
        <v>386</v>
      </c>
      <c r="BD9" s="116">
        <v>0</v>
      </c>
      <c r="BE9" s="116">
        <v>0</v>
      </c>
      <c r="BF9" s="116">
        <f>SUM(AE9,+AM9,+BE9)</f>
        <v>443449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386</v>
      </c>
      <c r="BO9" s="116">
        <f>SUM(BP9,BU9,BY9,BZ9,CF9)</f>
        <v>267374</v>
      </c>
      <c r="BP9" s="116">
        <f>SUM(BQ9:BT9)</f>
        <v>98382</v>
      </c>
      <c r="BQ9" s="116">
        <v>16964</v>
      </c>
      <c r="BR9" s="116">
        <v>12529</v>
      </c>
      <c r="BS9" s="116">
        <v>68889</v>
      </c>
      <c r="BT9" s="116">
        <v>0</v>
      </c>
      <c r="BU9" s="116">
        <f>SUM(BV9:BX9)</f>
        <v>107254</v>
      </c>
      <c r="BV9" s="116">
        <v>7170</v>
      </c>
      <c r="BW9" s="116">
        <v>100084</v>
      </c>
      <c r="BX9" s="116">
        <v>0</v>
      </c>
      <c r="BY9" s="116">
        <v>9422</v>
      </c>
      <c r="BZ9" s="116">
        <f>SUM(CA9:CD9)</f>
        <v>52316</v>
      </c>
      <c r="CA9" s="116">
        <v>0</v>
      </c>
      <c r="CB9" s="116">
        <v>51216</v>
      </c>
      <c r="CC9" s="116">
        <v>0</v>
      </c>
      <c r="CD9" s="116">
        <v>1100</v>
      </c>
      <c r="CE9" s="117" t="s">
        <v>386</v>
      </c>
      <c r="CF9" s="116">
        <v>0</v>
      </c>
      <c r="CG9" s="116">
        <v>0</v>
      </c>
      <c r="CH9" s="116">
        <f>SUM(BG9,+BO9,+CG9)</f>
        <v>267374</v>
      </c>
      <c r="CI9" s="116">
        <f>SUM(AE9,+BG9)</f>
        <v>63629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63629</v>
      </c>
      <c r="CP9" s="117" t="s">
        <v>386</v>
      </c>
      <c r="CQ9" s="116">
        <f>SUM(AM9,+BO9)</f>
        <v>647194</v>
      </c>
      <c r="CR9" s="116">
        <f>SUM(AN9,+BP9)</f>
        <v>159886</v>
      </c>
      <c r="CS9" s="116">
        <f>SUM(AO9,+BQ9)</f>
        <v>53668</v>
      </c>
      <c r="CT9" s="116">
        <f>SUM(AP9,+BR9)</f>
        <v>12529</v>
      </c>
      <c r="CU9" s="116">
        <f>SUM(AQ9,+BS9)</f>
        <v>93689</v>
      </c>
      <c r="CV9" s="116">
        <f>SUM(AR9,+BT9)</f>
        <v>0</v>
      </c>
      <c r="CW9" s="116">
        <f>SUM(AS9,+BU9)</f>
        <v>385319</v>
      </c>
      <c r="CX9" s="116">
        <f>SUM(AT9,+BV9)</f>
        <v>7170</v>
      </c>
      <c r="CY9" s="116">
        <f>SUM(AU9,+BW9)</f>
        <v>378149</v>
      </c>
      <c r="CZ9" s="116">
        <f>SUM(AV9,+BX9)</f>
        <v>0</v>
      </c>
      <c r="DA9" s="116">
        <f>SUM(AW9,+BY9)</f>
        <v>9422</v>
      </c>
      <c r="DB9" s="116">
        <f>SUM(AX9,+BZ9)</f>
        <v>92567</v>
      </c>
      <c r="DC9" s="116">
        <f>SUM(AY9,+CA9)</f>
        <v>0</v>
      </c>
      <c r="DD9" s="116">
        <f>SUM(AZ9,+CB9)</f>
        <v>51216</v>
      </c>
      <c r="DE9" s="116">
        <f>SUM(BA9,+CC9)</f>
        <v>35774</v>
      </c>
      <c r="DF9" s="116">
        <f>SUM(BB9,+CD9)</f>
        <v>5577</v>
      </c>
      <c r="DG9" s="117" t="s">
        <v>386</v>
      </c>
      <c r="DH9" s="116">
        <f>SUM(BD9,+CF9)</f>
        <v>0</v>
      </c>
      <c r="DI9" s="116">
        <f>SUM(BE9,+CG9)</f>
        <v>0</v>
      </c>
      <c r="DJ9" s="116">
        <f>SUM(BF9,+CH9)</f>
        <v>710823</v>
      </c>
    </row>
    <row r="10" spans="1:114" ht="13.5" customHeight="1" x14ac:dyDescent="0.15">
      <c r="A10" s="114" t="s">
        <v>41</v>
      </c>
      <c r="B10" s="115" t="s">
        <v>340</v>
      </c>
      <c r="C10" s="114" t="s">
        <v>341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53927</v>
      </c>
      <c r="N10" s="116">
        <f>SUM(O10:R10,T10)</f>
        <v>23546</v>
      </c>
      <c r="O10" s="116">
        <v>0</v>
      </c>
      <c r="P10" s="116">
        <v>0</v>
      </c>
      <c r="Q10" s="116">
        <v>0</v>
      </c>
      <c r="R10" s="116">
        <v>23544</v>
      </c>
      <c r="S10" s="116">
        <v>210545</v>
      </c>
      <c r="T10" s="116">
        <v>2</v>
      </c>
      <c r="U10" s="116">
        <v>30381</v>
      </c>
      <c r="V10" s="116">
        <f>+SUM(D10,M10)</f>
        <v>53927</v>
      </c>
      <c r="W10" s="116">
        <f>+SUM(E10,N10)</f>
        <v>23546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23544</v>
      </c>
      <c r="AB10" s="116">
        <f>+SUM(J10,S10)</f>
        <v>210545</v>
      </c>
      <c r="AC10" s="116">
        <f>+SUM(K10,T10)</f>
        <v>2</v>
      </c>
      <c r="AD10" s="116">
        <f>+SUM(L10,U10)</f>
        <v>30381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386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386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386</v>
      </c>
      <c r="BO10" s="116">
        <f>SUM(BP10,BU10,BY10,BZ10,CF10)</f>
        <v>264472</v>
      </c>
      <c r="BP10" s="116">
        <f>SUM(BQ10:BT10)</f>
        <v>14888</v>
      </c>
      <c r="BQ10" s="116">
        <v>14888</v>
      </c>
      <c r="BR10" s="116">
        <v>0</v>
      </c>
      <c r="BS10" s="116">
        <v>0</v>
      </c>
      <c r="BT10" s="116">
        <v>0</v>
      </c>
      <c r="BU10" s="116">
        <f>SUM(BV10:BX10)</f>
        <v>152432</v>
      </c>
      <c r="BV10" s="116">
        <v>0</v>
      </c>
      <c r="BW10" s="116">
        <v>152432</v>
      </c>
      <c r="BX10" s="116">
        <v>0</v>
      </c>
      <c r="BY10" s="116">
        <v>0</v>
      </c>
      <c r="BZ10" s="116">
        <f>SUM(CA10:CD10)</f>
        <v>97152</v>
      </c>
      <c r="CA10" s="116">
        <v>0</v>
      </c>
      <c r="CB10" s="116">
        <v>97152</v>
      </c>
      <c r="CC10" s="116">
        <v>0</v>
      </c>
      <c r="CD10" s="116">
        <v>0</v>
      </c>
      <c r="CE10" s="117" t="s">
        <v>386</v>
      </c>
      <c r="CF10" s="116">
        <v>0</v>
      </c>
      <c r="CG10" s="116">
        <v>0</v>
      </c>
      <c r="CH10" s="116">
        <f>SUM(BG10,+BO10,+CG10)</f>
        <v>264472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386</v>
      </c>
      <c r="CQ10" s="116">
        <f>SUM(AM10,+BO10)</f>
        <v>264472</v>
      </c>
      <c r="CR10" s="116">
        <f>SUM(AN10,+BP10)</f>
        <v>14888</v>
      </c>
      <c r="CS10" s="116">
        <f>SUM(AO10,+BQ10)</f>
        <v>14888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152432</v>
      </c>
      <c r="CX10" s="116">
        <f>SUM(AT10,+BV10)</f>
        <v>0</v>
      </c>
      <c r="CY10" s="116">
        <f>SUM(AU10,+BW10)</f>
        <v>152432</v>
      </c>
      <c r="CZ10" s="116">
        <f>SUM(AV10,+BX10)</f>
        <v>0</v>
      </c>
      <c r="DA10" s="116">
        <f>SUM(AW10,+BY10)</f>
        <v>0</v>
      </c>
      <c r="DB10" s="116">
        <f>SUM(AX10,+BZ10)</f>
        <v>97152</v>
      </c>
      <c r="DC10" s="116">
        <f>SUM(AY10,+CA10)</f>
        <v>0</v>
      </c>
      <c r="DD10" s="116">
        <f>SUM(AZ10,+CB10)</f>
        <v>97152</v>
      </c>
      <c r="DE10" s="116">
        <f>SUM(BA10,+CC10)</f>
        <v>0</v>
      </c>
      <c r="DF10" s="116">
        <f>SUM(BB10,+CD10)</f>
        <v>0</v>
      </c>
      <c r="DG10" s="117" t="s">
        <v>386</v>
      </c>
      <c r="DH10" s="116">
        <f>SUM(BD10,+CF10)</f>
        <v>0</v>
      </c>
      <c r="DI10" s="116">
        <f>SUM(BE10,+CG10)</f>
        <v>0</v>
      </c>
      <c r="DJ10" s="116">
        <f>SUM(BF10,+CH10)</f>
        <v>264472</v>
      </c>
    </row>
    <row r="11" spans="1:114" ht="13.5" customHeight="1" x14ac:dyDescent="0.15">
      <c r="A11" s="114" t="s">
        <v>41</v>
      </c>
      <c r="B11" s="115" t="s">
        <v>344</v>
      </c>
      <c r="C11" s="114" t="s">
        <v>345</v>
      </c>
      <c r="D11" s="116">
        <f>SUM(E11,+L11)</f>
        <v>137322</v>
      </c>
      <c r="E11" s="116">
        <f>SUM(F11:I11)+K11</f>
        <v>54031</v>
      </c>
      <c r="F11" s="116">
        <v>0</v>
      </c>
      <c r="G11" s="116">
        <v>0</v>
      </c>
      <c r="H11" s="116">
        <v>0</v>
      </c>
      <c r="I11" s="116">
        <v>54031</v>
      </c>
      <c r="J11" s="116">
        <v>804514</v>
      </c>
      <c r="K11" s="116">
        <v>0</v>
      </c>
      <c r="L11" s="116">
        <v>83291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137322</v>
      </c>
      <c r="W11" s="116">
        <f>+SUM(E11,N11)</f>
        <v>54031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54031</v>
      </c>
      <c r="AB11" s="116">
        <f>+SUM(J11,S11)</f>
        <v>804514</v>
      </c>
      <c r="AC11" s="116">
        <f>+SUM(K11,T11)</f>
        <v>0</v>
      </c>
      <c r="AD11" s="116">
        <f>+SUM(L11,U11)</f>
        <v>83291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386</v>
      </c>
      <c r="AM11" s="116">
        <f>SUM(AN11,AS11,AW11,AX11,BD11)</f>
        <v>941836</v>
      </c>
      <c r="AN11" s="116">
        <f>SUM(AO11:AR11)</f>
        <v>402750</v>
      </c>
      <c r="AO11" s="116">
        <v>57800</v>
      </c>
      <c r="AP11" s="116">
        <v>94526</v>
      </c>
      <c r="AQ11" s="116">
        <v>219412</v>
      </c>
      <c r="AR11" s="116">
        <v>31012</v>
      </c>
      <c r="AS11" s="116">
        <f>SUM(AT11:AV11)</f>
        <v>493742</v>
      </c>
      <c r="AT11" s="116">
        <v>10986</v>
      </c>
      <c r="AU11" s="116">
        <v>445782</v>
      </c>
      <c r="AV11" s="116">
        <v>36974</v>
      </c>
      <c r="AW11" s="116">
        <v>0</v>
      </c>
      <c r="AX11" s="116">
        <f>SUM(AY11:BB11)</f>
        <v>45344</v>
      </c>
      <c r="AY11" s="116">
        <v>355</v>
      </c>
      <c r="AZ11" s="116">
        <v>18844</v>
      </c>
      <c r="BA11" s="116">
        <v>22994</v>
      </c>
      <c r="BB11" s="116">
        <v>3151</v>
      </c>
      <c r="BC11" s="117" t="s">
        <v>386</v>
      </c>
      <c r="BD11" s="116">
        <v>0</v>
      </c>
      <c r="BE11" s="116">
        <v>0</v>
      </c>
      <c r="BF11" s="116">
        <f>SUM(AE11,+AM11,+BE11)</f>
        <v>941836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386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386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386</v>
      </c>
      <c r="CQ11" s="116">
        <f>SUM(AM11,+BO11)</f>
        <v>941836</v>
      </c>
      <c r="CR11" s="116">
        <f>SUM(AN11,+BP11)</f>
        <v>402750</v>
      </c>
      <c r="CS11" s="116">
        <f>SUM(AO11,+BQ11)</f>
        <v>57800</v>
      </c>
      <c r="CT11" s="116">
        <f>SUM(AP11,+BR11)</f>
        <v>94526</v>
      </c>
      <c r="CU11" s="116">
        <f>SUM(AQ11,+BS11)</f>
        <v>219412</v>
      </c>
      <c r="CV11" s="116">
        <f>SUM(AR11,+BT11)</f>
        <v>31012</v>
      </c>
      <c r="CW11" s="116">
        <f>SUM(AS11,+BU11)</f>
        <v>493742</v>
      </c>
      <c r="CX11" s="116">
        <f>SUM(AT11,+BV11)</f>
        <v>10986</v>
      </c>
      <c r="CY11" s="116">
        <f>SUM(AU11,+BW11)</f>
        <v>445782</v>
      </c>
      <c r="CZ11" s="116">
        <f>SUM(AV11,+BX11)</f>
        <v>36974</v>
      </c>
      <c r="DA11" s="116">
        <f>SUM(AW11,+BY11)</f>
        <v>0</v>
      </c>
      <c r="DB11" s="116">
        <f>SUM(AX11,+BZ11)</f>
        <v>45344</v>
      </c>
      <c r="DC11" s="116">
        <f>SUM(AY11,+CA11)</f>
        <v>355</v>
      </c>
      <c r="DD11" s="116">
        <f>SUM(AZ11,+CB11)</f>
        <v>18844</v>
      </c>
      <c r="DE11" s="116">
        <f>SUM(BA11,+CC11)</f>
        <v>22994</v>
      </c>
      <c r="DF11" s="116">
        <f>SUM(BB11,+CD11)</f>
        <v>3151</v>
      </c>
      <c r="DG11" s="117" t="s">
        <v>386</v>
      </c>
      <c r="DH11" s="116">
        <f>SUM(BD11,+CF11)</f>
        <v>0</v>
      </c>
      <c r="DI11" s="116">
        <f>SUM(BE11,+CG11)</f>
        <v>0</v>
      </c>
      <c r="DJ11" s="116">
        <f>SUM(BF11,+CH11)</f>
        <v>941836</v>
      </c>
    </row>
    <row r="12" spans="1:114" ht="13.5" customHeight="1" x14ac:dyDescent="0.15">
      <c r="A12" s="114" t="s">
        <v>41</v>
      </c>
      <c r="B12" s="115" t="s">
        <v>330</v>
      </c>
      <c r="C12" s="114" t="s">
        <v>331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78414</v>
      </c>
      <c r="N12" s="116">
        <f>SUM(O12:R12,T12)</f>
        <v>78414</v>
      </c>
      <c r="O12" s="116">
        <v>0</v>
      </c>
      <c r="P12" s="116">
        <v>0</v>
      </c>
      <c r="Q12" s="116">
        <v>0</v>
      </c>
      <c r="R12" s="116">
        <v>78414</v>
      </c>
      <c r="S12" s="116">
        <v>332045</v>
      </c>
      <c r="T12" s="116">
        <v>0</v>
      </c>
      <c r="U12" s="116">
        <v>0</v>
      </c>
      <c r="V12" s="116">
        <f>+SUM(D12,M12)</f>
        <v>78414</v>
      </c>
      <c r="W12" s="116">
        <f>+SUM(E12,N12)</f>
        <v>78414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78414</v>
      </c>
      <c r="AB12" s="116">
        <f>+SUM(J12,S12)</f>
        <v>332045</v>
      </c>
      <c r="AC12" s="116">
        <f>+SUM(K12,T12)</f>
        <v>0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386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386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386</v>
      </c>
      <c r="BO12" s="116">
        <f>SUM(BP12,BU12,BY12,BZ12,CF12)</f>
        <v>356696</v>
      </c>
      <c r="BP12" s="116">
        <f>SUM(BQ12:BT12)</f>
        <v>15299</v>
      </c>
      <c r="BQ12" s="116">
        <v>15299</v>
      </c>
      <c r="BR12" s="116">
        <v>0</v>
      </c>
      <c r="BS12" s="116">
        <v>0</v>
      </c>
      <c r="BT12" s="116">
        <v>0</v>
      </c>
      <c r="BU12" s="116">
        <f>SUM(BV12:BX12)</f>
        <v>290148</v>
      </c>
      <c r="BV12" s="116">
        <v>0</v>
      </c>
      <c r="BW12" s="116">
        <v>290148</v>
      </c>
      <c r="BX12" s="116">
        <v>0</v>
      </c>
      <c r="BY12" s="116">
        <v>0</v>
      </c>
      <c r="BZ12" s="116">
        <f>SUM(CA12:CD12)</f>
        <v>51249</v>
      </c>
      <c r="CA12" s="116">
        <v>0</v>
      </c>
      <c r="CB12" s="116">
        <v>40854</v>
      </c>
      <c r="CC12" s="116">
        <v>0</v>
      </c>
      <c r="CD12" s="116">
        <v>10395</v>
      </c>
      <c r="CE12" s="117" t="s">
        <v>386</v>
      </c>
      <c r="CF12" s="116">
        <v>0</v>
      </c>
      <c r="CG12" s="116">
        <v>53763</v>
      </c>
      <c r="CH12" s="116">
        <f>SUM(BG12,+BO12,+CG12)</f>
        <v>410459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386</v>
      </c>
      <c r="CQ12" s="116">
        <f>SUM(AM12,+BO12)</f>
        <v>356696</v>
      </c>
      <c r="CR12" s="116">
        <f>SUM(AN12,+BP12)</f>
        <v>15299</v>
      </c>
      <c r="CS12" s="116">
        <f>SUM(AO12,+BQ12)</f>
        <v>15299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290148</v>
      </c>
      <c r="CX12" s="116">
        <f>SUM(AT12,+BV12)</f>
        <v>0</v>
      </c>
      <c r="CY12" s="116">
        <f>SUM(AU12,+BW12)</f>
        <v>290148</v>
      </c>
      <c r="CZ12" s="116">
        <f>SUM(AV12,+BX12)</f>
        <v>0</v>
      </c>
      <c r="DA12" s="116">
        <f>SUM(AW12,+BY12)</f>
        <v>0</v>
      </c>
      <c r="DB12" s="116">
        <f>SUM(AX12,+BZ12)</f>
        <v>51249</v>
      </c>
      <c r="DC12" s="116">
        <f>SUM(AY12,+CA12)</f>
        <v>0</v>
      </c>
      <c r="DD12" s="116">
        <f>SUM(AZ12,+CB12)</f>
        <v>40854</v>
      </c>
      <c r="DE12" s="116">
        <f>SUM(BA12,+CC12)</f>
        <v>0</v>
      </c>
      <c r="DF12" s="116">
        <f>SUM(BB12,+CD12)</f>
        <v>10395</v>
      </c>
      <c r="DG12" s="117" t="s">
        <v>386</v>
      </c>
      <c r="DH12" s="116">
        <f>SUM(BD12,+CF12)</f>
        <v>0</v>
      </c>
      <c r="DI12" s="116">
        <f>SUM(BE12,+CG12)</f>
        <v>53763</v>
      </c>
      <c r="DJ12" s="116">
        <f>SUM(BF12,+CH12)</f>
        <v>410459</v>
      </c>
    </row>
    <row r="13" spans="1:114" ht="13.5" customHeight="1" x14ac:dyDescent="0.15">
      <c r="A13" s="114" t="s">
        <v>41</v>
      </c>
      <c r="B13" s="115" t="s">
        <v>336</v>
      </c>
      <c r="C13" s="114" t="s">
        <v>337</v>
      </c>
      <c r="D13" s="116">
        <f>SUM(E13,+L13)</f>
        <v>56968</v>
      </c>
      <c r="E13" s="116">
        <f>SUM(F13:I13)+K13</f>
        <v>56968</v>
      </c>
      <c r="F13" s="116">
        <v>0</v>
      </c>
      <c r="G13" s="116">
        <v>0</v>
      </c>
      <c r="H13" s="116">
        <v>0</v>
      </c>
      <c r="I13" s="116">
        <v>56968</v>
      </c>
      <c r="J13" s="116">
        <v>1796839</v>
      </c>
      <c r="K13" s="116">
        <v>0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56968</v>
      </c>
      <c r="W13" s="116">
        <f>+SUM(E13,N13)</f>
        <v>56968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56968</v>
      </c>
      <c r="AB13" s="116">
        <f>+SUM(J13,S13)</f>
        <v>1796839</v>
      </c>
      <c r="AC13" s="116">
        <f>+SUM(K13,T13)</f>
        <v>0</v>
      </c>
      <c r="AD13" s="116">
        <f>+SUM(L13,U13)</f>
        <v>0</v>
      </c>
      <c r="AE13" s="116">
        <f>SUM(AF13,+AK13)</f>
        <v>49545</v>
      </c>
      <c r="AF13" s="116">
        <f>SUM(AG13:AJ13)</f>
        <v>49545</v>
      </c>
      <c r="AG13" s="116">
        <v>0</v>
      </c>
      <c r="AH13" s="116">
        <v>0</v>
      </c>
      <c r="AI13" s="116">
        <v>0</v>
      </c>
      <c r="AJ13" s="116">
        <v>49545</v>
      </c>
      <c r="AK13" s="116">
        <v>0</v>
      </c>
      <c r="AL13" s="117" t="s">
        <v>386</v>
      </c>
      <c r="AM13" s="116">
        <f>SUM(AN13,AS13,AW13,AX13,BD13)</f>
        <v>1646017</v>
      </c>
      <c r="AN13" s="116">
        <f>SUM(AO13:AR13)</f>
        <v>41934</v>
      </c>
      <c r="AO13" s="116">
        <v>41934</v>
      </c>
      <c r="AP13" s="116">
        <v>0</v>
      </c>
      <c r="AQ13" s="116">
        <v>0</v>
      </c>
      <c r="AR13" s="116">
        <v>0</v>
      </c>
      <c r="AS13" s="116">
        <f>SUM(AT13:AV13)</f>
        <v>713999</v>
      </c>
      <c r="AT13" s="116">
        <v>0</v>
      </c>
      <c r="AU13" s="116">
        <v>713722</v>
      </c>
      <c r="AV13" s="116">
        <v>277</v>
      </c>
      <c r="AW13" s="116">
        <v>0</v>
      </c>
      <c r="AX13" s="116">
        <f>SUM(AY13:BB13)</f>
        <v>890084</v>
      </c>
      <c r="AY13" s="116">
        <v>0</v>
      </c>
      <c r="AZ13" s="116">
        <v>800526</v>
      </c>
      <c r="BA13" s="116">
        <v>0</v>
      </c>
      <c r="BB13" s="116">
        <v>89558</v>
      </c>
      <c r="BC13" s="117" t="s">
        <v>386</v>
      </c>
      <c r="BD13" s="116">
        <v>0</v>
      </c>
      <c r="BE13" s="116">
        <v>158245</v>
      </c>
      <c r="BF13" s="116">
        <f>SUM(AE13,+AM13,+BE13)</f>
        <v>1853807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386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386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49545</v>
      </c>
      <c r="CJ13" s="116">
        <f>SUM(AF13,+BH13)</f>
        <v>49545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49545</v>
      </c>
      <c r="CO13" s="116">
        <f>SUM(AK13,+BM13)</f>
        <v>0</v>
      </c>
      <c r="CP13" s="117" t="s">
        <v>386</v>
      </c>
      <c r="CQ13" s="116">
        <f>SUM(AM13,+BO13)</f>
        <v>1646017</v>
      </c>
      <c r="CR13" s="116">
        <f>SUM(AN13,+BP13)</f>
        <v>41934</v>
      </c>
      <c r="CS13" s="116">
        <f>SUM(AO13,+BQ13)</f>
        <v>41934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713999</v>
      </c>
      <c r="CX13" s="116">
        <f>SUM(AT13,+BV13)</f>
        <v>0</v>
      </c>
      <c r="CY13" s="116">
        <f>SUM(AU13,+BW13)</f>
        <v>713722</v>
      </c>
      <c r="CZ13" s="116">
        <f>SUM(AV13,+BX13)</f>
        <v>277</v>
      </c>
      <c r="DA13" s="116">
        <f>SUM(AW13,+BY13)</f>
        <v>0</v>
      </c>
      <c r="DB13" s="116">
        <f>SUM(AX13,+BZ13)</f>
        <v>890084</v>
      </c>
      <c r="DC13" s="116">
        <f>SUM(AY13,+CA13)</f>
        <v>0</v>
      </c>
      <c r="DD13" s="116">
        <f>SUM(AZ13,+CB13)</f>
        <v>800526</v>
      </c>
      <c r="DE13" s="116">
        <f>SUM(BA13,+CC13)</f>
        <v>0</v>
      </c>
      <c r="DF13" s="116">
        <f>SUM(BB13,+CD13)</f>
        <v>89558</v>
      </c>
      <c r="DG13" s="117" t="s">
        <v>386</v>
      </c>
      <c r="DH13" s="116">
        <f>SUM(BD13,+CF13)</f>
        <v>0</v>
      </c>
      <c r="DI13" s="116">
        <f>SUM(BE13,+CG13)</f>
        <v>158245</v>
      </c>
      <c r="DJ13" s="116">
        <f>SUM(BF13,+CH13)</f>
        <v>1853807</v>
      </c>
    </row>
    <row r="14" spans="1:114" ht="13.5" customHeight="1" x14ac:dyDescent="0.15">
      <c r="A14" s="114" t="s">
        <v>41</v>
      </c>
      <c r="B14" s="115" t="s">
        <v>350</v>
      </c>
      <c r="C14" s="114" t="s">
        <v>351</v>
      </c>
      <c r="D14" s="116">
        <f>SUM(E14,+L14)</f>
        <v>230014</v>
      </c>
      <c r="E14" s="116">
        <f>SUM(F14:I14)+K14</f>
        <v>87167</v>
      </c>
      <c r="F14" s="116">
        <v>0</v>
      </c>
      <c r="G14" s="116">
        <v>0</v>
      </c>
      <c r="H14" s="116">
        <v>0</v>
      </c>
      <c r="I14" s="116">
        <v>57014</v>
      </c>
      <c r="J14" s="116">
        <v>644924</v>
      </c>
      <c r="K14" s="116">
        <v>30153</v>
      </c>
      <c r="L14" s="116">
        <v>142847</v>
      </c>
      <c r="M14" s="116">
        <f>SUM(N14,+U14)</f>
        <v>299136</v>
      </c>
      <c r="N14" s="116">
        <f>SUM(O14:R14,T14)</f>
        <v>270770</v>
      </c>
      <c r="O14" s="116">
        <v>239794</v>
      </c>
      <c r="P14" s="116">
        <v>0</v>
      </c>
      <c r="Q14" s="116">
        <v>0</v>
      </c>
      <c r="R14" s="116">
        <v>30976</v>
      </c>
      <c r="S14" s="116">
        <v>635208</v>
      </c>
      <c r="T14" s="116">
        <v>0</v>
      </c>
      <c r="U14" s="116">
        <v>28366</v>
      </c>
      <c r="V14" s="116">
        <f>+SUM(D14,M14)</f>
        <v>529150</v>
      </c>
      <c r="W14" s="116">
        <f>+SUM(E14,N14)</f>
        <v>357937</v>
      </c>
      <c r="X14" s="116">
        <f>+SUM(F14,O14)</f>
        <v>239794</v>
      </c>
      <c r="Y14" s="116">
        <f>+SUM(G14,P14)</f>
        <v>0</v>
      </c>
      <c r="Z14" s="116">
        <f>+SUM(H14,Q14)</f>
        <v>0</v>
      </c>
      <c r="AA14" s="116">
        <f>+SUM(I14,R14)</f>
        <v>87990</v>
      </c>
      <c r="AB14" s="116">
        <f>+SUM(J14,S14)</f>
        <v>1280132</v>
      </c>
      <c r="AC14" s="116">
        <f>+SUM(K14,T14)</f>
        <v>30153</v>
      </c>
      <c r="AD14" s="116">
        <f>+SUM(L14,U14)</f>
        <v>171213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386</v>
      </c>
      <c r="AM14" s="116">
        <f>SUM(AN14,AS14,AW14,AX14,BD14)</f>
        <v>635954</v>
      </c>
      <c r="AN14" s="116">
        <f>SUM(AO14:AR14)</f>
        <v>141536</v>
      </c>
      <c r="AO14" s="116">
        <v>42816</v>
      </c>
      <c r="AP14" s="116">
        <v>0</v>
      </c>
      <c r="AQ14" s="116">
        <v>90627</v>
      </c>
      <c r="AR14" s="116">
        <v>8093</v>
      </c>
      <c r="AS14" s="116">
        <f>SUM(AT14:AV14)</f>
        <v>346854</v>
      </c>
      <c r="AT14" s="116">
        <v>0</v>
      </c>
      <c r="AU14" s="116">
        <v>321934</v>
      </c>
      <c r="AV14" s="116">
        <v>24920</v>
      </c>
      <c r="AW14" s="116">
        <v>0</v>
      </c>
      <c r="AX14" s="116">
        <f>SUM(AY14:BB14)</f>
        <v>147564</v>
      </c>
      <c r="AY14" s="116">
        <v>87120</v>
      </c>
      <c r="AZ14" s="116">
        <v>3861</v>
      </c>
      <c r="BA14" s="116">
        <v>32454</v>
      </c>
      <c r="BB14" s="116">
        <v>24129</v>
      </c>
      <c r="BC14" s="117" t="s">
        <v>386</v>
      </c>
      <c r="BD14" s="116">
        <v>0</v>
      </c>
      <c r="BE14" s="116">
        <v>238984</v>
      </c>
      <c r="BF14" s="116">
        <f>SUM(AE14,+AM14,+BE14)</f>
        <v>874938</v>
      </c>
      <c r="BG14" s="116">
        <f>SUM(BH14,+BM14)</f>
        <v>802631</v>
      </c>
      <c r="BH14" s="116">
        <f>SUM(BI14:BL14)</f>
        <v>802631</v>
      </c>
      <c r="BI14" s="116">
        <v>0</v>
      </c>
      <c r="BJ14" s="116">
        <v>802631</v>
      </c>
      <c r="BK14" s="116">
        <v>0</v>
      </c>
      <c r="BL14" s="116">
        <v>0</v>
      </c>
      <c r="BM14" s="116">
        <v>0</v>
      </c>
      <c r="BN14" s="117" t="s">
        <v>386</v>
      </c>
      <c r="BO14" s="116">
        <f>SUM(BP14,BU14,BY14,BZ14,CF14)</f>
        <v>109872</v>
      </c>
      <c r="BP14" s="116">
        <f>SUM(BQ14:BT14)</f>
        <v>59086</v>
      </c>
      <c r="BQ14" s="116">
        <v>26626</v>
      </c>
      <c r="BR14" s="116">
        <v>0</v>
      </c>
      <c r="BS14" s="116">
        <v>32460</v>
      </c>
      <c r="BT14" s="116">
        <v>0</v>
      </c>
      <c r="BU14" s="116">
        <f>SUM(BV14:BX14)</f>
        <v>46741</v>
      </c>
      <c r="BV14" s="116">
        <v>0</v>
      </c>
      <c r="BW14" s="116">
        <v>46741</v>
      </c>
      <c r="BX14" s="116">
        <v>0</v>
      </c>
      <c r="BY14" s="116">
        <v>0</v>
      </c>
      <c r="BZ14" s="116">
        <f>SUM(CA14:CD14)</f>
        <v>4045</v>
      </c>
      <c r="CA14" s="116">
        <v>0</v>
      </c>
      <c r="CB14" s="116">
        <v>1999</v>
      </c>
      <c r="CC14" s="116">
        <v>2046</v>
      </c>
      <c r="CD14" s="116">
        <v>0</v>
      </c>
      <c r="CE14" s="117" t="s">
        <v>386</v>
      </c>
      <c r="CF14" s="116">
        <v>0</v>
      </c>
      <c r="CG14" s="116">
        <v>21841</v>
      </c>
      <c r="CH14" s="116">
        <f>SUM(BG14,+BO14,+CG14)</f>
        <v>934344</v>
      </c>
      <c r="CI14" s="116">
        <f>SUM(AE14,+BG14)</f>
        <v>802631</v>
      </c>
      <c r="CJ14" s="116">
        <f>SUM(AF14,+BH14)</f>
        <v>802631</v>
      </c>
      <c r="CK14" s="116">
        <f>SUM(AG14,+BI14)</f>
        <v>0</v>
      </c>
      <c r="CL14" s="116">
        <f>SUM(AH14,+BJ14)</f>
        <v>802631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386</v>
      </c>
      <c r="CQ14" s="116">
        <f>SUM(AM14,+BO14)</f>
        <v>745826</v>
      </c>
      <c r="CR14" s="116">
        <f>SUM(AN14,+BP14)</f>
        <v>200622</v>
      </c>
      <c r="CS14" s="116">
        <f>SUM(AO14,+BQ14)</f>
        <v>69442</v>
      </c>
      <c r="CT14" s="116">
        <f>SUM(AP14,+BR14)</f>
        <v>0</v>
      </c>
      <c r="CU14" s="116">
        <f>SUM(AQ14,+BS14)</f>
        <v>123087</v>
      </c>
      <c r="CV14" s="116">
        <f>SUM(AR14,+BT14)</f>
        <v>8093</v>
      </c>
      <c r="CW14" s="116">
        <f>SUM(AS14,+BU14)</f>
        <v>393595</v>
      </c>
      <c r="CX14" s="116">
        <f>SUM(AT14,+BV14)</f>
        <v>0</v>
      </c>
      <c r="CY14" s="116">
        <f>SUM(AU14,+BW14)</f>
        <v>368675</v>
      </c>
      <c r="CZ14" s="116">
        <f>SUM(AV14,+BX14)</f>
        <v>24920</v>
      </c>
      <c r="DA14" s="116">
        <f>SUM(AW14,+BY14)</f>
        <v>0</v>
      </c>
      <c r="DB14" s="116">
        <f>SUM(AX14,+BZ14)</f>
        <v>151609</v>
      </c>
      <c r="DC14" s="116">
        <f>SUM(AY14,+CA14)</f>
        <v>87120</v>
      </c>
      <c r="DD14" s="116">
        <f>SUM(AZ14,+CB14)</f>
        <v>5860</v>
      </c>
      <c r="DE14" s="116">
        <f>SUM(BA14,+CC14)</f>
        <v>34500</v>
      </c>
      <c r="DF14" s="116">
        <f>SUM(BB14,+CD14)</f>
        <v>24129</v>
      </c>
      <c r="DG14" s="117" t="s">
        <v>386</v>
      </c>
      <c r="DH14" s="116">
        <f>SUM(BD14,+CF14)</f>
        <v>0</v>
      </c>
      <c r="DI14" s="116">
        <f>SUM(BE14,+CG14)</f>
        <v>260825</v>
      </c>
      <c r="DJ14" s="116">
        <f>SUM(BF14,+CH14)</f>
        <v>1809282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徳島県</v>
      </c>
      <c r="B7" s="132" t="str">
        <f>'廃棄物事業経費（市町村）'!B7</f>
        <v>36000</v>
      </c>
      <c r="C7" s="131" t="s">
        <v>33</v>
      </c>
      <c r="D7" s="133">
        <f>SUM(E7,+L7)</f>
        <v>17421500</v>
      </c>
      <c r="E7" s="133">
        <f>+SUM(F7:I7,K7)</f>
        <v>3821822</v>
      </c>
      <c r="F7" s="133">
        <f t="shared" ref="F7:L7" si="0">SUM(F$8:F$257)</f>
        <v>21762</v>
      </c>
      <c r="G7" s="133">
        <f t="shared" si="0"/>
        <v>19119</v>
      </c>
      <c r="H7" s="133">
        <f t="shared" si="0"/>
        <v>740100</v>
      </c>
      <c r="I7" s="133">
        <f t="shared" si="0"/>
        <v>1608668</v>
      </c>
      <c r="J7" s="133">
        <f t="shared" si="0"/>
        <v>3660735</v>
      </c>
      <c r="K7" s="133">
        <f t="shared" si="0"/>
        <v>1432173</v>
      </c>
      <c r="L7" s="133">
        <f t="shared" si="0"/>
        <v>13599678</v>
      </c>
      <c r="M7" s="133">
        <f>SUM(N7,+U7)</f>
        <v>4293722</v>
      </c>
      <c r="N7" s="133">
        <f>+SUM(O7:R7,T7)</f>
        <v>988719</v>
      </c>
      <c r="O7" s="133">
        <f t="shared" ref="O7:U7" si="1">SUM(O$8:O$257)</f>
        <v>250779</v>
      </c>
      <c r="P7" s="133">
        <f t="shared" si="1"/>
        <v>14053</v>
      </c>
      <c r="Q7" s="133">
        <f t="shared" si="1"/>
        <v>83915</v>
      </c>
      <c r="R7" s="133">
        <f t="shared" si="1"/>
        <v>516471</v>
      </c>
      <c r="S7" s="133">
        <f t="shared" si="1"/>
        <v>1716461</v>
      </c>
      <c r="T7" s="133">
        <f t="shared" si="1"/>
        <v>123501</v>
      </c>
      <c r="U7" s="133">
        <f t="shared" si="1"/>
        <v>3305003</v>
      </c>
      <c r="V7" s="133">
        <f t="shared" ref="V7:AB7" si="2">+SUM(D7,M7)</f>
        <v>21715222</v>
      </c>
      <c r="W7" s="133">
        <f t="shared" si="2"/>
        <v>4810541</v>
      </c>
      <c r="X7" s="133">
        <f t="shared" si="2"/>
        <v>272541</v>
      </c>
      <c r="Y7" s="133">
        <f t="shared" si="2"/>
        <v>33172</v>
      </c>
      <c r="Z7" s="133">
        <f t="shared" si="2"/>
        <v>824015</v>
      </c>
      <c r="AA7" s="133">
        <f t="shared" si="2"/>
        <v>2125139</v>
      </c>
      <c r="AB7" s="133">
        <f t="shared" si="2"/>
        <v>5377196</v>
      </c>
      <c r="AC7" s="133">
        <f>+SUM(K7,T7)</f>
        <v>1555674</v>
      </c>
      <c r="AD7" s="133">
        <f>+SUM(L7,U7)</f>
        <v>16904681</v>
      </c>
    </row>
    <row r="8" spans="1:32" ht="13.5" customHeight="1" x14ac:dyDescent="0.15">
      <c r="A8" s="114" t="s">
        <v>41</v>
      </c>
      <c r="B8" s="115" t="s">
        <v>323</v>
      </c>
      <c r="C8" s="114" t="s">
        <v>324</v>
      </c>
      <c r="D8" s="116">
        <f>SUM(E8,+L8)</f>
        <v>5117153</v>
      </c>
      <c r="E8" s="116">
        <f>+SUM(F8:I8,K8)</f>
        <v>1022102</v>
      </c>
      <c r="F8" s="116">
        <v>0</v>
      </c>
      <c r="G8" s="116">
        <v>2876</v>
      </c>
      <c r="H8" s="116">
        <v>617700</v>
      </c>
      <c r="I8" s="116">
        <v>361190</v>
      </c>
      <c r="J8" s="116"/>
      <c r="K8" s="116">
        <v>40336</v>
      </c>
      <c r="L8" s="116">
        <v>4095051</v>
      </c>
      <c r="M8" s="116">
        <f>SUM(N8,+U8)</f>
        <v>398408</v>
      </c>
      <c r="N8" s="116">
        <f>+SUM(O8:R8,T8)</f>
        <v>41000</v>
      </c>
      <c r="O8" s="116">
        <v>0</v>
      </c>
      <c r="P8" s="116">
        <v>0</v>
      </c>
      <c r="Q8" s="116">
        <v>41000</v>
      </c>
      <c r="R8" s="116">
        <v>0</v>
      </c>
      <c r="S8" s="116"/>
      <c r="T8" s="116">
        <v>0</v>
      </c>
      <c r="U8" s="116">
        <v>357408</v>
      </c>
      <c r="V8" s="116">
        <f>+SUM(D8,M8)</f>
        <v>5515561</v>
      </c>
      <c r="W8" s="116">
        <f>+SUM(E8,N8)</f>
        <v>1063102</v>
      </c>
      <c r="X8" s="116">
        <f>+SUM(F8,O8)</f>
        <v>0</v>
      </c>
      <c r="Y8" s="116">
        <f>+SUM(G8,P8)</f>
        <v>2876</v>
      </c>
      <c r="Z8" s="116">
        <f>+SUM(H8,Q8)</f>
        <v>658700</v>
      </c>
      <c r="AA8" s="116">
        <f>+SUM(I8,R8)</f>
        <v>361190</v>
      </c>
      <c r="AB8" s="116">
        <f>+SUM(J8,S8)</f>
        <v>0</v>
      </c>
      <c r="AC8" s="116">
        <f>+SUM(K8,T8)</f>
        <v>40336</v>
      </c>
      <c r="AD8" s="116">
        <f>+SUM(L8,U8)</f>
        <v>4452459</v>
      </c>
      <c r="AE8" s="205" t="s">
        <v>325</v>
      </c>
    </row>
    <row r="9" spans="1:32" ht="13.5" customHeight="1" x14ac:dyDescent="0.15">
      <c r="A9" s="114" t="s">
        <v>41</v>
      </c>
      <c r="B9" s="115" t="s">
        <v>326</v>
      </c>
      <c r="C9" s="114" t="s">
        <v>327</v>
      </c>
      <c r="D9" s="116">
        <f>SUM(E9,+L9)</f>
        <v>1286767</v>
      </c>
      <c r="E9" s="116">
        <f>+SUM(F9:I9,K9)</f>
        <v>1234301</v>
      </c>
      <c r="F9" s="116">
        <v>0</v>
      </c>
      <c r="G9" s="116">
        <v>1426</v>
      </c>
      <c r="H9" s="116">
        <v>0</v>
      </c>
      <c r="I9" s="116">
        <v>46771</v>
      </c>
      <c r="J9" s="116"/>
      <c r="K9" s="116">
        <v>1186104</v>
      </c>
      <c r="L9" s="116">
        <v>52466</v>
      </c>
      <c r="M9" s="116">
        <f>SUM(N9,+U9)</f>
        <v>160534</v>
      </c>
      <c r="N9" s="116">
        <f>+SUM(O9:R9,T9)</f>
        <v>28522</v>
      </c>
      <c r="O9" s="116">
        <v>0</v>
      </c>
      <c r="P9" s="116">
        <v>0</v>
      </c>
      <c r="Q9" s="116">
        <v>0</v>
      </c>
      <c r="R9" s="116">
        <v>28522</v>
      </c>
      <c r="S9" s="116"/>
      <c r="T9" s="116">
        <v>0</v>
      </c>
      <c r="U9" s="116">
        <v>132012</v>
      </c>
      <c r="V9" s="116">
        <f>+SUM(D9,M9)</f>
        <v>1447301</v>
      </c>
      <c r="W9" s="116">
        <f>+SUM(E9,N9)</f>
        <v>1262823</v>
      </c>
      <c r="X9" s="116">
        <f>+SUM(F9,O9)</f>
        <v>0</v>
      </c>
      <c r="Y9" s="116">
        <f>+SUM(G9,P9)</f>
        <v>1426</v>
      </c>
      <c r="Z9" s="116">
        <f>+SUM(H9,Q9)</f>
        <v>0</v>
      </c>
      <c r="AA9" s="116">
        <f>+SUM(I9,R9)</f>
        <v>75293</v>
      </c>
      <c r="AB9" s="116">
        <f>+SUM(J9,S9)</f>
        <v>0</v>
      </c>
      <c r="AC9" s="116">
        <f>+SUM(K9,T9)</f>
        <v>1186104</v>
      </c>
      <c r="AD9" s="116">
        <f>+SUM(L9,U9)</f>
        <v>184478</v>
      </c>
      <c r="AE9" s="205" t="s">
        <v>325</v>
      </c>
    </row>
    <row r="10" spans="1:32" ht="13.5" customHeight="1" x14ac:dyDescent="0.15">
      <c r="A10" s="114" t="s">
        <v>41</v>
      </c>
      <c r="B10" s="115" t="s">
        <v>328</v>
      </c>
      <c r="C10" s="114" t="s">
        <v>329</v>
      </c>
      <c r="D10" s="116">
        <f>SUM(E10,+L10)</f>
        <v>535907</v>
      </c>
      <c r="E10" s="116">
        <f>+SUM(F10:I10,K10)</f>
        <v>108588</v>
      </c>
      <c r="F10" s="116">
        <v>0</v>
      </c>
      <c r="G10" s="116">
        <v>0</v>
      </c>
      <c r="H10" s="116">
        <v>18300</v>
      </c>
      <c r="I10" s="116">
        <v>21562</v>
      </c>
      <c r="J10" s="116"/>
      <c r="K10" s="116">
        <v>68726</v>
      </c>
      <c r="L10" s="116">
        <v>427319</v>
      </c>
      <c r="M10" s="116">
        <f>SUM(N10,+U10)</f>
        <v>325376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325376</v>
      </c>
      <c r="V10" s="116">
        <f>+SUM(D10,M10)</f>
        <v>861283</v>
      </c>
      <c r="W10" s="116">
        <f>+SUM(E10,N10)</f>
        <v>108588</v>
      </c>
      <c r="X10" s="116">
        <f>+SUM(F10,O10)</f>
        <v>0</v>
      </c>
      <c r="Y10" s="116">
        <f>+SUM(G10,P10)</f>
        <v>0</v>
      </c>
      <c r="Z10" s="116">
        <f>+SUM(H10,Q10)</f>
        <v>18300</v>
      </c>
      <c r="AA10" s="116">
        <f>+SUM(I10,R10)</f>
        <v>21562</v>
      </c>
      <c r="AB10" s="116">
        <f>+SUM(J10,S10)</f>
        <v>0</v>
      </c>
      <c r="AC10" s="116">
        <f>+SUM(K10,T10)</f>
        <v>68726</v>
      </c>
      <c r="AD10" s="116">
        <f>+SUM(L10,U10)</f>
        <v>752695</v>
      </c>
      <c r="AE10" s="205" t="s">
        <v>325</v>
      </c>
    </row>
    <row r="11" spans="1:32" ht="13.5" customHeight="1" x14ac:dyDescent="0.15">
      <c r="A11" s="114" t="s">
        <v>41</v>
      </c>
      <c r="B11" s="115" t="s">
        <v>332</v>
      </c>
      <c r="C11" s="114" t="s">
        <v>333</v>
      </c>
      <c r="D11" s="116">
        <f>SUM(E11,+L11)</f>
        <v>1641502</v>
      </c>
      <c r="E11" s="116">
        <f>+SUM(F11:I11,K11)</f>
        <v>60039</v>
      </c>
      <c r="F11" s="116">
        <v>0</v>
      </c>
      <c r="G11" s="116">
        <v>1389</v>
      </c>
      <c r="H11" s="116">
        <v>28800</v>
      </c>
      <c r="I11" s="116">
        <v>29850</v>
      </c>
      <c r="J11" s="116"/>
      <c r="K11" s="116">
        <v>0</v>
      </c>
      <c r="L11" s="116">
        <v>1581463</v>
      </c>
      <c r="M11" s="116">
        <f>SUM(N11,+U11)</f>
        <v>656633</v>
      </c>
      <c r="N11" s="116">
        <f>+SUM(O11:R11,T11)</f>
        <v>270482</v>
      </c>
      <c r="O11" s="116">
        <v>0</v>
      </c>
      <c r="P11" s="116">
        <v>13500</v>
      </c>
      <c r="Q11" s="116">
        <v>34715</v>
      </c>
      <c r="R11" s="116">
        <v>98839</v>
      </c>
      <c r="S11" s="116"/>
      <c r="T11" s="116">
        <v>123428</v>
      </c>
      <c r="U11" s="116">
        <v>386151</v>
      </c>
      <c r="V11" s="116">
        <f>+SUM(D11,M11)</f>
        <v>2298135</v>
      </c>
      <c r="W11" s="116">
        <f>+SUM(E11,N11)</f>
        <v>330521</v>
      </c>
      <c r="X11" s="116">
        <f>+SUM(F11,O11)</f>
        <v>0</v>
      </c>
      <c r="Y11" s="116">
        <f>+SUM(G11,P11)</f>
        <v>14889</v>
      </c>
      <c r="Z11" s="116">
        <f>+SUM(H11,Q11)</f>
        <v>63515</v>
      </c>
      <c r="AA11" s="116">
        <f>+SUM(I11,R11)</f>
        <v>128689</v>
      </c>
      <c r="AB11" s="116">
        <f>+SUM(J11,S11)</f>
        <v>0</v>
      </c>
      <c r="AC11" s="116">
        <f>+SUM(K11,T11)</f>
        <v>123428</v>
      </c>
      <c r="AD11" s="116">
        <f>+SUM(L11,U11)</f>
        <v>1967614</v>
      </c>
      <c r="AE11" s="205" t="s">
        <v>325</v>
      </c>
    </row>
    <row r="12" spans="1:32" ht="13.5" customHeight="1" x14ac:dyDescent="0.15">
      <c r="A12" s="114" t="s">
        <v>41</v>
      </c>
      <c r="B12" s="115" t="s">
        <v>334</v>
      </c>
      <c r="C12" s="114" t="s">
        <v>335</v>
      </c>
      <c r="D12" s="116">
        <f>SUM(E12,+L12)</f>
        <v>1037793</v>
      </c>
      <c r="E12" s="116">
        <f>+SUM(F12:I12,K12)</f>
        <v>827143</v>
      </c>
      <c r="F12" s="116">
        <v>0</v>
      </c>
      <c r="G12" s="116">
        <v>4342</v>
      </c>
      <c r="H12" s="116">
        <v>0</v>
      </c>
      <c r="I12" s="116">
        <v>822801</v>
      </c>
      <c r="J12" s="116"/>
      <c r="K12" s="116">
        <v>0</v>
      </c>
      <c r="L12" s="116">
        <v>210650</v>
      </c>
      <c r="M12" s="116">
        <f>SUM(N12,+U12)</f>
        <v>51097</v>
      </c>
      <c r="N12" s="116">
        <f>+SUM(O12:R12,T12)</f>
        <v>7930</v>
      </c>
      <c r="O12" s="116">
        <v>0</v>
      </c>
      <c r="P12" s="116">
        <v>0</v>
      </c>
      <c r="Q12" s="116">
        <v>0</v>
      </c>
      <c r="R12" s="116">
        <v>7930</v>
      </c>
      <c r="S12" s="116"/>
      <c r="T12" s="116">
        <v>0</v>
      </c>
      <c r="U12" s="116">
        <v>43167</v>
      </c>
      <c r="V12" s="116">
        <f>+SUM(D12,M12)</f>
        <v>1088890</v>
      </c>
      <c r="W12" s="116">
        <f>+SUM(E12,N12)</f>
        <v>835073</v>
      </c>
      <c r="X12" s="116">
        <f>+SUM(F12,O12)</f>
        <v>0</v>
      </c>
      <c r="Y12" s="116">
        <f>+SUM(G12,P12)</f>
        <v>4342</v>
      </c>
      <c r="Z12" s="116">
        <f>+SUM(H12,Q12)</f>
        <v>0</v>
      </c>
      <c r="AA12" s="116">
        <f>+SUM(I12,R12)</f>
        <v>830731</v>
      </c>
      <c r="AB12" s="116">
        <f>+SUM(J12,S12)</f>
        <v>0</v>
      </c>
      <c r="AC12" s="116">
        <f>+SUM(K12,T12)</f>
        <v>0</v>
      </c>
      <c r="AD12" s="116">
        <f>+SUM(L12,U12)</f>
        <v>253817</v>
      </c>
      <c r="AE12" s="205" t="s">
        <v>325</v>
      </c>
    </row>
    <row r="13" spans="1:32" ht="13.5" customHeight="1" x14ac:dyDescent="0.15">
      <c r="A13" s="114" t="s">
        <v>41</v>
      </c>
      <c r="B13" s="115" t="s">
        <v>338</v>
      </c>
      <c r="C13" s="114" t="s">
        <v>339</v>
      </c>
      <c r="D13" s="116">
        <f>SUM(E13,+L13)</f>
        <v>898637</v>
      </c>
      <c r="E13" s="116">
        <f>+SUM(F13:I13,K13)</f>
        <v>63555</v>
      </c>
      <c r="F13" s="116">
        <v>0</v>
      </c>
      <c r="G13" s="116">
        <v>8930</v>
      </c>
      <c r="H13" s="116">
        <v>0</v>
      </c>
      <c r="I13" s="116">
        <v>37499</v>
      </c>
      <c r="J13" s="116"/>
      <c r="K13" s="116">
        <v>17126</v>
      </c>
      <c r="L13" s="116">
        <v>835082</v>
      </c>
      <c r="M13" s="116">
        <f>SUM(N13,+U13)</f>
        <v>143528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143528</v>
      </c>
      <c r="V13" s="116">
        <f>+SUM(D13,M13)</f>
        <v>1042165</v>
      </c>
      <c r="W13" s="116">
        <f>+SUM(E13,N13)</f>
        <v>63555</v>
      </c>
      <c r="X13" s="116">
        <f>+SUM(F13,O13)</f>
        <v>0</v>
      </c>
      <c r="Y13" s="116">
        <f>+SUM(G13,P13)</f>
        <v>8930</v>
      </c>
      <c r="Z13" s="116">
        <f>+SUM(H13,Q13)</f>
        <v>0</v>
      </c>
      <c r="AA13" s="116">
        <f>+SUM(I13,R13)</f>
        <v>37499</v>
      </c>
      <c r="AB13" s="116">
        <f>+SUM(J13,S13)</f>
        <v>0</v>
      </c>
      <c r="AC13" s="116">
        <f>+SUM(K13,T13)</f>
        <v>17126</v>
      </c>
      <c r="AD13" s="116">
        <f>+SUM(L13,U13)</f>
        <v>978610</v>
      </c>
      <c r="AE13" s="205" t="s">
        <v>325</v>
      </c>
    </row>
    <row r="14" spans="1:32" ht="13.5" customHeight="1" x14ac:dyDescent="0.15">
      <c r="A14" s="114" t="s">
        <v>41</v>
      </c>
      <c r="B14" s="115" t="s">
        <v>342</v>
      </c>
      <c r="C14" s="114" t="s">
        <v>343</v>
      </c>
      <c r="D14" s="116">
        <f>SUM(E14,+L14)</f>
        <v>610626</v>
      </c>
      <c r="E14" s="116">
        <f>+SUM(F14:I14,K14)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0</v>
      </c>
      <c r="L14" s="116">
        <v>610626</v>
      </c>
      <c r="M14" s="116">
        <f>SUM(N14,+U14)</f>
        <v>296403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296403</v>
      </c>
      <c r="V14" s="116">
        <f>+SUM(D14,M14)</f>
        <v>907029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0</v>
      </c>
      <c r="AD14" s="116">
        <f>+SUM(L14,U14)</f>
        <v>907029</v>
      </c>
      <c r="AE14" s="205" t="s">
        <v>325</v>
      </c>
    </row>
    <row r="15" spans="1:32" ht="13.5" customHeight="1" x14ac:dyDescent="0.15">
      <c r="A15" s="114" t="s">
        <v>41</v>
      </c>
      <c r="B15" s="115" t="s">
        <v>348</v>
      </c>
      <c r="C15" s="114" t="s">
        <v>349</v>
      </c>
      <c r="D15" s="116">
        <f>SUM(E15,+L15)</f>
        <v>629543</v>
      </c>
      <c r="E15" s="116">
        <f>+SUM(F15:I15,K15)</f>
        <v>1591</v>
      </c>
      <c r="F15" s="116">
        <v>0</v>
      </c>
      <c r="G15" s="116">
        <v>0</v>
      </c>
      <c r="H15" s="116">
        <v>0</v>
      </c>
      <c r="I15" s="116">
        <v>1515</v>
      </c>
      <c r="J15" s="116"/>
      <c r="K15" s="116">
        <v>76</v>
      </c>
      <c r="L15" s="116">
        <v>627952</v>
      </c>
      <c r="M15" s="116">
        <f>SUM(N15,+U15)</f>
        <v>438865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438865</v>
      </c>
      <c r="V15" s="116">
        <f>+SUM(D15,M15)</f>
        <v>1068408</v>
      </c>
      <c r="W15" s="116">
        <f>+SUM(E15,N15)</f>
        <v>1591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1515</v>
      </c>
      <c r="AB15" s="116">
        <f>+SUM(J15,S15)</f>
        <v>0</v>
      </c>
      <c r="AC15" s="116">
        <f>+SUM(K15,T15)</f>
        <v>76</v>
      </c>
      <c r="AD15" s="116">
        <f>+SUM(L15,U15)</f>
        <v>1066817</v>
      </c>
      <c r="AE15" s="205" t="s">
        <v>325</v>
      </c>
    </row>
    <row r="16" spans="1:32" ht="13.5" customHeight="1" x14ac:dyDescent="0.15">
      <c r="A16" s="114" t="s">
        <v>41</v>
      </c>
      <c r="B16" s="115" t="s">
        <v>352</v>
      </c>
      <c r="C16" s="114" t="s">
        <v>353</v>
      </c>
      <c r="D16" s="116">
        <f>SUM(E16,+L16)</f>
        <v>101236</v>
      </c>
      <c r="E16" s="116">
        <f>+SUM(F16:I16,K16)</f>
        <v>8391</v>
      </c>
      <c r="F16" s="116">
        <v>0</v>
      </c>
      <c r="G16" s="116">
        <v>0</v>
      </c>
      <c r="H16" s="116">
        <v>0</v>
      </c>
      <c r="I16" s="116">
        <v>5230</v>
      </c>
      <c r="J16" s="116"/>
      <c r="K16" s="116">
        <v>3161</v>
      </c>
      <c r="L16" s="116">
        <v>92845</v>
      </c>
      <c r="M16" s="116">
        <f>SUM(N16,+U16)</f>
        <v>40676</v>
      </c>
      <c r="N16" s="116">
        <f>+SUM(O16:R16,T16)</f>
        <v>605</v>
      </c>
      <c r="O16" s="116">
        <v>0</v>
      </c>
      <c r="P16" s="116">
        <v>0</v>
      </c>
      <c r="Q16" s="116">
        <v>0</v>
      </c>
      <c r="R16" s="116">
        <v>605</v>
      </c>
      <c r="S16" s="116"/>
      <c r="T16" s="116">
        <v>0</v>
      </c>
      <c r="U16" s="116">
        <v>40071</v>
      </c>
      <c r="V16" s="116">
        <f>+SUM(D16,M16)</f>
        <v>141912</v>
      </c>
      <c r="W16" s="116">
        <f>+SUM(E16,N16)</f>
        <v>8996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5835</v>
      </c>
      <c r="AB16" s="116">
        <f>+SUM(J16,S16)</f>
        <v>0</v>
      </c>
      <c r="AC16" s="116">
        <f>+SUM(K16,T16)</f>
        <v>3161</v>
      </c>
      <c r="AD16" s="116">
        <f>+SUM(L16,U16)</f>
        <v>132916</v>
      </c>
      <c r="AE16" s="205" t="s">
        <v>325</v>
      </c>
    </row>
    <row r="17" spans="1:31" ht="13.5" customHeight="1" x14ac:dyDescent="0.15">
      <c r="A17" s="114" t="s">
        <v>41</v>
      </c>
      <c r="B17" s="115" t="s">
        <v>354</v>
      </c>
      <c r="C17" s="114" t="s">
        <v>355</v>
      </c>
      <c r="D17" s="116">
        <f>SUM(E17,+L17)</f>
        <v>33996</v>
      </c>
      <c r="E17" s="116">
        <f>+SUM(F17:I17,K17)</f>
        <v>3004</v>
      </c>
      <c r="F17" s="116">
        <v>0</v>
      </c>
      <c r="G17" s="116">
        <v>0</v>
      </c>
      <c r="H17" s="116">
        <v>0</v>
      </c>
      <c r="I17" s="116">
        <v>656</v>
      </c>
      <c r="J17" s="116"/>
      <c r="K17" s="116">
        <v>2348</v>
      </c>
      <c r="L17" s="116">
        <v>30992</v>
      </c>
      <c r="M17" s="116">
        <f>SUM(N17,+U17)</f>
        <v>19160</v>
      </c>
      <c r="N17" s="116">
        <f>+SUM(O17:R17,T17)</f>
        <v>5900</v>
      </c>
      <c r="O17" s="116">
        <v>0</v>
      </c>
      <c r="P17" s="116">
        <v>0</v>
      </c>
      <c r="Q17" s="116">
        <v>5900</v>
      </c>
      <c r="R17" s="116">
        <v>0</v>
      </c>
      <c r="S17" s="116"/>
      <c r="T17" s="116">
        <v>0</v>
      </c>
      <c r="U17" s="116">
        <v>13260</v>
      </c>
      <c r="V17" s="116">
        <f>+SUM(D17,M17)</f>
        <v>53156</v>
      </c>
      <c r="W17" s="116">
        <f>+SUM(E17,N17)</f>
        <v>8904</v>
      </c>
      <c r="X17" s="116">
        <f>+SUM(F17,O17)</f>
        <v>0</v>
      </c>
      <c r="Y17" s="116">
        <f>+SUM(G17,P17)</f>
        <v>0</v>
      </c>
      <c r="Z17" s="116">
        <f>+SUM(H17,Q17)</f>
        <v>5900</v>
      </c>
      <c r="AA17" s="116">
        <f>+SUM(I17,R17)</f>
        <v>656</v>
      </c>
      <c r="AB17" s="116">
        <f>+SUM(J17,S17)</f>
        <v>0</v>
      </c>
      <c r="AC17" s="116">
        <f>+SUM(K17,T17)</f>
        <v>2348</v>
      </c>
      <c r="AD17" s="116">
        <f>+SUM(L17,U17)</f>
        <v>44252</v>
      </c>
      <c r="AE17" s="205" t="s">
        <v>325</v>
      </c>
    </row>
    <row r="18" spans="1:31" ht="13.5" customHeight="1" x14ac:dyDescent="0.15">
      <c r="A18" s="114" t="s">
        <v>41</v>
      </c>
      <c r="B18" s="115" t="s">
        <v>356</v>
      </c>
      <c r="C18" s="114" t="s">
        <v>357</v>
      </c>
      <c r="D18" s="116">
        <f>SUM(E18,+L18)</f>
        <v>25368</v>
      </c>
      <c r="E18" s="116">
        <f>+SUM(F18:I18,K18)</f>
        <v>1834</v>
      </c>
      <c r="F18" s="116">
        <v>0</v>
      </c>
      <c r="G18" s="116">
        <v>0</v>
      </c>
      <c r="H18" s="116">
        <v>0</v>
      </c>
      <c r="I18" s="116">
        <v>187</v>
      </c>
      <c r="J18" s="116"/>
      <c r="K18" s="116">
        <v>1647</v>
      </c>
      <c r="L18" s="116">
        <v>23534</v>
      </c>
      <c r="M18" s="116">
        <f>SUM(N18,+U18)</f>
        <v>14793</v>
      </c>
      <c r="N18" s="116">
        <f>+SUM(O18:R18,T18)</f>
        <v>2300</v>
      </c>
      <c r="O18" s="116">
        <v>0</v>
      </c>
      <c r="P18" s="116">
        <v>0</v>
      </c>
      <c r="Q18" s="116">
        <v>2300</v>
      </c>
      <c r="R18" s="116">
        <v>0</v>
      </c>
      <c r="S18" s="116"/>
      <c r="T18" s="116">
        <v>0</v>
      </c>
      <c r="U18" s="116">
        <v>12493</v>
      </c>
      <c r="V18" s="116">
        <f>+SUM(D18,M18)</f>
        <v>40161</v>
      </c>
      <c r="W18" s="116">
        <f>+SUM(E18,N18)</f>
        <v>4134</v>
      </c>
      <c r="X18" s="116">
        <f>+SUM(F18,O18)</f>
        <v>0</v>
      </c>
      <c r="Y18" s="116">
        <f>+SUM(G18,P18)</f>
        <v>0</v>
      </c>
      <c r="Z18" s="116">
        <f>+SUM(H18,Q18)</f>
        <v>2300</v>
      </c>
      <c r="AA18" s="116">
        <f>+SUM(I18,R18)</f>
        <v>187</v>
      </c>
      <c r="AB18" s="116">
        <f>+SUM(J18,S18)</f>
        <v>0</v>
      </c>
      <c r="AC18" s="116">
        <f>+SUM(K18,T18)</f>
        <v>1647</v>
      </c>
      <c r="AD18" s="116">
        <f>+SUM(L18,U18)</f>
        <v>36027</v>
      </c>
      <c r="AE18" s="205" t="s">
        <v>325</v>
      </c>
    </row>
    <row r="19" spans="1:31" ht="13.5" customHeight="1" x14ac:dyDescent="0.15">
      <c r="A19" s="114" t="s">
        <v>41</v>
      </c>
      <c r="B19" s="115" t="s">
        <v>358</v>
      </c>
      <c r="C19" s="114" t="s">
        <v>359</v>
      </c>
      <c r="D19" s="116">
        <f>SUM(E19,+L19)</f>
        <v>460714</v>
      </c>
      <c r="E19" s="116">
        <f>+SUM(F19:I19,K19)</f>
        <v>16483</v>
      </c>
      <c r="F19" s="116">
        <v>0</v>
      </c>
      <c r="G19" s="116">
        <v>156</v>
      </c>
      <c r="H19" s="116">
        <v>0</v>
      </c>
      <c r="I19" s="116">
        <v>16145</v>
      </c>
      <c r="J19" s="116"/>
      <c r="K19" s="116">
        <v>182</v>
      </c>
      <c r="L19" s="116">
        <v>444231</v>
      </c>
      <c r="M19" s="116">
        <f>SUM(N19,+U19)</f>
        <v>153038</v>
      </c>
      <c r="N19" s="116">
        <f>+SUM(O19:R19,T19)</f>
        <v>8016</v>
      </c>
      <c r="O19" s="116">
        <v>0</v>
      </c>
      <c r="P19" s="116">
        <v>0</v>
      </c>
      <c r="Q19" s="116">
        <v>0</v>
      </c>
      <c r="R19" s="116">
        <v>8016</v>
      </c>
      <c r="S19" s="116"/>
      <c r="T19" s="116">
        <v>0</v>
      </c>
      <c r="U19" s="116">
        <v>145022</v>
      </c>
      <c r="V19" s="116">
        <f>+SUM(D19,M19)</f>
        <v>613752</v>
      </c>
      <c r="W19" s="116">
        <f>+SUM(E19,N19)</f>
        <v>24499</v>
      </c>
      <c r="X19" s="116">
        <f>+SUM(F19,O19)</f>
        <v>0</v>
      </c>
      <c r="Y19" s="116">
        <f>+SUM(G19,P19)</f>
        <v>156</v>
      </c>
      <c r="Z19" s="116">
        <f>+SUM(H19,Q19)</f>
        <v>0</v>
      </c>
      <c r="AA19" s="116">
        <f>+SUM(I19,R19)</f>
        <v>24161</v>
      </c>
      <c r="AB19" s="116">
        <f>+SUM(J19,S19)</f>
        <v>0</v>
      </c>
      <c r="AC19" s="116">
        <f>+SUM(K19,T19)</f>
        <v>182</v>
      </c>
      <c r="AD19" s="116">
        <f>+SUM(L19,U19)</f>
        <v>589253</v>
      </c>
      <c r="AE19" s="205" t="s">
        <v>325</v>
      </c>
    </row>
    <row r="20" spans="1:31" ht="13.5" customHeight="1" x14ac:dyDescent="0.15">
      <c r="A20" s="114" t="s">
        <v>41</v>
      </c>
      <c r="B20" s="115" t="s">
        <v>360</v>
      </c>
      <c r="C20" s="114" t="s">
        <v>361</v>
      </c>
      <c r="D20" s="116">
        <f>SUM(E20,+L20)</f>
        <v>80038</v>
      </c>
      <c r="E20" s="116">
        <f>+SUM(F20:I20,K20)</f>
        <v>8399</v>
      </c>
      <c r="F20" s="116">
        <v>0</v>
      </c>
      <c r="G20" s="116">
        <v>0</v>
      </c>
      <c r="H20" s="116">
        <v>0</v>
      </c>
      <c r="I20" s="116">
        <v>485</v>
      </c>
      <c r="J20" s="116"/>
      <c r="K20" s="116">
        <v>7914</v>
      </c>
      <c r="L20" s="116">
        <v>71639</v>
      </c>
      <c r="M20" s="116">
        <f>SUM(N20,+U20)</f>
        <v>28132</v>
      </c>
      <c r="N20" s="116">
        <f>+SUM(O20:R20,T20)</f>
        <v>981</v>
      </c>
      <c r="O20" s="116">
        <v>428</v>
      </c>
      <c r="P20" s="116">
        <v>553</v>
      </c>
      <c r="Q20" s="116">
        <v>0</v>
      </c>
      <c r="R20" s="116">
        <v>0</v>
      </c>
      <c r="S20" s="116"/>
      <c r="T20" s="116">
        <v>0</v>
      </c>
      <c r="U20" s="116">
        <v>27151</v>
      </c>
      <c r="V20" s="116">
        <f>+SUM(D20,M20)</f>
        <v>108170</v>
      </c>
      <c r="W20" s="116">
        <f>+SUM(E20,N20)</f>
        <v>9380</v>
      </c>
      <c r="X20" s="116">
        <f>+SUM(F20,O20)</f>
        <v>428</v>
      </c>
      <c r="Y20" s="116">
        <f>+SUM(G20,P20)</f>
        <v>553</v>
      </c>
      <c r="Z20" s="116">
        <f>+SUM(H20,Q20)</f>
        <v>0</v>
      </c>
      <c r="AA20" s="116">
        <f>+SUM(I20,R20)</f>
        <v>485</v>
      </c>
      <c r="AB20" s="116">
        <f>+SUM(J20,S20)</f>
        <v>0</v>
      </c>
      <c r="AC20" s="116">
        <f>+SUM(K20,T20)</f>
        <v>7914</v>
      </c>
      <c r="AD20" s="116">
        <f>+SUM(L20,U20)</f>
        <v>98790</v>
      </c>
      <c r="AE20" s="205" t="s">
        <v>325</v>
      </c>
    </row>
    <row r="21" spans="1:31" ht="13.5" customHeight="1" x14ac:dyDescent="0.15">
      <c r="A21" s="114" t="s">
        <v>41</v>
      </c>
      <c r="B21" s="115" t="s">
        <v>362</v>
      </c>
      <c r="C21" s="114" t="s">
        <v>363</v>
      </c>
      <c r="D21" s="116">
        <f>SUM(E21,+L21)</f>
        <v>163556</v>
      </c>
      <c r="E21" s="116">
        <f>+SUM(F21:I21,K21)</f>
        <v>19111</v>
      </c>
      <c r="F21" s="116">
        <v>0</v>
      </c>
      <c r="G21" s="116">
        <v>0</v>
      </c>
      <c r="H21" s="116">
        <v>0</v>
      </c>
      <c r="I21" s="116">
        <v>11829</v>
      </c>
      <c r="J21" s="116"/>
      <c r="K21" s="116">
        <v>7282</v>
      </c>
      <c r="L21" s="116">
        <v>144445</v>
      </c>
      <c r="M21" s="116">
        <f>SUM(N21,+U21)</f>
        <v>113730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113730</v>
      </c>
      <c r="V21" s="116">
        <f>+SUM(D21,M21)</f>
        <v>277286</v>
      </c>
      <c r="W21" s="116">
        <f>+SUM(E21,N21)</f>
        <v>19111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11829</v>
      </c>
      <c r="AB21" s="116">
        <f>+SUM(J21,S21)</f>
        <v>0</v>
      </c>
      <c r="AC21" s="116">
        <f>+SUM(K21,T21)</f>
        <v>7282</v>
      </c>
      <c r="AD21" s="116">
        <f>+SUM(L21,U21)</f>
        <v>258175</v>
      </c>
      <c r="AE21" s="205" t="s">
        <v>325</v>
      </c>
    </row>
    <row r="22" spans="1:31" ht="13.5" customHeight="1" x14ac:dyDescent="0.15">
      <c r="A22" s="114" t="s">
        <v>41</v>
      </c>
      <c r="B22" s="115" t="s">
        <v>364</v>
      </c>
      <c r="C22" s="114" t="s">
        <v>365</v>
      </c>
      <c r="D22" s="116">
        <f>SUM(E22,+L22)</f>
        <v>99343</v>
      </c>
      <c r="E22" s="116">
        <f>+SUM(F22:I22,K22)</f>
        <v>4825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4825</v>
      </c>
      <c r="L22" s="116">
        <v>94518</v>
      </c>
      <c r="M22" s="116">
        <f>SUM(N22,+U22)</f>
        <v>37976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37976</v>
      </c>
      <c r="V22" s="116">
        <f>+SUM(D22,M22)</f>
        <v>137319</v>
      </c>
      <c r="W22" s="116">
        <f>+SUM(E22,N22)</f>
        <v>4825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4825</v>
      </c>
      <c r="AD22" s="116">
        <f>+SUM(L22,U22)</f>
        <v>132494</v>
      </c>
      <c r="AE22" s="205" t="s">
        <v>325</v>
      </c>
    </row>
    <row r="23" spans="1:31" ht="13.5" customHeight="1" x14ac:dyDescent="0.15">
      <c r="A23" s="114" t="s">
        <v>41</v>
      </c>
      <c r="B23" s="115" t="s">
        <v>368</v>
      </c>
      <c r="C23" s="114" t="s">
        <v>369</v>
      </c>
      <c r="D23" s="116">
        <f>SUM(E23,+L23)</f>
        <v>182099</v>
      </c>
      <c r="E23" s="116">
        <f>+SUM(F23:I23,K23)</f>
        <v>8726</v>
      </c>
      <c r="F23" s="116">
        <v>0</v>
      </c>
      <c r="G23" s="116">
        <v>0</v>
      </c>
      <c r="H23" s="116">
        <v>0</v>
      </c>
      <c r="I23" s="116">
        <v>208</v>
      </c>
      <c r="J23" s="116"/>
      <c r="K23" s="116">
        <v>8518</v>
      </c>
      <c r="L23" s="116">
        <v>173373</v>
      </c>
      <c r="M23" s="116">
        <f>SUM(N23,+U23)</f>
        <v>61507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61507</v>
      </c>
      <c r="V23" s="116">
        <f>+SUM(D23,M23)</f>
        <v>243606</v>
      </c>
      <c r="W23" s="116">
        <f>+SUM(E23,N23)</f>
        <v>8726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208</v>
      </c>
      <c r="AB23" s="116">
        <f>+SUM(J23,S23)</f>
        <v>0</v>
      </c>
      <c r="AC23" s="116">
        <f>+SUM(K23,T23)</f>
        <v>8518</v>
      </c>
      <c r="AD23" s="116">
        <f>+SUM(L23,U23)</f>
        <v>234880</v>
      </c>
      <c r="AE23" s="205" t="s">
        <v>325</v>
      </c>
    </row>
    <row r="24" spans="1:31" ht="13.5" customHeight="1" x14ac:dyDescent="0.15">
      <c r="A24" s="114" t="s">
        <v>41</v>
      </c>
      <c r="B24" s="115" t="s">
        <v>370</v>
      </c>
      <c r="C24" s="114" t="s">
        <v>371</v>
      </c>
      <c r="D24" s="116">
        <f>SUM(E24,+L24)</f>
        <v>246181</v>
      </c>
      <c r="E24" s="116">
        <f>+SUM(F24:I24,K24)</f>
        <v>12890</v>
      </c>
      <c r="F24" s="116">
        <v>0</v>
      </c>
      <c r="G24" s="116">
        <v>0</v>
      </c>
      <c r="H24" s="116">
        <v>0</v>
      </c>
      <c r="I24" s="116">
        <v>12890</v>
      </c>
      <c r="J24" s="116"/>
      <c r="K24" s="116">
        <v>0</v>
      </c>
      <c r="L24" s="116">
        <v>233291</v>
      </c>
      <c r="M24" s="116">
        <f>SUM(N24,+U24)</f>
        <v>95005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95005</v>
      </c>
      <c r="V24" s="116">
        <f>+SUM(D24,M24)</f>
        <v>341186</v>
      </c>
      <c r="W24" s="116">
        <f>+SUM(E24,N24)</f>
        <v>12890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12890</v>
      </c>
      <c r="AB24" s="116">
        <f>+SUM(J24,S24)</f>
        <v>0</v>
      </c>
      <c r="AC24" s="116">
        <f>+SUM(K24,T24)</f>
        <v>0</v>
      </c>
      <c r="AD24" s="116">
        <f>+SUM(L24,U24)</f>
        <v>328296</v>
      </c>
      <c r="AE24" s="205" t="s">
        <v>325</v>
      </c>
    </row>
    <row r="25" spans="1:31" ht="13.5" customHeight="1" x14ac:dyDescent="0.15">
      <c r="A25" s="114" t="s">
        <v>41</v>
      </c>
      <c r="B25" s="115" t="s">
        <v>372</v>
      </c>
      <c r="C25" s="114" t="s">
        <v>373</v>
      </c>
      <c r="D25" s="116">
        <f>SUM(E25,+L25)</f>
        <v>377888</v>
      </c>
      <c r="E25" s="116">
        <f>+SUM(F25:I25,K25)</f>
        <v>12870</v>
      </c>
      <c r="F25" s="116">
        <v>0</v>
      </c>
      <c r="G25" s="116">
        <v>0</v>
      </c>
      <c r="H25" s="116">
        <v>0</v>
      </c>
      <c r="I25" s="116">
        <v>8582</v>
      </c>
      <c r="J25" s="116"/>
      <c r="K25" s="116">
        <v>4288</v>
      </c>
      <c r="L25" s="116">
        <v>365018</v>
      </c>
      <c r="M25" s="116">
        <f>SUM(N25,+U25)</f>
        <v>81553</v>
      </c>
      <c r="N25" s="116">
        <f>+SUM(O25:R25,T25)</f>
        <v>6897</v>
      </c>
      <c r="O25" s="116">
        <v>0</v>
      </c>
      <c r="P25" s="116">
        <v>0</v>
      </c>
      <c r="Q25" s="116">
        <v>0</v>
      </c>
      <c r="R25" s="116">
        <v>6897</v>
      </c>
      <c r="S25" s="116"/>
      <c r="T25" s="116">
        <v>0</v>
      </c>
      <c r="U25" s="116">
        <v>74656</v>
      </c>
      <c r="V25" s="116">
        <f>+SUM(D25,M25)</f>
        <v>459441</v>
      </c>
      <c r="W25" s="116">
        <f>+SUM(E25,N25)</f>
        <v>19767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15479</v>
      </c>
      <c r="AB25" s="116">
        <f>+SUM(J25,S25)</f>
        <v>0</v>
      </c>
      <c r="AC25" s="116">
        <f>+SUM(K25,T25)</f>
        <v>4288</v>
      </c>
      <c r="AD25" s="116">
        <f>+SUM(L25,U25)</f>
        <v>439674</v>
      </c>
      <c r="AE25" s="205" t="s">
        <v>325</v>
      </c>
    </row>
    <row r="26" spans="1:31" ht="13.5" customHeight="1" x14ac:dyDescent="0.15">
      <c r="A26" s="114" t="s">
        <v>41</v>
      </c>
      <c r="B26" s="115" t="s">
        <v>374</v>
      </c>
      <c r="C26" s="114" t="s">
        <v>375</v>
      </c>
      <c r="D26" s="116">
        <f>SUM(E26,+L26)</f>
        <v>390380</v>
      </c>
      <c r="E26" s="116">
        <f>+SUM(F26:I26,K26)</f>
        <v>70232</v>
      </c>
      <c r="F26" s="116">
        <v>0</v>
      </c>
      <c r="G26" s="116">
        <v>0</v>
      </c>
      <c r="H26" s="116">
        <v>30700</v>
      </c>
      <c r="I26" s="116">
        <v>19281</v>
      </c>
      <c r="J26" s="116"/>
      <c r="K26" s="116">
        <v>20251</v>
      </c>
      <c r="L26" s="116">
        <v>320148</v>
      </c>
      <c r="M26" s="116">
        <f>SUM(N26,+U26)</f>
        <v>112841</v>
      </c>
      <c r="N26" s="116">
        <f>+SUM(O26:R26,T26)</f>
        <v>14940</v>
      </c>
      <c r="O26" s="116">
        <v>0</v>
      </c>
      <c r="P26" s="116">
        <v>0</v>
      </c>
      <c r="Q26" s="116">
        <v>0</v>
      </c>
      <c r="R26" s="116">
        <v>14940</v>
      </c>
      <c r="S26" s="116"/>
      <c r="T26" s="116">
        <v>0</v>
      </c>
      <c r="U26" s="116">
        <v>97901</v>
      </c>
      <c r="V26" s="116">
        <f>+SUM(D26,M26)</f>
        <v>503221</v>
      </c>
      <c r="W26" s="116">
        <f>+SUM(E26,N26)</f>
        <v>85172</v>
      </c>
      <c r="X26" s="116">
        <f>+SUM(F26,O26)</f>
        <v>0</v>
      </c>
      <c r="Y26" s="116">
        <f>+SUM(G26,P26)</f>
        <v>0</v>
      </c>
      <c r="Z26" s="116">
        <f>+SUM(H26,Q26)</f>
        <v>30700</v>
      </c>
      <c r="AA26" s="116">
        <f>+SUM(I26,R26)</f>
        <v>34221</v>
      </c>
      <c r="AB26" s="116">
        <f>+SUM(J26,S26)</f>
        <v>0</v>
      </c>
      <c r="AC26" s="116">
        <f>+SUM(K26,T26)</f>
        <v>20251</v>
      </c>
      <c r="AD26" s="116">
        <f>+SUM(L26,U26)</f>
        <v>418049</v>
      </c>
      <c r="AE26" s="205" t="s">
        <v>325</v>
      </c>
    </row>
    <row r="27" spans="1:31" ht="13.5" customHeight="1" x14ac:dyDescent="0.15">
      <c r="A27" s="114" t="s">
        <v>41</v>
      </c>
      <c r="B27" s="115" t="s">
        <v>376</v>
      </c>
      <c r="C27" s="114" t="s">
        <v>377</v>
      </c>
      <c r="D27" s="116">
        <f>SUM(E27,+L27)</f>
        <v>1892732</v>
      </c>
      <c r="E27" s="116">
        <f>+SUM(F27:I27,K27)</f>
        <v>79489</v>
      </c>
      <c r="F27" s="116">
        <v>0</v>
      </c>
      <c r="G27" s="116">
        <v>0</v>
      </c>
      <c r="H27" s="116">
        <v>44600</v>
      </c>
      <c r="I27" s="116">
        <v>21290</v>
      </c>
      <c r="J27" s="116"/>
      <c r="K27" s="116">
        <v>13599</v>
      </c>
      <c r="L27" s="116">
        <v>1813243</v>
      </c>
      <c r="M27" s="116">
        <f>SUM(N27,+U27)</f>
        <v>141725</v>
      </c>
      <c r="N27" s="116">
        <f>+SUM(O27:R27,T27)</f>
        <v>114719</v>
      </c>
      <c r="O27" s="116">
        <v>0</v>
      </c>
      <c r="P27" s="116">
        <v>0</v>
      </c>
      <c r="Q27" s="116">
        <v>0</v>
      </c>
      <c r="R27" s="116">
        <v>114648</v>
      </c>
      <c r="S27" s="116"/>
      <c r="T27" s="116">
        <v>71</v>
      </c>
      <c r="U27" s="116">
        <v>27006</v>
      </c>
      <c r="V27" s="116">
        <f>+SUM(D27,M27)</f>
        <v>2034457</v>
      </c>
      <c r="W27" s="116">
        <f>+SUM(E27,N27)</f>
        <v>194208</v>
      </c>
      <c r="X27" s="116">
        <f>+SUM(F27,O27)</f>
        <v>0</v>
      </c>
      <c r="Y27" s="116">
        <f>+SUM(G27,P27)</f>
        <v>0</v>
      </c>
      <c r="Z27" s="116">
        <f>+SUM(H27,Q27)</f>
        <v>44600</v>
      </c>
      <c r="AA27" s="116">
        <f>+SUM(I27,R27)</f>
        <v>135938</v>
      </c>
      <c r="AB27" s="116">
        <f>+SUM(J27,S27)</f>
        <v>0</v>
      </c>
      <c r="AC27" s="116">
        <f>+SUM(K27,T27)</f>
        <v>13670</v>
      </c>
      <c r="AD27" s="116">
        <f>+SUM(L27,U27)</f>
        <v>1840249</v>
      </c>
      <c r="AE27" s="205" t="s">
        <v>325</v>
      </c>
    </row>
    <row r="28" spans="1:31" ht="13.5" customHeight="1" x14ac:dyDescent="0.15">
      <c r="A28" s="114" t="s">
        <v>41</v>
      </c>
      <c r="B28" s="115" t="s">
        <v>378</v>
      </c>
      <c r="C28" s="114" t="s">
        <v>379</v>
      </c>
      <c r="D28" s="116">
        <f>SUM(E28,+L28)</f>
        <v>341169</v>
      </c>
      <c r="E28" s="116">
        <f>+SUM(F28:I28,K28)</f>
        <v>12286</v>
      </c>
      <c r="F28" s="116">
        <v>0</v>
      </c>
      <c r="G28" s="116">
        <v>0</v>
      </c>
      <c r="H28" s="116">
        <v>0</v>
      </c>
      <c r="I28" s="116">
        <v>2024</v>
      </c>
      <c r="J28" s="116"/>
      <c r="K28" s="116">
        <v>10262</v>
      </c>
      <c r="L28" s="116">
        <v>328883</v>
      </c>
      <c r="M28" s="116">
        <f>SUM(N28,+U28)</f>
        <v>70697</v>
      </c>
      <c r="N28" s="116">
        <f>+SUM(O28:R28,T28)</f>
        <v>6517</v>
      </c>
      <c r="O28" s="116">
        <v>0</v>
      </c>
      <c r="P28" s="116">
        <v>0</v>
      </c>
      <c r="Q28" s="116">
        <v>0</v>
      </c>
      <c r="R28" s="116">
        <v>6517</v>
      </c>
      <c r="S28" s="116"/>
      <c r="T28" s="116">
        <v>0</v>
      </c>
      <c r="U28" s="116">
        <v>64180</v>
      </c>
      <c r="V28" s="116">
        <f>+SUM(D28,M28)</f>
        <v>411866</v>
      </c>
      <c r="W28" s="116">
        <f>+SUM(E28,N28)</f>
        <v>18803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8541</v>
      </c>
      <c r="AB28" s="116">
        <f>+SUM(J28,S28)</f>
        <v>0</v>
      </c>
      <c r="AC28" s="116">
        <f>+SUM(K28,T28)</f>
        <v>10262</v>
      </c>
      <c r="AD28" s="116">
        <f>+SUM(L28,U28)</f>
        <v>393063</v>
      </c>
      <c r="AE28" s="205" t="s">
        <v>325</v>
      </c>
    </row>
    <row r="29" spans="1:31" ht="13.5" customHeight="1" x14ac:dyDescent="0.15">
      <c r="A29" s="114" t="s">
        <v>41</v>
      </c>
      <c r="B29" s="115" t="s">
        <v>380</v>
      </c>
      <c r="C29" s="114" t="s">
        <v>381</v>
      </c>
      <c r="D29" s="116">
        <f>SUM(E29,+L29)</f>
        <v>282283</v>
      </c>
      <c r="E29" s="116">
        <f>+SUM(F29:I29,K29)</f>
        <v>18423</v>
      </c>
      <c r="F29" s="116">
        <v>0</v>
      </c>
      <c r="G29" s="116">
        <v>0</v>
      </c>
      <c r="H29" s="116">
        <v>0</v>
      </c>
      <c r="I29" s="116">
        <v>13048</v>
      </c>
      <c r="J29" s="116"/>
      <c r="K29" s="116">
        <v>5375</v>
      </c>
      <c r="L29" s="116">
        <v>263860</v>
      </c>
      <c r="M29" s="116">
        <f>SUM(N29,+U29)</f>
        <v>52201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52201</v>
      </c>
      <c r="V29" s="116">
        <f>+SUM(D29,M29)</f>
        <v>334484</v>
      </c>
      <c r="W29" s="116">
        <f>+SUM(E29,N29)</f>
        <v>18423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13048</v>
      </c>
      <c r="AB29" s="116">
        <f>+SUM(J29,S29)</f>
        <v>0</v>
      </c>
      <c r="AC29" s="116">
        <f>+SUM(K29,T29)</f>
        <v>5375</v>
      </c>
      <c r="AD29" s="116">
        <f>+SUM(L29,U29)</f>
        <v>316061</v>
      </c>
      <c r="AE29" s="205" t="s">
        <v>325</v>
      </c>
    </row>
    <row r="30" spans="1:31" ht="13.5" customHeight="1" x14ac:dyDescent="0.15">
      <c r="A30" s="114" t="s">
        <v>41</v>
      </c>
      <c r="B30" s="115" t="s">
        <v>382</v>
      </c>
      <c r="C30" s="114" t="s">
        <v>383</v>
      </c>
      <c r="D30" s="116">
        <f>SUM(E30,+L30)</f>
        <v>203195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203195</v>
      </c>
      <c r="M30" s="116">
        <f>SUM(N30,+U30)</f>
        <v>51001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51001</v>
      </c>
      <c r="V30" s="116">
        <f>+SUM(D30,M30)</f>
        <v>254196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254196</v>
      </c>
      <c r="AE30" s="205" t="s">
        <v>325</v>
      </c>
    </row>
    <row r="31" spans="1:31" ht="13.5" customHeight="1" x14ac:dyDescent="0.15">
      <c r="A31" s="114" t="s">
        <v>41</v>
      </c>
      <c r="B31" s="115" t="s">
        <v>384</v>
      </c>
      <c r="C31" s="114" t="s">
        <v>385</v>
      </c>
      <c r="D31" s="116">
        <f>SUM(E31,+L31)</f>
        <v>330099</v>
      </c>
      <c r="E31" s="116">
        <f>+SUM(F31:I31,K31)</f>
        <v>383</v>
      </c>
      <c r="F31" s="116">
        <v>0</v>
      </c>
      <c r="G31" s="116">
        <v>0</v>
      </c>
      <c r="H31" s="116">
        <v>0</v>
      </c>
      <c r="I31" s="116">
        <v>383</v>
      </c>
      <c r="J31" s="116"/>
      <c r="K31" s="116">
        <v>0</v>
      </c>
      <c r="L31" s="116">
        <v>329716</v>
      </c>
      <c r="M31" s="116">
        <f>SUM(N31,+U31)</f>
        <v>196343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196343</v>
      </c>
      <c r="V31" s="116">
        <f>+SUM(D31,M31)</f>
        <v>526442</v>
      </c>
      <c r="W31" s="116">
        <f>+SUM(E31,N31)</f>
        <v>383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383</v>
      </c>
      <c r="AB31" s="116">
        <f>+SUM(J31,S31)</f>
        <v>0</v>
      </c>
      <c r="AC31" s="116">
        <f>+SUM(K31,T31)</f>
        <v>0</v>
      </c>
      <c r="AD31" s="116">
        <f>+SUM(L31,U31)</f>
        <v>526059</v>
      </c>
      <c r="AE31" s="205" t="s">
        <v>325</v>
      </c>
    </row>
    <row r="32" spans="1:31" ht="13.5" customHeight="1" x14ac:dyDescent="0.15">
      <c r="A32" s="114" t="s">
        <v>41</v>
      </c>
      <c r="B32" s="115" t="s">
        <v>346</v>
      </c>
      <c r="C32" s="114" t="s">
        <v>347</v>
      </c>
      <c r="D32" s="116">
        <f>SUM(E32,+L32)</f>
        <v>0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f>SUM(N32,+U32)</f>
        <v>44908</v>
      </c>
      <c r="N32" s="116">
        <f>+SUM(O32:R32,T32)</f>
        <v>31065</v>
      </c>
      <c r="O32" s="116">
        <v>10557</v>
      </c>
      <c r="P32" s="116">
        <v>0</v>
      </c>
      <c r="Q32" s="116">
        <v>0</v>
      </c>
      <c r="R32" s="116">
        <v>20508</v>
      </c>
      <c r="S32" s="116">
        <v>347404</v>
      </c>
      <c r="T32" s="116">
        <v>0</v>
      </c>
      <c r="U32" s="116">
        <v>13843</v>
      </c>
      <c r="V32" s="116">
        <f>+SUM(D32,M32)</f>
        <v>44908</v>
      </c>
      <c r="W32" s="116">
        <f>+SUM(E32,N32)</f>
        <v>31065</v>
      </c>
      <c r="X32" s="116">
        <f>+SUM(F32,O32)</f>
        <v>10557</v>
      </c>
      <c r="Y32" s="116">
        <f>+SUM(G32,P32)</f>
        <v>0</v>
      </c>
      <c r="Z32" s="116">
        <f>+SUM(H32,Q32)</f>
        <v>0</v>
      </c>
      <c r="AA32" s="116">
        <f>+SUM(I32,R32)</f>
        <v>20508</v>
      </c>
      <c r="AB32" s="116">
        <f>+SUM(J32,S32)</f>
        <v>347404</v>
      </c>
      <c r="AC32" s="116">
        <f>+SUM(K32,T32)</f>
        <v>0</v>
      </c>
      <c r="AD32" s="116">
        <f>+SUM(L32,U32)</f>
        <v>13843</v>
      </c>
      <c r="AE32" s="205" t="s">
        <v>325</v>
      </c>
    </row>
    <row r="33" spans="1:31" ht="13.5" customHeight="1" x14ac:dyDescent="0.15">
      <c r="A33" s="114" t="s">
        <v>41</v>
      </c>
      <c r="B33" s="115" t="s">
        <v>366</v>
      </c>
      <c r="C33" s="114" t="s">
        <v>367</v>
      </c>
      <c r="D33" s="116">
        <f>SUM(E33,+L33)</f>
        <v>28991</v>
      </c>
      <c r="E33" s="116">
        <f>+SUM(F33:I33,K33)</f>
        <v>28991</v>
      </c>
      <c r="F33" s="116">
        <v>21762</v>
      </c>
      <c r="G33" s="116">
        <v>0</v>
      </c>
      <c r="H33" s="116">
        <v>0</v>
      </c>
      <c r="I33" s="116">
        <v>7229</v>
      </c>
      <c r="J33" s="116">
        <v>414458</v>
      </c>
      <c r="K33" s="116">
        <v>0</v>
      </c>
      <c r="L33" s="116">
        <v>0</v>
      </c>
      <c r="M33" s="116">
        <f>SUM(N33,+U33)</f>
        <v>76115</v>
      </c>
      <c r="N33" s="116">
        <f>+SUM(O33:R33,T33)</f>
        <v>76115</v>
      </c>
      <c r="O33" s="116">
        <v>0</v>
      </c>
      <c r="P33" s="116">
        <v>0</v>
      </c>
      <c r="Q33" s="116">
        <v>0</v>
      </c>
      <c r="R33" s="116">
        <v>76115</v>
      </c>
      <c r="S33" s="116">
        <v>191259</v>
      </c>
      <c r="T33" s="116">
        <v>0</v>
      </c>
      <c r="U33" s="116">
        <v>0</v>
      </c>
      <c r="V33" s="116">
        <f>+SUM(D33,M33)</f>
        <v>105106</v>
      </c>
      <c r="W33" s="116">
        <f>+SUM(E33,N33)</f>
        <v>105106</v>
      </c>
      <c r="X33" s="116">
        <f>+SUM(F33,O33)</f>
        <v>21762</v>
      </c>
      <c r="Y33" s="116">
        <f>+SUM(G33,P33)</f>
        <v>0</v>
      </c>
      <c r="Z33" s="116">
        <f>+SUM(H33,Q33)</f>
        <v>0</v>
      </c>
      <c r="AA33" s="116">
        <f>+SUM(I33,R33)</f>
        <v>83344</v>
      </c>
      <c r="AB33" s="116">
        <f>+SUM(J33,S33)</f>
        <v>605717</v>
      </c>
      <c r="AC33" s="116">
        <f>+SUM(K33,T33)</f>
        <v>0</v>
      </c>
      <c r="AD33" s="116">
        <f>+SUM(L33,U33)</f>
        <v>0</v>
      </c>
      <c r="AE33" s="205" t="s">
        <v>325</v>
      </c>
    </row>
    <row r="34" spans="1:31" ht="13.5" customHeight="1" x14ac:dyDescent="0.15">
      <c r="A34" s="114" t="s">
        <v>41</v>
      </c>
      <c r="B34" s="115" t="s">
        <v>340</v>
      </c>
      <c r="C34" s="114" t="s">
        <v>341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53927</v>
      </c>
      <c r="N34" s="116">
        <f>+SUM(O34:R34,T34)</f>
        <v>23546</v>
      </c>
      <c r="O34" s="116">
        <v>0</v>
      </c>
      <c r="P34" s="116">
        <v>0</v>
      </c>
      <c r="Q34" s="116">
        <v>0</v>
      </c>
      <c r="R34" s="116">
        <v>23544</v>
      </c>
      <c r="S34" s="116">
        <v>210545</v>
      </c>
      <c r="T34" s="116">
        <v>2</v>
      </c>
      <c r="U34" s="116">
        <v>30381</v>
      </c>
      <c r="V34" s="116">
        <f>+SUM(D34,M34)</f>
        <v>53927</v>
      </c>
      <c r="W34" s="116">
        <f>+SUM(E34,N34)</f>
        <v>23546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23544</v>
      </c>
      <c r="AB34" s="116">
        <f>+SUM(J34,S34)</f>
        <v>210545</v>
      </c>
      <c r="AC34" s="116">
        <f>+SUM(K34,T34)</f>
        <v>2</v>
      </c>
      <c r="AD34" s="116">
        <f>+SUM(L34,U34)</f>
        <v>30381</v>
      </c>
      <c r="AE34" s="205" t="s">
        <v>325</v>
      </c>
    </row>
    <row r="35" spans="1:31" ht="13.5" customHeight="1" x14ac:dyDescent="0.15">
      <c r="A35" s="114" t="s">
        <v>41</v>
      </c>
      <c r="B35" s="115" t="s">
        <v>344</v>
      </c>
      <c r="C35" s="114" t="s">
        <v>345</v>
      </c>
      <c r="D35" s="116">
        <f>SUM(E35,+L35)</f>
        <v>137322</v>
      </c>
      <c r="E35" s="116">
        <f>+SUM(F35:I35,K35)</f>
        <v>54031</v>
      </c>
      <c r="F35" s="116">
        <v>0</v>
      </c>
      <c r="G35" s="116">
        <v>0</v>
      </c>
      <c r="H35" s="116">
        <v>0</v>
      </c>
      <c r="I35" s="116">
        <v>54031</v>
      </c>
      <c r="J35" s="116">
        <v>804514</v>
      </c>
      <c r="K35" s="116">
        <v>0</v>
      </c>
      <c r="L35" s="116">
        <v>83291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f>+SUM(D35,M35)</f>
        <v>137322</v>
      </c>
      <c r="W35" s="116">
        <f>+SUM(E35,N35)</f>
        <v>54031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54031</v>
      </c>
      <c r="AB35" s="116">
        <f>+SUM(J35,S35)</f>
        <v>804514</v>
      </c>
      <c r="AC35" s="116">
        <f>+SUM(K35,T35)</f>
        <v>0</v>
      </c>
      <c r="AD35" s="116">
        <f>+SUM(L35,U35)</f>
        <v>83291</v>
      </c>
      <c r="AE35" s="205" t="s">
        <v>325</v>
      </c>
    </row>
    <row r="36" spans="1:31" ht="13.5" customHeight="1" x14ac:dyDescent="0.15">
      <c r="A36" s="114" t="s">
        <v>41</v>
      </c>
      <c r="B36" s="115" t="s">
        <v>330</v>
      </c>
      <c r="C36" s="114" t="s">
        <v>331</v>
      </c>
      <c r="D36" s="116">
        <f>SUM(E36,+L36)</f>
        <v>0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f>SUM(N36,+U36)</f>
        <v>78414</v>
      </c>
      <c r="N36" s="116">
        <f>+SUM(O36:R36,T36)</f>
        <v>78414</v>
      </c>
      <c r="O36" s="116">
        <v>0</v>
      </c>
      <c r="P36" s="116">
        <v>0</v>
      </c>
      <c r="Q36" s="116">
        <v>0</v>
      </c>
      <c r="R36" s="116">
        <v>78414</v>
      </c>
      <c r="S36" s="116">
        <v>332045</v>
      </c>
      <c r="T36" s="116">
        <v>0</v>
      </c>
      <c r="U36" s="116">
        <v>0</v>
      </c>
      <c r="V36" s="116">
        <f>+SUM(D36,M36)</f>
        <v>78414</v>
      </c>
      <c r="W36" s="116">
        <f>+SUM(E36,N36)</f>
        <v>78414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78414</v>
      </c>
      <c r="AB36" s="116">
        <f>+SUM(J36,S36)</f>
        <v>332045</v>
      </c>
      <c r="AC36" s="116">
        <f>+SUM(K36,T36)</f>
        <v>0</v>
      </c>
      <c r="AD36" s="116">
        <f>+SUM(L36,U36)</f>
        <v>0</v>
      </c>
      <c r="AE36" s="205" t="s">
        <v>325</v>
      </c>
    </row>
    <row r="37" spans="1:31" ht="13.5" customHeight="1" x14ac:dyDescent="0.15">
      <c r="A37" s="114" t="s">
        <v>41</v>
      </c>
      <c r="B37" s="115" t="s">
        <v>336</v>
      </c>
      <c r="C37" s="114" t="s">
        <v>337</v>
      </c>
      <c r="D37" s="116">
        <f>SUM(E37,+L37)</f>
        <v>56968</v>
      </c>
      <c r="E37" s="116">
        <f>+SUM(F37:I37,K37)</f>
        <v>56968</v>
      </c>
      <c r="F37" s="116">
        <v>0</v>
      </c>
      <c r="G37" s="116">
        <v>0</v>
      </c>
      <c r="H37" s="116">
        <v>0</v>
      </c>
      <c r="I37" s="116">
        <v>56968</v>
      </c>
      <c r="J37" s="116">
        <v>1796839</v>
      </c>
      <c r="K37" s="116">
        <v>0</v>
      </c>
      <c r="L37" s="116">
        <v>0</v>
      </c>
      <c r="M37" s="116">
        <f>SUM(N37,+U37)</f>
        <v>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f>+SUM(D37,M37)</f>
        <v>56968</v>
      </c>
      <c r="W37" s="116">
        <f>+SUM(E37,N37)</f>
        <v>56968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56968</v>
      </c>
      <c r="AB37" s="116">
        <f>+SUM(J37,S37)</f>
        <v>1796839</v>
      </c>
      <c r="AC37" s="116">
        <f>+SUM(K37,T37)</f>
        <v>0</v>
      </c>
      <c r="AD37" s="116">
        <f>+SUM(L37,U37)</f>
        <v>0</v>
      </c>
      <c r="AE37" s="205" t="s">
        <v>325</v>
      </c>
    </row>
    <row r="38" spans="1:31" ht="13.5" customHeight="1" x14ac:dyDescent="0.15">
      <c r="A38" s="114" t="s">
        <v>41</v>
      </c>
      <c r="B38" s="115" t="s">
        <v>350</v>
      </c>
      <c r="C38" s="114" t="s">
        <v>351</v>
      </c>
      <c r="D38" s="116">
        <f>SUM(E38,+L38)</f>
        <v>230014</v>
      </c>
      <c r="E38" s="116">
        <f>+SUM(F38:I38,K38)</f>
        <v>87167</v>
      </c>
      <c r="F38" s="116">
        <v>0</v>
      </c>
      <c r="G38" s="116">
        <v>0</v>
      </c>
      <c r="H38" s="116">
        <v>0</v>
      </c>
      <c r="I38" s="116">
        <v>57014</v>
      </c>
      <c r="J38" s="116">
        <v>644924</v>
      </c>
      <c r="K38" s="116">
        <v>30153</v>
      </c>
      <c r="L38" s="116">
        <v>142847</v>
      </c>
      <c r="M38" s="116">
        <f>SUM(N38,+U38)</f>
        <v>299136</v>
      </c>
      <c r="N38" s="116">
        <f>+SUM(O38:R38,T38)</f>
        <v>270770</v>
      </c>
      <c r="O38" s="116">
        <v>239794</v>
      </c>
      <c r="P38" s="116">
        <v>0</v>
      </c>
      <c r="Q38" s="116">
        <v>0</v>
      </c>
      <c r="R38" s="116">
        <v>30976</v>
      </c>
      <c r="S38" s="116">
        <v>635208</v>
      </c>
      <c r="T38" s="116">
        <v>0</v>
      </c>
      <c r="U38" s="116">
        <v>28366</v>
      </c>
      <c r="V38" s="116">
        <f>+SUM(D38,M38)</f>
        <v>529150</v>
      </c>
      <c r="W38" s="116">
        <f>+SUM(E38,N38)</f>
        <v>357937</v>
      </c>
      <c r="X38" s="116">
        <f>+SUM(F38,O38)</f>
        <v>239794</v>
      </c>
      <c r="Y38" s="116">
        <f>+SUM(G38,P38)</f>
        <v>0</v>
      </c>
      <c r="Z38" s="116">
        <f>+SUM(H38,Q38)</f>
        <v>0</v>
      </c>
      <c r="AA38" s="116">
        <f>+SUM(I38,R38)</f>
        <v>87990</v>
      </c>
      <c r="AB38" s="116">
        <f>+SUM(J38,S38)</f>
        <v>1280132</v>
      </c>
      <c r="AC38" s="116">
        <f>+SUM(K38,T38)</f>
        <v>30153</v>
      </c>
      <c r="AD38" s="116">
        <f>+SUM(L38,U38)</f>
        <v>171213</v>
      </c>
      <c r="AE38" s="205" t="s">
        <v>325</v>
      </c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徳島県</v>
      </c>
      <c r="B7" s="132" t="str">
        <f>'廃棄物事業経費（市町村）'!B7</f>
        <v>36000</v>
      </c>
      <c r="C7" s="131" t="s">
        <v>274</v>
      </c>
      <c r="D7" s="133">
        <f>+SUM(E7,J7)</f>
        <v>1967042</v>
      </c>
      <c r="E7" s="133">
        <f>+SUM(F7:I7)</f>
        <v>1891632</v>
      </c>
      <c r="F7" s="133">
        <f t="shared" ref="F7:K7" si="0">SUM(F$8:F$257)</f>
        <v>0</v>
      </c>
      <c r="G7" s="133">
        <f t="shared" si="0"/>
        <v>1829937</v>
      </c>
      <c r="H7" s="133">
        <f t="shared" si="0"/>
        <v>0</v>
      </c>
      <c r="I7" s="133">
        <f t="shared" si="0"/>
        <v>61695</v>
      </c>
      <c r="J7" s="133">
        <f t="shared" si="0"/>
        <v>75410</v>
      </c>
      <c r="K7" s="133">
        <f t="shared" si="0"/>
        <v>177061</v>
      </c>
      <c r="L7" s="133">
        <f>+SUM(M7,R7,V7,W7,AC7)</f>
        <v>14488338</v>
      </c>
      <c r="M7" s="133">
        <f>+SUM(N7:Q7)</f>
        <v>4602083</v>
      </c>
      <c r="N7" s="133">
        <f>SUM(N$8:N$257)</f>
        <v>1773423</v>
      </c>
      <c r="O7" s="133">
        <f>SUM(O$8:O$257)</f>
        <v>1734567</v>
      </c>
      <c r="P7" s="133">
        <f>SUM(P$8:P$257)</f>
        <v>1027727</v>
      </c>
      <c r="Q7" s="133">
        <f>SUM(Q$8:Q$257)</f>
        <v>66366</v>
      </c>
      <c r="R7" s="133">
        <f>+SUM(S7:U7)</f>
        <v>4442254</v>
      </c>
      <c r="S7" s="133">
        <f>SUM(S$8:S$257)</f>
        <v>805053</v>
      </c>
      <c r="T7" s="133">
        <f>SUM(T$8:T$257)</f>
        <v>3400897</v>
      </c>
      <c r="U7" s="133">
        <f>SUM(U$8:U$257)</f>
        <v>236304</v>
      </c>
      <c r="V7" s="133">
        <f>SUM(V$8:V$257)</f>
        <v>229890</v>
      </c>
      <c r="W7" s="133">
        <f>+SUM(X7:AA7)</f>
        <v>5196401</v>
      </c>
      <c r="X7" s="133">
        <f t="shared" ref="X7:AD7" si="1">SUM(X$8:X$257)</f>
        <v>1091239</v>
      </c>
      <c r="Y7" s="133">
        <f t="shared" si="1"/>
        <v>2855852</v>
      </c>
      <c r="Z7" s="133">
        <f t="shared" si="1"/>
        <v>1013157</v>
      </c>
      <c r="AA7" s="133">
        <f t="shared" si="1"/>
        <v>236153</v>
      </c>
      <c r="AB7" s="133">
        <f t="shared" si="1"/>
        <v>3483674</v>
      </c>
      <c r="AC7" s="133">
        <f t="shared" si="1"/>
        <v>17710</v>
      </c>
      <c r="AD7" s="133">
        <f t="shared" si="1"/>
        <v>966120</v>
      </c>
      <c r="AE7" s="133">
        <f>+SUM(D7,L7,AD7)</f>
        <v>17421500</v>
      </c>
      <c r="AF7" s="133">
        <f>+SUM(AG7,AL7)</f>
        <v>1250418</v>
      </c>
      <c r="AG7" s="133">
        <f>+SUM(AH7:AK7)</f>
        <v>1250418</v>
      </c>
      <c r="AH7" s="133">
        <f t="shared" ref="AH7:AM7" si="2">SUM(AH$8:AH$257)</f>
        <v>0</v>
      </c>
      <c r="AI7" s="133">
        <f t="shared" si="2"/>
        <v>1250178</v>
      </c>
      <c r="AJ7" s="133">
        <f t="shared" si="2"/>
        <v>0</v>
      </c>
      <c r="AK7" s="133">
        <f t="shared" si="2"/>
        <v>240</v>
      </c>
      <c r="AL7" s="133">
        <f t="shared" si="2"/>
        <v>0</v>
      </c>
      <c r="AM7" s="133">
        <f t="shared" si="2"/>
        <v>715056</v>
      </c>
      <c r="AN7" s="133">
        <f>+SUM(AO7,AT7,AX7,AY7,BE7)</f>
        <v>2858750</v>
      </c>
      <c r="AO7" s="133">
        <f>+SUM(AP7:AS7)</f>
        <v>561448</v>
      </c>
      <c r="AP7" s="133">
        <f>SUM(AP$8:AP$257)</f>
        <v>346148</v>
      </c>
      <c r="AQ7" s="133">
        <f>SUM(AQ$8:AQ$257)</f>
        <v>12529</v>
      </c>
      <c r="AR7" s="133">
        <f>SUM(AR$8:AR$257)</f>
        <v>202771</v>
      </c>
      <c r="AS7" s="133">
        <f>SUM(AS$8:AS$257)</f>
        <v>0</v>
      </c>
      <c r="AT7" s="133">
        <f>+SUM(AU7:AW7)</f>
        <v>1482467</v>
      </c>
      <c r="AU7" s="133">
        <f>SUM(AU$8:AU$257)</f>
        <v>8128</v>
      </c>
      <c r="AV7" s="133">
        <f>SUM(AV$8:AV$257)</f>
        <v>1468904</v>
      </c>
      <c r="AW7" s="133">
        <f>SUM(AW$8:AW$257)</f>
        <v>5435</v>
      </c>
      <c r="AX7" s="133">
        <f>SUM(AX$8:AX$257)</f>
        <v>9422</v>
      </c>
      <c r="AY7" s="133">
        <f>+SUM(AZ7:BC7)</f>
        <v>804500</v>
      </c>
      <c r="AZ7" s="133">
        <f t="shared" ref="AZ7:BF7" si="3">SUM(AZ$8:AZ$257)</f>
        <v>107224</v>
      </c>
      <c r="BA7" s="133">
        <f t="shared" si="3"/>
        <v>623620</v>
      </c>
      <c r="BB7" s="133">
        <f t="shared" si="3"/>
        <v>7337</v>
      </c>
      <c r="BC7" s="133">
        <f t="shared" si="3"/>
        <v>66319</v>
      </c>
      <c r="BD7" s="133">
        <f t="shared" si="3"/>
        <v>1001405</v>
      </c>
      <c r="BE7" s="133">
        <f t="shared" si="3"/>
        <v>913</v>
      </c>
      <c r="BF7" s="133">
        <f t="shared" si="3"/>
        <v>184554</v>
      </c>
      <c r="BG7" s="133">
        <f>+SUM(BF7,AN7,AF7)</f>
        <v>4293722</v>
      </c>
      <c r="BH7" s="133">
        <f t="shared" ref="BH7:CI7" si="4">SUM(D7,AF7)</f>
        <v>3217460</v>
      </c>
      <c r="BI7" s="133">
        <f>SUM(E7,AG7)</f>
        <v>3142050</v>
      </c>
      <c r="BJ7" s="133">
        <f t="shared" si="4"/>
        <v>0</v>
      </c>
      <c r="BK7" s="133">
        <f t="shared" si="4"/>
        <v>3080115</v>
      </c>
      <c r="BL7" s="133">
        <f t="shared" si="4"/>
        <v>0</v>
      </c>
      <c r="BM7" s="133">
        <f t="shared" si="4"/>
        <v>61935</v>
      </c>
      <c r="BN7" s="133">
        <f t="shared" si="4"/>
        <v>75410</v>
      </c>
      <c r="BO7" s="133">
        <f t="shared" si="4"/>
        <v>892117</v>
      </c>
      <c r="BP7" s="133">
        <f t="shared" si="4"/>
        <v>17347088</v>
      </c>
      <c r="BQ7" s="133">
        <f t="shared" si="4"/>
        <v>5163531</v>
      </c>
      <c r="BR7" s="133">
        <f t="shared" si="4"/>
        <v>2119571</v>
      </c>
      <c r="BS7" s="133">
        <f t="shared" si="4"/>
        <v>1747096</v>
      </c>
      <c r="BT7" s="133">
        <f t="shared" si="4"/>
        <v>1230498</v>
      </c>
      <c r="BU7" s="133">
        <f t="shared" si="4"/>
        <v>66366</v>
      </c>
      <c r="BV7" s="133">
        <f t="shared" si="4"/>
        <v>5924721</v>
      </c>
      <c r="BW7" s="133">
        <f t="shared" si="4"/>
        <v>813181</v>
      </c>
      <c r="BX7" s="133">
        <f t="shared" si="4"/>
        <v>4869801</v>
      </c>
      <c r="BY7" s="133">
        <f t="shared" si="4"/>
        <v>241739</v>
      </c>
      <c r="BZ7" s="133">
        <f t="shared" si="4"/>
        <v>239312</v>
      </c>
      <c r="CA7" s="133">
        <f t="shared" si="4"/>
        <v>6000901</v>
      </c>
      <c r="CB7" s="133">
        <f t="shared" si="4"/>
        <v>1198463</v>
      </c>
      <c r="CC7" s="133">
        <f t="shared" si="4"/>
        <v>3479472</v>
      </c>
      <c r="CD7" s="133">
        <f t="shared" si="4"/>
        <v>1020494</v>
      </c>
      <c r="CE7" s="133">
        <f t="shared" si="4"/>
        <v>302472</v>
      </c>
      <c r="CF7" s="133">
        <f t="shared" si="4"/>
        <v>4485079</v>
      </c>
      <c r="CG7" s="133">
        <f t="shared" si="4"/>
        <v>18623</v>
      </c>
      <c r="CH7" s="133">
        <f t="shared" si="4"/>
        <v>1150674</v>
      </c>
      <c r="CI7" s="133">
        <f t="shared" si="4"/>
        <v>21715222</v>
      </c>
    </row>
    <row r="8" spans="1:87" ht="13.5" customHeight="1" x14ac:dyDescent="0.15">
      <c r="A8" s="114" t="s">
        <v>41</v>
      </c>
      <c r="B8" s="115" t="s">
        <v>323</v>
      </c>
      <c r="C8" s="114" t="s">
        <v>324</v>
      </c>
      <c r="D8" s="116">
        <f>+SUM(E8,J8)</f>
        <v>450730</v>
      </c>
      <c r="E8" s="116">
        <f>+SUM(F8:I8)</f>
        <v>450730</v>
      </c>
      <c r="F8" s="116">
        <v>0</v>
      </c>
      <c r="G8" s="116">
        <v>450730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4195681</v>
      </c>
      <c r="M8" s="116">
        <f>+SUM(N8:Q8)</f>
        <v>1623541</v>
      </c>
      <c r="N8" s="116">
        <v>1033162</v>
      </c>
      <c r="O8" s="116">
        <v>408056</v>
      </c>
      <c r="P8" s="116">
        <v>182323</v>
      </c>
      <c r="Q8" s="116">
        <v>0</v>
      </c>
      <c r="R8" s="116">
        <f>+SUM(S8:U8)</f>
        <v>1005754</v>
      </c>
      <c r="S8" s="116">
        <v>501336</v>
      </c>
      <c r="T8" s="116">
        <v>496293</v>
      </c>
      <c r="U8" s="116">
        <v>8125</v>
      </c>
      <c r="V8" s="116">
        <v>120024</v>
      </c>
      <c r="W8" s="116">
        <f>+SUM(X8:AA8)</f>
        <v>1446362</v>
      </c>
      <c r="X8" s="116">
        <v>306732</v>
      </c>
      <c r="Y8" s="116">
        <v>573494</v>
      </c>
      <c r="Z8" s="116">
        <v>499424</v>
      </c>
      <c r="AA8" s="116">
        <v>66712</v>
      </c>
      <c r="AB8" s="116">
        <v>0</v>
      </c>
      <c r="AC8" s="116">
        <v>0</v>
      </c>
      <c r="AD8" s="116">
        <v>470742</v>
      </c>
      <c r="AE8" s="116">
        <f>+SUM(D8,L8,AD8)</f>
        <v>5117153</v>
      </c>
      <c r="AF8" s="116">
        <f>+SUM(AG8,AL8)</f>
        <v>38077</v>
      </c>
      <c r="AG8" s="116">
        <f>+SUM(AH8:AK8)</f>
        <v>38077</v>
      </c>
      <c r="AH8" s="116">
        <v>0</v>
      </c>
      <c r="AI8" s="116">
        <v>38077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360331</v>
      </c>
      <c r="AO8" s="116">
        <f>+SUM(AP8:AS8)</f>
        <v>147594</v>
      </c>
      <c r="AP8" s="116">
        <v>112866</v>
      </c>
      <c r="AQ8" s="116">
        <v>0</v>
      </c>
      <c r="AR8" s="116">
        <v>34728</v>
      </c>
      <c r="AS8" s="116">
        <v>0</v>
      </c>
      <c r="AT8" s="116">
        <f>+SUM(AU8:AW8)</f>
        <v>204458</v>
      </c>
      <c r="AU8" s="116">
        <v>423</v>
      </c>
      <c r="AV8" s="116">
        <v>204035</v>
      </c>
      <c r="AW8" s="116">
        <v>0</v>
      </c>
      <c r="AX8" s="116">
        <v>0</v>
      </c>
      <c r="AY8" s="116">
        <f>+SUM(AZ8:BC8)</f>
        <v>8279</v>
      </c>
      <c r="AZ8" s="116">
        <v>0</v>
      </c>
      <c r="BA8" s="116">
        <v>8279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398408</v>
      </c>
      <c r="BH8" s="116">
        <f>SUM(D8,AF8)</f>
        <v>488807</v>
      </c>
      <c r="BI8" s="116">
        <f>SUM(E8,AG8)</f>
        <v>488807</v>
      </c>
      <c r="BJ8" s="116">
        <f>SUM(F8,AH8)</f>
        <v>0</v>
      </c>
      <c r="BK8" s="116">
        <f>SUM(G8,AI8)</f>
        <v>488807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4556012</v>
      </c>
      <c r="BQ8" s="116">
        <f>SUM(M8,AO8)</f>
        <v>1771135</v>
      </c>
      <c r="BR8" s="116">
        <f>SUM(N8,AP8)</f>
        <v>1146028</v>
      </c>
      <c r="BS8" s="116">
        <f>SUM(O8,AQ8)</f>
        <v>408056</v>
      </c>
      <c r="BT8" s="116">
        <f>SUM(P8,AR8)</f>
        <v>217051</v>
      </c>
      <c r="BU8" s="116">
        <f>SUM(Q8,AS8)</f>
        <v>0</v>
      </c>
      <c r="BV8" s="116">
        <f>SUM(R8,AT8)</f>
        <v>1210212</v>
      </c>
      <c r="BW8" s="116">
        <f>SUM(S8,AU8)</f>
        <v>501759</v>
      </c>
      <c r="BX8" s="116">
        <f>SUM(T8,AV8)</f>
        <v>700328</v>
      </c>
      <c r="BY8" s="116">
        <f>SUM(U8,AW8)</f>
        <v>8125</v>
      </c>
      <c r="BZ8" s="116">
        <f>SUM(V8,AX8)</f>
        <v>120024</v>
      </c>
      <c r="CA8" s="116">
        <f>SUM(W8,AY8)</f>
        <v>1454641</v>
      </c>
      <c r="CB8" s="116">
        <f>SUM(X8,AZ8)</f>
        <v>306732</v>
      </c>
      <c r="CC8" s="116">
        <f>SUM(Y8,BA8)</f>
        <v>581773</v>
      </c>
      <c r="CD8" s="116">
        <f>SUM(Z8,BB8)</f>
        <v>499424</v>
      </c>
      <c r="CE8" s="116">
        <f>SUM(AA8,BC8)</f>
        <v>66712</v>
      </c>
      <c r="CF8" s="116">
        <f>SUM(AB8,BD8)</f>
        <v>0</v>
      </c>
      <c r="CG8" s="116">
        <f>SUM(AC8,BE8)</f>
        <v>0</v>
      </c>
      <c r="CH8" s="116">
        <f>SUM(AD8,BF8)</f>
        <v>470742</v>
      </c>
      <c r="CI8" s="116">
        <f>SUM(AE8,BG8)</f>
        <v>5515561</v>
      </c>
    </row>
    <row r="9" spans="1:87" ht="13.5" customHeight="1" x14ac:dyDescent="0.15">
      <c r="A9" s="114" t="s">
        <v>41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1286767</v>
      </c>
      <c r="M9" s="116">
        <f>+SUM(N9:Q9)</f>
        <v>407614</v>
      </c>
      <c r="N9" s="116">
        <v>81053</v>
      </c>
      <c r="O9" s="116">
        <v>174283</v>
      </c>
      <c r="P9" s="116">
        <v>152278</v>
      </c>
      <c r="Q9" s="116">
        <v>0</v>
      </c>
      <c r="R9" s="116">
        <f>+SUM(S9:U9)</f>
        <v>609238</v>
      </c>
      <c r="S9" s="116">
        <v>22642</v>
      </c>
      <c r="T9" s="116">
        <v>579487</v>
      </c>
      <c r="U9" s="116">
        <v>7109</v>
      </c>
      <c r="V9" s="116">
        <v>16610</v>
      </c>
      <c r="W9" s="116">
        <f>+SUM(X9:AA9)</f>
        <v>253305</v>
      </c>
      <c r="X9" s="116">
        <v>20335</v>
      </c>
      <c r="Y9" s="116">
        <v>171683</v>
      </c>
      <c r="Z9" s="116">
        <v>61287</v>
      </c>
      <c r="AA9" s="116">
        <v>0</v>
      </c>
      <c r="AB9" s="116">
        <v>0</v>
      </c>
      <c r="AC9" s="116">
        <v>0</v>
      </c>
      <c r="AD9" s="116">
        <v>0</v>
      </c>
      <c r="AE9" s="116">
        <f>+SUM(D9,L9,AD9)</f>
        <v>1286767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160534</v>
      </c>
      <c r="AO9" s="116">
        <f>+SUM(AP9:AS9)</f>
        <v>29045</v>
      </c>
      <c r="AP9" s="116">
        <v>0</v>
      </c>
      <c r="AQ9" s="116">
        <v>0</v>
      </c>
      <c r="AR9" s="116">
        <v>29045</v>
      </c>
      <c r="AS9" s="116">
        <v>0</v>
      </c>
      <c r="AT9" s="116">
        <f>+SUM(AU9:AW9)</f>
        <v>123430</v>
      </c>
      <c r="AU9" s="116">
        <v>186</v>
      </c>
      <c r="AV9" s="116">
        <v>123244</v>
      </c>
      <c r="AW9" s="116">
        <v>0</v>
      </c>
      <c r="AX9" s="116">
        <v>0</v>
      </c>
      <c r="AY9" s="116">
        <f>+SUM(AZ9:BC9)</f>
        <v>8059</v>
      </c>
      <c r="AZ9" s="116">
        <v>179</v>
      </c>
      <c r="BA9" s="116">
        <v>7880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160534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1447301</v>
      </c>
      <c r="BQ9" s="116">
        <f>SUM(M9,AO9)</f>
        <v>436659</v>
      </c>
      <c r="BR9" s="116">
        <f>SUM(N9,AP9)</f>
        <v>81053</v>
      </c>
      <c r="BS9" s="116">
        <f>SUM(O9,AQ9)</f>
        <v>174283</v>
      </c>
      <c r="BT9" s="116">
        <f>SUM(P9,AR9)</f>
        <v>181323</v>
      </c>
      <c r="BU9" s="116">
        <f>SUM(Q9,AS9)</f>
        <v>0</v>
      </c>
      <c r="BV9" s="116">
        <f>SUM(R9,AT9)</f>
        <v>732668</v>
      </c>
      <c r="BW9" s="116">
        <f>SUM(S9,AU9)</f>
        <v>22828</v>
      </c>
      <c r="BX9" s="116">
        <f>SUM(T9,AV9)</f>
        <v>702731</v>
      </c>
      <c r="BY9" s="116">
        <f>SUM(U9,AW9)</f>
        <v>7109</v>
      </c>
      <c r="BZ9" s="116">
        <f>SUM(V9,AX9)</f>
        <v>16610</v>
      </c>
      <c r="CA9" s="116">
        <f>SUM(W9,AY9)</f>
        <v>261364</v>
      </c>
      <c r="CB9" s="116">
        <f>SUM(X9,AZ9)</f>
        <v>20514</v>
      </c>
      <c r="CC9" s="116">
        <f>SUM(Y9,BA9)</f>
        <v>179563</v>
      </c>
      <c r="CD9" s="116">
        <f>SUM(Z9,BB9)</f>
        <v>61287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0</v>
      </c>
      <c r="CI9" s="116">
        <f>SUM(AE9,BG9)</f>
        <v>1447301</v>
      </c>
    </row>
    <row r="10" spans="1:87" ht="13.5" customHeight="1" x14ac:dyDescent="0.15">
      <c r="A10" s="114" t="s">
        <v>41</v>
      </c>
      <c r="B10" s="115" t="s">
        <v>328</v>
      </c>
      <c r="C10" s="114" t="s">
        <v>329</v>
      </c>
      <c r="D10" s="116">
        <f>+SUM(E10,J10)</f>
        <v>6087</v>
      </c>
      <c r="E10" s="116">
        <f>+SUM(F10:I10)</f>
        <v>4173</v>
      </c>
      <c r="F10" s="116">
        <v>0</v>
      </c>
      <c r="G10" s="116">
        <v>0</v>
      </c>
      <c r="H10" s="116">
        <v>0</v>
      </c>
      <c r="I10" s="116">
        <v>4173</v>
      </c>
      <c r="J10" s="116">
        <v>1914</v>
      </c>
      <c r="K10" s="116">
        <v>0</v>
      </c>
      <c r="L10" s="116">
        <f>+SUM(M10,R10,V10,W10,AC10)</f>
        <v>521898</v>
      </c>
      <c r="M10" s="116">
        <f>+SUM(N10:Q10)</f>
        <v>166457</v>
      </c>
      <c r="N10" s="116">
        <v>43570</v>
      </c>
      <c r="O10" s="116">
        <v>122887</v>
      </c>
      <c r="P10" s="116">
        <v>0</v>
      </c>
      <c r="Q10" s="116">
        <v>0</v>
      </c>
      <c r="R10" s="116">
        <f>+SUM(S10:U10)</f>
        <v>93192</v>
      </c>
      <c r="S10" s="116">
        <v>14847</v>
      </c>
      <c r="T10" s="116">
        <v>72078</v>
      </c>
      <c r="U10" s="116">
        <v>6267</v>
      </c>
      <c r="V10" s="116">
        <v>0</v>
      </c>
      <c r="W10" s="116">
        <f>+SUM(X10:AA10)</f>
        <v>248114</v>
      </c>
      <c r="X10" s="116">
        <v>14624</v>
      </c>
      <c r="Y10" s="116">
        <v>172237</v>
      </c>
      <c r="Z10" s="116">
        <v>60756</v>
      </c>
      <c r="AA10" s="116">
        <v>497</v>
      </c>
      <c r="AB10" s="116">
        <v>0</v>
      </c>
      <c r="AC10" s="116">
        <v>14135</v>
      </c>
      <c r="AD10" s="116">
        <v>7922</v>
      </c>
      <c r="AE10" s="116">
        <f>+SUM(D10,L10,AD10)</f>
        <v>535907</v>
      </c>
      <c r="AF10" s="116">
        <f>+SUM(AG10,AL10)</f>
        <v>62467</v>
      </c>
      <c r="AG10" s="116">
        <f>+SUM(AH10:AK10)</f>
        <v>62467</v>
      </c>
      <c r="AH10" s="116">
        <v>0</v>
      </c>
      <c r="AI10" s="116">
        <v>62467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262834</v>
      </c>
      <c r="BE10" s="116">
        <v>0</v>
      </c>
      <c r="BF10" s="116">
        <v>75</v>
      </c>
      <c r="BG10" s="116">
        <f>+SUM(BF10,AN10,AF10)</f>
        <v>62542</v>
      </c>
      <c r="BH10" s="116">
        <f>SUM(D10,AF10)</f>
        <v>68554</v>
      </c>
      <c r="BI10" s="116">
        <f>SUM(E10,AG10)</f>
        <v>66640</v>
      </c>
      <c r="BJ10" s="116">
        <f>SUM(F10,AH10)</f>
        <v>0</v>
      </c>
      <c r="BK10" s="116">
        <f>SUM(G10,AI10)</f>
        <v>62467</v>
      </c>
      <c r="BL10" s="116">
        <f>SUM(H10,AJ10)</f>
        <v>0</v>
      </c>
      <c r="BM10" s="116">
        <f>SUM(I10,AK10)</f>
        <v>4173</v>
      </c>
      <c r="BN10" s="116">
        <f>SUM(J10,AL10)</f>
        <v>1914</v>
      </c>
      <c r="BO10" s="116">
        <f>SUM(K10,AM10)</f>
        <v>0</v>
      </c>
      <c r="BP10" s="116">
        <f>SUM(L10,AN10)</f>
        <v>521898</v>
      </c>
      <c r="BQ10" s="116">
        <f>SUM(M10,AO10)</f>
        <v>166457</v>
      </c>
      <c r="BR10" s="116">
        <f>SUM(N10,AP10)</f>
        <v>43570</v>
      </c>
      <c r="BS10" s="116">
        <f>SUM(O10,AQ10)</f>
        <v>122887</v>
      </c>
      <c r="BT10" s="116">
        <f>SUM(P10,AR10)</f>
        <v>0</v>
      </c>
      <c r="BU10" s="116">
        <f>SUM(Q10,AS10)</f>
        <v>0</v>
      </c>
      <c r="BV10" s="116">
        <f>SUM(R10,AT10)</f>
        <v>93192</v>
      </c>
      <c r="BW10" s="116">
        <f>SUM(S10,AU10)</f>
        <v>14847</v>
      </c>
      <c r="BX10" s="116">
        <f>SUM(T10,AV10)</f>
        <v>72078</v>
      </c>
      <c r="BY10" s="116">
        <f>SUM(U10,AW10)</f>
        <v>6267</v>
      </c>
      <c r="BZ10" s="116">
        <f>SUM(V10,AX10)</f>
        <v>0</v>
      </c>
      <c r="CA10" s="116">
        <f>SUM(W10,AY10)</f>
        <v>248114</v>
      </c>
      <c r="CB10" s="116">
        <f>SUM(X10,AZ10)</f>
        <v>14624</v>
      </c>
      <c r="CC10" s="116">
        <f>SUM(Y10,BA10)</f>
        <v>172237</v>
      </c>
      <c r="CD10" s="116">
        <f>SUM(Z10,BB10)</f>
        <v>60756</v>
      </c>
      <c r="CE10" s="116">
        <f>SUM(AA10,BC10)</f>
        <v>497</v>
      </c>
      <c r="CF10" s="116">
        <f>SUM(AB10,BD10)</f>
        <v>262834</v>
      </c>
      <c r="CG10" s="116">
        <f>SUM(AC10,BE10)</f>
        <v>14135</v>
      </c>
      <c r="CH10" s="116">
        <f>SUM(AD10,BF10)</f>
        <v>7997</v>
      </c>
      <c r="CI10" s="116">
        <f>SUM(AE10,BG10)</f>
        <v>598449</v>
      </c>
    </row>
    <row r="11" spans="1:87" ht="13.5" customHeight="1" x14ac:dyDescent="0.15">
      <c r="A11" s="114" t="s">
        <v>41</v>
      </c>
      <c r="B11" s="115" t="s">
        <v>332</v>
      </c>
      <c r="C11" s="114" t="s">
        <v>333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1641502</v>
      </c>
      <c r="M11" s="116">
        <f>+SUM(N11:Q11)</f>
        <v>649268</v>
      </c>
      <c r="N11" s="116">
        <v>189044</v>
      </c>
      <c r="O11" s="116">
        <v>447468</v>
      </c>
      <c r="P11" s="116">
        <v>0</v>
      </c>
      <c r="Q11" s="116">
        <v>12756</v>
      </c>
      <c r="R11" s="116">
        <f>+SUM(S11:U11)</f>
        <v>203345</v>
      </c>
      <c r="S11" s="116">
        <v>107019</v>
      </c>
      <c r="T11" s="116">
        <v>23755</v>
      </c>
      <c r="U11" s="116">
        <v>72571</v>
      </c>
      <c r="V11" s="116">
        <v>46216</v>
      </c>
      <c r="W11" s="116">
        <f>+SUM(X11:AA11)</f>
        <v>742673</v>
      </c>
      <c r="X11" s="116">
        <v>3563</v>
      </c>
      <c r="Y11" s="116">
        <v>739110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f>+SUM(D11,L11,AD11)</f>
        <v>1641502</v>
      </c>
      <c r="AF11" s="116">
        <f>+SUM(AG11,AL11)</f>
        <v>175348</v>
      </c>
      <c r="AG11" s="116">
        <f>+SUM(AH11:AK11)</f>
        <v>175348</v>
      </c>
      <c r="AH11" s="116">
        <v>0</v>
      </c>
      <c r="AI11" s="116">
        <v>175348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481285</v>
      </c>
      <c r="AO11" s="116">
        <f>+SUM(AP11:AS11)</f>
        <v>45093</v>
      </c>
      <c r="AP11" s="116">
        <v>45093</v>
      </c>
      <c r="AQ11" s="116">
        <v>0</v>
      </c>
      <c r="AR11" s="116">
        <v>0</v>
      </c>
      <c r="AS11" s="116">
        <v>0</v>
      </c>
      <c r="AT11" s="116">
        <f>+SUM(AU11:AW11)</f>
        <v>229990</v>
      </c>
      <c r="AU11" s="116">
        <v>0</v>
      </c>
      <c r="AV11" s="116">
        <v>224555</v>
      </c>
      <c r="AW11" s="116">
        <v>5435</v>
      </c>
      <c r="AX11" s="116">
        <v>0</v>
      </c>
      <c r="AY11" s="116">
        <f>+SUM(AZ11:BC11)</f>
        <v>206202</v>
      </c>
      <c r="AZ11" s="116">
        <v>1000</v>
      </c>
      <c r="BA11" s="116">
        <v>205202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656633</v>
      </c>
      <c r="BH11" s="116">
        <f>SUM(D11,AF11)</f>
        <v>175348</v>
      </c>
      <c r="BI11" s="116">
        <f>SUM(E11,AG11)</f>
        <v>175348</v>
      </c>
      <c r="BJ11" s="116">
        <f>SUM(F11,AH11)</f>
        <v>0</v>
      </c>
      <c r="BK11" s="116">
        <f>SUM(G11,AI11)</f>
        <v>175348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2122787</v>
      </c>
      <c r="BQ11" s="116">
        <f>SUM(M11,AO11)</f>
        <v>694361</v>
      </c>
      <c r="BR11" s="116">
        <f>SUM(N11,AP11)</f>
        <v>234137</v>
      </c>
      <c r="BS11" s="116">
        <f>SUM(O11,AQ11)</f>
        <v>447468</v>
      </c>
      <c r="BT11" s="116">
        <f>SUM(P11,AR11)</f>
        <v>0</v>
      </c>
      <c r="BU11" s="116">
        <f>SUM(Q11,AS11)</f>
        <v>12756</v>
      </c>
      <c r="BV11" s="116">
        <f>SUM(R11,AT11)</f>
        <v>433335</v>
      </c>
      <c r="BW11" s="116">
        <f>SUM(S11,AU11)</f>
        <v>107019</v>
      </c>
      <c r="BX11" s="116">
        <f>SUM(T11,AV11)</f>
        <v>248310</v>
      </c>
      <c r="BY11" s="116">
        <f>SUM(U11,AW11)</f>
        <v>78006</v>
      </c>
      <c r="BZ11" s="116">
        <f>SUM(V11,AX11)</f>
        <v>46216</v>
      </c>
      <c r="CA11" s="116">
        <f>SUM(W11,AY11)</f>
        <v>948875</v>
      </c>
      <c r="CB11" s="116">
        <f>SUM(X11,AZ11)</f>
        <v>4563</v>
      </c>
      <c r="CC11" s="116">
        <f>SUM(Y11,BA11)</f>
        <v>944312</v>
      </c>
      <c r="CD11" s="116">
        <f>SUM(Z11,BB11)</f>
        <v>0</v>
      </c>
      <c r="CE11" s="116">
        <f>SUM(AA11,BC11)</f>
        <v>0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2298135</v>
      </c>
    </row>
    <row r="12" spans="1:87" ht="13.5" customHeight="1" x14ac:dyDescent="0.15">
      <c r="A12" s="114" t="s">
        <v>41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368845</v>
      </c>
      <c r="M12" s="116">
        <f>+SUM(N12:Q12)</f>
        <v>239870</v>
      </c>
      <c r="N12" s="116">
        <v>31043</v>
      </c>
      <c r="O12" s="116">
        <v>177423</v>
      </c>
      <c r="P12" s="116">
        <v>21712</v>
      </c>
      <c r="Q12" s="116">
        <v>9692</v>
      </c>
      <c r="R12" s="116">
        <f>+SUM(S12:U12)</f>
        <v>106960</v>
      </c>
      <c r="S12" s="116">
        <v>51164</v>
      </c>
      <c r="T12" s="116">
        <v>2467</v>
      </c>
      <c r="U12" s="116">
        <v>53329</v>
      </c>
      <c r="V12" s="116">
        <v>7870</v>
      </c>
      <c r="W12" s="116">
        <f>+SUM(X12:AA12)</f>
        <v>14145</v>
      </c>
      <c r="X12" s="116">
        <v>9123</v>
      </c>
      <c r="Y12" s="116">
        <v>0</v>
      </c>
      <c r="Z12" s="116">
        <v>5022</v>
      </c>
      <c r="AA12" s="116">
        <v>0</v>
      </c>
      <c r="AB12" s="116">
        <v>668948</v>
      </c>
      <c r="AC12" s="116">
        <v>0</v>
      </c>
      <c r="AD12" s="116">
        <v>0</v>
      </c>
      <c r="AE12" s="116">
        <f>+SUM(D12,L12,AD12)</f>
        <v>368845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9458</v>
      </c>
      <c r="AO12" s="116">
        <f>+SUM(AP12:AS12)</f>
        <v>2858</v>
      </c>
      <c r="AP12" s="116">
        <v>2858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6600</v>
      </c>
      <c r="AZ12" s="116">
        <v>0</v>
      </c>
      <c r="BA12" s="116">
        <v>0</v>
      </c>
      <c r="BB12" s="116">
        <v>0</v>
      </c>
      <c r="BC12" s="116">
        <v>6600</v>
      </c>
      <c r="BD12" s="116">
        <v>0</v>
      </c>
      <c r="BE12" s="116">
        <v>0</v>
      </c>
      <c r="BF12" s="116">
        <v>41639</v>
      </c>
      <c r="BG12" s="116">
        <f>+SUM(BF12,AN12,AF12)</f>
        <v>51097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378303</v>
      </c>
      <c r="BQ12" s="116">
        <f>SUM(M12,AO12)</f>
        <v>242728</v>
      </c>
      <c r="BR12" s="116">
        <f>SUM(N12,AP12)</f>
        <v>33901</v>
      </c>
      <c r="BS12" s="116">
        <f>SUM(O12,AQ12)</f>
        <v>177423</v>
      </c>
      <c r="BT12" s="116">
        <f>SUM(P12,AR12)</f>
        <v>21712</v>
      </c>
      <c r="BU12" s="116">
        <f>SUM(Q12,AS12)</f>
        <v>9692</v>
      </c>
      <c r="BV12" s="116">
        <f>SUM(R12,AT12)</f>
        <v>106960</v>
      </c>
      <c r="BW12" s="116">
        <f>SUM(S12,AU12)</f>
        <v>51164</v>
      </c>
      <c r="BX12" s="116">
        <f>SUM(T12,AV12)</f>
        <v>2467</v>
      </c>
      <c r="BY12" s="116">
        <f>SUM(U12,AW12)</f>
        <v>53329</v>
      </c>
      <c r="BZ12" s="116">
        <f>SUM(V12,AX12)</f>
        <v>7870</v>
      </c>
      <c r="CA12" s="116">
        <f>SUM(W12,AY12)</f>
        <v>20745</v>
      </c>
      <c r="CB12" s="116">
        <f>SUM(X12,AZ12)</f>
        <v>9123</v>
      </c>
      <c r="CC12" s="116">
        <f>SUM(Y12,BA12)</f>
        <v>0</v>
      </c>
      <c r="CD12" s="116">
        <f>SUM(Z12,BB12)</f>
        <v>5022</v>
      </c>
      <c r="CE12" s="116">
        <f>SUM(AA12,BC12)</f>
        <v>6600</v>
      </c>
      <c r="CF12" s="116">
        <f>SUM(AB12,BD12)</f>
        <v>668948</v>
      </c>
      <c r="CG12" s="116">
        <f>SUM(AC12,BE12)</f>
        <v>0</v>
      </c>
      <c r="CH12" s="116">
        <f>SUM(AD12,BF12)</f>
        <v>41639</v>
      </c>
      <c r="CI12" s="116">
        <f>SUM(AE12,BG12)</f>
        <v>419942</v>
      </c>
    </row>
    <row r="13" spans="1:87" ht="13.5" customHeight="1" x14ac:dyDescent="0.15">
      <c r="A13" s="114" t="s">
        <v>41</v>
      </c>
      <c r="B13" s="115" t="s">
        <v>338</v>
      </c>
      <c r="C13" s="114" t="s">
        <v>339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107458</v>
      </c>
      <c r="L13" s="116">
        <f>+SUM(M13,R13,V13,W13,AC13)</f>
        <v>213109</v>
      </c>
      <c r="M13" s="116">
        <f>+SUM(N13:Q13)</f>
        <v>70108</v>
      </c>
      <c r="N13" s="116">
        <v>8473</v>
      </c>
      <c r="O13" s="116">
        <v>61635</v>
      </c>
      <c r="P13" s="116">
        <v>0</v>
      </c>
      <c r="Q13" s="116">
        <v>0</v>
      </c>
      <c r="R13" s="116">
        <f>+SUM(S13:U13)</f>
        <v>24386</v>
      </c>
      <c r="S13" s="116">
        <v>23527</v>
      </c>
      <c r="T13" s="116">
        <v>859</v>
      </c>
      <c r="U13" s="116">
        <v>0</v>
      </c>
      <c r="V13" s="116">
        <v>12899</v>
      </c>
      <c r="W13" s="116">
        <f>+SUM(X13:AA13)</f>
        <v>105716</v>
      </c>
      <c r="X13" s="116">
        <v>83531</v>
      </c>
      <c r="Y13" s="116">
        <v>13999</v>
      </c>
      <c r="Z13" s="116">
        <v>2320</v>
      </c>
      <c r="AA13" s="116">
        <v>5866</v>
      </c>
      <c r="AB13" s="116">
        <v>565997</v>
      </c>
      <c r="AC13" s="116">
        <v>0</v>
      </c>
      <c r="AD13" s="116">
        <v>12073</v>
      </c>
      <c r="AE13" s="116">
        <f>+SUM(D13,L13,AD13)</f>
        <v>225182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143528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107458</v>
      </c>
      <c r="BP13" s="116">
        <f>SUM(L13,AN13)</f>
        <v>213109</v>
      </c>
      <c r="BQ13" s="116">
        <f>SUM(M13,AO13)</f>
        <v>70108</v>
      </c>
      <c r="BR13" s="116">
        <f>SUM(N13,AP13)</f>
        <v>8473</v>
      </c>
      <c r="BS13" s="116">
        <f>SUM(O13,AQ13)</f>
        <v>61635</v>
      </c>
      <c r="BT13" s="116">
        <f>SUM(P13,AR13)</f>
        <v>0</v>
      </c>
      <c r="BU13" s="116">
        <f>SUM(Q13,AS13)</f>
        <v>0</v>
      </c>
      <c r="BV13" s="116">
        <f>SUM(R13,AT13)</f>
        <v>24386</v>
      </c>
      <c r="BW13" s="116">
        <f>SUM(S13,AU13)</f>
        <v>23527</v>
      </c>
      <c r="BX13" s="116">
        <f>SUM(T13,AV13)</f>
        <v>859</v>
      </c>
      <c r="BY13" s="116">
        <f>SUM(U13,AW13)</f>
        <v>0</v>
      </c>
      <c r="BZ13" s="116">
        <f>SUM(V13,AX13)</f>
        <v>12899</v>
      </c>
      <c r="CA13" s="116">
        <f>SUM(W13,AY13)</f>
        <v>105716</v>
      </c>
      <c r="CB13" s="116">
        <f>SUM(X13,AZ13)</f>
        <v>83531</v>
      </c>
      <c r="CC13" s="116">
        <f>SUM(Y13,BA13)</f>
        <v>13999</v>
      </c>
      <c r="CD13" s="116">
        <f>SUM(Z13,BB13)</f>
        <v>2320</v>
      </c>
      <c r="CE13" s="116">
        <f>SUM(AA13,BC13)</f>
        <v>5866</v>
      </c>
      <c r="CF13" s="116">
        <f>SUM(AB13,BD13)</f>
        <v>709525</v>
      </c>
      <c r="CG13" s="116">
        <f>SUM(AC13,BE13)</f>
        <v>0</v>
      </c>
      <c r="CH13" s="116">
        <f>SUM(AD13,BF13)</f>
        <v>12073</v>
      </c>
      <c r="CI13" s="116">
        <f>SUM(AE13,BG13)</f>
        <v>225182</v>
      </c>
    </row>
    <row r="14" spans="1:87" ht="13.5" customHeight="1" x14ac:dyDescent="0.15">
      <c r="A14" s="114" t="s">
        <v>41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0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610626</v>
      </c>
      <c r="AC14" s="116">
        <v>0</v>
      </c>
      <c r="AD14" s="116">
        <v>0</v>
      </c>
      <c r="AE14" s="116">
        <f>+SUM(D14,L14,AD14)</f>
        <v>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129872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166531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129872</v>
      </c>
      <c r="BP14" s="116">
        <f>SUM(L14,AN14)</f>
        <v>0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777157</v>
      </c>
      <c r="CG14" s="116">
        <f>SUM(AC14,BE14)</f>
        <v>0</v>
      </c>
      <c r="CH14" s="116">
        <f>SUM(AD14,BF14)</f>
        <v>0</v>
      </c>
      <c r="CI14" s="116">
        <f>SUM(AE14,BG14)</f>
        <v>0</v>
      </c>
    </row>
    <row r="15" spans="1:87" ht="13.5" customHeight="1" x14ac:dyDescent="0.15">
      <c r="A15" s="114" t="s">
        <v>41</v>
      </c>
      <c r="B15" s="115" t="s">
        <v>348</v>
      </c>
      <c r="C15" s="114" t="s">
        <v>349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233972</v>
      </c>
      <c r="M15" s="116">
        <f>+SUM(N15:Q15)</f>
        <v>51693</v>
      </c>
      <c r="N15" s="116">
        <v>9578</v>
      </c>
      <c r="O15" s="116">
        <v>42115</v>
      </c>
      <c r="P15" s="116">
        <v>0</v>
      </c>
      <c r="Q15" s="116">
        <v>0</v>
      </c>
      <c r="R15" s="116">
        <f>+SUM(S15:U15)</f>
        <v>1915</v>
      </c>
      <c r="S15" s="116">
        <v>1608</v>
      </c>
      <c r="T15" s="116">
        <v>307</v>
      </c>
      <c r="U15" s="116">
        <v>0</v>
      </c>
      <c r="V15" s="116">
        <v>0</v>
      </c>
      <c r="W15" s="116">
        <f>+SUM(X15:AA15)</f>
        <v>180364</v>
      </c>
      <c r="X15" s="116">
        <v>172373</v>
      </c>
      <c r="Y15" s="116">
        <v>0</v>
      </c>
      <c r="Z15" s="116">
        <v>0</v>
      </c>
      <c r="AA15" s="116">
        <v>7991</v>
      </c>
      <c r="AB15" s="116">
        <v>388564</v>
      </c>
      <c r="AC15" s="116">
        <v>0</v>
      </c>
      <c r="AD15" s="116">
        <v>7007</v>
      </c>
      <c r="AE15" s="116">
        <f>+SUM(D15,L15,AD15)</f>
        <v>240979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388864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50001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388864</v>
      </c>
      <c r="BP15" s="116">
        <f>SUM(L15,AN15)</f>
        <v>233972</v>
      </c>
      <c r="BQ15" s="116">
        <f>SUM(M15,AO15)</f>
        <v>51693</v>
      </c>
      <c r="BR15" s="116">
        <f>SUM(N15,AP15)</f>
        <v>9578</v>
      </c>
      <c r="BS15" s="116">
        <f>SUM(O15,AQ15)</f>
        <v>42115</v>
      </c>
      <c r="BT15" s="116">
        <f>SUM(P15,AR15)</f>
        <v>0</v>
      </c>
      <c r="BU15" s="116">
        <f>SUM(Q15,AS15)</f>
        <v>0</v>
      </c>
      <c r="BV15" s="116">
        <f>SUM(R15,AT15)</f>
        <v>1915</v>
      </c>
      <c r="BW15" s="116">
        <f>SUM(S15,AU15)</f>
        <v>1608</v>
      </c>
      <c r="BX15" s="116">
        <f>SUM(T15,AV15)</f>
        <v>307</v>
      </c>
      <c r="BY15" s="116">
        <f>SUM(U15,AW15)</f>
        <v>0</v>
      </c>
      <c r="BZ15" s="116">
        <f>SUM(V15,AX15)</f>
        <v>0</v>
      </c>
      <c r="CA15" s="116">
        <f>SUM(W15,AY15)</f>
        <v>180364</v>
      </c>
      <c r="CB15" s="116">
        <f>SUM(X15,AZ15)</f>
        <v>172373</v>
      </c>
      <c r="CC15" s="116">
        <f>SUM(Y15,BA15)</f>
        <v>0</v>
      </c>
      <c r="CD15" s="116">
        <f>SUM(Z15,BB15)</f>
        <v>0</v>
      </c>
      <c r="CE15" s="116">
        <f>SUM(AA15,BC15)</f>
        <v>7991</v>
      </c>
      <c r="CF15" s="116">
        <f>SUM(AB15,BD15)</f>
        <v>438565</v>
      </c>
      <c r="CG15" s="116">
        <f>SUM(AC15,BE15)</f>
        <v>0</v>
      </c>
      <c r="CH15" s="116">
        <f>SUM(AD15,BF15)</f>
        <v>7007</v>
      </c>
      <c r="CI15" s="116">
        <f>SUM(AE15,BG15)</f>
        <v>240979</v>
      </c>
    </row>
    <row r="16" spans="1:87" ht="13.5" customHeight="1" x14ac:dyDescent="0.15">
      <c r="A16" s="114" t="s">
        <v>41</v>
      </c>
      <c r="B16" s="115" t="s">
        <v>352</v>
      </c>
      <c r="C16" s="114" t="s">
        <v>353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94464</v>
      </c>
      <c r="M16" s="116">
        <f>+SUM(N16:Q16)</f>
        <v>16629</v>
      </c>
      <c r="N16" s="116">
        <v>9062</v>
      </c>
      <c r="O16" s="116">
        <v>7567</v>
      </c>
      <c r="P16" s="116">
        <v>0</v>
      </c>
      <c r="Q16" s="116">
        <v>0</v>
      </c>
      <c r="R16" s="116">
        <f>+SUM(S16:U16)</f>
        <v>2564</v>
      </c>
      <c r="S16" s="116">
        <v>765</v>
      </c>
      <c r="T16" s="116">
        <v>1799</v>
      </c>
      <c r="U16" s="116">
        <v>0</v>
      </c>
      <c r="V16" s="116">
        <v>0</v>
      </c>
      <c r="W16" s="116">
        <f>+SUM(X16:AA16)</f>
        <v>75271</v>
      </c>
      <c r="X16" s="116">
        <v>13856</v>
      </c>
      <c r="Y16" s="116">
        <v>58273</v>
      </c>
      <c r="Z16" s="116">
        <v>3142</v>
      </c>
      <c r="AA16" s="116">
        <v>0</v>
      </c>
      <c r="AB16" s="116">
        <v>0</v>
      </c>
      <c r="AC16" s="116">
        <v>0</v>
      </c>
      <c r="AD16" s="116">
        <v>6772</v>
      </c>
      <c r="AE16" s="116">
        <f>+SUM(D16,L16,AD16)</f>
        <v>101236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1728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211</v>
      </c>
      <c r="AU16" s="116">
        <v>211</v>
      </c>
      <c r="AV16" s="116">
        <v>0</v>
      </c>
      <c r="AW16" s="116">
        <v>0</v>
      </c>
      <c r="AX16" s="116">
        <v>0</v>
      </c>
      <c r="AY16" s="116">
        <f>+SUM(AZ16:BC16)</f>
        <v>1517</v>
      </c>
      <c r="AZ16" s="116">
        <v>1517</v>
      </c>
      <c r="BA16" s="116">
        <v>0</v>
      </c>
      <c r="BB16" s="116">
        <v>0</v>
      </c>
      <c r="BC16" s="116">
        <v>0</v>
      </c>
      <c r="BD16" s="116">
        <v>35654</v>
      </c>
      <c r="BE16" s="116">
        <v>0</v>
      </c>
      <c r="BF16" s="116">
        <v>3294</v>
      </c>
      <c r="BG16" s="116">
        <f>+SUM(BF16,AN16,AF16)</f>
        <v>5022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96192</v>
      </c>
      <c r="BQ16" s="116">
        <f>SUM(M16,AO16)</f>
        <v>16629</v>
      </c>
      <c r="BR16" s="116">
        <f>SUM(N16,AP16)</f>
        <v>9062</v>
      </c>
      <c r="BS16" s="116">
        <f>SUM(O16,AQ16)</f>
        <v>7567</v>
      </c>
      <c r="BT16" s="116">
        <f>SUM(P16,AR16)</f>
        <v>0</v>
      </c>
      <c r="BU16" s="116">
        <f>SUM(Q16,AS16)</f>
        <v>0</v>
      </c>
      <c r="BV16" s="116">
        <f>SUM(R16,AT16)</f>
        <v>2775</v>
      </c>
      <c r="BW16" s="116">
        <f>SUM(S16,AU16)</f>
        <v>976</v>
      </c>
      <c r="BX16" s="116">
        <f>SUM(T16,AV16)</f>
        <v>1799</v>
      </c>
      <c r="BY16" s="116">
        <f>SUM(U16,AW16)</f>
        <v>0</v>
      </c>
      <c r="BZ16" s="116">
        <f>SUM(V16,AX16)</f>
        <v>0</v>
      </c>
      <c r="CA16" s="116">
        <f>SUM(W16,AY16)</f>
        <v>76788</v>
      </c>
      <c r="CB16" s="116">
        <f>SUM(X16,AZ16)</f>
        <v>15373</v>
      </c>
      <c r="CC16" s="116">
        <f>SUM(Y16,BA16)</f>
        <v>58273</v>
      </c>
      <c r="CD16" s="116">
        <f>SUM(Z16,BB16)</f>
        <v>3142</v>
      </c>
      <c r="CE16" s="116">
        <f>SUM(AA16,BC16)</f>
        <v>0</v>
      </c>
      <c r="CF16" s="116">
        <f>SUM(AB16,BD16)</f>
        <v>35654</v>
      </c>
      <c r="CG16" s="116">
        <f>SUM(AC16,BE16)</f>
        <v>0</v>
      </c>
      <c r="CH16" s="116">
        <f>SUM(AD16,BF16)</f>
        <v>10066</v>
      </c>
      <c r="CI16" s="116">
        <f>SUM(AE16,BG16)</f>
        <v>106258</v>
      </c>
    </row>
    <row r="17" spans="1:87" ht="13.5" customHeight="1" x14ac:dyDescent="0.15">
      <c r="A17" s="114" t="s">
        <v>41</v>
      </c>
      <c r="B17" s="115" t="s">
        <v>354</v>
      </c>
      <c r="C17" s="114" t="s">
        <v>355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22874</v>
      </c>
      <c r="M17" s="116">
        <f>+SUM(N17:Q17)</f>
        <v>8219</v>
      </c>
      <c r="N17" s="116">
        <v>8219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14655</v>
      </c>
      <c r="X17" s="116">
        <v>0</v>
      </c>
      <c r="Y17" s="116">
        <v>14655</v>
      </c>
      <c r="Z17" s="116">
        <v>0</v>
      </c>
      <c r="AA17" s="116">
        <v>0</v>
      </c>
      <c r="AB17" s="116">
        <v>0</v>
      </c>
      <c r="AC17" s="116">
        <v>0</v>
      </c>
      <c r="AD17" s="116">
        <v>11122</v>
      </c>
      <c r="AE17" s="116">
        <f>+SUM(D17,L17,AD17)</f>
        <v>33996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19160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22874</v>
      </c>
      <c r="BQ17" s="116">
        <f>SUM(M17,AO17)</f>
        <v>8219</v>
      </c>
      <c r="BR17" s="116">
        <f>SUM(N17,AP17)</f>
        <v>8219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14655</v>
      </c>
      <c r="CB17" s="116">
        <f>SUM(X17,AZ17)</f>
        <v>0</v>
      </c>
      <c r="CC17" s="116">
        <f>SUM(Y17,BA17)</f>
        <v>14655</v>
      </c>
      <c r="CD17" s="116">
        <f>SUM(Z17,BB17)</f>
        <v>0</v>
      </c>
      <c r="CE17" s="116">
        <f>SUM(AA17,BC17)</f>
        <v>0</v>
      </c>
      <c r="CF17" s="116">
        <f>SUM(AB17,BD17)</f>
        <v>19160</v>
      </c>
      <c r="CG17" s="116">
        <f>SUM(AC17,BE17)</f>
        <v>0</v>
      </c>
      <c r="CH17" s="116">
        <f>SUM(AD17,BF17)</f>
        <v>11122</v>
      </c>
      <c r="CI17" s="116">
        <f>SUM(AE17,BG17)</f>
        <v>33996</v>
      </c>
    </row>
    <row r="18" spans="1:87" ht="13.5" customHeight="1" x14ac:dyDescent="0.15">
      <c r="A18" s="114" t="s">
        <v>41</v>
      </c>
      <c r="B18" s="115" t="s">
        <v>356</v>
      </c>
      <c r="C18" s="114" t="s">
        <v>357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23445</v>
      </c>
      <c r="M18" s="116">
        <f>+SUM(N18:Q18)</f>
        <v>3171</v>
      </c>
      <c r="N18" s="116">
        <v>0</v>
      </c>
      <c r="O18" s="116">
        <v>3171</v>
      </c>
      <c r="P18" s="116">
        <v>0</v>
      </c>
      <c r="Q18" s="116">
        <v>0</v>
      </c>
      <c r="R18" s="116">
        <f>+SUM(S18:U18)</f>
        <v>1139</v>
      </c>
      <c r="S18" s="116">
        <v>1139</v>
      </c>
      <c r="T18" s="116">
        <v>0</v>
      </c>
      <c r="U18" s="116">
        <v>0</v>
      </c>
      <c r="V18" s="116">
        <v>0</v>
      </c>
      <c r="W18" s="116">
        <f>+SUM(X18:AA18)</f>
        <v>19135</v>
      </c>
      <c r="X18" s="116">
        <v>4321</v>
      </c>
      <c r="Y18" s="116">
        <v>13377</v>
      </c>
      <c r="Z18" s="116">
        <v>870</v>
      </c>
      <c r="AA18" s="116">
        <v>567</v>
      </c>
      <c r="AB18" s="116">
        <v>0</v>
      </c>
      <c r="AC18" s="116">
        <v>0</v>
      </c>
      <c r="AD18" s="116">
        <v>1923</v>
      </c>
      <c r="AE18" s="116">
        <f>+SUM(D18,L18,AD18)</f>
        <v>25368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14397</v>
      </c>
      <c r="BE18" s="116">
        <v>0</v>
      </c>
      <c r="BF18" s="116">
        <v>396</v>
      </c>
      <c r="BG18" s="116">
        <f>+SUM(BF18,AN18,AF18)</f>
        <v>396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23445</v>
      </c>
      <c r="BQ18" s="116">
        <f>SUM(M18,AO18)</f>
        <v>3171</v>
      </c>
      <c r="BR18" s="116">
        <f>SUM(N18,AP18)</f>
        <v>0</v>
      </c>
      <c r="BS18" s="116">
        <f>SUM(O18,AQ18)</f>
        <v>3171</v>
      </c>
      <c r="BT18" s="116">
        <f>SUM(P18,AR18)</f>
        <v>0</v>
      </c>
      <c r="BU18" s="116">
        <f>SUM(Q18,AS18)</f>
        <v>0</v>
      </c>
      <c r="BV18" s="116">
        <f>SUM(R18,AT18)</f>
        <v>1139</v>
      </c>
      <c r="BW18" s="116">
        <f>SUM(S18,AU18)</f>
        <v>1139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19135</v>
      </c>
      <c r="CB18" s="116">
        <f>SUM(X18,AZ18)</f>
        <v>4321</v>
      </c>
      <c r="CC18" s="116">
        <f>SUM(Y18,BA18)</f>
        <v>13377</v>
      </c>
      <c r="CD18" s="116">
        <f>SUM(Z18,BB18)</f>
        <v>870</v>
      </c>
      <c r="CE18" s="116">
        <f>SUM(AA18,BC18)</f>
        <v>567</v>
      </c>
      <c r="CF18" s="116">
        <f>SUM(AB18,BD18)</f>
        <v>14397</v>
      </c>
      <c r="CG18" s="116">
        <f>SUM(AC18,BE18)</f>
        <v>0</v>
      </c>
      <c r="CH18" s="116">
        <f>SUM(AD18,BF18)</f>
        <v>2319</v>
      </c>
      <c r="CI18" s="116">
        <f>SUM(AE18,BG18)</f>
        <v>25764</v>
      </c>
    </row>
    <row r="19" spans="1:87" ht="13.5" customHeight="1" x14ac:dyDescent="0.15">
      <c r="A19" s="114" t="s">
        <v>41</v>
      </c>
      <c r="B19" s="115" t="s">
        <v>358</v>
      </c>
      <c r="C19" s="114" t="s">
        <v>359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453629</v>
      </c>
      <c r="M19" s="116">
        <f>+SUM(N19:Q19)</f>
        <v>116231</v>
      </c>
      <c r="N19" s="116">
        <v>36950</v>
      </c>
      <c r="O19" s="116">
        <v>0</v>
      </c>
      <c r="P19" s="116">
        <v>76060</v>
      </c>
      <c r="Q19" s="116">
        <v>3221</v>
      </c>
      <c r="R19" s="116">
        <f>+SUM(S19:U19)</f>
        <v>116528</v>
      </c>
      <c r="S19" s="116">
        <v>726</v>
      </c>
      <c r="T19" s="116">
        <v>95227</v>
      </c>
      <c r="U19" s="116">
        <v>20575</v>
      </c>
      <c r="V19" s="116">
        <v>1724</v>
      </c>
      <c r="W19" s="116">
        <f>+SUM(X19:AA19)</f>
        <v>219146</v>
      </c>
      <c r="X19" s="116">
        <v>94109</v>
      </c>
      <c r="Y19" s="116">
        <v>91297</v>
      </c>
      <c r="Z19" s="116">
        <v>31241</v>
      </c>
      <c r="AA19" s="116">
        <v>2499</v>
      </c>
      <c r="AB19" s="116">
        <v>0</v>
      </c>
      <c r="AC19" s="116">
        <v>0</v>
      </c>
      <c r="AD19" s="116">
        <v>7085</v>
      </c>
      <c r="AE19" s="116">
        <f>+SUM(D19,L19,AD19)</f>
        <v>460714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152970</v>
      </c>
      <c r="AO19" s="116">
        <f>+SUM(AP19:AS19)</f>
        <v>2108</v>
      </c>
      <c r="AP19" s="116">
        <v>2108</v>
      </c>
      <c r="AQ19" s="116">
        <v>0</v>
      </c>
      <c r="AR19" s="116">
        <v>0</v>
      </c>
      <c r="AS19" s="116">
        <v>0</v>
      </c>
      <c r="AT19" s="116">
        <f>+SUM(AU19:AW19)</f>
        <v>73033</v>
      </c>
      <c r="AU19" s="116">
        <v>0</v>
      </c>
      <c r="AV19" s="116">
        <v>73033</v>
      </c>
      <c r="AW19" s="116">
        <v>0</v>
      </c>
      <c r="AX19" s="116">
        <v>0</v>
      </c>
      <c r="AY19" s="116">
        <f>+SUM(AZ19:BC19)</f>
        <v>77829</v>
      </c>
      <c r="AZ19" s="116">
        <v>0</v>
      </c>
      <c r="BA19" s="116">
        <v>77829</v>
      </c>
      <c r="BB19" s="116">
        <v>0</v>
      </c>
      <c r="BC19" s="116">
        <v>0</v>
      </c>
      <c r="BD19" s="116">
        <v>0</v>
      </c>
      <c r="BE19" s="116">
        <v>0</v>
      </c>
      <c r="BF19" s="116">
        <v>68</v>
      </c>
      <c r="BG19" s="116">
        <f>+SUM(BF19,AN19,AF19)</f>
        <v>153038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606599</v>
      </c>
      <c r="BQ19" s="116">
        <f>SUM(M19,AO19)</f>
        <v>118339</v>
      </c>
      <c r="BR19" s="116">
        <f>SUM(N19,AP19)</f>
        <v>39058</v>
      </c>
      <c r="BS19" s="116">
        <f>SUM(O19,AQ19)</f>
        <v>0</v>
      </c>
      <c r="BT19" s="116">
        <f>SUM(P19,AR19)</f>
        <v>76060</v>
      </c>
      <c r="BU19" s="116">
        <f>SUM(Q19,AS19)</f>
        <v>3221</v>
      </c>
      <c r="BV19" s="116">
        <f>SUM(R19,AT19)</f>
        <v>189561</v>
      </c>
      <c r="BW19" s="116">
        <f>SUM(S19,AU19)</f>
        <v>726</v>
      </c>
      <c r="BX19" s="116">
        <f>SUM(T19,AV19)</f>
        <v>168260</v>
      </c>
      <c r="BY19" s="116">
        <f>SUM(U19,AW19)</f>
        <v>20575</v>
      </c>
      <c r="BZ19" s="116">
        <f>SUM(V19,AX19)</f>
        <v>1724</v>
      </c>
      <c r="CA19" s="116">
        <f>SUM(W19,AY19)</f>
        <v>296975</v>
      </c>
      <c r="CB19" s="116">
        <f>SUM(X19,AZ19)</f>
        <v>94109</v>
      </c>
      <c r="CC19" s="116">
        <f>SUM(Y19,BA19)</f>
        <v>169126</v>
      </c>
      <c r="CD19" s="116">
        <f>SUM(Z19,BB19)</f>
        <v>31241</v>
      </c>
      <c r="CE19" s="116">
        <f>SUM(AA19,BC19)</f>
        <v>2499</v>
      </c>
      <c r="CF19" s="116">
        <f>SUM(AB19,BD19)</f>
        <v>0</v>
      </c>
      <c r="CG19" s="116">
        <f>SUM(AC19,BE19)</f>
        <v>0</v>
      </c>
      <c r="CH19" s="116">
        <f>SUM(AD19,BF19)</f>
        <v>7153</v>
      </c>
      <c r="CI19" s="116">
        <f>SUM(AE19,BG19)</f>
        <v>613752</v>
      </c>
    </row>
    <row r="20" spans="1:87" ht="13.5" customHeight="1" x14ac:dyDescent="0.15">
      <c r="A20" s="114" t="s">
        <v>41</v>
      </c>
      <c r="B20" s="115" t="s">
        <v>360</v>
      </c>
      <c r="C20" s="114" t="s">
        <v>361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77911</v>
      </c>
      <c r="M20" s="116">
        <f>+SUM(N20:Q20)</f>
        <v>9846</v>
      </c>
      <c r="N20" s="116">
        <v>4539</v>
      </c>
      <c r="O20" s="116">
        <v>1061</v>
      </c>
      <c r="P20" s="116">
        <v>2654</v>
      </c>
      <c r="Q20" s="116">
        <v>1592</v>
      </c>
      <c r="R20" s="116">
        <f>+SUM(S20:U20)</f>
        <v>16092</v>
      </c>
      <c r="S20" s="116">
        <v>4440</v>
      </c>
      <c r="T20" s="116">
        <v>6838</v>
      </c>
      <c r="U20" s="116">
        <v>4814</v>
      </c>
      <c r="V20" s="116">
        <v>4486</v>
      </c>
      <c r="W20" s="116">
        <f>+SUM(X20:AA20)</f>
        <v>47487</v>
      </c>
      <c r="X20" s="116">
        <v>18509</v>
      </c>
      <c r="Y20" s="116">
        <v>23025</v>
      </c>
      <c r="Z20" s="116">
        <v>3475</v>
      </c>
      <c r="AA20" s="116">
        <v>2478</v>
      </c>
      <c r="AB20" s="116">
        <v>0</v>
      </c>
      <c r="AC20" s="116">
        <v>0</v>
      </c>
      <c r="AD20" s="116">
        <v>2127</v>
      </c>
      <c r="AE20" s="116">
        <f>+SUM(D20,L20,AD20)</f>
        <v>80038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1039</v>
      </c>
      <c r="AO20" s="116">
        <f>+SUM(AP20:AS20)</f>
        <v>1039</v>
      </c>
      <c r="AP20" s="116">
        <v>1039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24108</v>
      </c>
      <c r="BE20" s="116">
        <v>0</v>
      </c>
      <c r="BF20" s="116">
        <v>2985</v>
      </c>
      <c r="BG20" s="116">
        <f>+SUM(BF20,AN20,AF20)</f>
        <v>4024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78950</v>
      </c>
      <c r="BQ20" s="116">
        <f>SUM(M20,AO20)</f>
        <v>10885</v>
      </c>
      <c r="BR20" s="116">
        <f>SUM(N20,AP20)</f>
        <v>5578</v>
      </c>
      <c r="BS20" s="116">
        <f>SUM(O20,AQ20)</f>
        <v>1061</v>
      </c>
      <c r="BT20" s="116">
        <f>SUM(P20,AR20)</f>
        <v>2654</v>
      </c>
      <c r="BU20" s="116">
        <f>SUM(Q20,AS20)</f>
        <v>1592</v>
      </c>
      <c r="BV20" s="116">
        <f>SUM(R20,AT20)</f>
        <v>16092</v>
      </c>
      <c r="BW20" s="116">
        <f>SUM(S20,AU20)</f>
        <v>4440</v>
      </c>
      <c r="BX20" s="116">
        <f>SUM(T20,AV20)</f>
        <v>6838</v>
      </c>
      <c r="BY20" s="116">
        <f>SUM(U20,AW20)</f>
        <v>4814</v>
      </c>
      <c r="BZ20" s="116">
        <f>SUM(V20,AX20)</f>
        <v>4486</v>
      </c>
      <c r="CA20" s="116">
        <f>SUM(W20,AY20)</f>
        <v>47487</v>
      </c>
      <c r="CB20" s="116">
        <f>SUM(X20,AZ20)</f>
        <v>18509</v>
      </c>
      <c r="CC20" s="116">
        <f>SUM(Y20,BA20)</f>
        <v>23025</v>
      </c>
      <c r="CD20" s="116">
        <f>SUM(Z20,BB20)</f>
        <v>3475</v>
      </c>
      <c r="CE20" s="116">
        <f>SUM(AA20,BC20)</f>
        <v>2478</v>
      </c>
      <c r="CF20" s="116">
        <f>SUM(AB20,BD20)</f>
        <v>24108</v>
      </c>
      <c r="CG20" s="116">
        <f>SUM(AC20,BE20)</f>
        <v>0</v>
      </c>
      <c r="CH20" s="116">
        <f>SUM(AD20,BF20)</f>
        <v>5112</v>
      </c>
      <c r="CI20" s="116">
        <f>SUM(AE20,BG20)</f>
        <v>84062</v>
      </c>
    </row>
    <row r="21" spans="1:87" ht="13.5" customHeight="1" x14ac:dyDescent="0.15">
      <c r="A21" s="114" t="s">
        <v>41</v>
      </c>
      <c r="B21" s="115" t="s">
        <v>362</v>
      </c>
      <c r="C21" s="114" t="s">
        <v>363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151458</v>
      </c>
      <c r="M21" s="116">
        <f>+SUM(N21:Q21)</f>
        <v>94291</v>
      </c>
      <c r="N21" s="116">
        <v>0</v>
      </c>
      <c r="O21" s="116">
        <v>33345</v>
      </c>
      <c r="P21" s="116">
        <v>60946</v>
      </c>
      <c r="Q21" s="116">
        <v>0</v>
      </c>
      <c r="R21" s="116">
        <f>+SUM(S21:U21)</f>
        <v>28436</v>
      </c>
      <c r="S21" s="116">
        <v>10056</v>
      </c>
      <c r="T21" s="116">
        <v>18380</v>
      </c>
      <c r="U21" s="116">
        <v>0</v>
      </c>
      <c r="V21" s="116">
        <v>0</v>
      </c>
      <c r="W21" s="116">
        <f>+SUM(X21:AA21)</f>
        <v>28731</v>
      </c>
      <c r="X21" s="116">
        <v>0</v>
      </c>
      <c r="Y21" s="116">
        <v>252</v>
      </c>
      <c r="Z21" s="116">
        <v>10251</v>
      </c>
      <c r="AA21" s="116">
        <v>18228</v>
      </c>
      <c r="AB21" s="116">
        <v>0</v>
      </c>
      <c r="AC21" s="116">
        <v>0</v>
      </c>
      <c r="AD21" s="116">
        <v>12098</v>
      </c>
      <c r="AE21" s="116">
        <f>+SUM(D21,L21,AD21)</f>
        <v>163556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112233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112233</v>
      </c>
      <c r="AZ21" s="116">
        <v>5313</v>
      </c>
      <c r="BA21" s="116">
        <v>106920</v>
      </c>
      <c r="BB21" s="116">
        <v>0</v>
      </c>
      <c r="BC21" s="116">
        <v>0</v>
      </c>
      <c r="BD21" s="116">
        <v>0</v>
      </c>
      <c r="BE21" s="116">
        <v>0</v>
      </c>
      <c r="BF21" s="116">
        <v>1497</v>
      </c>
      <c r="BG21" s="116">
        <f>+SUM(BF21,AN21,AF21)</f>
        <v>113730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263691</v>
      </c>
      <c r="BQ21" s="116">
        <f>SUM(M21,AO21)</f>
        <v>94291</v>
      </c>
      <c r="BR21" s="116">
        <f>SUM(N21,AP21)</f>
        <v>0</v>
      </c>
      <c r="BS21" s="116">
        <f>SUM(O21,AQ21)</f>
        <v>33345</v>
      </c>
      <c r="BT21" s="116">
        <f>SUM(P21,AR21)</f>
        <v>60946</v>
      </c>
      <c r="BU21" s="116">
        <f>SUM(Q21,AS21)</f>
        <v>0</v>
      </c>
      <c r="BV21" s="116">
        <f>SUM(R21,AT21)</f>
        <v>28436</v>
      </c>
      <c r="BW21" s="116">
        <f>SUM(S21,AU21)</f>
        <v>10056</v>
      </c>
      <c r="BX21" s="116">
        <f>SUM(T21,AV21)</f>
        <v>18380</v>
      </c>
      <c r="BY21" s="116">
        <f>SUM(U21,AW21)</f>
        <v>0</v>
      </c>
      <c r="BZ21" s="116">
        <f>SUM(V21,AX21)</f>
        <v>0</v>
      </c>
      <c r="CA21" s="116">
        <f>SUM(W21,AY21)</f>
        <v>140964</v>
      </c>
      <c r="CB21" s="116">
        <f>SUM(X21,AZ21)</f>
        <v>5313</v>
      </c>
      <c r="CC21" s="116">
        <f>SUM(Y21,BA21)</f>
        <v>107172</v>
      </c>
      <c r="CD21" s="116">
        <f>SUM(Z21,BB21)</f>
        <v>10251</v>
      </c>
      <c r="CE21" s="116">
        <f>SUM(AA21,BC21)</f>
        <v>18228</v>
      </c>
      <c r="CF21" s="116">
        <f>SUM(AB21,BD21)</f>
        <v>0</v>
      </c>
      <c r="CG21" s="116">
        <f>SUM(AC21,BE21)</f>
        <v>0</v>
      </c>
      <c r="CH21" s="116">
        <f>SUM(AD21,BF21)</f>
        <v>13595</v>
      </c>
      <c r="CI21" s="116">
        <f>SUM(AE21,BG21)</f>
        <v>277286</v>
      </c>
    </row>
    <row r="22" spans="1:87" ht="13.5" customHeight="1" x14ac:dyDescent="0.15">
      <c r="A22" s="114" t="s">
        <v>41</v>
      </c>
      <c r="B22" s="115" t="s">
        <v>364</v>
      </c>
      <c r="C22" s="114" t="s">
        <v>365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19973</v>
      </c>
      <c r="M22" s="116">
        <f>+SUM(N22:Q22)</f>
        <v>173</v>
      </c>
      <c r="N22" s="116">
        <v>0</v>
      </c>
      <c r="O22" s="116">
        <v>173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19800</v>
      </c>
      <c r="X22" s="116">
        <v>19800</v>
      </c>
      <c r="Y22" s="116">
        <v>0</v>
      </c>
      <c r="Z22" s="116">
        <v>0</v>
      </c>
      <c r="AA22" s="116">
        <v>0</v>
      </c>
      <c r="AB22" s="116">
        <v>79370</v>
      </c>
      <c r="AC22" s="116">
        <v>0</v>
      </c>
      <c r="AD22" s="116">
        <v>0</v>
      </c>
      <c r="AE22" s="116">
        <f>+SUM(D22,L22,AD22)</f>
        <v>19973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37976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19973</v>
      </c>
      <c r="BQ22" s="116">
        <f>SUM(M22,AO22)</f>
        <v>173</v>
      </c>
      <c r="BR22" s="116">
        <f>SUM(N22,AP22)</f>
        <v>0</v>
      </c>
      <c r="BS22" s="116">
        <f>SUM(O22,AQ22)</f>
        <v>173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19800</v>
      </c>
      <c r="CB22" s="116">
        <f>SUM(X22,AZ22)</f>
        <v>19800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117346</v>
      </c>
      <c r="CG22" s="116">
        <f>SUM(AC22,BE22)</f>
        <v>0</v>
      </c>
      <c r="CH22" s="116">
        <f>SUM(AD22,BF22)</f>
        <v>0</v>
      </c>
      <c r="CI22" s="116">
        <f>SUM(AE22,BG22)</f>
        <v>19973</v>
      </c>
    </row>
    <row r="23" spans="1:87" ht="13.5" customHeight="1" x14ac:dyDescent="0.15">
      <c r="A23" s="114" t="s">
        <v>41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44620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12317</v>
      </c>
      <c r="S23" s="116">
        <v>12317</v>
      </c>
      <c r="T23" s="116">
        <v>0</v>
      </c>
      <c r="U23" s="116">
        <v>0</v>
      </c>
      <c r="V23" s="116">
        <v>0</v>
      </c>
      <c r="W23" s="116">
        <f>+SUM(X23:AA23)</f>
        <v>32303</v>
      </c>
      <c r="X23" s="116">
        <v>32303</v>
      </c>
      <c r="Y23" s="116">
        <v>0</v>
      </c>
      <c r="Z23" s="116">
        <v>0</v>
      </c>
      <c r="AA23" s="116">
        <v>0</v>
      </c>
      <c r="AB23" s="116">
        <v>137479</v>
      </c>
      <c r="AC23" s="116">
        <v>0</v>
      </c>
      <c r="AD23" s="116">
        <v>0</v>
      </c>
      <c r="AE23" s="116">
        <f>+SUM(D23,L23,AD23)</f>
        <v>44620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61507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44620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12317</v>
      </c>
      <c r="BW23" s="116">
        <f>SUM(S23,AU23)</f>
        <v>12317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32303</v>
      </c>
      <c r="CB23" s="116">
        <f>SUM(X23,AZ23)</f>
        <v>32303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198986</v>
      </c>
      <c r="CG23" s="116">
        <f>SUM(AC23,BE23)</f>
        <v>0</v>
      </c>
      <c r="CH23" s="116">
        <f>SUM(AD23,BF23)</f>
        <v>0</v>
      </c>
      <c r="CI23" s="116">
        <f>SUM(AE23,BG23)</f>
        <v>44620</v>
      </c>
    </row>
    <row r="24" spans="1:87" ht="13.5" customHeight="1" x14ac:dyDescent="0.15">
      <c r="A24" s="114" t="s">
        <v>41</v>
      </c>
      <c r="B24" s="115" t="s">
        <v>370</v>
      </c>
      <c r="C24" s="114" t="s">
        <v>371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48572</v>
      </c>
      <c r="M24" s="116">
        <f>+SUM(N24:Q24)</f>
        <v>3229</v>
      </c>
      <c r="N24" s="116">
        <v>3229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45343</v>
      </c>
      <c r="X24" s="116">
        <v>45343</v>
      </c>
      <c r="Y24" s="116">
        <v>0</v>
      </c>
      <c r="Z24" s="116">
        <v>0</v>
      </c>
      <c r="AA24" s="116">
        <v>0</v>
      </c>
      <c r="AB24" s="116">
        <v>197609</v>
      </c>
      <c r="AC24" s="116">
        <v>0</v>
      </c>
      <c r="AD24" s="116">
        <v>0</v>
      </c>
      <c r="AE24" s="116">
        <f>+SUM(D24,L24,AD24)</f>
        <v>48572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3229</v>
      </c>
      <c r="AO24" s="116">
        <f>+SUM(AP24:AS24)</f>
        <v>3229</v>
      </c>
      <c r="AP24" s="116">
        <v>3229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91776</v>
      </c>
      <c r="BE24" s="116">
        <v>0</v>
      </c>
      <c r="BF24" s="116">
        <v>0</v>
      </c>
      <c r="BG24" s="116">
        <f>+SUM(BF24,AN24,AF24)</f>
        <v>3229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51801</v>
      </c>
      <c r="BQ24" s="116">
        <f>SUM(M24,AO24)</f>
        <v>6458</v>
      </c>
      <c r="BR24" s="116">
        <f>SUM(N24,AP24)</f>
        <v>6458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45343</v>
      </c>
      <c r="CB24" s="116">
        <f>SUM(X24,AZ24)</f>
        <v>45343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289385</v>
      </c>
      <c r="CG24" s="116">
        <f>SUM(AC24,BE24)</f>
        <v>0</v>
      </c>
      <c r="CH24" s="116">
        <f>SUM(AD24,BF24)</f>
        <v>0</v>
      </c>
      <c r="CI24" s="116">
        <f>SUM(AE24,BG24)</f>
        <v>51801</v>
      </c>
    </row>
    <row r="25" spans="1:87" ht="13.5" customHeight="1" x14ac:dyDescent="0.15">
      <c r="A25" s="114" t="s">
        <v>41</v>
      </c>
      <c r="B25" s="115" t="s">
        <v>372</v>
      </c>
      <c r="C25" s="114" t="s">
        <v>373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377740</v>
      </c>
      <c r="M25" s="116">
        <f>+SUM(N25:Q25)</f>
        <v>53396</v>
      </c>
      <c r="N25" s="116">
        <v>10132</v>
      </c>
      <c r="O25" s="116">
        <v>0</v>
      </c>
      <c r="P25" s="116">
        <v>43264</v>
      </c>
      <c r="Q25" s="116">
        <v>0</v>
      </c>
      <c r="R25" s="116">
        <f>+SUM(S25:U25)</f>
        <v>180534</v>
      </c>
      <c r="S25" s="116">
        <v>0</v>
      </c>
      <c r="T25" s="116">
        <v>180534</v>
      </c>
      <c r="U25" s="116">
        <v>0</v>
      </c>
      <c r="V25" s="116">
        <v>0</v>
      </c>
      <c r="W25" s="116">
        <f>+SUM(X25:AA25)</f>
        <v>140235</v>
      </c>
      <c r="X25" s="116">
        <v>37827</v>
      </c>
      <c r="Y25" s="116">
        <v>2012</v>
      </c>
      <c r="Z25" s="116">
        <v>100396</v>
      </c>
      <c r="AA25" s="116">
        <v>0</v>
      </c>
      <c r="AB25" s="116">
        <v>0</v>
      </c>
      <c r="AC25" s="116">
        <v>3575</v>
      </c>
      <c r="AD25" s="116">
        <v>148</v>
      </c>
      <c r="AE25" s="116">
        <f>+SUM(D25,L25,AD25)</f>
        <v>377888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81553</v>
      </c>
      <c r="AO25" s="116">
        <f>+SUM(AP25:AS25)</f>
        <v>22301</v>
      </c>
      <c r="AP25" s="116">
        <v>5812</v>
      </c>
      <c r="AQ25" s="116">
        <v>0</v>
      </c>
      <c r="AR25" s="116">
        <v>16489</v>
      </c>
      <c r="AS25" s="116">
        <v>0</v>
      </c>
      <c r="AT25" s="116">
        <f>+SUM(AU25:AW25)</f>
        <v>55477</v>
      </c>
      <c r="AU25" s="116">
        <v>0</v>
      </c>
      <c r="AV25" s="116">
        <v>55477</v>
      </c>
      <c r="AW25" s="116">
        <v>0</v>
      </c>
      <c r="AX25" s="116">
        <v>0</v>
      </c>
      <c r="AY25" s="116">
        <f>+SUM(AZ25:BC25)</f>
        <v>2862</v>
      </c>
      <c r="AZ25" s="116">
        <v>0</v>
      </c>
      <c r="BA25" s="116">
        <v>2862</v>
      </c>
      <c r="BB25" s="116">
        <v>0</v>
      </c>
      <c r="BC25" s="116">
        <v>0</v>
      </c>
      <c r="BD25" s="116">
        <v>0</v>
      </c>
      <c r="BE25" s="116">
        <v>913</v>
      </c>
      <c r="BF25" s="116">
        <v>0</v>
      </c>
      <c r="BG25" s="116">
        <f>+SUM(BF25,AN25,AF25)</f>
        <v>81553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459293</v>
      </c>
      <c r="BQ25" s="116">
        <f>SUM(M25,AO25)</f>
        <v>75697</v>
      </c>
      <c r="BR25" s="116">
        <f>SUM(N25,AP25)</f>
        <v>15944</v>
      </c>
      <c r="BS25" s="116">
        <f>SUM(O25,AQ25)</f>
        <v>0</v>
      </c>
      <c r="BT25" s="116">
        <f>SUM(P25,AR25)</f>
        <v>59753</v>
      </c>
      <c r="BU25" s="116">
        <f>SUM(Q25,AS25)</f>
        <v>0</v>
      </c>
      <c r="BV25" s="116">
        <f>SUM(R25,AT25)</f>
        <v>236011</v>
      </c>
      <c r="BW25" s="116">
        <f>SUM(S25,AU25)</f>
        <v>0</v>
      </c>
      <c r="BX25" s="116">
        <f>SUM(T25,AV25)</f>
        <v>236011</v>
      </c>
      <c r="BY25" s="116">
        <f>SUM(U25,AW25)</f>
        <v>0</v>
      </c>
      <c r="BZ25" s="116">
        <f>SUM(V25,AX25)</f>
        <v>0</v>
      </c>
      <c r="CA25" s="116">
        <f>SUM(W25,AY25)</f>
        <v>143097</v>
      </c>
      <c r="CB25" s="116">
        <f>SUM(X25,AZ25)</f>
        <v>37827</v>
      </c>
      <c r="CC25" s="116">
        <f>SUM(Y25,BA25)</f>
        <v>4874</v>
      </c>
      <c r="CD25" s="116">
        <f>SUM(Z25,BB25)</f>
        <v>100396</v>
      </c>
      <c r="CE25" s="116">
        <f>SUM(AA25,BC25)</f>
        <v>0</v>
      </c>
      <c r="CF25" s="116">
        <f>SUM(AB25,BD25)</f>
        <v>0</v>
      </c>
      <c r="CG25" s="116">
        <f>SUM(AC25,BE25)</f>
        <v>4488</v>
      </c>
      <c r="CH25" s="116">
        <f>SUM(AD25,BF25)</f>
        <v>148</v>
      </c>
      <c r="CI25" s="116">
        <f>SUM(AE25,BG25)</f>
        <v>459441</v>
      </c>
    </row>
    <row r="26" spans="1:87" ht="13.5" customHeight="1" x14ac:dyDescent="0.15">
      <c r="A26" s="114" t="s">
        <v>41</v>
      </c>
      <c r="B26" s="115" t="s">
        <v>374</v>
      </c>
      <c r="C26" s="114" t="s">
        <v>375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388549</v>
      </c>
      <c r="M26" s="116">
        <f>+SUM(N26:Q26)</f>
        <v>158350</v>
      </c>
      <c r="N26" s="116">
        <v>21937</v>
      </c>
      <c r="O26" s="116">
        <v>45173</v>
      </c>
      <c r="P26" s="116">
        <v>91240</v>
      </c>
      <c r="Q26" s="116">
        <v>0</v>
      </c>
      <c r="R26" s="116">
        <f>+SUM(S26:U26)</f>
        <v>141727</v>
      </c>
      <c r="S26" s="116">
        <v>14395</v>
      </c>
      <c r="T26" s="116">
        <v>127032</v>
      </c>
      <c r="U26" s="116">
        <v>300</v>
      </c>
      <c r="V26" s="116">
        <v>0</v>
      </c>
      <c r="W26" s="116">
        <f>+SUM(X26:AA26)</f>
        <v>88472</v>
      </c>
      <c r="X26" s="116">
        <v>5117</v>
      </c>
      <c r="Y26" s="116">
        <v>57959</v>
      </c>
      <c r="Z26" s="116">
        <v>21678</v>
      </c>
      <c r="AA26" s="116">
        <v>3718</v>
      </c>
      <c r="AB26" s="116">
        <v>0</v>
      </c>
      <c r="AC26" s="116">
        <v>0</v>
      </c>
      <c r="AD26" s="116">
        <v>1831</v>
      </c>
      <c r="AE26" s="116">
        <f>+SUM(D26,L26,AD26)</f>
        <v>390380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112841</v>
      </c>
      <c r="AO26" s="116">
        <f>+SUM(AP26:AS26)</f>
        <v>17839</v>
      </c>
      <c r="AP26" s="116">
        <v>8842</v>
      </c>
      <c r="AQ26" s="116">
        <v>0</v>
      </c>
      <c r="AR26" s="116">
        <v>8997</v>
      </c>
      <c r="AS26" s="116">
        <v>0</v>
      </c>
      <c r="AT26" s="116">
        <f>+SUM(AU26:AW26)</f>
        <v>88468</v>
      </c>
      <c r="AU26" s="116">
        <v>0</v>
      </c>
      <c r="AV26" s="116">
        <v>88468</v>
      </c>
      <c r="AW26" s="116">
        <v>0</v>
      </c>
      <c r="AX26" s="116">
        <v>0</v>
      </c>
      <c r="AY26" s="116">
        <f>+SUM(AZ26:BC26)</f>
        <v>6534</v>
      </c>
      <c r="AZ26" s="116">
        <v>0</v>
      </c>
      <c r="BA26" s="116">
        <v>0</v>
      </c>
      <c r="BB26" s="116">
        <v>0</v>
      </c>
      <c r="BC26" s="116">
        <v>6534</v>
      </c>
      <c r="BD26" s="116">
        <v>0</v>
      </c>
      <c r="BE26" s="116">
        <v>0</v>
      </c>
      <c r="BF26" s="116">
        <v>0</v>
      </c>
      <c r="BG26" s="116">
        <f>+SUM(BF26,AN26,AF26)</f>
        <v>112841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501390</v>
      </c>
      <c r="BQ26" s="116">
        <f>SUM(M26,AO26)</f>
        <v>176189</v>
      </c>
      <c r="BR26" s="116">
        <f>SUM(N26,AP26)</f>
        <v>30779</v>
      </c>
      <c r="BS26" s="116">
        <f>SUM(O26,AQ26)</f>
        <v>45173</v>
      </c>
      <c r="BT26" s="116">
        <f>SUM(P26,AR26)</f>
        <v>100237</v>
      </c>
      <c r="BU26" s="116">
        <f>SUM(Q26,AS26)</f>
        <v>0</v>
      </c>
      <c r="BV26" s="116">
        <f>SUM(R26,AT26)</f>
        <v>230195</v>
      </c>
      <c r="BW26" s="116">
        <f>SUM(S26,AU26)</f>
        <v>14395</v>
      </c>
      <c r="BX26" s="116">
        <f>SUM(T26,AV26)</f>
        <v>215500</v>
      </c>
      <c r="BY26" s="116">
        <f>SUM(U26,AW26)</f>
        <v>300</v>
      </c>
      <c r="BZ26" s="116">
        <f>SUM(V26,AX26)</f>
        <v>0</v>
      </c>
      <c r="CA26" s="116">
        <f>SUM(W26,AY26)</f>
        <v>95006</v>
      </c>
      <c r="CB26" s="116">
        <f>SUM(X26,AZ26)</f>
        <v>5117</v>
      </c>
      <c r="CC26" s="116">
        <f>SUM(Y26,BA26)</f>
        <v>57959</v>
      </c>
      <c r="CD26" s="116">
        <f>SUM(Z26,BB26)</f>
        <v>21678</v>
      </c>
      <c r="CE26" s="116">
        <f>SUM(AA26,BC26)</f>
        <v>10252</v>
      </c>
      <c r="CF26" s="116">
        <f>SUM(AB26,BD26)</f>
        <v>0</v>
      </c>
      <c r="CG26" s="116">
        <f>SUM(AC26,BE26)</f>
        <v>0</v>
      </c>
      <c r="CH26" s="116">
        <f>SUM(AD26,BF26)</f>
        <v>1831</v>
      </c>
      <c r="CI26" s="116">
        <f>SUM(AE26,BG26)</f>
        <v>503221</v>
      </c>
    </row>
    <row r="27" spans="1:87" ht="13.5" customHeight="1" x14ac:dyDescent="0.15">
      <c r="A27" s="114" t="s">
        <v>41</v>
      </c>
      <c r="B27" s="115" t="s">
        <v>376</v>
      </c>
      <c r="C27" s="114" t="s">
        <v>377</v>
      </c>
      <c r="D27" s="116">
        <f>+SUM(E27,J27)</f>
        <v>1389074</v>
      </c>
      <c r="E27" s="116">
        <f>+SUM(F27:I27)</f>
        <v>1379207</v>
      </c>
      <c r="F27" s="116">
        <v>0</v>
      </c>
      <c r="G27" s="116">
        <v>1379207</v>
      </c>
      <c r="H27" s="116">
        <v>0</v>
      </c>
      <c r="I27" s="116">
        <v>0</v>
      </c>
      <c r="J27" s="116">
        <v>9867</v>
      </c>
      <c r="K27" s="116">
        <v>0</v>
      </c>
      <c r="L27" s="116">
        <f>+SUM(M27,R27,V27,W27,AC27)</f>
        <v>503658</v>
      </c>
      <c r="M27" s="116">
        <f>+SUM(N27:Q27)</f>
        <v>168129</v>
      </c>
      <c r="N27" s="116">
        <v>27695</v>
      </c>
      <c r="O27" s="116">
        <v>78023</v>
      </c>
      <c r="P27" s="116">
        <v>62411</v>
      </c>
      <c r="Q27" s="116">
        <v>0</v>
      </c>
      <c r="R27" s="116">
        <f>+SUM(S27:U27)</f>
        <v>53165</v>
      </c>
      <c r="S27" s="116">
        <v>17690</v>
      </c>
      <c r="T27" s="116">
        <v>35475</v>
      </c>
      <c r="U27" s="116">
        <v>0</v>
      </c>
      <c r="V27" s="116">
        <v>14511</v>
      </c>
      <c r="W27" s="116">
        <f>+SUM(X27:AA27)</f>
        <v>267853</v>
      </c>
      <c r="X27" s="116">
        <v>47464</v>
      </c>
      <c r="Y27" s="116">
        <v>93595</v>
      </c>
      <c r="Z27" s="116">
        <v>121317</v>
      </c>
      <c r="AA27" s="116">
        <v>5477</v>
      </c>
      <c r="AB27" s="116">
        <v>0</v>
      </c>
      <c r="AC27" s="116">
        <v>0</v>
      </c>
      <c r="AD27" s="116">
        <v>0</v>
      </c>
      <c r="AE27" s="116">
        <f>+SUM(D27,L27,AD27)</f>
        <v>1892732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141725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141725</v>
      </c>
      <c r="AZ27" s="116">
        <v>99215</v>
      </c>
      <c r="BA27" s="116">
        <v>0</v>
      </c>
      <c r="BB27" s="116">
        <v>820</v>
      </c>
      <c r="BC27" s="116">
        <v>41690</v>
      </c>
      <c r="BD27" s="116">
        <v>0</v>
      </c>
      <c r="BE27" s="116">
        <v>0</v>
      </c>
      <c r="BF27" s="116">
        <v>0</v>
      </c>
      <c r="BG27" s="116">
        <f>+SUM(BF27,AN27,AF27)</f>
        <v>141725</v>
      </c>
      <c r="BH27" s="116">
        <f>SUM(D27,AF27)</f>
        <v>1389074</v>
      </c>
      <c r="BI27" s="116">
        <f>SUM(E27,AG27)</f>
        <v>1379207</v>
      </c>
      <c r="BJ27" s="116">
        <f>SUM(F27,AH27)</f>
        <v>0</v>
      </c>
      <c r="BK27" s="116">
        <f>SUM(G27,AI27)</f>
        <v>1379207</v>
      </c>
      <c r="BL27" s="116">
        <f>SUM(H27,AJ27)</f>
        <v>0</v>
      </c>
      <c r="BM27" s="116">
        <f>SUM(I27,AK27)</f>
        <v>0</v>
      </c>
      <c r="BN27" s="116">
        <f>SUM(J27,AL27)</f>
        <v>9867</v>
      </c>
      <c r="BO27" s="116">
        <f>SUM(K27,AM27)</f>
        <v>0</v>
      </c>
      <c r="BP27" s="116">
        <f>SUM(L27,AN27)</f>
        <v>645383</v>
      </c>
      <c r="BQ27" s="116">
        <f>SUM(M27,AO27)</f>
        <v>168129</v>
      </c>
      <c r="BR27" s="116">
        <f>SUM(N27,AP27)</f>
        <v>27695</v>
      </c>
      <c r="BS27" s="116">
        <f>SUM(O27,AQ27)</f>
        <v>78023</v>
      </c>
      <c r="BT27" s="116">
        <f>SUM(P27,AR27)</f>
        <v>62411</v>
      </c>
      <c r="BU27" s="116">
        <f>SUM(Q27,AS27)</f>
        <v>0</v>
      </c>
      <c r="BV27" s="116">
        <f>SUM(R27,AT27)</f>
        <v>53165</v>
      </c>
      <c r="BW27" s="116">
        <f>SUM(S27,AU27)</f>
        <v>17690</v>
      </c>
      <c r="BX27" s="116">
        <f>SUM(T27,AV27)</f>
        <v>35475</v>
      </c>
      <c r="BY27" s="116">
        <f>SUM(U27,AW27)</f>
        <v>0</v>
      </c>
      <c r="BZ27" s="116">
        <f>SUM(V27,AX27)</f>
        <v>14511</v>
      </c>
      <c r="CA27" s="116">
        <f>SUM(W27,AY27)</f>
        <v>409578</v>
      </c>
      <c r="CB27" s="116">
        <f>SUM(X27,AZ27)</f>
        <v>146679</v>
      </c>
      <c r="CC27" s="116">
        <f>SUM(Y27,BA27)</f>
        <v>93595</v>
      </c>
      <c r="CD27" s="116">
        <f>SUM(Z27,BB27)</f>
        <v>122137</v>
      </c>
      <c r="CE27" s="116">
        <f>SUM(AA27,BC27)</f>
        <v>47167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2034457</v>
      </c>
    </row>
    <row r="28" spans="1:87" ht="13.5" customHeight="1" x14ac:dyDescent="0.15">
      <c r="A28" s="114" t="s">
        <v>41</v>
      </c>
      <c r="B28" s="115" t="s">
        <v>378</v>
      </c>
      <c r="C28" s="114" t="s">
        <v>379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36663</v>
      </c>
      <c r="L28" s="116">
        <f>+SUM(M28,R28,V28,W28,AC28)</f>
        <v>93271</v>
      </c>
      <c r="M28" s="116">
        <f>+SUM(N28:Q28)</f>
        <v>37566</v>
      </c>
      <c r="N28" s="116">
        <v>26668</v>
      </c>
      <c r="O28" s="116">
        <v>10898</v>
      </c>
      <c r="P28" s="116">
        <v>0</v>
      </c>
      <c r="Q28" s="116">
        <v>0</v>
      </c>
      <c r="R28" s="116">
        <f>+SUM(S28:U28)</f>
        <v>3878</v>
      </c>
      <c r="S28" s="116">
        <v>2457</v>
      </c>
      <c r="T28" s="116">
        <v>378</v>
      </c>
      <c r="U28" s="116">
        <v>1043</v>
      </c>
      <c r="V28" s="116">
        <v>0</v>
      </c>
      <c r="W28" s="116">
        <f>+SUM(X28:AA28)</f>
        <v>51827</v>
      </c>
      <c r="X28" s="116">
        <v>44948</v>
      </c>
      <c r="Y28" s="116">
        <v>6879</v>
      </c>
      <c r="Z28" s="116">
        <v>0</v>
      </c>
      <c r="AA28" s="116">
        <v>0</v>
      </c>
      <c r="AB28" s="116">
        <v>210592</v>
      </c>
      <c r="AC28" s="116">
        <v>0</v>
      </c>
      <c r="AD28" s="116">
        <v>643</v>
      </c>
      <c r="AE28" s="116">
        <f>+SUM(D28,L28,AD28)</f>
        <v>93914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70415</v>
      </c>
      <c r="AO28" s="116">
        <f>+SUM(AP28:AS28)</f>
        <v>21176</v>
      </c>
      <c r="AP28" s="116">
        <v>9013</v>
      </c>
      <c r="AQ28" s="116">
        <v>0</v>
      </c>
      <c r="AR28" s="116">
        <v>12163</v>
      </c>
      <c r="AS28" s="116">
        <v>0</v>
      </c>
      <c r="AT28" s="116">
        <f>+SUM(AU28:AW28)</f>
        <v>39219</v>
      </c>
      <c r="AU28" s="116">
        <v>0</v>
      </c>
      <c r="AV28" s="116">
        <v>39219</v>
      </c>
      <c r="AW28" s="116">
        <v>0</v>
      </c>
      <c r="AX28" s="116">
        <v>0</v>
      </c>
      <c r="AY28" s="116">
        <f>+SUM(AZ28:BC28)</f>
        <v>10020</v>
      </c>
      <c r="AZ28" s="116">
        <v>0</v>
      </c>
      <c r="BA28" s="116">
        <v>9585</v>
      </c>
      <c r="BB28" s="116">
        <v>435</v>
      </c>
      <c r="BC28" s="116">
        <v>0</v>
      </c>
      <c r="BD28" s="116">
        <v>0</v>
      </c>
      <c r="BE28" s="116">
        <v>0</v>
      </c>
      <c r="BF28" s="116">
        <v>282</v>
      </c>
      <c r="BG28" s="116">
        <f>+SUM(BF28,AN28,AF28)</f>
        <v>70697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36663</v>
      </c>
      <c r="BP28" s="116">
        <f>SUM(L28,AN28)</f>
        <v>163686</v>
      </c>
      <c r="BQ28" s="116">
        <f>SUM(M28,AO28)</f>
        <v>58742</v>
      </c>
      <c r="BR28" s="116">
        <f>SUM(N28,AP28)</f>
        <v>35681</v>
      </c>
      <c r="BS28" s="116">
        <f>SUM(O28,AQ28)</f>
        <v>10898</v>
      </c>
      <c r="BT28" s="116">
        <f>SUM(P28,AR28)</f>
        <v>12163</v>
      </c>
      <c r="BU28" s="116">
        <f>SUM(Q28,AS28)</f>
        <v>0</v>
      </c>
      <c r="BV28" s="116">
        <f>SUM(R28,AT28)</f>
        <v>43097</v>
      </c>
      <c r="BW28" s="116">
        <f>SUM(S28,AU28)</f>
        <v>2457</v>
      </c>
      <c r="BX28" s="116">
        <f>SUM(T28,AV28)</f>
        <v>39597</v>
      </c>
      <c r="BY28" s="116">
        <f>SUM(U28,AW28)</f>
        <v>1043</v>
      </c>
      <c r="BZ28" s="116">
        <f>SUM(V28,AX28)</f>
        <v>0</v>
      </c>
      <c r="CA28" s="116">
        <f>SUM(W28,AY28)</f>
        <v>61847</v>
      </c>
      <c r="CB28" s="116">
        <f>SUM(X28,AZ28)</f>
        <v>44948</v>
      </c>
      <c r="CC28" s="116">
        <f>SUM(Y28,BA28)</f>
        <v>16464</v>
      </c>
      <c r="CD28" s="116">
        <f>SUM(Z28,BB28)</f>
        <v>435</v>
      </c>
      <c r="CE28" s="116">
        <f>SUM(AA28,BC28)</f>
        <v>0</v>
      </c>
      <c r="CF28" s="116">
        <f>SUM(AB28,BD28)</f>
        <v>210592</v>
      </c>
      <c r="CG28" s="116">
        <f>SUM(AC28,BE28)</f>
        <v>0</v>
      </c>
      <c r="CH28" s="116">
        <f>SUM(AD28,BF28)</f>
        <v>925</v>
      </c>
      <c r="CI28" s="116">
        <f>SUM(AE28,BG28)</f>
        <v>164611</v>
      </c>
    </row>
    <row r="29" spans="1:87" ht="13.5" customHeight="1" x14ac:dyDescent="0.15">
      <c r="A29" s="114" t="s">
        <v>41</v>
      </c>
      <c r="B29" s="115" t="s">
        <v>380</v>
      </c>
      <c r="C29" s="114" t="s">
        <v>381</v>
      </c>
      <c r="D29" s="116">
        <f>+SUM(E29,J29)</f>
        <v>7977</v>
      </c>
      <c r="E29" s="116">
        <f>+SUM(F29:I29)</f>
        <v>7977</v>
      </c>
      <c r="F29" s="116">
        <v>0</v>
      </c>
      <c r="G29" s="116">
        <v>0</v>
      </c>
      <c r="H29" s="116">
        <v>0</v>
      </c>
      <c r="I29" s="116">
        <v>7977</v>
      </c>
      <c r="J29" s="116">
        <v>0</v>
      </c>
      <c r="K29" s="116">
        <v>32940</v>
      </c>
      <c r="L29" s="116">
        <f>+SUM(M29,R29,V29,W29,AC29)</f>
        <v>39727</v>
      </c>
      <c r="M29" s="116">
        <f>+SUM(N29:Q29)</f>
        <v>33864</v>
      </c>
      <c r="N29" s="116">
        <v>9616</v>
      </c>
      <c r="O29" s="116">
        <v>24248</v>
      </c>
      <c r="P29" s="116">
        <v>0</v>
      </c>
      <c r="Q29" s="116">
        <v>0</v>
      </c>
      <c r="R29" s="116">
        <f>+SUM(S29:U29)</f>
        <v>3528</v>
      </c>
      <c r="S29" s="116">
        <v>3528</v>
      </c>
      <c r="T29" s="116">
        <v>0</v>
      </c>
      <c r="U29" s="116">
        <v>0</v>
      </c>
      <c r="V29" s="116">
        <v>0</v>
      </c>
      <c r="W29" s="116">
        <f>+SUM(X29:AA29)</f>
        <v>2335</v>
      </c>
      <c r="X29" s="116">
        <v>0</v>
      </c>
      <c r="Y29" s="116">
        <v>774</v>
      </c>
      <c r="Z29" s="116">
        <v>756</v>
      </c>
      <c r="AA29" s="116">
        <v>805</v>
      </c>
      <c r="AB29" s="116">
        <v>174241</v>
      </c>
      <c r="AC29" s="116">
        <v>0</v>
      </c>
      <c r="AD29" s="116">
        <v>27398</v>
      </c>
      <c r="AE29" s="116">
        <f>+SUM(D29,L29,AD29)</f>
        <v>75102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9292</v>
      </c>
      <c r="AO29" s="116">
        <f>+SUM(AP29:AS29)</f>
        <v>9292</v>
      </c>
      <c r="AP29" s="116">
        <v>9292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42909</v>
      </c>
      <c r="BE29" s="116">
        <v>0</v>
      </c>
      <c r="BF29" s="116">
        <v>0</v>
      </c>
      <c r="BG29" s="116">
        <f>+SUM(BF29,AN29,AF29)</f>
        <v>9292</v>
      </c>
      <c r="BH29" s="116">
        <f>SUM(D29,AF29)</f>
        <v>7977</v>
      </c>
      <c r="BI29" s="116">
        <f>SUM(E29,AG29)</f>
        <v>7977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7977</v>
      </c>
      <c r="BN29" s="116">
        <f>SUM(J29,AL29)</f>
        <v>0</v>
      </c>
      <c r="BO29" s="116">
        <f>SUM(K29,AM29)</f>
        <v>32940</v>
      </c>
      <c r="BP29" s="116">
        <f>SUM(L29,AN29)</f>
        <v>49019</v>
      </c>
      <c r="BQ29" s="116">
        <f>SUM(M29,AO29)</f>
        <v>43156</v>
      </c>
      <c r="BR29" s="116">
        <f>SUM(N29,AP29)</f>
        <v>18908</v>
      </c>
      <c r="BS29" s="116">
        <f>SUM(O29,AQ29)</f>
        <v>24248</v>
      </c>
      <c r="BT29" s="116">
        <f>SUM(P29,AR29)</f>
        <v>0</v>
      </c>
      <c r="BU29" s="116">
        <f>SUM(Q29,AS29)</f>
        <v>0</v>
      </c>
      <c r="BV29" s="116">
        <f>SUM(R29,AT29)</f>
        <v>3528</v>
      </c>
      <c r="BW29" s="116">
        <f>SUM(S29,AU29)</f>
        <v>3528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2335</v>
      </c>
      <c r="CB29" s="116">
        <f>SUM(X29,AZ29)</f>
        <v>0</v>
      </c>
      <c r="CC29" s="116">
        <f>SUM(Y29,BA29)</f>
        <v>774</v>
      </c>
      <c r="CD29" s="116">
        <f>SUM(Z29,BB29)</f>
        <v>756</v>
      </c>
      <c r="CE29" s="116">
        <f>SUM(AA29,BC29)</f>
        <v>805</v>
      </c>
      <c r="CF29" s="116">
        <f>SUM(AB29,BD29)</f>
        <v>217150</v>
      </c>
      <c r="CG29" s="116">
        <f>SUM(AC29,BE29)</f>
        <v>0</v>
      </c>
      <c r="CH29" s="116">
        <f>SUM(AD29,BF29)</f>
        <v>27398</v>
      </c>
      <c r="CI29" s="116">
        <f>SUM(AE29,BG29)</f>
        <v>84394</v>
      </c>
    </row>
    <row r="30" spans="1:87" ht="13.5" customHeight="1" x14ac:dyDescent="0.15">
      <c r="A30" s="114" t="s">
        <v>41</v>
      </c>
      <c r="B30" s="115" t="s">
        <v>382</v>
      </c>
      <c r="C30" s="114" t="s">
        <v>383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9307</v>
      </c>
      <c r="M30" s="116">
        <f>+SUM(N30:Q30)</f>
        <v>9307</v>
      </c>
      <c r="N30" s="116">
        <v>6792</v>
      </c>
      <c r="O30" s="116">
        <v>2515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193888</v>
      </c>
      <c r="AC30" s="116">
        <v>0</v>
      </c>
      <c r="AD30" s="116">
        <v>0</v>
      </c>
      <c r="AE30" s="116">
        <f>+SUM(D30,L30,AD30)</f>
        <v>9307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22347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28654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22347</v>
      </c>
      <c r="BP30" s="116">
        <f>SUM(L30,AN30)</f>
        <v>9307</v>
      </c>
      <c r="BQ30" s="116">
        <f>SUM(M30,AO30)</f>
        <v>9307</v>
      </c>
      <c r="BR30" s="116">
        <f>SUM(N30,AP30)</f>
        <v>6792</v>
      </c>
      <c r="BS30" s="116">
        <f>SUM(O30,AQ30)</f>
        <v>2515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222542</v>
      </c>
      <c r="CG30" s="116">
        <f>SUM(AC30,BE30)</f>
        <v>0</v>
      </c>
      <c r="CH30" s="116">
        <f>SUM(AD30,BF30)</f>
        <v>0</v>
      </c>
      <c r="CI30" s="116">
        <f>SUM(AE30,BG30)</f>
        <v>9307</v>
      </c>
    </row>
    <row r="31" spans="1:87" ht="13.5" customHeight="1" x14ac:dyDescent="0.15">
      <c r="A31" s="114" t="s">
        <v>41</v>
      </c>
      <c r="B31" s="115" t="s">
        <v>384</v>
      </c>
      <c r="C31" s="114" t="s">
        <v>385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73739</v>
      </c>
      <c r="M31" s="116">
        <f>+SUM(N31:Q31)</f>
        <v>33407</v>
      </c>
      <c r="N31" s="116">
        <v>33407</v>
      </c>
      <c r="O31" s="116">
        <v>0</v>
      </c>
      <c r="P31" s="116">
        <v>0</v>
      </c>
      <c r="Q31" s="116">
        <v>0</v>
      </c>
      <c r="R31" s="116">
        <f>+SUM(S31:U31)</f>
        <v>4896</v>
      </c>
      <c r="S31" s="116">
        <v>4411</v>
      </c>
      <c r="T31" s="116">
        <v>485</v>
      </c>
      <c r="U31" s="116">
        <v>0</v>
      </c>
      <c r="V31" s="116">
        <v>5550</v>
      </c>
      <c r="W31" s="116">
        <f>+SUM(X31:AA31)</f>
        <v>29886</v>
      </c>
      <c r="X31" s="116">
        <v>29886</v>
      </c>
      <c r="Y31" s="116">
        <v>0</v>
      </c>
      <c r="Z31" s="116">
        <v>0</v>
      </c>
      <c r="AA31" s="116">
        <v>0</v>
      </c>
      <c r="AB31" s="116">
        <v>256360</v>
      </c>
      <c r="AC31" s="116">
        <v>0</v>
      </c>
      <c r="AD31" s="116">
        <v>0</v>
      </c>
      <c r="AE31" s="116">
        <f>+SUM(D31,L31,AD31)</f>
        <v>73739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173973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22370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173973</v>
      </c>
      <c r="BP31" s="116">
        <f>SUM(L31,AN31)</f>
        <v>73739</v>
      </c>
      <c r="BQ31" s="116">
        <f>SUM(M31,AO31)</f>
        <v>33407</v>
      </c>
      <c r="BR31" s="116">
        <f>SUM(N31,AP31)</f>
        <v>33407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4896</v>
      </c>
      <c r="BW31" s="116">
        <f>SUM(S31,AU31)</f>
        <v>4411</v>
      </c>
      <c r="BX31" s="116">
        <f>SUM(T31,AV31)</f>
        <v>485</v>
      </c>
      <c r="BY31" s="116">
        <f>SUM(U31,AW31)</f>
        <v>0</v>
      </c>
      <c r="BZ31" s="116">
        <f>SUM(V31,AX31)</f>
        <v>5550</v>
      </c>
      <c r="CA31" s="116">
        <f>SUM(W31,AY31)</f>
        <v>29886</v>
      </c>
      <c r="CB31" s="116">
        <f>SUM(X31,AZ31)</f>
        <v>29886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278730</v>
      </c>
      <c r="CG31" s="116">
        <f>SUM(AC31,BE31)</f>
        <v>0</v>
      </c>
      <c r="CH31" s="116">
        <f>SUM(AD31,BF31)</f>
        <v>0</v>
      </c>
      <c r="CI31" s="116">
        <f>SUM(AE31,BG31)</f>
        <v>73739</v>
      </c>
    </row>
    <row r="32" spans="1:87" ht="13.5" customHeight="1" x14ac:dyDescent="0.15">
      <c r="A32" s="114" t="s">
        <v>41</v>
      </c>
      <c r="B32" s="115" t="s">
        <v>346</v>
      </c>
      <c r="C32" s="114" t="s">
        <v>347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/>
      <c r="AC32" s="116">
        <v>0</v>
      </c>
      <c r="AD32" s="116">
        <v>0</v>
      </c>
      <c r="AE32" s="116">
        <f>+SUM(D32,L32,AD32)</f>
        <v>0</v>
      </c>
      <c r="AF32" s="116">
        <f>+SUM(AG32,AL32)</f>
        <v>171895</v>
      </c>
      <c r="AG32" s="116">
        <f>+SUM(AH32:AK32)</f>
        <v>171895</v>
      </c>
      <c r="AH32" s="116">
        <v>0</v>
      </c>
      <c r="AI32" s="116">
        <v>171655</v>
      </c>
      <c r="AJ32" s="116">
        <v>0</v>
      </c>
      <c r="AK32" s="116">
        <v>240</v>
      </c>
      <c r="AL32" s="116">
        <v>0</v>
      </c>
      <c r="AM32" s="116"/>
      <c r="AN32" s="116">
        <f>+SUM(AO32,AT32,AX32,AY32,BE32)</f>
        <v>161703</v>
      </c>
      <c r="AO32" s="116">
        <f>+SUM(AP32:AS32)</f>
        <v>72219</v>
      </c>
      <c r="AP32" s="116">
        <v>72219</v>
      </c>
      <c r="AQ32" s="116">
        <v>0</v>
      </c>
      <c r="AR32" s="116">
        <v>0</v>
      </c>
      <c r="AS32" s="116">
        <v>0</v>
      </c>
      <c r="AT32" s="116">
        <f>+SUM(AU32:AW32)</f>
        <v>71606</v>
      </c>
      <c r="AU32" s="116">
        <v>138</v>
      </c>
      <c r="AV32" s="116">
        <v>71468</v>
      </c>
      <c r="AW32" s="116">
        <v>0</v>
      </c>
      <c r="AX32" s="116">
        <v>0</v>
      </c>
      <c r="AY32" s="116">
        <f>+SUM(AZ32:BC32)</f>
        <v>17878</v>
      </c>
      <c r="AZ32" s="116">
        <v>0</v>
      </c>
      <c r="BA32" s="116">
        <v>13842</v>
      </c>
      <c r="BB32" s="116">
        <v>4036</v>
      </c>
      <c r="BC32" s="116">
        <v>0</v>
      </c>
      <c r="BD32" s="116"/>
      <c r="BE32" s="116">
        <v>0</v>
      </c>
      <c r="BF32" s="116">
        <v>58714</v>
      </c>
      <c r="BG32" s="116">
        <f>+SUM(BF32,AN32,AF32)</f>
        <v>392312</v>
      </c>
      <c r="BH32" s="116">
        <f>SUM(D32,AF32)</f>
        <v>171895</v>
      </c>
      <c r="BI32" s="116">
        <f>SUM(E32,AG32)</f>
        <v>171895</v>
      </c>
      <c r="BJ32" s="116">
        <f>SUM(F32,AH32)</f>
        <v>0</v>
      </c>
      <c r="BK32" s="116">
        <f>SUM(G32,AI32)</f>
        <v>171655</v>
      </c>
      <c r="BL32" s="116">
        <f>SUM(H32,AJ32)</f>
        <v>0</v>
      </c>
      <c r="BM32" s="116">
        <f>SUM(I32,AK32)</f>
        <v>240</v>
      </c>
      <c r="BN32" s="116">
        <f>SUM(J32,AL32)</f>
        <v>0</v>
      </c>
      <c r="BO32" s="116">
        <f>SUM(K32,AM32)</f>
        <v>0</v>
      </c>
      <c r="BP32" s="116">
        <f>SUM(L32,AN32)</f>
        <v>161703</v>
      </c>
      <c r="BQ32" s="116">
        <f>SUM(M32,AO32)</f>
        <v>72219</v>
      </c>
      <c r="BR32" s="116">
        <f>SUM(N32,AP32)</f>
        <v>72219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71606</v>
      </c>
      <c r="BW32" s="116">
        <f>SUM(S32,AU32)</f>
        <v>138</v>
      </c>
      <c r="BX32" s="116">
        <f>SUM(T32,AV32)</f>
        <v>71468</v>
      </c>
      <c r="BY32" s="116">
        <f>SUM(U32,AW32)</f>
        <v>0</v>
      </c>
      <c r="BZ32" s="116">
        <f>SUM(V32,AX32)</f>
        <v>0</v>
      </c>
      <c r="CA32" s="116">
        <f>SUM(W32,AY32)</f>
        <v>17878</v>
      </c>
      <c r="CB32" s="116">
        <f>SUM(X32,AZ32)</f>
        <v>0</v>
      </c>
      <c r="CC32" s="116">
        <f>SUM(Y32,BA32)</f>
        <v>13842</v>
      </c>
      <c r="CD32" s="116">
        <f>SUM(Z32,BB32)</f>
        <v>4036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58714</v>
      </c>
      <c r="CI32" s="116">
        <f>SUM(AE32,BG32)</f>
        <v>392312</v>
      </c>
    </row>
    <row r="33" spans="1:87" ht="13.5" customHeight="1" x14ac:dyDescent="0.15">
      <c r="A33" s="114" t="s">
        <v>41</v>
      </c>
      <c r="B33" s="115" t="s">
        <v>366</v>
      </c>
      <c r="C33" s="114" t="s">
        <v>367</v>
      </c>
      <c r="D33" s="116">
        <f>+SUM(E33,J33)</f>
        <v>63629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63629</v>
      </c>
      <c r="K33" s="116"/>
      <c r="L33" s="116">
        <f>+SUM(M33,R33,V33,W33,AC33)</f>
        <v>379820</v>
      </c>
      <c r="M33" s="116">
        <f>+SUM(N33:Q33)</f>
        <v>61504</v>
      </c>
      <c r="N33" s="116">
        <v>36704</v>
      </c>
      <c r="O33" s="116">
        <v>0</v>
      </c>
      <c r="P33" s="116">
        <v>24800</v>
      </c>
      <c r="Q33" s="116">
        <v>0</v>
      </c>
      <c r="R33" s="116">
        <f>+SUM(S33:U33)</f>
        <v>278065</v>
      </c>
      <c r="S33" s="116">
        <v>0</v>
      </c>
      <c r="T33" s="116">
        <v>278065</v>
      </c>
      <c r="U33" s="116">
        <v>0</v>
      </c>
      <c r="V33" s="116">
        <v>0</v>
      </c>
      <c r="W33" s="116">
        <f>+SUM(X33:AA33)</f>
        <v>40251</v>
      </c>
      <c r="X33" s="116">
        <v>0</v>
      </c>
      <c r="Y33" s="116">
        <v>0</v>
      </c>
      <c r="Z33" s="116">
        <v>35774</v>
      </c>
      <c r="AA33" s="116">
        <v>4477</v>
      </c>
      <c r="AB33" s="116"/>
      <c r="AC33" s="116">
        <v>0</v>
      </c>
      <c r="AD33" s="116">
        <v>0</v>
      </c>
      <c r="AE33" s="116">
        <f>+SUM(D33,L33,AD33)</f>
        <v>443449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267374</v>
      </c>
      <c r="AO33" s="116">
        <f>+SUM(AP33:AS33)</f>
        <v>98382</v>
      </c>
      <c r="AP33" s="116">
        <v>16964</v>
      </c>
      <c r="AQ33" s="116">
        <v>12529</v>
      </c>
      <c r="AR33" s="116">
        <v>68889</v>
      </c>
      <c r="AS33" s="116">
        <v>0</v>
      </c>
      <c r="AT33" s="116">
        <f>+SUM(AU33:AW33)</f>
        <v>107254</v>
      </c>
      <c r="AU33" s="116">
        <v>7170</v>
      </c>
      <c r="AV33" s="116">
        <v>100084</v>
      </c>
      <c r="AW33" s="116">
        <v>0</v>
      </c>
      <c r="AX33" s="116">
        <v>9422</v>
      </c>
      <c r="AY33" s="116">
        <f>+SUM(AZ33:BC33)</f>
        <v>52316</v>
      </c>
      <c r="AZ33" s="116">
        <v>0</v>
      </c>
      <c r="BA33" s="116">
        <v>51216</v>
      </c>
      <c r="BB33" s="116">
        <v>0</v>
      </c>
      <c r="BC33" s="116">
        <v>1100</v>
      </c>
      <c r="BD33" s="116"/>
      <c r="BE33" s="116">
        <v>0</v>
      </c>
      <c r="BF33" s="116">
        <v>0</v>
      </c>
      <c r="BG33" s="116">
        <f>+SUM(BF33,AN33,AF33)</f>
        <v>267374</v>
      </c>
      <c r="BH33" s="116">
        <f>SUM(D33,AF33)</f>
        <v>63629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63629</v>
      </c>
      <c r="BO33" s="116">
        <f>SUM(K33,AM33)</f>
        <v>0</v>
      </c>
      <c r="BP33" s="116">
        <f>SUM(L33,AN33)</f>
        <v>647194</v>
      </c>
      <c r="BQ33" s="116">
        <f>SUM(M33,AO33)</f>
        <v>159886</v>
      </c>
      <c r="BR33" s="116">
        <f>SUM(N33,AP33)</f>
        <v>53668</v>
      </c>
      <c r="BS33" s="116">
        <f>SUM(O33,AQ33)</f>
        <v>12529</v>
      </c>
      <c r="BT33" s="116">
        <f>SUM(P33,AR33)</f>
        <v>93689</v>
      </c>
      <c r="BU33" s="116">
        <f>SUM(Q33,AS33)</f>
        <v>0</v>
      </c>
      <c r="BV33" s="116">
        <f>SUM(R33,AT33)</f>
        <v>385319</v>
      </c>
      <c r="BW33" s="116">
        <f>SUM(S33,AU33)</f>
        <v>7170</v>
      </c>
      <c r="BX33" s="116">
        <f>SUM(T33,AV33)</f>
        <v>378149</v>
      </c>
      <c r="BY33" s="116">
        <f>SUM(U33,AW33)</f>
        <v>0</v>
      </c>
      <c r="BZ33" s="116">
        <f>SUM(V33,AX33)</f>
        <v>9422</v>
      </c>
      <c r="CA33" s="116">
        <f>SUM(W33,AY33)</f>
        <v>92567</v>
      </c>
      <c r="CB33" s="116">
        <f>SUM(X33,AZ33)</f>
        <v>0</v>
      </c>
      <c r="CC33" s="116">
        <f>SUM(Y33,BA33)</f>
        <v>51216</v>
      </c>
      <c r="CD33" s="116">
        <f>SUM(Z33,BB33)</f>
        <v>35774</v>
      </c>
      <c r="CE33" s="116">
        <f>SUM(AA33,BC33)</f>
        <v>5577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710823</v>
      </c>
    </row>
    <row r="34" spans="1:87" ht="13.5" customHeight="1" x14ac:dyDescent="0.15">
      <c r="A34" s="114" t="s">
        <v>41</v>
      </c>
      <c r="B34" s="115" t="s">
        <v>340</v>
      </c>
      <c r="C34" s="114" t="s">
        <v>341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264472</v>
      </c>
      <c r="AO34" s="116">
        <f>+SUM(AP34:AS34)</f>
        <v>14888</v>
      </c>
      <c r="AP34" s="116">
        <v>14888</v>
      </c>
      <c r="AQ34" s="116">
        <v>0</v>
      </c>
      <c r="AR34" s="116">
        <v>0</v>
      </c>
      <c r="AS34" s="116">
        <v>0</v>
      </c>
      <c r="AT34" s="116">
        <f>+SUM(AU34:AW34)</f>
        <v>152432</v>
      </c>
      <c r="AU34" s="116">
        <v>0</v>
      </c>
      <c r="AV34" s="116">
        <v>152432</v>
      </c>
      <c r="AW34" s="116">
        <v>0</v>
      </c>
      <c r="AX34" s="116">
        <v>0</v>
      </c>
      <c r="AY34" s="116">
        <f>+SUM(AZ34:BC34)</f>
        <v>97152</v>
      </c>
      <c r="AZ34" s="116">
        <v>0</v>
      </c>
      <c r="BA34" s="116">
        <v>97152</v>
      </c>
      <c r="BB34" s="116">
        <v>0</v>
      </c>
      <c r="BC34" s="116">
        <v>0</v>
      </c>
      <c r="BD34" s="116"/>
      <c r="BE34" s="116">
        <v>0</v>
      </c>
      <c r="BF34" s="116">
        <v>0</v>
      </c>
      <c r="BG34" s="116">
        <f>+SUM(BF34,AN34,AF34)</f>
        <v>264472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264472</v>
      </c>
      <c r="BQ34" s="116">
        <f>SUM(M34,AO34)</f>
        <v>14888</v>
      </c>
      <c r="BR34" s="116">
        <f>SUM(N34,AP34)</f>
        <v>14888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152432</v>
      </c>
      <c r="BW34" s="116">
        <f>SUM(S34,AU34)</f>
        <v>0</v>
      </c>
      <c r="BX34" s="116">
        <f>SUM(T34,AV34)</f>
        <v>152432</v>
      </c>
      <c r="BY34" s="116">
        <f>SUM(U34,AW34)</f>
        <v>0</v>
      </c>
      <c r="BZ34" s="116">
        <f>SUM(V34,AX34)</f>
        <v>0</v>
      </c>
      <c r="CA34" s="116">
        <f>SUM(W34,AY34)</f>
        <v>97152</v>
      </c>
      <c r="CB34" s="116">
        <f>SUM(X34,AZ34)</f>
        <v>0</v>
      </c>
      <c r="CC34" s="116">
        <f>SUM(Y34,BA34)</f>
        <v>97152</v>
      </c>
      <c r="CD34" s="116">
        <f>SUM(Z34,BB34)</f>
        <v>0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0</v>
      </c>
      <c r="CI34" s="116">
        <f>SUM(AE34,BG34)</f>
        <v>264472</v>
      </c>
    </row>
    <row r="35" spans="1:87" ht="13.5" customHeight="1" x14ac:dyDescent="0.15">
      <c r="A35" s="114" t="s">
        <v>41</v>
      </c>
      <c r="B35" s="115" t="s">
        <v>344</v>
      </c>
      <c r="C35" s="114" t="s">
        <v>345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941836</v>
      </c>
      <c r="M35" s="116">
        <f>+SUM(N35:Q35)</f>
        <v>402750</v>
      </c>
      <c r="N35" s="116">
        <v>57800</v>
      </c>
      <c r="O35" s="116">
        <v>94526</v>
      </c>
      <c r="P35" s="116">
        <v>219412</v>
      </c>
      <c r="Q35" s="116">
        <v>31012</v>
      </c>
      <c r="R35" s="116">
        <f>+SUM(S35:U35)</f>
        <v>493742</v>
      </c>
      <c r="S35" s="116">
        <v>10986</v>
      </c>
      <c r="T35" s="116">
        <v>445782</v>
      </c>
      <c r="U35" s="116">
        <v>36974</v>
      </c>
      <c r="V35" s="116">
        <v>0</v>
      </c>
      <c r="W35" s="116">
        <f>+SUM(X35:AA35)</f>
        <v>45344</v>
      </c>
      <c r="X35" s="116">
        <v>355</v>
      </c>
      <c r="Y35" s="116">
        <v>18844</v>
      </c>
      <c r="Z35" s="116">
        <v>22994</v>
      </c>
      <c r="AA35" s="116">
        <v>3151</v>
      </c>
      <c r="AB35" s="116"/>
      <c r="AC35" s="116">
        <v>0</v>
      </c>
      <c r="AD35" s="116">
        <v>0</v>
      </c>
      <c r="AE35" s="116">
        <f>+SUM(D35,L35,AD35)</f>
        <v>941836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941836</v>
      </c>
      <c r="BQ35" s="116">
        <f>SUM(M35,AO35)</f>
        <v>402750</v>
      </c>
      <c r="BR35" s="116">
        <f>SUM(N35,AP35)</f>
        <v>57800</v>
      </c>
      <c r="BS35" s="116">
        <f>SUM(O35,AQ35)</f>
        <v>94526</v>
      </c>
      <c r="BT35" s="116">
        <f>SUM(P35,AR35)</f>
        <v>219412</v>
      </c>
      <c r="BU35" s="116">
        <f>SUM(Q35,AS35)</f>
        <v>31012</v>
      </c>
      <c r="BV35" s="116">
        <f>SUM(R35,AT35)</f>
        <v>493742</v>
      </c>
      <c r="BW35" s="116">
        <f>SUM(S35,AU35)</f>
        <v>10986</v>
      </c>
      <c r="BX35" s="116">
        <f>SUM(T35,AV35)</f>
        <v>445782</v>
      </c>
      <c r="BY35" s="116">
        <f>SUM(U35,AW35)</f>
        <v>36974</v>
      </c>
      <c r="BZ35" s="116">
        <f>SUM(V35,AX35)</f>
        <v>0</v>
      </c>
      <c r="CA35" s="116">
        <f>SUM(W35,AY35)</f>
        <v>45344</v>
      </c>
      <c r="CB35" s="116">
        <f>SUM(X35,AZ35)</f>
        <v>355</v>
      </c>
      <c r="CC35" s="116">
        <f>SUM(Y35,BA35)</f>
        <v>18844</v>
      </c>
      <c r="CD35" s="116">
        <f>SUM(Z35,BB35)</f>
        <v>22994</v>
      </c>
      <c r="CE35" s="116">
        <f>SUM(AA35,BC35)</f>
        <v>3151</v>
      </c>
      <c r="CF35" s="116">
        <f>SUM(AB35,BD35)</f>
        <v>0</v>
      </c>
      <c r="CG35" s="116">
        <f>SUM(AC35,BE35)</f>
        <v>0</v>
      </c>
      <c r="CH35" s="116">
        <f>SUM(AD35,BF35)</f>
        <v>0</v>
      </c>
      <c r="CI35" s="116">
        <f>SUM(AE35,BG35)</f>
        <v>941836</v>
      </c>
    </row>
    <row r="36" spans="1:87" ht="13.5" customHeight="1" x14ac:dyDescent="0.15">
      <c r="A36" s="114" t="s">
        <v>41</v>
      </c>
      <c r="B36" s="115" t="s">
        <v>330</v>
      </c>
      <c r="C36" s="114" t="s">
        <v>331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/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356696</v>
      </c>
      <c r="AO36" s="116">
        <f>+SUM(AP36:AS36)</f>
        <v>15299</v>
      </c>
      <c r="AP36" s="116">
        <v>15299</v>
      </c>
      <c r="AQ36" s="116">
        <v>0</v>
      </c>
      <c r="AR36" s="116">
        <v>0</v>
      </c>
      <c r="AS36" s="116">
        <v>0</v>
      </c>
      <c r="AT36" s="116">
        <f>+SUM(AU36:AW36)</f>
        <v>290148</v>
      </c>
      <c r="AU36" s="116">
        <v>0</v>
      </c>
      <c r="AV36" s="116">
        <v>290148</v>
      </c>
      <c r="AW36" s="116">
        <v>0</v>
      </c>
      <c r="AX36" s="116">
        <v>0</v>
      </c>
      <c r="AY36" s="116">
        <f>+SUM(AZ36:BC36)</f>
        <v>51249</v>
      </c>
      <c r="AZ36" s="116">
        <v>0</v>
      </c>
      <c r="BA36" s="116">
        <v>40854</v>
      </c>
      <c r="BB36" s="116">
        <v>0</v>
      </c>
      <c r="BC36" s="116">
        <v>10395</v>
      </c>
      <c r="BD36" s="116"/>
      <c r="BE36" s="116">
        <v>0</v>
      </c>
      <c r="BF36" s="116">
        <v>53763</v>
      </c>
      <c r="BG36" s="116">
        <f>+SUM(BF36,AN36,AF36)</f>
        <v>410459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356696</v>
      </c>
      <c r="BQ36" s="116">
        <f>SUM(M36,AO36)</f>
        <v>15299</v>
      </c>
      <c r="BR36" s="116">
        <f>SUM(N36,AP36)</f>
        <v>15299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290148</v>
      </c>
      <c r="BW36" s="116">
        <f>SUM(S36,AU36)</f>
        <v>0</v>
      </c>
      <c r="BX36" s="116">
        <f>SUM(T36,AV36)</f>
        <v>290148</v>
      </c>
      <c r="BY36" s="116">
        <f>SUM(U36,AW36)</f>
        <v>0</v>
      </c>
      <c r="BZ36" s="116">
        <f>SUM(V36,AX36)</f>
        <v>0</v>
      </c>
      <c r="CA36" s="116">
        <f>SUM(W36,AY36)</f>
        <v>51249</v>
      </c>
      <c r="CB36" s="116">
        <f>SUM(X36,AZ36)</f>
        <v>0</v>
      </c>
      <c r="CC36" s="116">
        <f>SUM(Y36,BA36)</f>
        <v>40854</v>
      </c>
      <c r="CD36" s="116">
        <f>SUM(Z36,BB36)</f>
        <v>0</v>
      </c>
      <c r="CE36" s="116">
        <f>SUM(AA36,BC36)</f>
        <v>10395</v>
      </c>
      <c r="CF36" s="116">
        <f>SUM(AB36,BD36)</f>
        <v>0</v>
      </c>
      <c r="CG36" s="116">
        <f>SUM(AC36,BE36)</f>
        <v>0</v>
      </c>
      <c r="CH36" s="116">
        <f>SUM(AD36,BF36)</f>
        <v>53763</v>
      </c>
      <c r="CI36" s="116">
        <f>SUM(AE36,BG36)</f>
        <v>410459</v>
      </c>
    </row>
    <row r="37" spans="1:87" ht="13.5" customHeight="1" x14ac:dyDescent="0.15">
      <c r="A37" s="114" t="s">
        <v>41</v>
      </c>
      <c r="B37" s="115" t="s">
        <v>336</v>
      </c>
      <c r="C37" s="114" t="s">
        <v>337</v>
      </c>
      <c r="D37" s="116">
        <f>+SUM(E37,J37)</f>
        <v>49545</v>
      </c>
      <c r="E37" s="116">
        <f>+SUM(F37:I37)</f>
        <v>49545</v>
      </c>
      <c r="F37" s="116">
        <v>0</v>
      </c>
      <c r="G37" s="116">
        <v>0</v>
      </c>
      <c r="H37" s="116">
        <v>0</v>
      </c>
      <c r="I37" s="116">
        <v>49545</v>
      </c>
      <c r="J37" s="116">
        <v>0</v>
      </c>
      <c r="K37" s="116"/>
      <c r="L37" s="116">
        <f>+SUM(M37,R37,V37,W37,AC37)</f>
        <v>1646017</v>
      </c>
      <c r="M37" s="116">
        <f>+SUM(N37:Q37)</f>
        <v>41934</v>
      </c>
      <c r="N37" s="116">
        <v>41934</v>
      </c>
      <c r="O37" s="116">
        <v>0</v>
      </c>
      <c r="P37" s="116">
        <v>0</v>
      </c>
      <c r="Q37" s="116">
        <v>0</v>
      </c>
      <c r="R37" s="116">
        <f>+SUM(S37:U37)</f>
        <v>713999</v>
      </c>
      <c r="S37" s="116">
        <v>0</v>
      </c>
      <c r="T37" s="116">
        <v>713722</v>
      </c>
      <c r="U37" s="116">
        <v>277</v>
      </c>
      <c r="V37" s="116">
        <v>0</v>
      </c>
      <c r="W37" s="116">
        <f>+SUM(X37:AA37)</f>
        <v>890084</v>
      </c>
      <c r="X37" s="116">
        <v>0</v>
      </c>
      <c r="Y37" s="116">
        <v>800526</v>
      </c>
      <c r="Z37" s="116">
        <v>0</v>
      </c>
      <c r="AA37" s="116">
        <v>89558</v>
      </c>
      <c r="AB37" s="116"/>
      <c r="AC37" s="116">
        <v>0</v>
      </c>
      <c r="AD37" s="116">
        <v>158245</v>
      </c>
      <c r="AE37" s="116">
        <f>+SUM(D37,L37,AD37)</f>
        <v>1853807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/>
      <c r="BE37" s="116">
        <v>0</v>
      </c>
      <c r="BF37" s="116">
        <v>0</v>
      </c>
      <c r="BG37" s="116">
        <f>+SUM(BF37,AN37,AF37)</f>
        <v>0</v>
      </c>
      <c r="BH37" s="116">
        <f>SUM(D37,AF37)</f>
        <v>49545</v>
      </c>
      <c r="BI37" s="116">
        <f>SUM(E37,AG37)</f>
        <v>49545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49545</v>
      </c>
      <c r="BN37" s="116">
        <f>SUM(J37,AL37)</f>
        <v>0</v>
      </c>
      <c r="BO37" s="116">
        <f>SUM(K37,AM37)</f>
        <v>0</v>
      </c>
      <c r="BP37" s="116">
        <f>SUM(L37,AN37)</f>
        <v>1646017</v>
      </c>
      <c r="BQ37" s="116">
        <f>SUM(M37,AO37)</f>
        <v>41934</v>
      </c>
      <c r="BR37" s="116">
        <f>SUM(N37,AP37)</f>
        <v>41934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713999</v>
      </c>
      <c r="BW37" s="116">
        <f>SUM(S37,AU37)</f>
        <v>0</v>
      </c>
      <c r="BX37" s="116">
        <f>SUM(T37,AV37)</f>
        <v>713722</v>
      </c>
      <c r="BY37" s="116">
        <f>SUM(U37,AW37)</f>
        <v>277</v>
      </c>
      <c r="BZ37" s="116">
        <f>SUM(V37,AX37)</f>
        <v>0</v>
      </c>
      <c r="CA37" s="116">
        <f>SUM(W37,AY37)</f>
        <v>890084</v>
      </c>
      <c r="CB37" s="116">
        <f>SUM(X37,AZ37)</f>
        <v>0</v>
      </c>
      <c r="CC37" s="116">
        <f>SUM(Y37,BA37)</f>
        <v>800526</v>
      </c>
      <c r="CD37" s="116">
        <f>SUM(Z37,BB37)</f>
        <v>0</v>
      </c>
      <c r="CE37" s="116">
        <f>SUM(AA37,BC37)</f>
        <v>89558</v>
      </c>
      <c r="CF37" s="116">
        <f>SUM(AB37,BD37)</f>
        <v>0</v>
      </c>
      <c r="CG37" s="116">
        <f>SUM(AC37,BE37)</f>
        <v>0</v>
      </c>
      <c r="CH37" s="116">
        <f>SUM(AD37,BF37)</f>
        <v>158245</v>
      </c>
      <c r="CI37" s="116">
        <f>SUM(AE37,BG37)</f>
        <v>1853807</v>
      </c>
    </row>
    <row r="38" spans="1:87" ht="13.5" customHeight="1" x14ac:dyDescent="0.15">
      <c r="A38" s="114" t="s">
        <v>41</v>
      </c>
      <c r="B38" s="115" t="s">
        <v>350</v>
      </c>
      <c r="C38" s="114" t="s">
        <v>351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635954</v>
      </c>
      <c r="M38" s="116">
        <f>+SUM(N38:Q38)</f>
        <v>141536</v>
      </c>
      <c r="N38" s="116">
        <v>42816</v>
      </c>
      <c r="O38" s="116">
        <v>0</v>
      </c>
      <c r="P38" s="116">
        <v>90627</v>
      </c>
      <c r="Q38" s="116">
        <v>8093</v>
      </c>
      <c r="R38" s="116">
        <f>+SUM(S38:U38)</f>
        <v>346854</v>
      </c>
      <c r="S38" s="116">
        <v>0</v>
      </c>
      <c r="T38" s="116">
        <v>321934</v>
      </c>
      <c r="U38" s="116">
        <v>24920</v>
      </c>
      <c r="V38" s="116">
        <v>0</v>
      </c>
      <c r="W38" s="116">
        <f>+SUM(X38:AA38)</f>
        <v>147564</v>
      </c>
      <c r="X38" s="116">
        <v>87120</v>
      </c>
      <c r="Y38" s="116">
        <v>3861</v>
      </c>
      <c r="Z38" s="116">
        <v>32454</v>
      </c>
      <c r="AA38" s="116">
        <v>24129</v>
      </c>
      <c r="AB38" s="116"/>
      <c r="AC38" s="116">
        <v>0</v>
      </c>
      <c r="AD38" s="116">
        <v>238984</v>
      </c>
      <c r="AE38" s="116">
        <f>+SUM(D38,L38,AD38)</f>
        <v>874938</v>
      </c>
      <c r="AF38" s="116">
        <f>+SUM(AG38,AL38)</f>
        <v>802631</v>
      </c>
      <c r="AG38" s="116">
        <f>+SUM(AH38:AK38)</f>
        <v>802631</v>
      </c>
      <c r="AH38" s="116">
        <v>0</v>
      </c>
      <c r="AI38" s="116">
        <v>802631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109872</v>
      </c>
      <c r="AO38" s="116">
        <f>+SUM(AP38:AS38)</f>
        <v>59086</v>
      </c>
      <c r="AP38" s="116">
        <v>26626</v>
      </c>
      <c r="AQ38" s="116">
        <v>0</v>
      </c>
      <c r="AR38" s="116">
        <v>32460</v>
      </c>
      <c r="AS38" s="116">
        <v>0</v>
      </c>
      <c r="AT38" s="116">
        <f>+SUM(AU38:AW38)</f>
        <v>46741</v>
      </c>
      <c r="AU38" s="116">
        <v>0</v>
      </c>
      <c r="AV38" s="116">
        <v>46741</v>
      </c>
      <c r="AW38" s="116">
        <v>0</v>
      </c>
      <c r="AX38" s="116">
        <v>0</v>
      </c>
      <c r="AY38" s="116">
        <f>+SUM(AZ38:BC38)</f>
        <v>4045</v>
      </c>
      <c r="AZ38" s="116">
        <v>0</v>
      </c>
      <c r="BA38" s="116">
        <v>1999</v>
      </c>
      <c r="BB38" s="116">
        <v>2046</v>
      </c>
      <c r="BC38" s="116">
        <v>0</v>
      </c>
      <c r="BD38" s="116"/>
      <c r="BE38" s="116">
        <v>0</v>
      </c>
      <c r="BF38" s="116">
        <v>21841</v>
      </c>
      <c r="BG38" s="116">
        <f>+SUM(BF38,AN38,AF38)</f>
        <v>934344</v>
      </c>
      <c r="BH38" s="116">
        <f>SUM(D38,AF38)</f>
        <v>802631</v>
      </c>
      <c r="BI38" s="116">
        <f>SUM(E38,AG38)</f>
        <v>802631</v>
      </c>
      <c r="BJ38" s="116">
        <f>SUM(F38,AH38)</f>
        <v>0</v>
      </c>
      <c r="BK38" s="116">
        <f>SUM(G38,AI38)</f>
        <v>802631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745826</v>
      </c>
      <c r="BQ38" s="116">
        <f>SUM(M38,AO38)</f>
        <v>200622</v>
      </c>
      <c r="BR38" s="116">
        <f>SUM(N38,AP38)</f>
        <v>69442</v>
      </c>
      <c r="BS38" s="116">
        <f>SUM(O38,AQ38)</f>
        <v>0</v>
      </c>
      <c r="BT38" s="116">
        <f>SUM(P38,AR38)</f>
        <v>123087</v>
      </c>
      <c r="BU38" s="116">
        <f>SUM(Q38,AS38)</f>
        <v>8093</v>
      </c>
      <c r="BV38" s="116">
        <f>SUM(R38,AT38)</f>
        <v>393595</v>
      </c>
      <c r="BW38" s="116">
        <f>SUM(S38,AU38)</f>
        <v>0</v>
      </c>
      <c r="BX38" s="116">
        <f>SUM(T38,AV38)</f>
        <v>368675</v>
      </c>
      <c r="BY38" s="116">
        <f>SUM(U38,AW38)</f>
        <v>24920</v>
      </c>
      <c r="BZ38" s="116">
        <f>SUM(V38,AX38)</f>
        <v>0</v>
      </c>
      <c r="CA38" s="116">
        <f>SUM(W38,AY38)</f>
        <v>151609</v>
      </c>
      <c r="CB38" s="116">
        <f>SUM(X38,AZ38)</f>
        <v>87120</v>
      </c>
      <c r="CC38" s="116">
        <f>SUM(Y38,BA38)</f>
        <v>5860</v>
      </c>
      <c r="CD38" s="116">
        <f>SUM(Z38,BB38)</f>
        <v>34500</v>
      </c>
      <c r="CE38" s="116">
        <f>SUM(AA38,BC38)</f>
        <v>24129</v>
      </c>
      <c r="CF38" s="116">
        <f>SUM(AB38,BD38)</f>
        <v>0</v>
      </c>
      <c r="CG38" s="116">
        <f>SUM(AC38,BE38)</f>
        <v>0</v>
      </c>
      <c r="CH38" s="116">
        <f>SUM(AD38,BF38)</f>
        <v>260825</v>
      </c>
      <c r="CI38" s="116">
        <f>SUM(AE38,BG38)</f>
        <v>1809282</v>
      </c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徳島県</v>
      </c>
      <c r="B7" s="132" t="str">
        <f>'廃棄物事業経費（市町村）'!B7</f>
        <v>36000</v>
      </c>
      <c r="C7" s="131" t="s">
        <v>278</v>
      </c>
      <c r="D7" s="133">
        <f>SUM(L7,T7,AB7,AJ7,AR7,AZ7)</f>
        <v>177061</v>
      </c>
      <c r="E7" s="133">
        <f>SUM(M7,U7,AC7,AK7,AS7,BA7)</f>
        <v>3483674</v>
      </c>
      <c r="F7" s="133">
        <f>SUM(D7:E7)</f>
        <v>3660735</v>
      </c>
      <c r="G7" s="133">
        <f>SUM(O7,W7,AE7,AM7,AU7,BC7)</f>
        <v>715056</v>
      </c>
      <c r="H7" s="133">
        <f>SUM(P7,X7,AF7,AN7,AV7,BD7)</f>
        <v>1001405</v>
      </c>
      <c r="I7" s="133">
        <f>SUM(G7:H7)</f>
        <v>1716461</v>
      </c>
      <c r="J7" s="134">
        <f>COUNTIF(J$8:J$207,"&lt;&gt;")</f>
        <v>16</v>
      </c>
      <c r="K7" s="134">
        <f>COUNTIF(K$8:K$207,"&lt;&gt;")</f>
        <v>16</v>
      </c>
      <c r="L7" s="133">
        <f>SUM(L$8:L$207)</f>
        <v>69603</v>
      </c>
      <c r="M7" s="133">
        <f>SUM(M$8:M$207)</f>
        <v>2917677</v>
      </c>
      <c r="N7" s="133">
        <f>IF(AND(L7&lt;&gt;"",M7&lt;&gt;""),SUM(L7:M7),"")</f>
        <v>2987280</v>
      </c>
      <c r="O7" s="133">
        <f>SUM(O$8:O$207)</f>
        <v>562837</v>
      </c>
      <c r="P7" s="133">
        <f>SUM(P$8:P$207)</f>
        <v>763311</v>
      </c>
      <c r="Q7" s="133">
        <f>IF(AND(O7&lt;&gt;"",P7&lt;&gt;""),SUM(O7:P7),"")</f>
        <v>1326148</v>
      </c>
      <c r="R7" s="134">
        <f>COUNTIF(R$8:R$207,"&lt;&gt;")</f>
        <v>4</v>
      </c>
      <c r="S7" s="134">
        <f>COUNTIF(S$8:S$207,"&lt;&gt;")</f>
        <v>4</v>
      </c>
      <c r="T7" s="133">
        <f>SUM(T$8:T$207)</f>
        <v>107458</v>
      </c>
      <c r="U7" s="133">
        <f>SUM(U$8:U$207)</f>
        <v>565997</v>
      </c>
      <c r="V7" s="133">
        <f>IF(AND(T7&lt;&gt;"",U7&lt;&gt;""),SUM(T7:U7),"")</f>
        <v>673455</v>
      </c>
      <c r="W7" s="133">
        <f>SUM(W$8:W$207)</f>
        <v>152219</v>
      </c>
      <c r="X7" s="133">
        <f>SUM(X$8:X$207)</f>
        <v>238094</v>
      </c>
      <c r="Y7" s="133">
        <f>IF(AND(W7&lt;&gt;"",X7&lt;&gt;""),SUM(W7:X7),"")</f>
        <v>390313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41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41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262834</v>
      </c>
      <c r="I10" s="116">
        <f>SUM(G10:H10)</f>
        <v>262834</v>
      </c>
      <c r="J10" s="115" t="s">
        <v>330</v>
      </c>
      <c r="K10" s="114" t="s">
        <v>331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0</v>
      </c>
      <c r="P10" s="116">
        <v>262834</v>
      </c>
      <c r="Q10" s="116">
        <f>IF(AND(O10&lt;&gt;"",P10&lt;&gt;""),SUM(O10:P10),"")</f>
        <v>262834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41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41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668948</v>
      </c>
      <c r="F12" s="116">
        <f>SUM(D12:E12)</f>
        <v>668948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668948</v>
      </c>
      <c r="N12" s="116">
        <f>IF(AND(L12&lt;&gt;"",M12&lt;&gt;""),SUM(L12:M12),"")</f>
        <v>668948</v>
      </c>
      <c r="O12" s="116">
        <v>0</v>
      </c>
      <c r="P12" s="116">
        <v>0</v>
      </c>
      <c r="Q12" s="116">
        <f>IF(AND(O12&lt;&gt;"",P12&lt;&gt;""),SUM(O12:P12),"")</f>
        <v>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41</v>
      </c>
      <c r="B13" s="115" t="s">
        <v>338</v>
      </c>
      <c r="C13" s="114" t="s">
        <v>339</v>
      </c>
      <c r="D13" s="116">
        <f>SUM(L13,T13,AB13,AJ13,AR13,AZ13)</f>
        <v>107458</v>
      </c>
      <c r="E13" s="116">
        <f>SUM(M13,U13,AC13,AK13,AS13,BA13)</f>
        <v>565997</v>
      </c>
      <c r="F13" s="116">
        <f>SUM(D13:E13)</f>
        <v>673455</v>
      </c>
      <c r="G13" s="116">
        <f>SUM(O13,W13,AE13,AM13,AU13,BC13)</f>
        <v>0</v>
      </c>
      <c r="H13" s="116">
        <f>SUM(P13,X13,AF13,AN13,AV13,BD13)</f>
        <v>143528</v>
      </c>
      <c r="I13" s="116">
        <f>SUM(G13:H13)</f>
        <v>143528</v>
      </c>
      <c r="J13" s="115" t="s">
        <v>340</v>
      </c>
      <c r="K13" s="114" t="s">
        <v>341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143528</v>
      </c>
      <c r="Q13" s="116">
        <f>IF(AND(O13&lt;&gt;"",P13&lt;&gt;""),SUM(O13:P13),"")</f>
        <v>143528</v>
      </c>
      <c r="R13" s="115" t="s">
        <v>336</v>
      </c>
      <c r="S13" s="114" t="s">
        <v>337</v>
      </c>
      <c r="T13" s="116">
        <v>107458</v>
      </c>
      <c r="U13" s="116">
        <v>565997</v>
      </c>
      <c r="V13" s="116">
        <f>IF(AND(T13&lt;&gt;"",U13&lt;&gt;""),SUM(T13:U13),"")</f>
        <v>673455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41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610626</v>
      </c>
      <c r="F14" s="116">
        <f>SUM(D14:E14)</f>
        <v>610626</v>
      </c>
      <c r="G14" s="116">
        <f>SUM(O14,W14,AE14,AM14,AU14,BC14)</f>
        <v>129872</v>
      </c>
      <c r="H14" s="116">
        <f>SUM(P14,X14,AF14,AN14,AV14,BD14)</f>
        <v>166531</v>
      </c>
      <c r="I14" s="116">
        <f>SUM(G14:H14)</f>
        <v>296403</v>
      </c>
      <c r="J14" s="115" t="s">
        <v>344</v>
      </c>
      <c r="K14" s="114" t="s">
        <v>345</v>
      </c>
      <c r="L14" s="116">
        <v>0</v>
      </c>
      <c r="M14" s="116">
        <v>610626</v>
      </c>
      <c r="N14" s="116">
        <f>IF(AND(L14&lt;&gt;"",M14&lt;&gt;""),SUM(L14:M14),"")</f>
        <v>610626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346</v>
      </c>
      <c r="S14" s="114" t="s">
        <v>347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129872</v>
      </c>
      <c r="X14" s="116">
        <v>166531</v>
      </c>
      <c r="Y14" s="116">
        <f>IF(AND(W14&lt;&gt;"",X14&lt;&gt;""),SUM(W14:X14),"")</f>
        <v>296403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41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388564</v>
      </c>
      <c r="F15" s="116">
        <f>SUM(D15:E15)</f>
        <v>388564</v>
      </c>
      <c r="G15" s="116">
        <f>SUM(O15,W15,AE15,AM15,AU15,BC15)</f>
        <v>388864</v>
      </c>
      <c r="H15" s="116">
        <f>SUM(P15,X15,AF15,AN15,AV15,BD15)</f>
        <v>50001</v>
      </c>
      <c r="I15" s="116">
        <f>SUM(G15:H15)</f>
        <v>438865</v>
      </c>
      <c r="J15" s="115" t="s">
        <v>350</v>
      </c>
      <c r="K15" s="114" t="s">
        <v>351</v>
      </c>
      <c r="L15" s="116">
        <v>0</v>
      </c>
      <c r="M15" s="116">
        <v>388564</v>
      </c>
      <c r="N15" s="116">
        <f>IF(AND(L15&lt;&gt;"",M15&lt;&gt;""),SUM(L15:M15),"")</f>
        <v>388564</v>
      </c>
      <c r="O15" s="116">
        <v>388864</v>
      </c>
      <c r="P15" s="116">
        <v>50001</v>
      </c>
      <c r="Q15" s="116">
        <f>IF(AND(O15&lt;&gt;"",P15&lt;&gt;""),SUM(O15:P15),"")</f>
        <v>438865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41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35654</v>
      </c>
      <c r="I16" s="116">
        <f>SUM(G16:H16)</f>
        <v>35654</v>
      </c>
      <c r="J16" s="115" t="s">
        <v>330</v>
      </c>
      <c r="K16" s="114" t="s">
        <v>331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35654</v>
      </c>
      <c r="Q16" s="116">
        <f>IF(AND(O16&lt;&gt;"",P16&lt;&gt;""),SUM(O16:P16),"")</f>
        <v>35654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41</v>
      </c>
      <c r="B17" s="115" t="s">
        <v>354</v>
      </c>
      <c r="C17" s="114" t="s">
        <v>355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19160</v>
      </c>
      <c r="I17" s="116">
        <f>SUM(G17:H17)</f>
        <v>19160</v>
      </c>
      <c r="J17" s="115" t="s">
        <v>330</v>
      </c>
      <c r="K17" s="114" t="s">
        <v>331</v>
      </c>
      <c r="L17" s="116">
        <v>0</v>
      </c>
      <c r="M17" s="116">
        <v>0</v>
      </c>
      <c r="N17" s="116">
        <f>IF(AND(L17&lt;&gt;"",M17&lt;&gt;""),SUM(L17:M17),"")</f>
        <v>0</v>
      </c>
      <c r="O17" s="116">
        <v>0</v>
      </c>
      <c r="P17" s="116">
        <v>19160</v>
      </c>
      <c r="Q17" s="116">
        <f>IF(AND(O17&lt;&gt;"",P17&lt;&gt;""),SUM(O17:P17),"")</f>
        <v>19160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41</v>
      </c>
      <c r="B18" s="115" t="s">
        <v>356</v>
      </c>
      <c r="C18" s="114" t="s">
        <v>357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14397</v>
      </c>
      <c r="I18" s="116">
        <f>SUM(G18:H18)</f>
        <v>14397</v>
      </c>
      <c r="J18" s="115" t="s">
        <v>330</v>
      </c>
      <c r="K18" s="114" t="s">
        <v>331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14397</v>
      </c>
      <c r="Q18" s="116">
        <f>IF(AND(O18&lt;&gt;"",P18&lt;&gt;""),SUM(O18:P18),"")</f>
        <v>14397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41</v>
      </c>
      <c r="B19" s="115" t="s">
        <v>358</v>
      </c>
      <c r="C19" s="114" t="s">
        <v>359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41</v>
      </c>
      <c r="B20" s="115" t="s">
        <v>360</v>
      </c>
      <c r="C20" s="114" t="s">
        <v>361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24108</v>
      </c>
      <c r="I20" s="116">
        <f>SUM(G20:H20)</f>
        <v>24108</v>
      </c>
      <c r="J20" s="115" t="s">
        <v>340</v>
      </c>
      <c r="K20" s="114" t="s">
        <v>341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24108</v>
      </c>
      <c r="Q20" s="116">
        <f>IF(AND(O20&lt;&gt;"",P20&lt;&gt;""),SUM(O20:P20),"")</f>
        <v>24108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41</v>
      </c>
      <c r="B21" s="115" t="s">
        <v>362</v>
      </c>
      <c r="C21" s="114" t="s">
        <v>363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41</v>
      </c>
      <c r="B22" s="115" t="s">
        <v>364</v>
      </c>
      <c r="C22" s="114" t="s">
        <v>365</v>
      </c>
      <c r="D22" s="116">
        <f>SUM(L22,T22,AB22,AJ22,AR22,AZ22)</f>
        <v>0</v>
      </c>
      <c r="E22" s="116">
        <f>SUM(M22,U22,AC22,AK22,AS22,BA22)</f>
        <v>79370</v>
      </c>
      <c r="F22" s="116">
        <f>SUM(D22:E22)</f>
        <v>79370</v>
      </c>
      <c r="G22" s="116">
        <f>SUM(O22,W22,AE22,AM22,AU22,BC22)</f>
        <v>0</v>
      </c>
      <c r="H22" s="116">
        <f>SUM(P22,X22,AF22,AN22,AV22,BD22)</f>
        <v>37976</v>
      </c>
      <c r="I22" s="116">
        <f>SUM(G22:H22)</f>
        <v>37976</v>
      </c>
      <c r="J22" s="115" t="s">
        <v>366</v>
      </c>
      <c r="K22" s="114" t="s">
        <v>367</v>
      </c>
      <c r="L22" s="116">
        <v>0</v>
      </c>
      <c r="M22" s="116">
        <v>79370</v>
      </c>
      <c r="N22" s="116">
        <f>IF(AND(L22&lt;&gt;"",M22&lt;&gt;""),SUM(L22:M22),"")</f>
        <v>79370</v>
      </c>
      <c r="O22" s="116">
        <v>0</v>
      </c>
      <c r="P22" s="116">
        <v>37976</v>
      </c>
      <c r="Q22" s="116">
        <f>IF(AND(O22&lt;&gt;"",P22&lt;&gt;""),SUM(O22:P22),"")</f>
        <v>37976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41</v>
      </c>
      <c r="B23" s="115" t="s">
        <v>368</v>
      </c>
      <c r="C23" s="114" t="s">
        <v>369</v>
      </c>
      <c r="D23" s="116">
        <f>SUM(L23,T23,AB23,AJ23,AR23,AZ23)</f>
        <v>0</v>
      </c>
      <c r="E23" s="116">
        <f>SUM(M23,U23,AC23,AK23,AS23,BA23)</f>
        <v>137479</v>
      </c>
      <c r="F23" s="116">
        <f>SUM(D23:E23)</f>
        <v>137479</v>
      </c>
      <c r="G23" s="116">
        <f>SUM(O23,W23,AE23,AM23,AU23,BC23)</f>
        <v>0</v>
      </c>
      <c r="H23" s="116">
        <f>SUM(P23,X23,AF23,AN23,AV23,BD23)</f>
        <v>61507</v>
      </c>
      <c r="I23" s="116">
        <f>SUM(G23:H23)</f>
        <v>61507</v>
      </c>
      <c r="J23" s="115" t="s">
        <v>366</v>
      </c>
      <c r="K23" s="114" t="s">
        <v>367</v>
      </c>
      <c r="L23" s="116">
        <v>0</v>
      </c>
      <c r="M23" s="116">
        <v>137479</v>
      </c>
      <c r="N23" s="116">
        <f>IF(AND(L23&lt;&gt;"",M23&lt;&gt;""),SUM(L23:M23),"")</f>
        <v>137479</v>
      </c>
      <c r="O23" s="116">
        <v>0</v>
      </c>
      <c r="P23" s="116">
        <v>61507</v>
      </c>
      <c r="Q23" s="116">
        <f>IF(AND(O23&lt;&gt;"",P23&lt;&gt;""),SUM(O23:P23),"")</f>
        <v>61507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41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197609</v>
      </c>
      <c r="F24" s="116">
        <f>SUM(D24:E24)</f>
        <v>197609</v>
      </c>
      <c r="G24" s="116">
        <f>SUM(O24,W24,AE24,AM24,AU24,BC24)</f>
        <v>0</v>
      </c>
      <c r="H24" s="116">
        <f>SUM(P24,X24,AF24,AN24,AV24,BD24)</f>
        <v>91776</v>
      </c>
      <c r="I24" s="116">
        <f>SUM(G24:H24)</f>
        <v>91776</v>
      </c>
      <c r="J24" s="115" t="s">
        <v>366</v>
      </c>
      <c r="K24" s="114" t="s">
        <v>367</v>
      </c>
      <c r="L24" s="116">
        <v>0</v>
      </c>
      <c r="M24" s="116">
        <v>197609</v>
      </c>
      <c r="N24" s="116">
        <f>IF(AND(L24&lt;&gt;"",M24&lt;&gt;""),SUM(L24:M24),"")</f>
        <v>197609</v>
      </c>
      <c r="O24" s="116">
        <v>0</v>
      </c>
      <c r="P24" s="116">
        <v>91776</v>
      </c>
      <c r="Q24" s="116">
        <f>IF(AND(O24&lt;&gt;"",P24&lt;&gt;""),SUM(O24:P24),"")</f>
        <v>91776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41</v>
      </c>
      <c r="B25" s="115" t="s">
        <v>372</v>
      </c>
      <c r="C25" s="114" t="s">
        <v>373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/>
      <c r="K25" s="114"/>
      <c r="L25" s="116"/>
      <c r="M25" s="116"/>
      <c r="N25" s="116" t="str">
        <f>IF(AND(L25&lt;&gt;"",M25&lt;&gt;""),SUM(L25:M25),"")</f>
        <v/>
      </c>
      <c r="O25" s="116"/>
      <c r="P25" s="116"/>
      <c r="Q25" s="116" t="str">
        <f>IF(AND(O25&lt;&gt;"",P25&lt;&gt;""),SUM(O25:P25),"")</f>
        <v/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41</v>
      </c>
      <c r="B26" s="115" t="s">
        <v>374</v>
      </c>
      <c r="C26" s="114" t="s">
        <v>375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41</v>
      </c>
      <c r="B27" s="115" t="s">
        <v>376</v>
      </c>
      <c r="C27" s="114" t="s">
        <v>377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41</v>
      </c>
      <c r="B28" s="115" t="s">
        <v>378</v>
      </c>
      <c r="C28" s="114" t="s">
        <v>379</v>
      </c>
      <c r="D28" s="116">
        <f>SUM(L28,T28,AB28,AJ28,AR28,AZ28)</f>
        <v>36663</v>
      </c>
      <c r="E28" s="116">
        <f>SUM(M28,U28,AC28,AK28,AS28,BA28)</f>
        <v>210592</v>
      </c>
      <c r="F28" s="116">
        <f>SUM(D28:E28)</f>
        <v>247255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 t="s">
        <v>336</v>
      </c>
      <c r="K28" s="114" t="s">
        <v>337</v>
      </c>
      <c r="L28" s="116">
        <v>36663</v>
      </c>
      <c r="M28" s="116">
        <v>210592</v>
      </c>
      <c r="N28" s="116">
        <f>IF(AND(L28&lt;&gt;"",M28&lt;&gt;""),SUM(L28:M28),"")</f>
        <v>247255</v>
      </c>
      <c r="O28" s="116">
        <v>0</v>
      </c>
      <c r="P28" s="116">
        <v>0</v>
      </c>
      <c r="Q28" s="116">
        <f>IF(AND(O28&lt;&gt;"",P28&lt;&gt;""),SUM(O28:P28),"")</f>
        <v>0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41</v>
      </c>
      <c r="B29" s="115" t="s">
        <v>380</v>
      </c>
      <c r="C29" s="114" t="s">
        <v>381</v>
      </c>
      <c r="D29" s="116">
        <f>SUM(L29,T29,AB29,AJ29,AR29,AZ29)</f>
        <v>32940</v>
      </c>
      <c r="E29" s="116">
        <f>SUM(M29,U29,AC29,AK29,AS29,BA29)</f>
        <v>174241</v>
      </c>
      <c r="F29" s="116">
        <f>SUM(D29:E29)</f>
        <v>207181</v>
      </c>
      <c r="G29" s="116">
        <f>SUM(O29,W29,AE29,AM29,AU29,BC29)</f>
        <v>0</v>
      </c>
      <c r="H29" s="116">
        <f>SUM(P29,X29,AF29,AN29,AV29,BD29)</f>
        <v>42909</v>
      </c>
      <c r="I29" s="116">
        <f>SUM(G29:H29)</f>
        <v>42909</v>
      </c>
      <c r="J29" s="115" t="s">
        <v>336</v>
      </c>
      <c r="K29" s="114" t="s">
        <v>337</v>
      </c>
      <c r="L29" s="116">
        <v>32940</v>
      </c>
      <c r="M29" s="116">
        <v>174241</v>
      </c>
      <c r="N29" s="116">
        <f>IF(AND(L29&lt;&gt;"",M29&lt;&gt;""),SUM(L29:M29),"")</f>
        <v>207181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340</v>
      </c>
      <c r="S29" s="114" t="s">
        <v>341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0</v>
      </c>
      <c r="X29" s="116">
        <v>42909</v>
      </c>
      <c r="Y29" s="116">
        <f>IF(AND(W29&lt;&gt;"",X29&lt;&gt;""),SUM(W29:X29),"")</f>
        <v>42909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41</v>
      </c>
      <c r="B30" s="115" t="s">
        <v>382</v>
      </c>
      <c r="C30" s="114" t="s">
        <v>383</v>
      </c>
      <c r="D30" s="116">
        <f>SUM(L30,T30,AB30,AJ30,AR30,AZ30)</f>
        <v>0</v>
      </c>
      <c r="E30" s="116">
        <f>SUM(M30,U30,AC30,AK30,AS30,BA30)</f>
        <v>193888</v>
      </c>
      <c r="F30" s="116">
        <f>SUM(D30:E30)</f>
        <v>193888</v>
      </c>
      <c r="G30" s="116">
        <f>SUM(O30,W30,AE30,AM30,AU30,BC30)</f>
        <v>22347</v>
      </c>
      <c r="H30" s="116">
        <f>SUM(P30,X30,AF30,AN30,AV30,BD30)</f>
        <v>28654</v>
      </c>
      <c r="I30" s="116">
        <f>SUM(G30:H30)</f>
        <v>51001</v>
      </c>
      <c r="J30" s="115" t="s">
        <v>344</v>
      </c>
      <c r="K30" s="114" t="s">
        <v>345</v>
      </c>
      <c r="L30" s="116">
        <v>0</v>
      </c>
      <c r="M30" s="116">
        <v>193888</v>
      </c>
      <c r="N30" s="116">
        <f>IF(AND(L30&lt;&gt;"",M30&lt;&gt;""),SUM(L30:M30),"")</f>
        <v>193888</v>
      </c>
      <c r="O30" s="116">
        <v>0</v>
      </c>
      <c r="P30" s="116">
        <v>0</v>
      </c>
      <c r="Q30" s="116">
        <f>IF(AND(O30&lt;&gt;"",P30&lt;&gt;""),SUM(O30:P30),"")</f>
        <v>0</v>
      </c>
      <c r="R30" s="115" t="s">
        <v>346</v>
      </c>
      <c r="S30" s="114" t="s">
        <v>347</v>
      </c>
      <c r="T30" s="116">
        <v>0</v>
      </c>
      <c r="U30" s="116">
        <v>0</v>
      </c>
      <c r="V30" s="116">
        <f>IF(AND(T30&lt;&gt;"",U30&lt;&gt;""),SUM(T30:U30),"")</f>
        <v>0</v>
      </c>
      <c r="W30" s="116">
        <v>22347</v>
      </c>
      <c r="X30" s="116">
        <v>28654</v>
      </c>
      <c r="Y30" s="116">
        <f>IF(AND(W30&lt;&gt;"",X30&lt;&gt;""),SUM(W30:X30),"")</f>
        <v>51001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41</v>
      </c>
      <c r="B31" s="115" t="s">
        <v>384</v>
      </c>
      <c r="C31" s="114" t="s">
        <v>385</v>
      </c>
      <c r="D31" s="116">
        <f>SUM(L31,T31,AB31,AJ31,AR31,AZ31)</f>
        <v>0</v>
      </c>
      <c r="E31" s="116">
        <f>SUM(M31,U31,AC31,AK31,AS31,BA31)</f>
        <v>256360</v>
      </c>
      <c r="F31" s="116">
        <f>SUM(D31:E31)</f>
        <v>256360</v>
      </c>
      <c r="G31" s="116">
        <f>SUM(O31,W31,AE31,AM31,AU31,BC31)</f>
        <v>173973</v>
      </c>
      <c r="H31" s="116">
        <f>SUM(P31,X31,AF31,AN31,AV31,BD31)</f>
        <v>22370</v>
      </c>
      <c r="I31" s="116">
        <f>SUM(G31:H31)</f>
        <v>196343</v>
      </c>
      <c r="J31" s="115" t="s">
        <v>350</v>
      </c>
      <c r="K31" s="114" t="s">
        <v>351</v>
      </c>
      <c r="L31" s="116">
        <v>0</v>
      </c>
      <c r="M31" s="116">
        <v>256360</v>
      </c>
      <c r="N31" s="116">
        <f>IF(AND(L31&lt;&gt;"",M31&lt;&gt;""),SUM(L31:M31),"")</f>
        <v>256360</v>
      </c>
      <c r="O31" s="116">
        <v>173973</v>
      </c>
      <c r="P31" s="116">
        <v>22370</v>
      </c>
      <c r="Q31" s="116">
        <f>IF(AND(O31&lt;&gt;"",P31&lt;&gt;""),SUM(O31:P31),"")</f>
        <v>196343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1">
    <sortCondition ref="A8:A31"/>
    <sortCondition ref="B8:B31"/>
    <sortCondition ref="C8:C3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0" man="1"/>
    <brk id="17" min="1" max="30" man="1"/>
    <brk id="25" min="1" max="30" man="1"/>
    <brk id="33" min="1" max="30" man="1"/>
    <brk id="41" min="1" max="30" man="1"/>
    <brk id="49" min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徳島県</v>
      </c>
      <c r="B7" s="132" t="str">
        <f>'廃棄物事業経費（市町村）'!B7</f>
        <v>36000</v>
      </c>
      <c r="C7" s="131" t="s">
        <v>33</v>
      </c>
      <c r="D7" s="133">
        <f>SUM(H7,L7,P7,T7,X7,AB7,AF7,AJ7,AN7,AR7,AV7,AZ7,BD7,BH7,BL7,BP7,BT7,BX7,CB7,CF7,CJ7,CN7,CR7,CV7,CZ7,DD7,DH7,DL7,DP7,DT7)</f>
        <v>3660735</v>
      </c>
      <c r="E7" s="133">
        <f>SUM(I7,M7,Q7,U7,Y7,AC7,AG7,AK7,AO7,AS7,AW7,BA7,BE7,BI7,BM7,BQ7,BU7,BY7,CC7,CG7,CK7,CO7,CS7,CW7,DA7,DE7,DI7,DM7,DQ7,DU7)</f>
        <v>1716461</v>
      </c>
      <c r="F7" s="134">
        <f>COUNTIF(F$8:F$57,"&lt;&gt;")</f>
        <v>7</v>
      </c>
      <c r="G7" s="134">
        <f>COUNTIF(G$8:G$57,"&lt;&gt;")</f>
        <v>7</v>
      </c>
      <c r="H7" s="133">
        <f>SUM(H$8:H$57)</f>
        <v>1805617</v>
      </c>
      <c r="I7" s="133">
        <f>SUM(I$8:I$57)</f>
        <v>1203137</v>
      </c>
      <c r="J7" s="134">
        <f>COUNTIF(J$8:J$57,"&lt;&gt;")</f>
        <v>7</v>
      </c>
      <c r="K7" s="134">
        <f>COUNTIF(K$8:K$57,"&lt;&gt;")</f>
        <v>7</v>
      </c>
      <c r="L7" s="133">
        <f>SUM(L$8:L$57)</f>
        <v>1203073</v>
      </c>
      <c r="M7" s="133">
        <f>SUM(M$8:M$57)</f>
        <v>345082</v>
      </c>
      <c r="N7" s="134">
        <f>COUNTIF(N$8:N$57,"&lt;&gt;")</f>
        <v>4</v>
      </c>
      <c r="O7" s="134">
        <f>COUNTIF(O$8:O$57,"&lt;&gt;")</f>
        <v>4</v>
      </c>
      <c r="P7" s="133">
        <f>SUM(P$8:P$57)</f>
        <v>444864</v>
      </c>
      <c r="Q7" s="133">
        <f>SUM(Q$8:Q$57)</f>
        <v>153845</v>
      </c>
      <c r="R7" s="134">
        <f>COUNTIF(R$8:R$57,"&lt;&gt;")</f>
        <v>2</v>
      </c>
      <c r="S7" s="134">
        <f>COUNTIF(S$8:S$57,"&lt;&gt;")</f>
        <v>2</v>
      </c>
      <c r="T7" s="133">
        <f>SUM(T$8:T$57)</f>
        <v>207181</v>
      </c>
      <c r="U7" s="133">
        <f>SUM(U$8:U$57)</f>
        <v>14397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41</v>
      </c>
      <c r="B8" s="115" t="s">
        <v>346</v>
      </c>
      <c r="C8" s="114" t="s">
        <v>347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347404</v>
      </c>
      <c r="F8" s="115" t="s">
        <v>342</v>
      </c>
      <c r="G8" s="114" t="s">
        <v>343</v>
      </c>
      <c r="H8" s="116">
        <v>0</v>
      </c>
      <c r="I8" s="116">
        <v>296403</v>
      </c>
      <c r="J8" s="115" t="s">
        <v>382</v>
      </c>
      <c r="K8" s="114" t="s">
        <v>383</v>
      </c>
      <c r="L8" s="116">
        <v>0</v>
      </c>
      <c r="M8" s="116">
        <v>51001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41</v>
      </c>
      <c r="B9" s="115" t="s">
        <v>366</v>
      </c>
      <c r="C9" s="114" t="s">
        <v>367</v>
      </c>
      <c r="D9" s="116">
        <f>SUM(H9,L9,P9,T9,X9,AB9,AF9,AJ9,AN9,AR9,AV9,AZ9,BD9,BH9,BL9,BP9,BT9,BX9,CB9,CF9,CJ9,CN9,CR9,CV9,CZ9,DD9,DH9,DL9,DP9,DT9)</f>
        <v>414458</v>
      </c>
      <c r="E9" s="116">
        <f>SUM(I9,M9,Q9,U9,Y9,AC9,AG9,AK9,AO9,AS9,AW9,BA9,BE9,BI9,BM9,BQ9,BU9,BY9,CC9,CG9,CK9,CO9,CS9,CW9,DA9,DE9,DI9,DM9,DQ9,DU9)</f>
        <v>191259</v>
      </c>
      <c r="F9" s="115" t="s">
        <v>368</v>
      </c>
      <c r="G9" s="114" t="s">
        <v>369</v>
      </c>
      <c r="H9" s="116">
        <v>137479</v>
      </c>
      <c r="I9" s="116">
        <v>61507</v>
      </c>
      <c r="J9" s="115" t="s">
        <v>364</v>
      </c>
      <c r="K9" s="114" t="s">
        <v>365</v>
      </c>
      <c r="L9" s="116">
        <v>79370</v>
      </c>
      <c r="M9" s="116">
        <v>37976</v>
      </c>
      <c r="N9" s="115" t="s">
        <v>370</v>
      </c>
      <c r="O9" s="114" t="s">
        <v>371</v>
      </c>
      <c r="P9" s="116">
        <v>197609</v>
      </c>
      <c r="Q9" s="116">
        <v>91776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41</v>
      </c>
      <c r="B10" s="115" t="s">
        <v>340</v>
      </c>
      <c r="C10" s="114" t="s">
        <v>341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210545</v>
      </c>
      <c r="F10" s="115" t="s">
        <v>338</v>
      </c>
      <c r="G10" s="114" t="s">
        <v>339</v>
      </c>
      <c r="H10" s="116">
        <v>0</v>
      </c>
      <c r="I10" s="116">
        <v>143528</v>
      </c>
      <c r="J10" s="115" t="s">
        <v>360</v>
      </c>
      <c r="K10" s="114" t="s">
        <v>361</v>
      </c>
      <c r="L10" s="116">
        <v>0</v>
      </c>
      <c r="M10" s="116">
        <v>24108</v>
      </c>
      <c r="N10" s="115" t="s">
        <v>380</v>
      </c>
      <c r="O10" s="114" t="s">
        <v>381</v>
      </c>
      <c r="P10" s="116">
        <v>0</v>
      </c>
      <c r="Q10" s="116">
        <v>42909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41</v>
      </c>
      <c r="B11" s="115" t="s">
        <v>344</v>
      </c>
      <c r="C11" s="114" t="s">
        <v>345</v>
      </c>
      <c r="D11" s="116">
        <f>SUM(H11,L11,P11,T11,X11,AB11,AF11,AJ11,AN11,AR11,AV11,AZ11,BD11,BH11,BL11,BP11,BT11,BX11,CB11,CF11,CJ11,CN11,CR11,CV11,CZ11,DD11,DH11,DL11,DP11,DT11)</f>
        <v>804514</v>
      </c>
      <c r="E11" s="116">
        <f>SUM(I11,M11,Q11,U11,Y11,AC11,AG11,AK11,AO11,AS11,AW11,BA11,BE11,BI11,BM11,BQ11,BU11,BY11,CC11,CG11,CK11,CO11,CS11,CW11,DA11,DE11,DI11,DM11,DQ11,DU11)</f>
        <v>0</v>
      </c>
      <c r="F11" s="115" t="s">
        <v>342</v>
      </c>
      <c r="G11" s="114" t="s">
        <v>343</v>
      </c>
      <c r="H11" s="116">
        <v>610626</v>
      </c>
      <c r="I11" s="116">
        <v>0</v>
      </c>
      <c r="J11" s="115" t="s">
        <v>382</v>
      </c>
      <c r="K11" s="114" t="s">
        <v>383</v>
      </c>
      <c r="L11" s="116">
        <v>193888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41</v>
      </c>
      <c r="B12" s="115" t="s">
        <v>330</v>
      </c>
      <c r="C12" s="114" t="s">
        <v>331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332045</v>
      </c>
      <c r="F12" s="115" t="s">
        <v>328</v>
      </c>
      <c r="G12" s="114" t="s">
        <v>329</v>
      </c>
      <c r="H12" s="116">
        <v>0</v>
      </c>
      <c r="I12" s="116">
        <v>262834</v>
      </c>
      <c r="J12" s="115" t="s">
        <v>352</v>
      </c>
      <c r="K12" s="114" t="s">
        <v>353</v>
      </c>
      <c r="L12" s="116">
        <v>0</v>
      </c>
      <c r="M12" s="116">
        <v>35654</v>
      </c>
      <c r="N12" s="115" t="s">
        <v>354</v>
      </c>
      <c r="O12" s="114" t="s">
        <v>355</v>
      </c>
      <c r="P12" s="116">
        <v>0</v>
      </c>
      <c r="Q12" s="116">
        <v>19160</v>
      </c>
      <c r="R12" s="115" t="s">
        <v>356</v>
      </c>
      <c r="S12" s="114" t="s">
        <v>357</v>
      </c>
      <c r="T12" s="116">
        <v>0</v>
      </c>
      <c r="U12" s="116">
        <v>14397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41</v>
      </c>
      <c r="B13" s="115" t="s">
        <v>336</v>
      </c>
      <c r="C13" s="114" t="s">
        <v>337</v>
      </c>
      <c r="D13" s="116">
        <f>SUM(H13,L13,P13,T13,X13,AB13,AF13,AJ13,AN13,AR13,AV13,AZ13,BD13,BH13,BL13,BP13,BT13,BX13,CB13,CF13,CJ13,CN13,CR13,CV13,CZ13,DD13,DH13,DL13,DP13,DT13)</f>
        <v>1796839</v>
      </c>
      <c r="E13" s="116">
        <f>SUM(I13,M13,Q13,U13,Y13,AC13,AG13,AK13,AO13,AS13,AW13,BA13,BE13,BI13,BM13,BQ13,BU13,BY13,CC13,CG13,CK13,CO13,CS13,CW13,DA13,DE13,DI13,DM13,DQ13,DU13)</f>
        <v>0</v>
      </c>
      <c r="F13" s="115" t="s">
        <v>334</v>
      </c>
      <c r="G13" s="114" t="s">
        <v>335</v>
      </c>
      <c r="H13" s="116">
        <v>668948</v>
      </c>
      <c r="I13" s="116">
        <v>0</v>
      </c>
      <c r="J13" s="115" t="s">
        <v>338</v>
      </c>
      <c r="K13" s="114" t="s">
        <v>339</v>
      </c>
      <c r="L13" s="116">
        <v>673455</v>
      </c>
      <c r="M13" s="116">
        <v>0</v>
      </c>
      <c r="N13" s="115" t="s">
        <v>378</v>
      </c>
      <c r="O13" s="114" t="s">
        <v>379</v>
      </c>
      <c r="P13" s="116">
        <v>247255</v>
      </c>
      <c r="Q13" s="116">
        <v>0</v>
      </c>
      <c r="R13" s="115" t="s">
        <v>380</v>
      </c>
      <c r="S13" s="114" t="s">
        <v>381</v>
      </c>
      <c r="T13" s="116">
        <v>207181</v>
      </c>
      <c r="U13" s="116">
        <v>0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41</v>
      </c>
      <c r="B14" s="115" t="s">
        <v>350</v>
      </c>
      <c r="C14" s="114" t="s">
        <v>351</v>
      </c>
      <c r="D14" s="116">
        <f>SUM(H14,L14,P14,T14,X14,AB14,AF14,AJ14,AN14,AR14,AV14,AZ14,BD14,BH14,BL14,BP14,BT14,BX14,CB14,CF14,CJ14,CN14,CR14,CV14,CZ14,DD14,DH14,DL14,DP14,DT14)</f>
        <v>644924</v>
      </c>
      <c r="E14" s="116">
        <f>SUM(I14,M14,Q14,U14,Y14,AC14,AG14,AK14,AO14,AS14,AW14,BA14,BE14,BI14,BM14,BQ14,BU14,BY14,CC14,CG14,CK14,CO14,CS14,CW14,DA14,DE14,DI14,DM14,DQ14,DU14)</f>
        <v>635208</v>
      </c>
      <c r="F14" s="115" t="s">
        <v>348</v>
      </c>
      <c r="G14" s="114" t="s">
        <v>349</v>
      </c>
      <c r="H14" s="116">
        <v>388564</v>
      </c>
      <c r="I14" s="116">
        <v>438865</v>
      </c>
      <c r="J14" s="115" t="s">
        <v>384</v>
      </c>
      <c r="K14" s="114" t="s">
        <v>385</v>
      </c>
      <c r="L14" s="116">
        <v>256360</v>
      </c>
      <c r="M14" s="116">
        <v>196343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36000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36201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36202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36203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36204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36205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36206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36207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36208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36301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36302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36321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36341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36342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36368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36383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36387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36388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36401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36402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36403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36404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36405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36468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36489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36818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36819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36824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36826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36857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36860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36910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2024-12-16T00:19:58Z</dcterms:modified>
</cp:coreProperties>
</file>