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5山口県\環境省廃棄物実態調査集約結果（35山口県）\"/>
    </mc:Choice>
  </mc:AlternateContent>
  <xr:revisionPtr revIDLastSave="0" documentId="13_ncr:1_{E69631B9-A7D7-42D0-AB51-982020811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AC25" i="2"/>
  <c r="AC26" i="2"/>
  <c r="V8" i="2"/>
  <c r="V9" i="2"/>
  <c r="V10" i="2"/>
  <c r="V11" i="2"/>
  <c r="N11" i="2" s="1"/>
  <c r="V12" i="2"/>
  <c r="V13" i="2"/>
  <c r="N13" i="2" s="1"/>
  <c r="V14" i="2"/>
  <c r="V15" i="2"/>
  <c r="N15" i="2" s="1"/>
  <c r="V16" i="2"/>
  <c r="V17" i="2"/>
  <c r="N17" i="2" s="1"/>
  <c r="V18" i="2"/>
  <c r="V19" i="2"/>
  <c r="V20" i="2"/>
  <c r="V21" i="2"/>
  <c r="N21" i="2" s="1"/>
  <c r="V22" i="2"/>
  <c r="N22" i="2" s="1"/>
  <c r="V23" i="2"/>
  <c r="N23" i="2" s="1"/>
  <c r="V24" i="2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9" i="2"/>
  <c r="N10" i="2"/>
  <c r="K8" i="2"/>
  <c r="K9" i="2"/>
  <c r="K10" i="2"/>
  <c r="K11" i="2"/>
  <c r="K12" i="2"/>
  <c r="K13" i="2"/>
  <c r="K14" i="2"/>
  <c r="K15" i="2"/>
  <c r="K16" i="2"/>
  <c r="D16" i="2" s="1"/>
  <c r="K17" i="2"/>
  <c r="K18" i="2"/>
  <c r="D18" i="2" s="1"/>
  <c r="K19" i="2"/>
  <c r="K20" i="2"/>
  <c r="K21" i="2"/>
  <c r="K22" i="2"/>
  <c r="K23" i="2"/>
  <c r="K24" i="2"/>
  <c r="K25" i="2"/>
  <c r="K26" i="2"/>
  <c r="H8" i="2"/>
  <c r="H9" i="2"/>
  <c r="H10" i="2"/>
  <c r="H11" i="2"/>
  <c r="D11" i="2" s="1"/>
  <c r="H12" i="2"/>
  <c r="H13" i="2"/>
  <c r="D13" i="2" s="1"/>
  <c r="H14" i="2"/>
  <c r="H15" i="2"/>
  <c r="H16" i="2"/>
  <c r="H17" i="2"/>
  <c r="D17" i="2" s="1"/>
  <c r="H18" i="2"/>
  <c r="H19" i="2"/>
  <c r="D19" i="2" s="1"/>
  <c r="H20" i="2"/>
  <c r="H21" i="2"/>
  <c r="H22" i="2"/>
  <c r="H23" i="2"/>
  <c r="D23" i="2" s="1"/>
  <c r="H24" i="2"/>
  <c r="D24" i="2" s="1"/>
  <c r="H25" i="2"/>
  <c r="D25" i="2" s="1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P8" i="1"/>
  <c r="I8" i="1" s="1"/>
  <c r="D8" i="1" s="1"/>
  <c r="P9" i="1"/>
  <c r="I9" i="1" s="1"/>
  <c r="D9" i="1" s="1"/>
  <c r="P10" i="1"/>
  <c r="I10" i="1" s="1"/>
  <c r="D10" i="1" s="1"/>
  <c r="P11" i="1"/>
  <c r="I11" i="1" s="1"/>
  <c r="P12" i="1"/>
  <c r="I12" i="1" s="1"/>
  <c r="D12" i="1" s="1"/>
  <c r="P13" i="1"/>
  <c r="I13" i="1" s="1"/>
  <c r="D13" i="1" s="1"/>
  <c r="P14" i="1"/>
  <c r="I14" i="1" s="1"/>
  <c r="D14" i="1" s="1"/>
  <c r="P15" i="1"/>
  <c r="I15" i="1" s="1"/>
  <c r="D15" i="1" s="1"/>
  <c r="P16" i="1"/>
  <c r="I16" i="1" s="1"/>
  <c r="P17" i="1"/>
  <c r="I17" i="1" s="1"/>
  <c r="P18" i="1"/>
  <c r="P19" i="1"/>
  <c r="P20" i="1"/>
  <c r="I20" i="1" s="1"/>
  <c r="P21" i="1"/>
  <c r="I21" i="1" s="1"/>
  <c r="P22" i="1"/>
  <c r="I22" i="1" s="1"/>
  <c r="P23" i="1"/>
  <c r="I23" i="1" s="1"/>
  <c r="P24" i="1"/>
  <c r="P25" i="1"/>
  <c r="I25" i="1" s="1"/>
  <c r="D25" i="1" s="1"/>
  <c r="P26" i="1"/>
  <c r="I26" i="1" s="1"/>
  <c r="D26" i="1" s="1"/>
  <c r="I18" i="1"/>
  <c r="D18" i="1" s="1"/>
  <c r="F18" i="1" s="1"/>
  <c r="I19" i="1"/>
  <c r="D19" i="1" s="1"/>
  <c r="I24" i="1"/>
  <c r="D24" i="1" s="1"/>
  <c r="E8" i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E25" i="1"/>
  <c r="E26" i="1"/>
  <c r="D22" i="1"/>
  <c r="N8" i="2" l="1"/>
  <c r="D26" i="2"/>
  <c r="N25" i="2"/>
  <c r="D21" i="2"/>
  <c r="D20" i="1"/>
  <c r="T20" i="1" s="1"/>
  <c r="N12" i="2"/>
  <c r="D21" i="1"/>
  <c r="L21" i="1" s="1"/>
  <c r="D22" i="2"/>
  <c r="N19" i="2"/>
  <c r="N24" i="2"/>
  <c r="N26" i="2"/>
  <c r="D20" i="2"/>
  <c r="N18" i="2"/>
  <c r="D9" i="2"/>
  <c r="N14" i="2"/>
  <c r="D8" i="2"/>
  <c r="D10" i="2"/>
  <c r="D12" i="2"/>
  <c r="D15" i="2"/>
  <c r="D14" i="2"/>
  <c r="J12" i="1"/>
  <c r="F12" i="1"/>
  <c r="T12" i="1"/>
  <c r="N12" i="1"/>
  <c r="L12" i="1"/>
  <c r="T21" i="1"/>
  <c r="F21" i="1"/>
  <c r="T15" i="1"/>
  <c r="F15" i="1"/>
  <c r="N15" i="1"/>
  <c r="L15" i="1"/>
  <c r="J15" i="1"/>
  <c r="L9" i="1"/>
  <c r="F9" i="1"/>
  <c r="N9" i="1"/>
  <c r="J9" i="1"/>
  <c r="T9" i="1"/>
  <c r="T22" i="1"/>
  <c r="L22" i="1"/>
  <c r="J22" i="1"/>
  <c r="F22" i="1"/>
  <c r="N22" i="1"/>
  <c r="N25" i="1"/>
  <c r="J25" i="1"/>
  <c r="T25" i="1"/>
  <c r="F25" i="1"/>
  <c r="L25" i="1"/>
  <c r="L26" i="1"/>
  <c r="T26" i="1"/>
  <c r="F26" i="1"/>
  <c r="N26" i="1"/>
  <c r="J26" i="1"/>
  <c r="J14" i="1"/>
  <c r="L14" i="1"/>
  <c r="T14" i="1"/>
  <c r="F14" i="1"/>
  <c r="N14" i="1"/>
  <c r="J8" i="1"/>
  <c r="N8" i="1"/>
  <c r="L8" i="1"/>
  <c r="T8" i="1"/>
  <c r="F8" i="1"/>
  <c r="T16" i="1"/>
  <c r="F16" i="1"/>
  <c r="N16" i="1"/>
  <c r="L16" i="1"/>
  <c r="J16" i="1"/>
  <c r="T24" i="1"/>
  <c r="N24" i="1"/>
  <c r="L24" i="1"/>
  <c r="J24" i="1"/>
  <c r="F10" i="1"/>
  <c r="N10" i="1"/>
  <c r="L10" i="1"/>
  <c r="J10" i="1"/>
  <c r="T10" i="1"/>
  <c r="L19" i="1"/>
  <c r="J19" i="1"/>
  <c r="T19" i="1"/>
  <c r="F19" i="1"/>
  <c r="N19" i="1"/>
  <c r="L18" i="1"/>
  <c r="T18" i="1"/>
  <c r="J18" i="1"/>
  <c r="N18" i="1"/>
  <c r="D23" i="1"/>
  <c r="D17" i="1"/>
  <c r="D11" i="1"/>
  <c r="F24" i="1"/>
  <c r="N13" i="1"/>
  <c r="J13" i="1"/>
  <c r="T13" i="1"/>
  <c r="F13" i="1"/>
  <c r="L13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20" i="1" l="1"/>
  <c r="J21" i="1"/>
  <c r="J20" i="1"/>
  <c r="N21" i="1"/>
  <c r="L20" i="1"/>
  <c r="N20" i="1"/>
  <c r="J11" i="1"/>
  <c r="T11" i="1"/>
  <c r="N11" i="1"/>
  <c r="L11" i="1"/>
  <c r="F11" i="1"/>
  <c r="J23" i="1"/>
  <c r="T23" i="1"/>
  <c r="F23" i="1"/>
  <c r="N23" i="1"/>
  <c r="L23" i="1"/>
  <c r="F17" i="1"/>
  <c r="T17" i="1"/>
  <c r="N17" i="1"/>
  <c r="L17" i="1"/>
  <c r="J1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<sst xmlns="http://schemas.openxmlformats.org/spreadsheetml/2006/main" count="665" uniqueCount="300">
  <si>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</si>
  <si>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</si>
  <si>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</si>
  <si>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</si>
  <si>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</si>
  <si>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</si>
  <si>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</si>
  <si>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</si>
  <si>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</si>
  <si>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</si>
  <si>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</si>
  <si>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</si>
  <si>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</si>
  <si>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</si>
  <si>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</si>
  <si>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</si>
  <si>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</si>
  <si>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</si>
  <si>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</si>
  <si>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</si>
  <si>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</si>
  <si>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</si>
  <si>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</si>
  <si>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</si>
  <si>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</si>
  <si>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</si>
  <si>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</si>
  <si>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</si>
  <si>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</si>
  <si>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</si>
  <si>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</si>
  <si>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</si>
  <si>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</si>
  <si>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</si>
  <si>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</si>
  <si>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</si>
  <si>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</si>
  <si>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</si>
  <si>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</si>
  <si>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</si>
  <si>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</si>
  <si>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</si>
  <si>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</si>
  <si>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</si>
  <si>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</si>
  <si>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</si>
  <si>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</si>
  <si>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</si>
  <si>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</si>
  <si>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</si>
  <si>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</si>
  <si>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</si>
  <si>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</si>
  <si>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</si>
  <si>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</si>
  <si>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</si>
  <si>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</si>
  <si>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</si>
  <si>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</si>
  <si>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</si>
  <si>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</si>
  <si>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</si>
  <si>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</si>
  <si>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</si>
  <si>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</si>
  <si>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</si>
  <si>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</si>
  <si>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</si>
  <si>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</si>
  <si>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</si>
  <si>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</si>
  <si>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</si>
  <si>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</si>
  <si>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</si>
  <si>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</si>
  <si>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</si>
  <si>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</si>
  <si>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</si>
  <si>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</si>
  <si>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</si>
  <si>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</si>
  <si>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</si>
  <si>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</si>
  <si>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</si>
  <si>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</si>
  <si>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</si>
  <si>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</si>
  <si>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</si>
  <si>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</si>
  <si>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</si>
  <si>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</si>
  <si>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</si>
  <si>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</si>
  <si>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</si>
  <si>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</si>
  <si>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</si>
  <si>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</si>
  <si>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</si>
  <si>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</si>
  <si>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</si>
  <si>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</si>
  <si>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</si>
  <si>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</si>
  <si>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</si>
  <si>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</si>
  <si>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</si>
  <si>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</si>
  <si>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</si>
  <si>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</si>
  <si>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</si>
  <si>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</si>
  <si>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</si>
  <si>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</si>
  <si>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</si>
  <si>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</si>
  <si>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</si>
  <si>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</si>
  <si>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</si>
  <si>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</si>
  <si>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</si>
  <si>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</si>
  <si>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</si>
  <si>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</si>
  <si>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</si>
  <si>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</si>
  <si>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</si>
  <si>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</si>
  <si>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</si>
  <si>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</si>
  <si>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</si>
  <si>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</si>
  <si>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</si>
  <si>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</si>
  <si>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</si>
  <si>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</si>
  <si>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</si>
  <si>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</si>
  <si>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</si>
  <si>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</si>
  <si>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</si>
  <si>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</si>
  <si>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</si>
  <si>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</si>
  <si>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</si>
  <si>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</si>
  <si>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</si>
  <si>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</si>
  <si>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</si>
  <si>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</si>
  <si>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</si>
  <si>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</si>
  <si>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</si>
  <si>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</si>
  <si>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</si>
  <si>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</si>
  <si>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</si>
  <si>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</si>
  <si>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</si>
  <si>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</si>
  <si>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</si>
  <si>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</si>
  <si>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</si>
  <si>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</si>
  <si>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</si>
  <si>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</si>
  <si>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</si>
  <si>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</si>
  <si>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</si>
  <si>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</si>
  <si>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</si>
  <si>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</si>
  <si>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</si>
  <si>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</si>
  <si>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</si>
  <si>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</si>
  <si>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</si>
  <si>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</si>
  <si>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</si>
  <si>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</si>
  <si>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</si>
  <si>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</si>
  <si>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</si>
  <si>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</si>
  <si>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</si>
  <si>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</si>
  <si>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</si>
  <si>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</si>
  <si>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</si>
  <si>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</si>
  <si>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</si>
  <si>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</si>
  <si>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</si>
  <si>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</si>
  <si>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</si>
  <si>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</si>
  <si>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</si>
  <si>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</si>
  <si>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</si>
  <si>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</si>
  <si>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</si>
  <si>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</si>
  <si>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</si>
  <si>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</si>
  <si>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</si>
  <si>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</si>
  <si>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</si>
  <si>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</si>
  <si>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</si>
  <si>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</si>
  <si>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</si>
  <si>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</si>
  <si>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</si>
  <si>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</si>
  <si>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</si>
  <si>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</si>
  <si>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</si>
  <si>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</si>
  <si>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</si>
  <si>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</si>
  <si>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</si>
  <si>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</si>
  <si>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</si>
  <si>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</si>
  <si>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</si>
  <si>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</si>
  <si>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</si>
  <si>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</si>
  <si>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</si>
  <si>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</si>
  <si>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</si>
  <si>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</si>
  <si>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</si>
  <si>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</si>
  <si>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</si>
  <si>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</si>
  <si>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</si>
  <si>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</si>
  <si>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</si>
  <si>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</si>
  <si>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</si>
  <si>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</si>
  <si>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</si>
  <si>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</si>
  <si>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</si>
  <si>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</si>
  <si>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</si>
  <si>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</si>
  <si>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</si>
  <si>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</si>
  <si>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</si>
  <si>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</si>
  <si>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</si>
  <si>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</si>
  <si>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</si>
  <si>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</si>
  <si>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</si>
  <si>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35000</t>
  </si>
  <si>
    <t>水洗化人口等（令和5年度実績）</t>
    <phoneticPr fontId="3"/>
  </si>
  <si>
    <t>し尿処理の状況（令和5年度実績）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</si>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</sst>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19</v>
      </c>
      <c r="B7" s="108" t="s">
        <v>256</v>
      </c>
      <c r="C7" s="92" t="s">
        <v>198</v>
      </c>
      <c r="D7" s="93">
        <f t="shared" ref="D7:D26" si="0">+SUM(E7,+I7)</f>
        <v>1312397</v>
      </c>
      <c r="E7" s="93">
        <f t="shared" ref="E7:E26" si="1">+SUM(G7+H7)</f>
        <v>78296</v>
      </c>
      <c r="F7" s="94">
        <f t="shared" ref="F7:F26" si="2">IF(D7&gt;0,E7/D7*100,"-")</f>
        <v>5.9658777031645149</v>
      </c>
      <c r="G7" s="93">
        <f>SUM(G$8:G$207)</f>
        <v>74793</v>
      </c>
      <c r="H7" s="93">
        <f>SUM(H$8:H$207)</f>
        <v>3503</v>
      </c>
      <c r="I7" s="93">
        <f t="shared" ref="I7:I26" si="3">+SUM(K7,+M7,O7+P7)</f>
        <v>1234101</v>
      </c>
      <c r="J7" s="94">
        <f t="shared" ref="J7:J26" si="4">IF(D7&gt;0,I7/D7*100,"-")</f>
        <v>94.034122296835491</v>
      </c>
      <c r="K7" s="93">
        <f>SUM(K$8:K$207)</f>
        <v>869689</v>
      </c>
      <c r="L7" s="94">
        <f t="shared" ref="L7:L26" si="5">IF(D7&gt;0,K7/D7*100,"-")</f>
        <v>66.267219446554662</v>
      </c>
      <c r="M7" s="93">
        <f>SUM(M$8:M$207)</f>
        <v>70</v>
      </c>
      <c r="N7" s="94">
        <f t="shared" ref="N7:N26" si="6">IF(D7&gt;0,M7/D7*100,"-")</f>
        <v>5.3337519058638504E-3</v>
      </c>
      <c r="O7" s="91">
        <f>SUM(O$8:O$207)</f>
        <v>50908</v>
      </c>
      <c r="P7" s="93">
        <f t="shared" ref="P7:P26" si="7">SUM(Q7:S7)</f>
        <v>313434</v>
      </c>
      <c r="Q7" s="93">
        <f>SUM(Q$8:Q$207)</f>
        <v>88280</v>
      </c>
      <c r="R7" s="93">
        <f>SUM(R$8:R$207)</f>
        <v>219269</v>
      </c>
      <c r="S7" s="93">
        <f>SUM(S$8:S$207)</f>
        <v>5885</v>
      </c>
      <c r="T7" s="94">
        <f t="shared" ref="T7:T26" si="8">IF(D7&gt;0,P7/D7*100,"-")</f>
        <v>23.882559926607573</v>
      </c>
      <c r="U7" s="93">
        <f>SUM(U$8:U$207)</f>
        <v>18966</v>
      </c>
      <c r="V7" s="95">
        <f t="shared" ref="V7:AC7" si="9">COUNTIF(V$8:V$207,"○")</f>
        <v>8</v>
      </c>
      <c r="W7" s="95">
        <f t="shared" si="9"/>
        <v>3</v>
      </c>
      <c r="X7" s="95">
        <f t="shared" si="9"/>
        <v>0</v>
      </c>
      <c r="Y7" s="95">
        <f t="shared" si="9"/>
        <v>8</v>
      </c>
      <c r="Z7" s="95">
        <f t="shared" si="9"/>
        <v>5</v>
      </c>
      <c r="AA7" s="95">
        <f t="shared" si="9"/>
        <v>1</v>
      </c>
      <c r="AB7" s="95">
        <f t="shared" si="9"/>
        <v>0</v>
      </c>
      <c r="AC7" s="95">
        <f t="shared" si="9"/>
        <v>13</v>
      </c>
    </row>
    <row r="8" spans="1:31" ht="13.5" customHeight="1" x14ac:dyDescent="0.15">
      <c r="A8" s="85" t="s">
        <v>19</v>
      </c>
      <c r="B8" s="86" t="s">
        <v>259</v>
      </c>
      <c r="C8" s="85" t="s">
        <v>260</v>
      </c>
      <c r="D8" s="87">
        <f t="shared" si="0"/>
        <v>247659</v>
      </c>
      <c r="E8" s="87">
        <f t="shared" si="1"/>
        <v>7086</v>
      </c>
      <c r="F8" s="106">
        <f t="shared" si="2"/>
        <v>2.8611922037963491</v>
      </c>
      <c r="G8" s="87">
        <v>6855</v>
      </c>
      <c r="H8" s="87">
        <v>231</v>
      </c>
      <c r="I8" s="87">
        <f t="shared" si="3"/>
        <v>240573</v>
      </c>
      <c r="J8" s="88">
        <f t="shared" si="4"/>
        <v>97.13880779620365</v>
      </c>
      <c r="K8" s="87">
        <v>193555</v>
      </c>
      <c r="L8" s="88">
        <f t="shared" si="5"/>
        <v>78.153832487412117</v>
      </c>
      <c r="M8" s="87">
        <v>0</v>
      </c>
      <c r="N8" s="88">
        <f t="shared" si="6"/>
        <v>0</v>
      </c>
      <c r="O8" s="87">
        <v>5611</v>
      </c>
      <c r="P8" s="87">
        <f t="shared" si="7"/>
        <v>41407</v>
      </c>
      <c r="Q8" s="87">
        <v>27256</v>
      </c>
      <c r="R8" s="87">
        <v>14151</v>
      </c>
      <c r="S8" s="87">
        <v>0</v>
      </c>
      <c r="T8" s="88">
        <f t="shared" si="8"/>
        <v>16.719360087862746</v>
      </c>
      <c r="U8" s="87">
        <v>4788</v>
      </c>
      <c r="V8" s="85"/>
      <c r="W8" s="85" t="s">
        <v>262</v>
      </c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19</v>
      </c>
      <c r="B9" s="86" t="s">
        <v>263</v>
      </c>
      <c r="C9" s="85" t="s">
        <v>264</v>
      </c>
      <c r="D9" s="87">
        <f t="shared" si="0"/>
        <v>158794</v>
      </c>
      <c r="E9" s="87">
        <f t="shared" si="1"/>
        <v>11023</v>
      </c>
      <c r="F9" s="106">
        <f t="shared" si="2"/>
        <v>6.9416980490446738</v>
      </c>
      <c r="G9" s="87">
        <v>10995</v>
      </c>
      <c r="H9" s="87">
        <v>28</v>
      </c>
      <c r="I9" s="87">
        <f t="shared" si="3"/>
        <v>147771</v>
      </c>
      <c r="J9" s="88">
        <f t="shared" si="4"/>
        <v>93.058301950955325</v>
      </c>
      <c r="K9" s="87">
        <v>123972</v>
      </c>
      <c r="L9" s="88">
        <f t="shared" si="5"/>
        <v>78.070959859944338</v>
      </c>
      <c r="M9" s="87">
        <v>0</v>
      </c>
      <c r="N9" s="88">
        <f t="shared" si="6"/>
        <v>0</v>
      </c>
      <c r="O9" s="87">
        <v>1193</v>
      </c>
      <c r="P9" s="87">
        <f t="shared" si="7"/>
        <v>22606</v>
      </c>
      <c r="Q9" s="87">
        <v>1459</v>
      </c>
      <c r="R9" s="87">
        <v>21147</v>
      </c>
      <c r="S9" s="87">
        <v>0</v>
      </c>
      <c r="T9" s="88">
        <f t="shared" si="8"/>
        <v>14.23605425897704</v>
      </c>
      <c r="U9" s="87">
        <v>2189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19</v>
      </c>
      <c r="B10" s="86" t="s">
        <v>265</v>
      </c>
      <c r="C10" s="85" t="s">
        <v>266</v>
      </c>
      <c r="D10" s="87">
        <f t="shared" si="0"/>
        <v>187726</v>
      </c>
      <c r="E10" s="87">
        <f t="shared" si="1"/>
        <v>11761</v>
      </c>
      <c r="F10" s="106">
        <f t="shared" si="2"/>
        <v>6.2649819417661918</v>
      </c>
      <c r="G10" s="87">
        <v>11761</v>
      </c>
      <c r="H10" s="87">
        <v>0</v>
      </c>
      <c r="I10" s="87">
        <f t="shared" si="3"/>
        <v>175965</v>
      </c>
      <c r="J10" s="88">
        <f t="shared" si="4"/>
        <v>93.735018058233806</v>
      </c>
      <c r="K10" s="87">
        <v>125351</v>
      </c>
      <c r="L10" s="88">
        <f t="shared" si="5"/>
        <v>66.773382482980509</v>
      </c>
      <c r="M10" s="87">
        <v>0</v>
      </c>
      <c r="N10" s="88">
        <f t="shared" si="6"/>
        <v>0</v>
      </c>
      <c r="O10" s="87">
        <v>8217</v>
      </c>
      <c r="P10" s="87">
        <f t="shared" si="7"/>
        <v>42397</v>
      </c>
      <c r="Q10" s="87">
        <v>2401</v>
      </c>
      <c r="R10" s="87">
        <v>39996</v>
      </c>
      <c r="S10" s="87">
        <v>0</v>
      </c>
      <c r="T10" s="88">
        <f t="shared" si="8"/>
        <v>22.584511468842887</v>
      </c>
      <c r="U10" s="87">
        <v>2071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19</v>
      </c>
      <c r="B11" s="86" t="s">
        <v>267</v>
      </c>
      <c r="C11" s="85" t="s">
        <v>268</v>
      </c>
      <c r="D11" s="87">
        <f t="shared" si="0"/>
        <v>42961</v>
      </c>
      <c r="E11" s="87">
        <f t="shared" si="1"/>
        <v>4637</v>
      </c>
      <c r="F11" s="106">
        <f t="shared" si="2"/>
        <v>10.793510393147274</v>
      </c>
      <c r="G11" s="87">
        <v>4164</v>
      </c>
      <c r="H11" s="87">
        <v>473</v>
      </c>
      <c r="I11" s="87">
        <f t="shared" si="3"/>
        <v>38324</v>
      </c>
      <c r="J11" s="88">
        <f t="shared" si="4"/>
        <v>89.206489606852728</v>
      </c>
      <c r="K11" s="87">
        <v>18057</v>
      </c>
      <c r="L11" s="88">
        <f t="shared" si="5"/>
        <v>42.03114452643095</v>
      </c>
      <c r="M11" s="87">
        <v>0</v>
      </c>
      <c r="N11" s="88">
        <f t="shared" si="6"/>
        <v>0</v>
      </c>
      <c r="O11" s="87">
        <v>7662</v>
      </c>
      <c r="P11" s="87">
        <f t="shared" si="7"/>
        <v>12605</v>
      </c>
      <c r="Q11" s="87">
        <v>2259</v>
      </c>
      <c r="R11" s="87">
        <v>10346</v>
      </c>
      <c r="S11" s="87">
        <v>0</v>
      </c>
      <c r="T11" s="88">
        <f t="shared" si="8"/>
        <v>29.34056469821466</v>
      </c>
      <c r="U11" s="87">
        <v>465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19</v>
      </c>
      <c r="B12" s="86" t="s">
        <v>269</v>
      </c>
      <c r="C12" s="85" t="s">
        <v>270</v>
      </c>
      <c r="D12" s="87">
        <f t="shared" si="0"/>
        <v>113791</v>
      </c>
      <c r="E12" s="87">
        <f t="shared" si="1"/>
        <v>3732</v>
      </c>
      <c r="F12" s="106">
        <f t="shared" si="2"/>
        <v>3.2796969883382694</v>
      </c>
      <c r="G12" s="87">
        <v>3732</v>
      </c>
      <c r="H12" s="87">
        <v>0</v>
      </c>
      <c r="I12" s="87">
        <f t="shared" si="3"/>
        <v>110059</v>
      </c>
      <c r="J12" s="88">
        <f t="shared" si="4"/>
        <v>96.720303011661741</v>
      </c>
      <c r="K12" s="87">
        <v>75470</v>
      </c>
      <c r="L12" s="88">
        <f t="shared" si="5"/>
        <v>66.323347189145011</v>
      </c>
      <c r="M12" s="87">
        <v>0</v>
      </c>
      <c r="N12" s="88">
        <f t="shared" si="6"/>
        <v>0</v>
      </c>
      <c r="O12" s="87">
        <v>0</v>
      </c>
      <c r="P12" s="87">
        <f t="shared" si="7"/>
        <v>34589</v>
      </c>
      <c r="Q12" s="87">
        <v>7835</v>
      </c>
      <c r="R12" s="87">
        <v>26754</v>
      </c>
      <c r="S12" s="87">
        <v>0</v>
      </c>
      <c r="T12" s="88">
        <f t="shared" si="8"/>
        <v>30.39695582251672</v>
      </c>
      <c r="U12" s="87">
        <v>1856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19</v>
      </c>
      <c r="B13" s="86" t="s">
        <v>271</v>
      </c>
      <c r="C13" s="85" t="s">
        <v>272</v>
      </c>
      <c r="D13" s="87">
        <f t="shared" si="0"/>
        <v>56831</v>
      </c>
      <c r="E13" s="87">
        <f t="shared" si="1"/>
        <v>1594</v>
      </c>
      <c r="F13" s="106">
        <f t="shared" si="2"/>
        <v>2.8048072354876741</v>
      </c>
      <c r="G13" s="87">
        <v>1544</v>
      </c>
      <c r="H13" s="87">
        <v>50</v>
      </c>
      <c r="I13" s="87">
        <f t="shared" si="3"/>
        <v>55237</v>
      </c>
      <c r="J13" s="88">
        <f t="shared" si="4"/>
        <v>97.195192764512328</v>
      </c>
      <c r="K13" s="87">
        <v>49968</v>
      </c>
      <c r="L13" s="88">
        <f t="shared" si="5"/>
        <v>87.92384438070772</v>
      </c>
      <c r="M13" s="87">
        <v>0</v>
      </c>
      <c r="N13" s="88">
        <f t="shared" si="6"/>
        <v>0</v>
      </c>
      <c r="O13" s="87">
        <v>0</v>
      </c>
      <c r="P13" s="87">
        <f t="shared" si="7"/>
        <v>5269</v>
      </c>
      <c r="Q13" s="87">
        <v>3019</v>
      </c>
      <c r="R13" s="87">
        <v>2250</v>
      </c>
      <c r="S13" s="87">
        <v>0</v>
      </c>
      <c r="T13" s="88">
        <f t="shared" si="8"/>
        <v>9.2713483838046127</v>
      </c>
      <c r="U13" s="87">
        <v>748</v>
      </c>
      <c r="V13" s="85"/>
      <c r="W13" s="85" t="s">
        <v>262</v>
      </c>
      <c r="X13" s="85"/>
      <c r="Y13" s="85"/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19</v>
      </c>
      <c r="B14" s="86" t="s">
        <v>273</v>
      </c>
      <c r="C14" s="85" t="s">
        <v>274</v>
      </c>
      <c r="D14" s="87">
        <f t="shared" si="0"/>
        <v>127221</v>
      </c>
      <c r="E14" s="87">
        <f t="shared" si="1"/>
        <v>4425</v>
      </c>
      <c r="F14" s="106">
        <f t="shared" si="2"/>
        <v>3.4781993538802554</v>
      </c>
      <c r="G14" s="87">
        <v>3729</v>
      </c>
      <c r="H14" s="87">
        <v>696</v>
      </c>
      <c r="I14" s="87">
        <f t="shared" si="3"/>
        <v>122796</v>
      </c>
      <c r="J14" s="88">
        <f t="shared" si="4"/>
        <v>96.521800646119743</v>
      </c>
      <c r="K14" s="87">
        <v>43181</v>
      </c>
      <c r="L14" s="88">
        <f t="shared" si="5"/>
        <v>33.941723457605271</v>
      </c>
      <c r="M14" s="87">
        <v>0</v>
      </c>
      <c r="N14" s="88">
        <f t="shared" si="6"/>
        <v>0</v>
      </c>
      <c r="O14" s="87">
        <v>3156</v>
      </c>
      <c r="P14" s="87">
        <f t="shared" si="7"/>
        <v>76459</v>
      </c>
      <c r="Q14" s="87">
        <v>24318</v>
      </c>
      <c r="R14" s="87">
        <v>52141</v>
      </c>
      <c r="S14" s="87">
        <v>0</v>
      </c>
      <c r="T14" s="88">
        <f t="shared" si="8"/>
        <v>60.099354666289372</v>
      </c>
      <c r="U14" s="87">
        <v>2302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19</v>
      </c>
      <c r="B15" s="86" t="s">
        <v>275</v>
      </c>
      <c r="C15" s="85" t="s">
        <v>276</v>
      </c>
      <c r="D15" s="87">
        <f t="shared" si="0"/>
        <v>49005</v>
      </c>
      <c r="E15" s="87">
        <f t="shared" si="1"/>
        <v>3400</v>
      </c>
      <c r="F15" s="106">
        <f t="shared" si="2"/>
        <v>6.9380675441281499</v>
      </c>
      <c r="G15" s="87">
        <v>3290</v>
      </c>
      <c r="H15" s="87">
        <v>110</v>
      </c>
      <c r="I15" s="87">
        <f t="shared" si="3"/>
        <v>45605</v>
      </c>
      <c r="J15" s="88">
        <f t="shared" si="4"/>
        <v>93.061932455871855</v>
      </c>
      <c r="K15" s="87">
        <v>39652</v>
      </c>
      <c r="L15" s="88">
        <f t="shared" si="5"/>
        <v>80.914192429343942</v>
      </c>
      <c r="M15" s="87">
        <v>0</v>
      </c>
      <c r="N15" s="88">
        <f t="shared" si="6"/>
        <v>0</v>
      </c>
      <c r="O15" s="87">
        <v>0</v>
      </c>
      <c r="P15" s="87">
        <f t="shared" si="7"/>
        <v>5953</v>
      </c>
      <c r="Q15" s="87">
        <v>2346</v>
      </c>
      <c r="R15" s="87">
        <v>3607</v>
      </c>
      <c r="S15" s="87">
        <v>0</v>
      </c>
      <c r="T15" s="88">
        <f t="shared" si="8"/>
        <v>12.147740026527904</v>
      </c>
      <c r="U15" s="87">
        <v>515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19</v>
      </c>
      <c r="B16" s="86" t="s">
        <v>277</v>
      </c>
      <c r="C16" s="85" t="s">
        <v>278</v>
      </c>
      <c r="D16" s="87">
        <f t="shared" si="0"/>
        <v>31091</v>
      </c>
      <c r="E16" s="87">
        <f t="shared" si="1"/>
        <v>3814</v>
      </c>
      <c r="F16" s="106">
        <f t="shared" si="2"/>
        <v>12.267215592936862</v>
      </c>
      <c r="G16" s="87">
        <v>3509</v>
      </c>
      <c r="H16" s="87">
        <v>305</v>
      </c>
      <c r="I16" s="87">
        <f t="shared" si="3"/>
        <v>27277</v>
      </c>
      <c r="J16" s="88">
        <f t="shared" si="4"/>
        <v>87.732784407063136</v>
      </c>
      <c r="K16" s="87">
        <v>15641</v>
      </c>
      <c r="L16" s="88">
        <f t="shared" si="5"/>
        <v>50.307162844553091</v>
      </c>
      <c r="M16" s="87">
        <v>0</v>
      </c>
      <c r="N16" s="88">
        <f t="shared" si="6"/>
        <v>0</v>
      </c>
      <c r="O16" s="87">
        <v>8631</v>
      </c>
      <c r="P16" s="87">
        <f t="shared" si="7"/>
        <v>3005</v>
      </c>
      <c r="Q16" s="87">
        <v>1052</v>
      </c>
      <c r="R16" s="87">
        <v>1953</v>
      </c>
      <c r="S16" s="87">
        <v>0</v>
      </c>
      <c r="T16" s="88">
        <f t="shared" si="8"/>
        <v>9.6651764176128143</v>
      </c>
      <c r="U16" s="87">
        <v>511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19</v>
      </c>
      <c r="B17" s="86" t="s">
        <v>279</v>
      </c>
      <c r="C17" s="85" t="s">
        <v>280</v>
      </c>
      <c r="D17" s="87">
        <f t="shared" si="0"/>
        <v>29708</v>
      </c>
      <c r="E17" s="87">
        <f t="shared" si="1"/>
        <v>2701</v>
      </c>
      <c r="F17" s="106">
        <f t="shared" si="2"/>
        <v>9.0918271172748071</v>
      </c>
      <c r="G17" s="87">
        <v>2369</v>
      </c>
      <c r="H17" s="87">
        <v>332</v>
      </c>
      <c r="I17" s="87">
        <f t="shared" si="3"/>
        <v>27007</v>
      </c>
      <c r="J17" s="88">
        <f t="shared" si="4"/>
        <v>90.908172882725196</v>
      </c>
      <c r="K17" s="87">
        <v>9736</v>
      </c>
      <c r="L17" s="88">
        <f t="shared" si="5"/>
        <v>32.772317220950583</v>
      </c>
      <c r="M17" s="87">
        <v>0</v>
      </c>
      <c r="N17" s="88">
        <f t="shared" si="6"/>
        <v>0</v>
      </c>
      <c r="O17" s="87">
        <v>3715</v>
      </c>
      <c r="P17" s="87">
        <f t="shared" si="7"/>
        <v>13556</v>
      </c>
      <c r="Q17" s="87">
        <v>4630</v>
      </c>
      <c r="R17" s="87">
        <v>8926</v>
      </c>
      <c r="S17" s="87">
        <v>0</v>
      </c>
      <c r="T17" s="88">
        <f t="shared" si="8"/>
        <v>45.630806516763158</v>
      </c>
      <c r="U17" s="87">
        <v>248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19</v>
      </c>
      <c r="B18" s="86" t="s">
        <v>281</v>
      </c>
      <c r="C18" s="85" t="s">
        <v>282</v>
      </c>
      <c r="D18" s="87">
        <f t="shared" si="0"/>
        <v>21617</v>
      </c>
      <c r="E18" s="87">
        <f t="shared" si="1"/>
        <v>2309</v>
      </c>
      <c r="F18" s="106">
        <f t="shared" si="2"/>
        <v>10.681408150992274</v>
      </c>
      <c r="G18" s="87">
        <v>2309</v>
      </c>
      <c r="H18" s="87">
        <v>0</v>
      </c>
      <c r="I18" s="87">
        <f t="shared" si="3"/>
        <v>19308</v>
      </c>
      <c r="J18" s="88">
        <f t="shared" si="4"/>
        <v>89.318591849007717</v>
      </c>
      <c r="K18" s="87">
        <v>7499</v>
      </c>
      <c r="L18" s="88">
        <f t="shared" si="5"/>
        <v>34.690290049498081</v>
      </c>
      <c r="M18" s="87">
        <v>70</v>
      </c>
      <c r="N18" s="88">
        <f t="shared" si="6"/>
        <v>0.32381921635749644</v>
      </c>
      <c r="O18" s="87">
        <v>2225</v>
      </c>
      <c r="P18" s="87">
        <f t="shared" si="7"/>
        <v>9514</v>
      </c>
      <c r="Q18" s="87">
        <v>1499</v>
      </c>
      <c r="R18" s="87">
        <v>8015</v>
      </c>
      <c r="S18" s="87">
        <v>0</v>
      </c>
      <c r="T18" s="88">
        <f t="shared" si="8"/>
        <v>44.011657491788867</v>
      </c>
      <c r="U18" s="87">
        <v>247</v>
      </c>
      <c r="V18" s="85" t="s">
        <v>262</v>
      </c>
      <c r="W18" s="85"/>
      <c r="X18" s="85"/>
      <c r="Y18" s="85"/>
      <c r="Z18" s="85"/>
      <c r="AA18" s="85" t="s">
        <v>262</v>
      </c>
      <c r="AB18" s="85"/>
      <c r="AC18" s="85"/>
      <c r="AD18" s="115" t="s">
        <v>261</v>
      </c>
    </row>
    <row r="19" spans="1:30" ht="13.5" customHeight="1" x14ac:dyDescent="0.15">
      <c r="A19" s="85" t="s">
        <v>19</v>
      </c>
      <c r="B19" s="86" t="s">
        <v>283</v>
      </c>
      <c r="C19" s="85" t="s">
        <v>284</v>
      </c>
      <c r="D19" s="87">
        <f t="shared" si="0"/>
        <v>136516</v>
      </c>
      <c r="E19" s="87">
        <f t="shared" si="1"/>
        <v>8534</v>
      </c>
      <c r="F19" s="106">
        <f t="shared" si="2"/>
        <v>6.2512819010225904</v>
      </c>
      <c r="G19" s="87">
        <v>7391</v>
      </c>
      <c r="H19" s="87">
        <v>1143</v>
      </c>
      <c r="I19" s="87">
        <f t="shared" si="3"/>
        <v>127982</v>
      </c>
      <c r="J19" s="88">
        <f t="shared" si="4"/>
        <v>93.748718098977406</v>
      </c>
      <c r="K19" s="87">
        <v>113492</v>
      </c>
      <c r="L19" s="88">
        <f t="shared" si="5"/>
        <v>83.134577631925936</v>
      </c>
      <c r="M19" s="87">
        <v>0</v>
      </c>
      <c r="N19" s="88">
        <f t="shared" si="6"/>
        <v>0</v>
      </c>
      <c r="O19" s="87">
        <v>4360</v>
      </c>
      <c r="P19" s="87">
        <f t="shared" si="7"/>
        <v>10130</v>
      </c>
      <c r="Q19" s="87">
        <v>5155</v>
      </c>
      <c r="R19" s="87">
        <v>3783</v>
      </c>
      <c r="S19" s="87">
        <v>1192</v>
      </c>
      <c r="T19" s="88">
        <f t="shared" si="8"/>
        <v>7.4203756336253628</v>
      </c>
      <c r="U19" s="87">
        <v>1654</v>
      </c>
      <c r="V19" s="85"/>
      <c r="W19" s="85" t="s">
        <v>262</v>
      </c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19</v>
      </c>
      <c r="B20" s="86" t="s">
        <v>285</v>
      </c>
      <c r="C20" s="85" t="s">
        <v>286</v>
      </c>
      <c r="D20" s="87">
        <f t="shared" si="0"/>
        <v>59125</v>
      </c>
      <c r="E20" s="87">
        <f t="shared" si="1"/>
        <v>7350</v>
      </c>
      <c r="F20" s="106">
        <f t="shared" si="2"/>
        <v>12.431289640591967</v>
      </c>
      <c r="G20" s="87">
        <v>7350</v>
      </c>
      <c r="H20" s="87">
        <v>0</v>
      </c>
      <c r="I20" s="87">
        <f t="shared" si="3"/>
        <v>51775</v>
      </c>
      <c r="J20" s="88">
        <f t="shared" si="4"/>
        <v>87.56871035940803</v>
      </c>
      <c r="K20" s="87">
        <v>32461</v>
      </c>
      <c r="L20" s="88">
        <f t="shared" si="5"/>
        <v>54.902325581395353</v>
      </c>
      <c r="M20" s="87">
        <v>0</v>
      </c>
      <c r="N20" s="88">
        <f t="shared" si="6"/>
        <v>0</v>
      </c>
      <c r="O20" s="87">
        <v>251</v>
      </c>
      <c r="P20" s="87">
        <f t="shared" si="7"/>
        <v>19063</v>
      </c>
      <c r="Q20" s="87">
        <v>0</v>
      </c>
      <c r="R20" s="87">
        <v>15827</v>
      </c>
      <c r="S20" s="87">
        <v>3236</v>
      </c>
      <c r="T20" s="88">
        <f t="shared" si="8"/>
        <v>32.241860465116275</v>
      </c>
      <c r="U20" s="87">
        <v>924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19</v>
      </c>
      <c r="B21" s="86" t="s">
        <v>287</v>
      </c>
      <c r="C21" s="85" t="s">
        <v>288</v>
      </c>
      <c r="D21" s="87">
        <f t="shared" si="0"/>
        <v>13762</v>
      </c>
      <c r="E21" s="87">
        <f t="shared" si="1"/>
        <v>3219</v>
      </c>
      <c r="F21" s="106">
        <f t="shared" si="2"/>
        <v>23.390495567504725</v>
      </c>
      <c r="G21" s="87">
        <v>3084</v>
      </c>
      <c r="H21" s="87">
        <v>135</v>
      </c>
      <c r="I21" s="87">
        <f t="shared" si="3"/>
        <v>10543</v>
      </c>
      <c r="J21" s="88">
        <f t="shared" si="4"/>
        <v>76.609504432495285</v>
      </c>
      <c r="K21" s="87">
        <v>2377</v>
      </c>
      <c r="L21" s="88">
        <f t="shared" si="5"/>
        <v>17.272198808312744</v>
      </c>
      <c r="M21" s="87">
        <v>0</v>
      </c>
      <c r="N21" s="88">
        <f t="shared" si="6"/>
        <v>0</v>
      </c>
      <c r="O21" s="87">
        <v>2210</v>
      </c>
      <c r="P21" s="87">
        <f t="shared" si="7"/>
        <v>5956</v>
      </c>
      <c r="Q21" s="87">
        <v>2189</v>
      </c>
      <c r="R21" s="87">
        <v>3767</v>
      </c>
      <c r="S21" s="87">
        <v>0</v>
      </c>
      <c r="T21" s="88">
        <f t="shared" si="8"/>
        <v>43.278593227728528</v>
      </c>
      <c r="U21" s="87">
        <v>118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19</v>
      </c>
      <c r="B22" s="86" t="s">
        <v>289</v>
      </c>
      <c r="C22" s="85" t="s">
        <v>290</v>
      </c>
      <c r="D22" s="87">
        <f t="shared" si="0"/>
        <v>5915</v>
      </c>
      <c r="E22" s="87">
        <f t="shared" si="1"/>
        <v>2</v>
      </c>
      <c r="F22" s="106">
        <f t="shared" si="2"/>
        <v>3.38123415046492E-2</v>
      </c>
      <c r="G22" s="87">
        <v>2</v>
      </c>
      <c r="H22" s="87">
        <v>0</v>
      </c>
      <c r="I22" s="87">
        <f t="shared" si="3"/>
        <v>5913</v>
      </c>
      <c r="J22" s="88">
        <f t="shared" si="4"/>
        <v>99.966187658495357</v>
      </c>
      <c r="K22" s="87">
        <v>5889</v>
      </c>
      <c r="L22" s="88">
        <f t="shared" si="5"/>
        <v>99.560439560439562</v>
      </c>
      <c r="M22" s="87">
        <v>0</v>
      </c>
      <c r="N22" s="88">
        <f t="shared" si="6"/>
        <v>0</v>
      </c>
      <c r="O22" s="87">
        <v>0</v>
      </c>
      <c r="P22" s="87">
        <f t="shared" si="7"/>
        <v>24</v>
      </c>
      <c r="Q22" s="87">
        <v>24</v>
      </c>
      <c r="R22" s="87">
        <v>0</v>
      </c>
      <c r="S22" s="87">
        <v>0</v>
      </c>
      <c r="T22" s="88">
        <f t="shared" si="8"/>
        <v>0.40574809805579037</v>
      </c>
      <c r="U22" s="87">
        <v>146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19</v>
      </c>
      <c r="B23" s="86" t="s">
        <v>291</v>
      </c>
      <c r="C23" s="85" t="s">
        <v>292</v>
      </c>
      <c r="D23" s="87">
        <f t="shared" si="0"/>
        <v>2299</v>
      </c>
      <c r="E23" s="87">
        <f t="shared" si="1"/>
        <v>1491</v>
      </c>
      <c r="F23" s="106">
        <f t="shared" si="2"/>
        <v>64.854284471509345</v>
      </c>
      <c r="G23" s="87">
        <v>1491</v>
      </c>
      <c r="H23" s="87">
        <v>0</v>
      </c>
      <c r="I23" s="87">
        <f t="shared" si="3"/>
        <v>808</v>
      </c>
      <c r="J23" s="88">
        <f t="shared" si="4"/>
        <v>35.145715528490648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260</v>
      </c>
      <c r="P23" s="87">
        <f t="shared" si="7"/>
        <v>548</v>
      </c>
      <c r="Q23" s="87">
        <v>232</v>
      </c>
      <c r="R23" s="87">
        <v>316</v>
      </c>
      <c r="S23" s="87">
        <v>0</v>
      </c>
      <c r="T23" s="88">
        <f t="shared" si="8"/>
        <v>23.836450630709006</v>
      </c>
      <c r="U23" s="87">
        <v>2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19</v>
      </c>
      <c r="B24" s="86" t="s">
        <v>293</v>
      </c>
      <c r="C24" s="85" t="s">
        <v>294</v>
      </c>
      <c r="D24" s="87">
        <f t="shared" si="0"/>
        <v>14389</v>
      </c>
      <c r="E24" s="87">
        <f t="shared" si="1"/>
        <v>460</v>
      </c>
      <c r="F24" s="106">
        <f t="shared" si="2"/>
        <v>3.1968865105288762</v>
      </c>
      <c r="G24" s="87">
        <v>460</v>
      </c>
      <c r="H24" s="87">
        <v>0</v>
      </c>
      <c r="I24" s="87">
        <f t="shared" si="3"/>
        <v>13929</v>
      </c>
      <c r="J24" s="88">
        <f t="shared" si="4"/>
        <v>96.80311348947113</v>
      </c>
      <c r="K24" s="87">
        <v>6936</v>
      </c>
      <c r="L24" s="88">
        <f t="shared" si="5"/>
        <v>48.203488776148447</v>
      </c>
      <c r="M24" s="87">
        <v>0</v>
      </c>
      <c r="N24" s="88">
        <f t="shared" si="6"/>
        <v>0</v>
      </c>
      <c r="O24" s="87">
        <v>0</v>
      </c>
      <c r="P24" s="87">
        <f t="shared" si="7"/>
        <v>6993</v>
      </c>
      <c r="Q24" s="87">
        <v>2592</v>
      </c>
      <c r="R24" s="87">
        <v>4401</v>
      </c>
      <c r="S24" s="87">
        <v>0</v>
      </c>
      <c r="T24" s="88">
        <f t="shared" si="8"/>
        <v>48.599624713322676</v>
      </c>
      <c r="U24" s="87">
        <v>62</v>
      </c>
      <c r="V24" s="85"/>
      <c r="W24" s="85"/>
      <c r="X24" s="85"/>
      <c r="Y24" s="85" t="s">
        <v>262</v>
      </c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19</v>
      </c>
      <c r="B25" s="86" t="s">
        <v>295</v>
      </c>
      <c r="C25" s="85" t="s">
        <v>296</v>
      </c>
      <c r="D25" s="87">
        <f t="shared" si="0"/>
        <v>10985</v>
      </c>
      <c r="E25" s="87">
        <f t="shared" si="1"/>
        <v>720</v>
      </c>
      <c r="F25" s="106">
        <f t="shared" si="2"/>
        <v>6.5543923532089208</v>
      </c>
      <c r="G25" s="87">
        <v>720</v>
      </c>
      <c r="H25" s="87">
        <v>0</v>
      </c>
      <c r="I25" s="87">
        <f t="shared" si="3"/>
        <v>10265</v>
      </c>
      <c r="J25" s="88">
        <f t="shared" si="4"/>
        <v>93.445607646791075</v>
      </c>
      <c r="K25" s="87">
        <v>6452</v>
      </c>
      <c r="L25" s="88">
        <f t="shared" si="5"/>
        <v>58.734638142922165</v>
      </c>
      <c r="M25" s="87">
        <v>0</v>
      </c>
      <c r="N25" s="88">
        <f t="shared" si="6"/>
        <v>0</v>
      </c>
      <c r="O25" s="87">
        <v>784</v>
      </c>
      <c r="P25" s="87">
        <f t="shared" si="7"/>
        <v>3029</v>
      </c>
      <c r="Q25" s="87">
        <v>0</v>
      </c>
      <c r="R25" s="87">
        <v>1572</v>
      </c>
      <c r="S25" s="87">
        <v>1457</v>
      </c>
      <c r="T25" s="88">
        <f t="shared" si="8"/>
        <v>27.57396449704142</v>
      </c>
      <c r="U25" s="87">
        <v>91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19</v>
      </c>
      <c r="B26" s="86" t="s">
        <v>297</v>
      </c>
      <c r="C26" s="85" t="s">
        <v>298</v>
      </c>
      <c r="D26" s="87">
        <f t="shared" si="0"/>
        <v>3002</v>
      </c>
      <c r="E26" s="87">
        <f t="shared" si="1"/>
        <v>38</v>
      </c>
      <c r="F26" s="106">
        <f t="shared" si="2"/>
        <v>1.2658227848101267</v>
      </c>
      <c r="G26" s="87">
        <v>38</v>
      </c>
      <c r="H26" s="87">
        <v>0</v>
      </c>
      <c r="I26" s="87">
        <f t="shared" si="3"/>
        <v>2964</v>
      </c>
      <c r="J26" s="88">
        <f t="shared" si="4"/>
        <v>98.734177215189874</v>
      </c>
      <c r="K26" s="87">
        <v>0</v>
      </c>
      <c r="L26" s="88">
        <f t="shared" si="5"/>
        <v>0</v>
      </c>
      <c r="M26" s="87">
        <v>0</v>
      </c>
      <c r="N26" s="88">
        <f t="shared" si="6"/>
        <v>0</v>
      </c>
      <c r="O26" s="87">
        <v>2633</v>
      </c>
      <c r="P26" s="87">
        <f t="shared" si="7"/>
        <v>331</v>
      </c>
      <c r="Q26" s="87">
        <v>14</v>
      </c>
      <c r="R26" s="87">
        <v>317</v>
      </c>
      <c r="S26" s="87">
        <v>0</v>
      </c>
      <c r="T26" s="88">
        <f t="shared" si="8"/>
        <v>11.025982678214524</v>
      </c>
      <c r="U26" s="87">
        <v>29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山口県</v>
      </c>
      <c r="B7" s="90" t="str">
        <f>水洗化人口等!B7</f>
        <v>35000</v>
      </c>
      <c r="C7" s="89" t="s">
        <v>198</v>
      </c>
      <c r="D7" s="91">
        <f t="shared" ref="D7:D26" si="0">SUM(E7,+H7,+K7)</f>
        <v>411713</v>
      </c>
      <c r="E7" s="91">
        <f t="shared" ref="E7:E26" si="1">SUM(F7:G7)</f>
        <v>0</v>
      </c>
      <c r="F7" s="91">
        <f>SUM(F$8:F$207)</f>
        <v>0</v>
      </c>
      <c r="G7" s="91">
        <f>SUM(G$8:G$207)</f>
        <v>0</v>
      </c>
      <c r="H7" s="91">
        <f t="shared" ref="H7:H26" si="2">SUM(I7:J7)</f>
        <v>22560</v>
      </c>
      <c r="I7" s="91">
        <f>SUM(I$8:I$207)</f>
        <v>21365</v>
      </c>
      <c r="J7" s="91">
        <f>SUM(J$8:J$207)</f>
        <v>1195</v>
      </c>
      <c r="K7" s="91">
        <f t="shared" ref="K7:K26" si="3">SUM(L7:M7)</f>
        <v>389153</v>
      </c>
      <c r="L7" s="91">
        <f>SUM(L$8:L$207)</f>
        <v>60705</v>
      </c>
      <c r="M7" s="91">
        <f>SUM(M$8:M$207)</f>
        <v>328448</v>
      </c>
      <c r="N7" s="91">
        <f t="shared" ref="N7:N26" si="4">SUM(O7,+V7,+AC7)</f>
        <v>414097</v>
      </c>
      <c r="O7" s="91">
        <f t="shared" ref="O7:O26" si="5">SUM(P7:U7)</f>
        <v>82070</v>
      </c>
      <c r="P7" s="91">
        <f t="shared" ref="P7:U7" si="6">SUM(P$8:P$207)</f>
        <v>69442</v>
      </c>
      <c r="Q7" s="91">
        <f t="shared" si="6"/>
        <v>0</v>
      </c>
      <c r="R7" s="91">
        <f t="shared" si="6"/>
        <v>0</v>
      </c>
      <c r="S7" s="91">
        <f t="shared" si="6"/>
        <v>12628</v>
      </c>
      <c r="T7" s="91">
        <f t="shared" si="6"/>
        <v>0</v>
      </c>
      <c r="U7" s="91">
        <f t="shared" si="6"/>
        <v>0</v>
      </c>
      <c r="V7" s="91">
        <f t="shared" ref="V7:V26" si="7">SUM(W7:AB7)</f>
        <v>329643</v>
      </c>
      <c r="W7" s="91">
        <f t="shared" ref="W7:AB7" si="8">SUM(W$8:W$207)</f>
        <v>290131</v>
      </c>
      <c r="X7" s="91">
        <f t="shared" si="8"/>
        <v>1104</v>
      </c>
      <c r="Y7" s="91">
        <f t="shared" si="8"/>
        <v>0</v>
      </c>
      <c r="Z7" s="91">
        <f t="shared" si="8"/>
        <v>37396</v>
      </c>
      <c r="AA7" s="91">
        <f t="shared" si="8"/>
        <v>0</v>
      </c>
      <c r="AB7" s="91">
        <f t="shared" si="8"/>
        <v>1012</v>
      </c>
      <c r="AC7" s="91">
        <f t="shared" ref="AC7:AC26" si="9">SUM(AD7:AE7)</f>
        <v>2384</v>
      </c>
      <c r="AD7" s="91">
        <f>SUM(AD$8:AD$207)</f>
        <v>2384</v>
      </c>
      <c r="AE7" s="91">
        <f>SUM(AE$8:AE$207)</f>
        <v>0</v>
      </c>
      <c r="AF7" s="91">
        <f t="shared" ref="AF7:AF26" si="10">SUM(AG7:AI7)</f>
        <v>6297</v>
      </c>
      <c r="AG7" s="91">
        <f>SUM(AG$8:AG$207)</f>
        <v>6297</v>
      </c>
      <c r="AH7" s="91">
        <f>SUM(AH$8:AH$207)</f>
        <v>0</v>
      </c>
      <c r="AI7" s="91">
        <f>SUM(AI$8:AI$207)</f>
        <v>0</v>
      </c>
      <c r="AJ7" s="91">
        <f t="shared" ref="AJ7:AJ26" si="11">SUM(AK7:AS7)</f>
        <v>6297</v>
      </c>
      <c r="AK7" s="91">
        <f t="shared" ref="AK7:AS7" si="12">SUM(AK$8:AK$207)</f>
        <v>0</v>
      </c>
      <c r="AL7" s="91">
        <f t="shared" si="12"/>
        <v>0</v>
      </c>
      <c r="AM7" s="91">
        <f t="shared" si="12"/>
        <v>2913</v>
      </c>
      <c r="AN7" s="91">
        <f t="shared" si="12"/>
        <v>900</v>
      </c>
      <c r="AO7" s="91">
        <f t="shared" si="12"/>
        <v>753</v>
      </c>
      <c r="AP7" s="91">
        <f t="shared" si="12"/>
        <v>0</v>
      </c>
      <c r="AQ7" s="91">
        <f t="shared" si="12"/>
        <v>0</v>
      </c>
      <c r="AR7" s="91">
        <f t="shared" si="12"/>
        <v>42</v>
      </c>
      <c r="AS7" s="91">
        <f t="shared" si="12"/>
        <v>1689</v>
      </c>
      <c r="AT7" s="91">
        <f t="shared" ref="AT7:AT26" si="13">SUM(AU7:AY7)</f>
        <v>0</v>
      </c>
      <c r="AU7" s="91">
        <f>SUM(AU$8:AU$207)</f>
        <v>0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 t="shared" ref="AZ7:AZ26" si="14">SUM(BA7:BC7)</f>
        <v>1236</v>
      </c>
      <c r="BA7" s="91">
        <f>SUM(BA$8:BA$207)</f>
        <v>1236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19</v>
      </c>
      <c r="B8" s="96" t="s">
        <v>259</v>
      </c>
      <c r="C8" s="85" t="s">
        <v>260</v>
      </c>
      <c r="D8" s="87">
        <f t="shared" si="0"/>
        <v>60617</v>
      </c>
      <c r="E8" s="87">
        <f t="shared" si="1"/>
        <v>0</v>
      </c>
      <c r="F8" s="87">
        <v>0</v>
      </c>
      <c r="G8" s="87">
        <v>0</v>
      </c>
      <c r="H8" s="87">
        <f t="shared" si="2"/>
        <v>4255</v>
      </c>
      <c r="I8" s="87">
        <v>4138</v>
      </c>
      <c r="J8" s="87">
        <v>117</v>
      </c>
      <c r="K8" s="87">
        <f t="shared" si="3"/>
        <v>56362</v>
      </c>
      <c r="L8" s="87">
        <v>6098</v>
      </c>
      <c r="M8" s="87">
        <v>50264</v>
      </c>
      <c r="N8" s="87">
        <f t="shared" si="4"/>
        <v>60903</v>
      </c>
      <c r="O8" s="87">
        <f t="shared" si="5"/>
        <v>10236</v>
      </c>
      <c r="P8" s="87">
        <v>10236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50381</v>
      </c>
      <c r="W8" s="87">
        <v>50381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286</v>
      </c>
      <c r="AD8" s="87">
        <v>286</v>
      </c>
      <c r="AE8" s="87">
        <v>0</v>
      </c>
      <c r="AF8" s="87">
        <f t="shared" si="10"/>
        <v>45</v>
      </c>
      <c r="AG8" s="87">
        <v>45</v>
      </c>
      <c r="AH8" s="87">
        <v>0</v>
      </c>
      <c r="AI8" s="87">
        <v>0</v>
      </c>
      <c r="AJ8" s="87">
        <f t="shared" si="11"/>
        <v>45</v>
      </c>
      <c r="AK8" s="87">
        <v>0</v>
      </c>
      <c r="AL8" s="87">
        <v>0</v>
      </c>
      <c r="AM8" s="87">
        <v>3</v>
      </c>
      <c r="AN8" s="87">
        <v>0</v>
      </c>
      <c r="AO8" s="87">
        <v>0</v>
      </c>
      <c r="AP8" s="87">
        <v>0</v>
      </c>
      <c r="AQ8" s="87">
        <v>0</v>
      </c>
      <c r="AR8" s="87">
        <v>42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1236</v>
      </c>
      <c r="BA8" s="87">
        <v>1236</v>
      </c>
      <c r="BB8" s="87">
        <v>0</v>
      </c>
      <c r="BC8" s="87">
        <v>0</v>
      </c>
    </row>
    <row r="9" spans="1:55" ht="13.5" customHeight="1" x14ac:dyDescent="0.15">
      <c r="A9" s="98" t="s">
        <v>19</v>
      </c>
      <c r="B9" s="96" t="s">
        <v>263</v>
      </c>
      <c r="C9" s="85" t="s">
        <v>264</v>
      </c>
      <c r="D9" s="87">
        <f t="shared" si="0"/>
        <v>37763</v>
      </c>
      <c r="E9" s="87">
        <f t="shared" si="1"/>
        <v>0</v>
      </c>
      <c r="F9" s="87">
        <v>0</v>
      </c>
      <c r="G9" s="87">
        <v>0</v>
      </c>
      <c r="H9" s="87">
        <f t="shared" si="2"/>
        <v>9289</v>
      </c>
      <c r="I9" s="87">
        <v>9289</v>
      </c>
      <c r="J9" s="87">
        <v>0</v>
      </c>
      <c r="K9" s="87">
        <f t="shared" si="3"/>
        <v>28474</v>
      </c>
      <c r="L9" s="87">
        <v>0</v>
      </c>
      <c r="M9" s="87">
        <v>28474</v>
      </c>
      <c r="N9" s="87">
        <f t="shared" si="4"/>
        <v>37785</v>
      </c>
      <c r="O9" s="87">
        <f t="shared" si="5"/>
        <v>9289</v>
      </c>
      <c r="P9" s="87">
        <v>9289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28474</v>
      </c>
      <c r="W9" s="87">
        <v>28474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22</v>
      </c>
      <c r="AD9" s="87">
        <v>22</v>
      </c>
      <c r="AE9" s="87">
        <v>0</v>
      </c>
      <c r="AF9" s="87">
        <f t="shared" si="10"/>
        <v>15</v>
      </c>
      <c r="AG9" s="87">
        <v>15</v>
      </c>
      <c r="AH9" s="87">
        <v>0</v>
      </c>
      <c r="AI9" s="87">
        <v>0</v>
      </c>
      <c r="AJ9" s="87">
        <f t="shared" si="11"/>
        <v>15</v>
      </c>
      <c r="AK9" s="87">
        <v>0</v>
      </c>
      <c r="AL9" s="87">
        <v>0</v>
      </c>
      <c r="AM9" s="87">
        <v>15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19</v>
      </c>
      <c r="B10" s="96" t="s">
        <v>265</v>
      </c>
      <c r="C10" s="85" t="s">
        <v>266</v>
      </c>
      <c r="D10" s="87">
        <f t="shared" si="0"/>
        <v>56432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56432</v>
      </c>
      <c r="L10" s="87">
        <v>11857</v>
      </c>
      <c r="M10" s="87">
        <v>44575</v>
      </c>
      <c r="N10" s="87">
        <f t="shared" si="4"/>
        <v>56432</v>
      </c>
      <c r="O10" s="87">
        <f t="shared" si="5"/>
        <v>11857</v>
      </c>
      <c r="P10" s="87">
        <v>11857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44575</v>
      </c>
      <c r="W10" s="87">
        <v>44575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1464</v>
      </c>
      <c r="AG10" s="87">
        <v>1464</v>
      </c>
      <c r="AH10" s="87">
        <v>0</v>
      </c>
      <c r="AI10" s="87">
        <v>0</v>
      </c>
      <c r="AJ10" s="87">
        <f t="shared" si="11"/>
        <v>1464</v>
      </c>
      <c r="AK10" s="87">
        <v>0</v>
      </c>
      <c r="AL10" s="87">
        <v>0</v>
      </c>
      <c r="AM10" s="87">
        <v>32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1432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19</v>
      </c>
      <c r="B11" s="96" t="s">
        <v>267</v>
      </c>
      <c r="C11" s="85" t="s">
        <v>268</v>
      </c>
      <c r="D11" s="87">
        <f t="shared" si="0"/>
        <v>19828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19828</v>
      </c>
      <c r="L11" s="87">
        <v>2967</v>
      </c>
      <c r="M11" s="87">
        <v>16861</v>
      </c>
      <c r="N11" s="87">
        <f t="shared" si="4"/>
        <v>20301</v>
      </c>
      <c r="O11" s="87">
        <f t="shared" si="5"/>
        <v>2967</v>
      </c>
      <c r="P11" s="87">
        <v>835</v>
      </c>
      <c r="Q11" s="87">
        <v>0</v>
      </c>
      <c r="R11" s="87">
        <v>0</v>
      </c>
      <c r="S11" s="87">
        <v>2132</v>
      </c>
      <c r="T11" s="87">
        <v>0</v>
      </c>
      <c r="U11" s="87">
        <v>0</v>
      </c>
      <c r="V11" s="87">
        <f t="shared" si="7"/>
        <v>16861</v>
      </c>
      <c r="W11" s="87">
        <v>2483</v>
      </c>
      <c r="X11" s="87">
        <v>0</v>
      </c>
      <c r="Y11" s="87">
        <v>0</v>
      </c>
      <c r="Z11" s="87">
        <v>14378</v>
      </c>
      <c r="AA11" s="87">
        <v>0</v>
      </c>
      <c r="AB11" s="87">
        <v>0</v>
      </c>
      <c r="AC11" s="87">
        <f t="shared" si="9"/>
        <v>473</v>
      </c>
      <c r="AD11" s="87">
        <v>473</v>
      </c>
      <c r="AE11" s="87">
        <v>0</v>
      </c>
      <c r="AF11" s="87">
        <f t="shared" si="10"/>
        <v>119</v>
      </c>
      <c r="AG11" s="87">
        <v>119</v>
      </c>
      <c r="AH11" s="87">
        <v>0</v>
      </c>
      <c r="AI11" s="87">
        <v>0</v>
      </c>
      <c r="AJ11" s="87">
        <f t="shared" si="11"/>
        <v>119</v>
      </c>
      <c r="AK11" s="87">
        <v>0</v>
      </c>
      <c r="AL11" s="87">
        <v>0</v>
      </c>
      <c r="AM11" s="87">
        <v>119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19</v>
      </c>
      <c r="B12" s="96" t="s">
        <v>269</v>
      </c>
      <c r="C12" s="85" t="s">
        <v>270</v>
      </c>
      <c r="D12" s="87">
        <f t="shared" si="0"/>
        <v>36962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36962</v>
      </c>
      <c r="L12" s="87">
        <v>4434</v>
      </c>
      <c r="M12" s="87">
        <v>32528</v>
      </c>
      <c r="N12" s="87">
        <f t="shared" si="4"/>
        <v>36962</v>
      </c>
      <c r="O12" s="87">
        <f t="shared" si="5"/>
        <v>4434</v>
      </c>
      <c r="P12" s="87">
        <v>4434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32528</v>
      </c>
      <c r="W12" s="87">
        <v>32528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790</v>
      </c>
      <c r="AG12" s="87">
        <v>790</v>
      </c>
      <c r="AH12" s="87">
        <v>0</v>
      </c>
      <c r="AI12" s="87">
        <v>0</v>
      </c>
      <c r="AJ12" s="87">
        <f t="shared" si="11"/>
        <v>790</v>
      </c>
      <c r="AK12" s="87">
        <v>0</v>
      </c>
      <c r="AL12" s="87">
        <v>0</v>
      </c>
      <c r="AM12" s="87">
        <v>37</v>
      </c>
      <c r="AN12" s="87">
        <v>0</v>
      </c>
      <c r="AO12" s="87">
        <v>753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19</v>
      </c>
      <c r="B13" s="96" t="s">
        <v>271</v>
      </c>
      <c r="C13" s="85" t="s">
        <v>272</v>
      </c>
      <c r="D13" s="87">
        <f t="shared" si="0"/>
        <v>9189</v>
      </c>
      <c r="E13" s="87">
        <f t="shared" si="1"/>
        <v>0</v>
      </c>
      <c r="F13" s="87">
        <v>0</v>
      </c>
      <c r="G13" s="87">
        <v>0</v>
      </c>
      <c r="H13" s="87">
        <f t="shared" si="2"/>
        <v>2033</v>
      </c>
      <c r="I13" s="87">
        <v>2033</v>
      </c>
      <c r="J13" s="87">
        <v>0</v>
      </c>
      <c r="K13" s="87">
        <f t="shared" si="3"/>
        <v>7156</v>
      </c>
      <c r="L13" s="87">
        <v>534</v>
      </c>
      <c r="M13" s="87">
        <v>6622</v>
      </c>
      <c r="N13" s="87">
        <f t="shared" si="4"/>
        <v>9214</v>
      </c>
      <c r="O13" s="87">
        <f t="shared" si="5"/>
        <v>2567</v>
      </c>
      <c r="P13" s="87">
        <v>0</v>
      </c>
      <c r="Q13" s="87">
        <v>0</v>
      </c>
      <c r="R13" s="87">
        <v>0</v>
      </c>
      <c r="S13" s="87">
        <v>2567</v>
      </c>
      <c r="T13" s="87">
        <v>0</v>
      </c>
      <c r="U13" s="87">
        <v>0</v>
      </c>
      <c r="V13" s="87">
        <f t="shared" si="7"/>
        <v>6622</v>
      </c>
      <c r="W13" s="87">
        <v>0</v>
      </c>
      <c r="X13" s="87">
        <v>0</v>
      </c>
      <c r="Y13" s="87">
        <v>0</v>
      </c>
      <c r="Z13" s="87">
        <v>6622</v>
      </c>
      <c r="AA13" s="87">
        <v>0</v>
      </c>
      <c r="AB13" s="87">
        <v>0</v>
      </c>
      <c r="AC13" s="87">
        <f t="shared" si="9"/>
        <v>25</v>
      </c>
      <c r="AD13" s="87">
        <v>25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19</v>
      </c>
      <c r="B14" s="96" t="s">
        <v>273</v>
      </c>
      <c r="C14" s="85" t="s">
        <v>274</v>
      </c>
      <c r="D14" s="87">
        <f t="shared" si="0"/>
        <v>60303</v>
      </c>
      <c r="E14" s="87">
        <f t="shared" si="1"/>
        <v>0</v>
      </c>
      <c r="F14" s="87">
        <v>0</v>
      </c>
      <c r="G14" s="87">
        <v>0</v>
      </c>
      <c r="H14" s="87">
        <f t="shared" si="2"/>
        <v>925</v>
      </c>
      <c r="I14" s="87">
        <v>925</v>
      </c>
      <c r="J14" s="87">
        <v>0</v>
      </c>
      <c r="K14" s="87">
        <f t="shared" si="3"/>
        <v>59378</v>
      </c>
      <c r="L14" s="87">
        <v>4329</v>
      </c>
      <c r="M14" s="87">
        <v>55049</v>
      </c>
      <c r="N14" s="87">
        <f t="shared" si="4"/>
        <v>60607</v>
      </c>
      <c r="O14" s="87">
        <f t="shared" si="5"/>
        <v>5254</v>
      </c>
      <c r="P14" s="87">
        <v>5254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55049</v>
      </c>
      <c r="W14" s="87">
        <v>55049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304</v>
      </c>
      <c r="AD14" s="87">
        <v>304</v>
      </c>
      <c r="AE14" s="87">
        <v>0</v>
      </c>
      <c r="AF14" s="87">
        <f t="shared" si="10"/>
        <v>1790</v>
      </c>
      <c r="AG14" s="87">
        <v>1790</v>
      </c>
      <c r="AH14" s="87">
        <v>0</v>
      </c>
      <c r="AI14" s="87">
        <v>0</v>
      </c>
      <c r="AJ14" s="87">
        <f t="shared" si="11"/>
        <v>1790</v>
      </c>
      <c r="AK14" s="87">
        <v>0</v>
      </c>
      <c r="AL14" s="87">
        <v>0</v>
      </c>
      <c r="AM14" s="87">
        <v>1716</v>
      </c>
      <c r="AN14" s="87">
        <v>74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19</v>
      </c>
      <c r="B15" s="96" t="s">
        <v>275</v>
      </c>
      <c r="C15" s="85" t="s">
        <v>276</v>
      </c>
      <c r="D15" s="87">
        <f t="shared" si="0"/>
        <v>10125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10125</v>
      </c>
      <c r="L15" s="87">
        <v>813</v>
      </c>
      <c r="M15" s="87">
        <v>9312</v>
      </c>
      <c r="N15" s="87">
        <f t="shared" si="4"/>
        <v>10151</v>
      </c>
      <c r="O15" s="87">
        <f t="shared" si="5"/>
        <v>813</v>
      </c>
      <c r="P15" s="87">
        <v>813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9312</v>
      </c>
      <c r="W15" s="87">
        <v>9312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26</v>
      </c>
      <c r="AD15" s="87">
        <v>26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19</v>
      </c>
      <c r="B16" s="96" t="s">
        <v>277</v>
      </c>
      <c r="C16" s="85" t="s">
        <v>278</v>
      </c>
      <c r="D16" s="87">
        <f t="shared" si="0"/>
        <v>7086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7086</v>
      </c>
      <c r="L16" s="87">
        <v>2393</v>
      </c>
      <c r="M16" s="87">
        <v>4693</v>
      </c>
      <c r="N16" s="87">
        <f t="shared" si="4"/>
        <v>7239</v>
      </c>
      <c r="O16" s="87">
        <f t="shared" si="5"/>
        <v>2393</v>
      </c>
      <c r="P16" s="87">
        <v>0</v>
      </c>
      <c r="Q16" s="87">
        <v>0</v>
      </c>
      <c r="R16" s="87">
        <v>0</v>
      </c>
      <c r="S16" s="87">
        <v>2393</v>
      </c>
      <c r="T16" s="87">
        <v>0</v>
      </c>
      <c r="U16" s="87">
        <v>0</v>
      </c>
      <c r="V16" s="87">
        <f t="shared" si="7"/>
        <v>4693</v>
      </c>
      <c r="W16" s="87">
        <v>0</v>
      </c>
      <c r="X16" s="87">
        <v>0</v>
      </c>
      <c r="Y16" s="87">
        <v>0</v>
      </c>
      <c r="Z16" s="87">
        <v>3681</v>
      </c>
      <c r="AA16" s="87">
        <v>0</v>
      </c>
      <c r="AB16" s="87">
        <v>1012</v>
      </c>
      <c r="AC16" s="87">
        <f t="shared" si="9"/>
        <v>153</v>
      </c>
      <c r="AD16" s="87">
        <v>153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19</v>
      </c>
      <c r="B17" s="96" t="s">
        <v>279</v>
      </c>
      <c r="C17" s="85" t="s">
        <v>280</v>
      </c>
      <c r="D17" s="87">
        <f t="shared" si="0"/>
        <v>19864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19864</v>
      </c>
      <c r="L17" s="87">
        <v>4129</v>
      </c>
      <c r="M17" s="87">
        <v>15735</v>
      </c>
      <c r="N17" s="87">
        <f t="shared" si="4"/>
        <v>20034</v>
      </c>
      <c r="O17" s="87">
        <f t="shared" si="5"/>
        <v>4129</v>
      </c>
      <c r="P17" s="87">
        <v>4129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15735</v>
      </c>
      <c r="W17" s="87">
        <v>15735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170</v>
      </c>
      <c r="AD17" s="87">
        <v>170</v>
      </c>
      <c r="AE17" s="87">
        <v>0</v>
      </c>
      <c r="AF17" s="87">
        <f t="shared" si="10"/>
        <v>458</v>
      </c>
      <c r="AG17" s="87">
        <v>458</v>
      </c>
      <c r="AH17" s="87">
        <v>0</v>
      </c>
      <c r="AI17" s="87">
        <v>0</v>
      </c>
      <c r="AJ17" s="87">
        <f t="shared" si="11"/>
        <v>458</v>
      </c>
      <c r="AK17" s="87">
        <v>0</v>
      </c>
      <c r="AL17" s="87">
        <v>0</v>
      </c>
      <c r="AM17" s="87">
        <v>198</v>
      </c>
      <c r="AN17" s="87">
        <v>260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19</v>
      </c>
      <c r="B18" s="96" t="s">
        <v>281</v>
      </c>
      <c r="C18" s="85" t="s">
        <v>282</v>
      </c>
      <c r="D18" s="87">
        <f t="shared" si="0"/>
        <v>15369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15369</v>
      </c>
      <c r="L18" s="87">
        <v>3829</v>
      </c>
      <c r="M18" s="87">
        <v>11540</v>
      </c>
      <c r="N18" s="87">
        <f t="shared" si="4"/>
        <v>15369</v>
      </c>
      <c r="O18" s="87">
        <f t="shared" si="5"/>
        <v>3829</v>
      </c>
      <c r="P18" s="87">
        <v>3829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11540</v>
      </c>
      <c r="W18" s="87">
        <v>11540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145</v>
      </c>
      <c r="AG18" s="87">
        <v>145</v>
      </c>
      <c r="AH18" s="87">
        <v>0</v>
      </c>
      <c r="AI18" s="87">
        <v>0</v>
      </c>
      <c r="AJ18" s="87">
        <f t="shared" si="11"/>
        <v>145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145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19</v>
      </c>
      <c r="B19" s="96" t="s">
        <v>283</v>
      </c>
      <c r="C19" s="85" t="s">
        <v>284</v>
      </c>
      <c r="D19" s="87">
        <f t="shared" si="0"/>
        <v>18251</v>
      </c>
      <c r="E19" s="87">
        <f t="shared" si="1"/>
        <v>0</v>
      </c>
      <c r="F19" s="87">
        <v>0</v>
      </c>
      <c r="G19" s="87">
        <v>0</v>
      </c>
      <c r="H19" s="87">
        <f t="shared" si="2"/>
        <v>4240</v>
      </c>
      <c r="I19" s="87">
        <v>4240</v>
      </c>
      <c r="J19" s="87">
        <v>0</v>
      </c>
      <c r="K19" s="87">
        <f t="shared" si="3"/>
        <v>14011</v>
      </c>
      <c r="L19" s="87">
        <v>1296</v>
      </c>
      <c r="M19" s="87">
        <v>12715</v>
      </c>
      <c r="N19" s="87">
        <f t="shared" si="4"/>
        <v>19107</v>
      </c>
      <c r="O19" s="87">
        <f t="shared" si="5"/>
        <v>5536</v>
      </c>
      <c r="P19" s="87">
        <v>0</v>
      </c>
      <c r="Q19" s="87">
        <v>0</v>
      </c>
      <c r="R19" s="87">
        <v>0</v>
      </c>
      <c r="S19" s="87">
        <v>5536</v>
      </c>
      <c r="T19" s="87">
        <v>0</v>
      </c>
      <c r="U19" s="87">
        <v>0</v>
      </c>
      <c r="V19" s="87">
        <f t="shared" si="7"/>
        <v>12715</v>
      </c>
      <c r="W19" s="87">
        <v>0</v>
      </c>
      <c r="X19" s="87">
        <v>0</v>
      </c>
      <c r="Y19" s="87">
        <v>0</v>
      </c>
      <c r="Z19" s="87">
        <v>12715</v>
      </c>
      <c r="AA19" s="87">
        <v>0</v>
      </c>
      <c r="AB19" s="87">
        <v>0</v>
      </c>
      <c r="AC19" s="87">
        <f t="shared" si="9"/>
        <v>856</v>
      </c>
      <c r="AD19" s="87">
        <v>856</v>
      </c>
      <c r="AE19" s="87">
        <v>0</v>
      </c>
      <c r="AF19" s="87">
        <f t="shared" si="10"/>
        <v>0</v>
      </c>
      <c r="AG19" s="87">
        <v>0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19</v>
      </c>
      <c r="B20" s="96" t="s">
        <v>285</v>
      </c>
      <c r="C20" s="85" t="s">
        <v>286</v>
      </c>
      <c r="D20" s="87">
        <f t="shared" si="0"/>
        <v>31662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31662</v>
      </c>
      <c r="L20" s="87">
        <v>13621</v>
      </c>
      <c r="M20" s="87">
        <v>18041</v>
      </c>
      <c r="N20" s="87">
        <f t="shared" si="4"/>
        <v>31662</v>
      </c>
      <c r="O20" s="87">
        <f t="shared" si="5"/>
        <v>13621</v>
      </c>
      <c r="P20" s="87">
        <v>13621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18041</v>
      </c>
      <c r="W20" s="87">
        <v>18041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702</v>
      </c>
      <c r="AG20" s="87">
        <v>702</v>
      </c>
      <c r="AH20" s="87">
        <v>0</v>
      </c>
      <c r="AI20" s="87">
        <v>0</v>
      </c>
      <c r="AJ20" s="87">
        <f t="shared" si="11"/>
        <v>702</v>
      </c>
      <c r="AK20" s="87">
        <v>0</v>
      </c>
      <c r="AL20" s="87">
        <v>0</v>
      </c>
      <c r="AM20" s="87">
        <v>702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19</v>
      </c>
      <c r="B21" s="96" t="s">
        <v>287</v>
      </c>
      <c r="C21" s="85" t="s">
        <v>288</v>
      </c>
      <c r="D21" s="87">
        <f t="shared" si="0"/>
        <v>14416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14416</v>
      </c>
      <c r="L21" s="87">
        <v>2488</v>
      </c>
      <c r="M21" s="87">
        <v>11928</v>
      </c>
      <c r="N21" s="87">
        <f t="shared" si="4"/>
        <v>14485</v>
      </c>
      <c r="O21" s="87">
        <f t="shared" si="5"/>
        <v>2488</v>
      </c>
      <c r="P21" s="87">
        <v>2488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11928</v>
      </c>
      <c r="W21" s="87">
        <v>11928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69</v>
      </c>
      <c r="AD21" s="87">
        <v>69</v>
      </c>
      <c r="AE21" s="87">
        <v>0</v>
      </c>
      <c r="AF21" s="87">
        <f t="shared" si="10"/>
        <v>371</v>
      </c>
      <c r="AG21" s="87">
        <v>371</v>
      </c>
      <c r="AH21" s="87">
        <v>0</v>
      </c>
      <c r="AI21" s="87">
        <v>0</v>
      </c>
      <c r="AJ21" s="87">
        <f t="shared" si="11"/>
        <v>371</v>
      </c>
      <c r="AK21" s="87">
        <v>0</v>
      </c>
      <c r="AL21" s="87">
        <v>0</v>
      </c>
      <c r="AM21" s="87">
        <v>0</v>
      </c>
      <c r="AN21" s="87">
        <v>259</v>
      </c>
      <c r="AO21" s="87">
        <v>0</v>
      </c>
      <c r="AP21" s="87">
        <v>0</v>
      </c>
      <c r="AQ21" s="87">
        <v>0</v>
      </c>
      <c r="AR21" s="87">
        <v>0</v>
      </c>
      <c r="AS21" s="87">
        <v>112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19</v>
      </c>
      <c r="B22" s="96" t="s">
        <v>289</v>
      </c>
      <c r="C22" s="85" t="s">
        <v>290</v>
      </c>
      <c r="D22" s="87">
        <f t="shared" si="0"/>
        <v>15</v>
      </c>
      <c r="E22" s="87">
        <f t="shared" si="1"/>
        <v>0</v>
      </c>
      <c r="F22" s="87">
        <v>0</v>
      </c>
      <c r="G22" s="87">
        <v>0</v>
      </c>
      <c r="H22" s="87">
        <f t="shared" si="2"/>
        <v>15</v>
      </c>
      <c r="I22" s="87">
        <v>2</v>
      </c>
      <c r="J22" s="87">
        <v>13</v>
      </c>
      <c r="K22" s="87">
        <f t="shared" si="3"/>
        <v>0</v>
      </c>
      <c r="L22" s="87">
        <v>0</v>
      </c>
      <c r="M22" s="87">
        <v>0</v>
      </c>
      <c r="N22" s="87">
        <f t="shared" si="4"/>
        <v>15</v>
      </c>
      <c r="O22" s="87">
        <f t="shared" si="5"/>
        <v>2</v>
      </c>
      <c r="P22" s="87">
        <v>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13</v>
      </c>
      <c r="W22" s="87">
        <v>13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19</v>
      </c>
      <c r="B23" s="96" t="s">
        <v>291</v>
      </c>
      <c r="C23" s="85" t="s">
        <v>292</v>
      </c>
      <c r="D23" s="87">
        <f t="shared" si="0"/>
        <v>1803</v>
      </c>
      <c r="E23" s="87">
        <f t="shared" si="1"/>
        <v>0</v>
      </c>
      <c r="F23" s="87">
        <v>0</v>
      </c>
      <c r="G23" s="87">
        <v>0</v>
      </c>
      <c r="H23" s="87">
        <f t="shared" si="2"/>
        <v>1803</v>
      </c>
      <c r="I23" s="87">
        <v>738</v>
      </c>
      <c r="J23" s="87">
        <v>1065</v>
      </c>
      <c r="K23" s="87">
        <f t="shared" si="3"/>
        <v>0</v>
      </c>
      <c r="L23" s="87">
        <v>0</v>
      </c>
      <c r="M23" s="87">
        <v>0</v>
      </c>
      <c r="N23" s="87">
        <f t="shared" si="4"/>
        <v>1803</v>
      </c>
      <c r="O23" s="87">
        <f t="shared" si="5"/>
        <v>738</v>
      </c>
      <c r="P23" s="87">
        <v>738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1065</v>
      </c>
      <c r="W23" s="87">
        <v>1065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41</v>
      </c>
      <c r="AG23" s="87">
        <v>41</v>
      </c>
      <c r="AH23" s="87">
        <v>0</v>
      </c>
      <c r="AI23" s="87">
        <v>0</v>
      </c>
      <c r="AJ23" s="87">
        <f t="shared" si="11"/>
        <v>41</v>
      </c>
      <c r="AK23" s="87">
        <v>0</v>
      </c>
      <c r="AL23" s="87">
        <v>0</v>
      </c>
      <c r="AM23" s="87">
        <v>18</v>
      </c>
      <c r="AN23" s="87">
        <v>23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19</v>
      </c>
      <c r="B24" s="96" t="s">
        <v>293</v>
      </c>
      <c r="C24" s="85" t="s">
        <v>294</v>
      </c>
      <c r="D24" s="87">
        <f t="shared" si="0"/>
        <v>6389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6389</v>
      </c>
      <c r="L24" s="87">
        <v>1004</v>
      </c>
      <c r="M24" s="87">
        <v>5385</v>
      </c>
      <c r="N24" s="87">
        <f t="shared" si="4"/>
        <v>6389</v>
      </c>
      <c r="O24" s="87">
        <f t="shared" si="5"/>
        <v>1004</v>
      </c>
      <c r="P24" s="87">
        <v>1004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5385</v>
      </c>
      <c r="W24" s="87">
        <v>5385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146</v>
      </c>
      <c r="AG24" s="87">
        <v>146</v>
      </c>
      <c r="AH24" s="87">
        <v>0</v>
      </c>
      <c r="AI24" s="87">
        <v>0</v>
      </c>
      <c r="AJ24" s="87">
        <f t="shared" si="11"/>
        <v>146</v>
      </c>
      <c r="AK24" s="87">
        <v>0</v>
      </c>
      <c r="AL24" s="87">
        <v>0</v>
      </c>
      <c r="AM24" s="87">
        <v>63</v>
      </c>
      <c r="AN24" s="87">
        <v>83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19</v>
      </c>
      <c r="B25" s="96" t="s">
        <v>295</v>
      </c>
      <c r="C25" s="85" t="s">
        <v>296</v>
      </c>
      <c r="D25" s="87">
        <f t="shared" si="0"/>
        <v>4418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4418</v>
      </c>
      <c r="L25" s="87">
        <v>796</v>
      </c>
      <c r="M25" s="87">
        <v>3622</v>
      </c>
      <c r="N25" s="87">
        <f t="shared" si="4"/>
        <v>4418</v>
      </c>
      <c r="O25" s="87">
        <f t="shared" si="5"/>
        <v>796</v>
      </c>
      <c r="P25" s="87">
        <v>796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3622</v>
      </c>
      <c r="W25" s="87">
        <v>3622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101</v>
      </c>
      <c r="AG25" s="87">
        <v>101</v>
      </c>
      <c r="AH25" s="87">
        <v>0</v>
      </c>
      <c r="AI25" s="87">
        <v>0</v>
      </c>
      <c r="AJ25" s="87">
        <f t="shared" si="11"/>
        <v>101</v>
      </c>
      <c r="AK25" s="87">
        <v>0</v>
      </c>
      <c r="AL25" s="87">
        <v>0</v>
      </c>
      <c r="AM25" s="87">
        <v>10</v>
      </c>
      <c r="AN25" s="87">
        <v>91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19</v>
      </c>
      <c r="B26" s="96" t="s">
        <v>297</v>
      </c>
      <c r="C26" s="85" t="s">
        <v>298</v>
      </c>
      <c r="D26" s="87">
        <f t="shared" si="0"/>
        <v>1221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1221</v>
      </c>
      <c r="L26" s="87">
        <v>117</v>
      </c>
      <c r="M26" s="87">
        <v>1104</v>
      </c>
      <c r="N26" s="87">
        <f t="shared" si="4"/>
        <v>1221</v>
      </c>
      <c r="O26" s="87">
        <f t="shared" si="5"/>
        <v>117</v>
      </c>
      <c r="P26" s="87">
        <v>117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1104</v>
      </c>
      <c r="W26" s="87">
        <v>0</v>
      </c>
      <c r="X26" s="87">
        <v>1104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110</v>
      </c>
      <c r="AG26" s="87">
        <v>110</v>
      </c>
      <c r="AH26" s="87">
        <v>0</v>
      </c>
      <c r="AI26" s="87">
        <v>0</v>
      </c>
      <c r="AJ26" s="87">
        <f t="shared" si="11"/>
        <v>110</v>
      </c>
      <c r="AK26" s="87">
        <v>0</v>
      </c>
      <c r="AL26" s="87">
        <v>0</v>
      </c>
      <c r="AM26" s="87">
        <v>0</v>
      </c>
      <c r="AN26" s="87">
        <v>110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35000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35201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35202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35203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35204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35206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35207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35208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35210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35211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35212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35213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35215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35216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35305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35321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35341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35343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35344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35502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2025-01-10T06:39:18Z</dcterms:modified>
</cp:coreProperties>
</file>