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33岡山県\環境省廃棄物実態調査集約結果（33岡山県）\"/>
    </mc:Choice>
  </mc:AlternateContent>
  <xr:revisionPtr revIDLastSave="0" documentId="13_ncr:1_{3787838D-469E-4B89-8466-9822C6C0E6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水洗化人口等!$A$6:$AD$33</definedName>
    <definedName name="_xlnm.Print_Area" localSheetId="2">し尿集計結果!$A$1:$M$37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AC10" i="2"/>
  <c r="AC11" i="2"/>
  <c r="N11" i="2" s="1"/>
  <c r="AC12" i="2"/>
  <c r="N12" i="2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AC34" i="2"/>
  <c r="V8" i="2"/>
  <c r="V9" i="2"/>
  <c r="V10" i="2"/>
  <c r="V11" i="2"/>
  <c r="V12" i="2"/>
  <c r="V13" i="2"/>
  <c r="V14" i="2"/>
  <c r="V15" i="2"/>
  <c r="V16" i="2"/>
  <c r="V17" i="2"/>
  <c r="N17" i="2" s="1"/>
  <c r="V18" i="2"/>
  <c r="V19" i="2"/>
  <c r="V20" i="2"/>
  <c r="N20" i="2" s="1"/>
  <c r="V21" i="2"/>
  <c r="N21" i="2" s="1"/>
  <c r="V22" i="2"/>
  <c r="V23" i="2"/>
  <c r="V24" i="2"/>
  <c r="V25" i="2"/>
  <c r="V26" i="2"/>
  <c r="V27" i="2"/>
  <c r="V28" i="2"/>
  <c r="V29" i="2"/>
  <c r="V30" i="2"/>
  <c r="V31" i="2"/>
  <c r="V32" i="2"/>
  <c r="V33" i="2"/>
  <c r="N33" i="2" s="1"/>
  <c r="V34" i="2"/>
  <c r="O8" i="2"/>
  <c r="O9" i="2"/>
  <c r="O10" i="2"/>
  <c r="N10" i="2" s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N23" i="2" s="1"/>
  <c r="O24" i="2"/>
  <c r="O25" i="2"/>
  <c r="O26" i="2"/>
  <c r="N26" i="2" s="1"/>
  <c r="O27" i="2"/>
  <c r="O28" i="2"/>
  <c r="O29" i="2"/>
  <c r="O30" i="2"/>
  <c r="O31" i="2"/>
  <c r="O32" i="2"/>
  <c r="O33" i="2"/>
  <c r="O34" i="2"/>
  <c r="N18" i="2"/>
  <c r="N28" i="2"/>
  <c r="N34" i="2"/>
  <c r="K8" i="2"/>
  <c r="K9" i="2"/>
  <c r="K10" i="2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K30" i="2"/>
  <c r="K31" i="2"/>
  <c r="K32" i="2"/>
  <c r="D32" i="2" s="1"/>
  <c r="K33" i="2"/>
  <c r="K34" i="2"/>
  <c r="H8" i="2"/>
  <c r="D8" i="2" s="1"/>
  <c r="H9" i="2"/>
  <c r="D9" i="2" s="1"/>
  <c r="H10" i="2"/>
  <c r="D10" i="2" s="1"/>
  <c r="H11" i="2"/>
  <c r="H12" i="2"/>
  <c r="D12" i="2" s="1"/>
  <c r="H13" i="2"/>
  <c r="D13" i="2" s="1"/>
  <c r="H14" i="2"/>
  <c r="D14" i="2" s="1"/>
  <c r="H15" i="2"/>
  <c r="H16" i="2"/>
  <c r="H17" i="2"/>
  <c r="H18" i="2"/>
  <c r="H19" i="2"/>
  <c r="H20" i="2"/>
  <c r="H21" i="2"/>
  <c r="H22" i="2"/>
  <c r="D22" i="2" s="1"/>
  <c r="H23" i="2"/>
  <c r="H24" i="2"/>
  <c r="D24" i="2" s="1"/>
  <c r="H25" i="2"/>
  <c r="D25" i="2" s="1"/>
  <c r="H26" i="2"/>
  <c r="D26" i="2" s="1"/>
  <c r="H27" i="2"/>
  <c r="H28" i="2"/>
  <c r="D28" i="2" s="1"/>
  <c r="H29" i="2"/>
  <c r="D29" i="2" s="1"/>
  <c r="H30" i="2"/>
  <c r="D30" i="2" s="1"/>
  <c r="H31" i="2"/>
  <c r="H32" i="2"/>
  <c r="H33" i="2"/>
  <c r="H3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P8" i="1"/>
  <c r="I8" i="1" s="1"/>
  <c r="P9" i="1"/>
  <c r="I9" i="1" s="1"/>
  <c r="D9" i="1" s="1"/>
  <c r="P10" i="1"/>
  <c r="I10" i="1" s="1"/>
  <c r="P11" i="1"/>
  <c r="I11" i="1" s="1"/>
  <c r="D11" i="1" s="1"/>
  <c r="L11" i="1" s="1"/>
  <c r="P12" i="1"/>
  <c r="I12" i="1" s="1"/>
  <c r="D12" i="1" s="1"/>
  <c r="P13" i="1"/>
  <c r="I13" i="1" s="1"/>
  <c r="D13" i="1" s="1"/>
  <c r="P14" i="1"/>
  <c r="I14" i="1" s="1"/>
  <c r="D14" i="1" s="1"/>
  <c r="P15" i="1"/>
  <c r="I15" i="1" s="1"/>
  <c r="P16" i="1"/>
  <c r="I16" i="1" s="1"/>
  <c r="D16" i="1" s="1"/>
  <c r="P17" i="1"/>
  <c r="P18" i="1"/>
  <c r="I18" i="1" s="1"/>
  <c r="P19" i="1"/>
  <c r="P20" i="1"/>
  <c r="P21" i="1"/>
  <c r="P22" i="1"/>
  <c r="P23" i="1"/>
  <c r="I23" i="1" s="1"/>
  <c r="P24" i="1"/>
  <c r="I24" i="1" s="1"/>
  <c r="P25" i="1"/>
  <c r="I25" i="1" s="1"/>
  <c r="D25" i="1" s="1"/>
  <c r="P26" i="1"/>
  <c r="I26" i="1" s="1"/>
  <c r="P27" i="1"/>
  <c r="I27" i="1" s="1"/>
  <c r="D27" i="1" s="1"/>
  <c r="L27" i="1" s="1"/>
  <c r="P28" i="1"/>
  <c r="I28" i="1" s="1"/>
  <c r="D28" i="1" s="1"/>
  <c r="P29" i="1"/>
  <c r="I29" i="1" s="1"/>
  <c r="D29" i="1" s="1"/>
  <c r="T29" i="1" s="1"/>
  <c r="P30" i="1"/>
  <c r="I30" i="1" s="1"/>
  <c r="D30" i="1" s="1"/>
  <c r="P31" i="1"/>
  <c r="I31" i="1" s="1"/>
  <c r="P32" i="1"/>
  <c r="I32" i="1" s="1"/>
  <c r="D32" i="1" s="1"/>
  <c r="P33" i="1"/>
  <c r="P34" i="1"/>
  <c r="I34" i="1" s="1"/>
  <c r="I17" i="1"/>
  <c r="D17" i="1" s="1"/>
  <c r="I19" i="1"/>
  <c r="D19" i="1" s="1"/>
  <c r="L19" i="1" s="1"/>
  <c r="I20" i="1"/>
  <c r="D20" i="1" s="1"/>
  <c r="I21" i="1"/>
  <c r="D21" i="1" s="1"/>
  <c r="T21" i="1" s="1"/>
  <c r="I22" i="1"/>
  <c r="I33" i="1"/>
  <c r="D33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N17" i="1" l="1"/>
  <c r="J17" i="1"/>
  <c r="F17" i="1"/>
  <c r="T13" i="1"/>
  <c r="N13" i="1"/>
  <c r="N25" i="1"/>
  <c r="J25" i="1"/>
  <c r="F25" i="1"/>
  <c r="J9" i="1"/>
  <c r="F9" i="1"/>
  <c r="N33" i="1"/>
  <c r="J33" i="1"/>
  <c r="F33" i="1"/>
  <c r="D10" i="1"/>
  <c r="F10" i="1" s="1"/>
  <c r="N32" i="2"/>
  <c r="N30" i="2"/>
  <c r="N14" i="2"/>
  <c r="N29" i="2"/>
  <c r="N13" i="2"/>
  <c r="D23" i="1"/>
  <c r="D11" i="2"/>
  <c r="D31" i="2"/>
  <c r="D26" i="1"/>
  <c r="T26" i="1" s="1"/>
  <c r="D24" i="1"/>
  <c r="J24" i="1" s="1"/>
  <c r="D31" i="1"/>
  <c r="N31" i="1" s="1"/>
  <c r="D15" i="1"/>
  <c r="D34" i="2"/>
  <c r="D18" i="2"/>
  <c r="N31" i="2"/>
  <c r="N15" i="2"/>
  <c r="D27" i="2"/>
  <c r="D20" i="2"/>
  <c r="D33" i="2"/>
  <c r="D17" i="2"/>
  <c r="N25" i="2"/>
  <c r="N9" i="2"/>
  <c r="D8" i="1"/>
  <c r="D21" i="2"/>
  <c r="N24" i="2"/>
  <c r="N8" i="2"/>
  <c r="N19" i="2"/>
  <c r="D15" i="2"/>
  <c r="D34" i="1"/>
  <c r="J34" i="1" s="1"/>
  <c r="D18" i="1"/>
  <c r="N18" i="1" s="1"/>
  <c r="N16" i="2"/>
  <c r="D22" i="1"/>
  <c r="F22" i="1" s="1"/>
  <c r="D19" i="2"/>
  <c r="N22" i="2"/>
  <c r="N10" i="1"/>
  <c r="T10" i="1"/>
  <c r="L10" i="1"/>
  <c r="N22" i="1"/>
  <c r="T22" i="1"/>
  <c r="L22" i="1"/>
  <c r="T12" i="1"/>
  <c r="L12" i="1"/>
  <c r="F12" i="1"/>
  <c r="J12" i="1"/>
  <c r="N12" i="1"/>
  <c r="F34" i="1"/>
  <c r="T34" i="1"/>
  <c r="L34" i="1"/>
  <c r="J32" i="1"/>
  <c r="N32" i="1"/>
  <c r="T32" i="1"/>
  <c r="L32" i="1"/>
  <c r="F32" i="1"/>
  <c r="J16" i="1"/>
  <c r="N16" i="1"/>
  <c r="T16" i="1"/>
  <c r="L16" i="1"/>
  <c r="F16" i="1"/>
  <c r="J8" i="1"/>
  <c r="N8" i="1"/>
  <c r="L8" i="1"/>
  <c r="T8" i="1"/>
  <c r="F8" i="1"/>
  <c r="N14" i="1"/>
  <c r="T14" i="1"/>
  <c r="F14" i="1"/>
  <c r="L14" i="1"/>
  <c r="J14" i="1"/>
  <c r="F18" i="1"/>
  <c r="J18" i="1"/>
  <c r="L18" i="1"/>
  <c r="T20" i="1"/>
  <c r="L20" i="1"/>
  <c r="F20" i="1"/>
  <c r="J20" i="1"/>
  <c r="N20" i="1"/>
  <c r="N30" i="1"/>
  <c r="T30" i="1"/>
  <c r="L30" i="1"/>
  <c r="F30" i="1"/>
  <c r="J30" i="1"/>
  <c r="N26" i="1"/>
  <c r="T31" i="1"/>
  <c r="L31" i="1"/>
  <c r="F31" i="1"/>
  <c r="J31" i="1"/>
  <c r="N23" i="1"/>
  <c r="T23" i="1"/>
  <c r="F23" i="1"/>
  <c r="J23" i="1"/>
  <c r="L23" i="1"/>
  <c r="N15" i="1"/>
  <c r="J15" i="1"/>
  <c r="T15" i="1"/>
  <c r="L15" i="1"/>
  <c r="F15" i="1"/>
  <c r="T28" i="1"/>
  <c r="L28" i="1"/>
  <c r="F28" i="1"/>
  <c r="J28" i="1"/>
  <c r="N28" i="1"/>
  <c r="N21" i="1"/>
  <c r="T27" i="1"/>
  <c r="T11" i="1"/>
  <c r="L33" i="1"/>
  <c r="L25" i="1"/>
  <c r="L17" i="1"/>
  <c r="L9" i="1"/>
  <c r="N27" i="1"/>
  <c r="N11" i="1"/>
  <c r="T33" i="1"/>
  <c r="T17" i="1"/>
  <c r="J21" i="1"/>
  <c r="J13" i="1"/>
  <c r="N19" i="1"/>
  <c r="T9" i="1"/>
  <c r="T25" i="1"/>
  <c r="F29" i="1"/>
  <c r="J11" i="1"/>
  <c r="N9" i="1"/>
  <c r="N29" i="1"/>
  <c r="T19" i="1"/>
  <c r="J29" i="1"/>
  <c r="F21" i="1"/>
  <c r="F13" i="1"/>
  <c r="J27" i="1"/>
  <c r="J19" i="1"/>
  <c r="L29" i="1"/>
  <c r="L21" i="1"/>
  <c r="L13" i="1"/>
  <c r="F19" i="1"/>
  <c r="F27" i="1"/>
  <c r="F1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26" i="1" l="1"/>
  <c r="F24" i="1"/>
  <c r="F26" i="1"/>
  <c r="T24" i="1"/>
  <c r="L24" i="1"/>
  <c r="N24" i="1"/>
  <c r="L26" i="1"/>
  <c r="J22" i="1"/>
  <c r="T18" i="1"/>
  <c r="N34" i="1"/>
  <c r="J10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E7" i="1"/>
  <c r="I7" i="1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<sst xmlns="http://schemas.openxmlformats.org/spreadsheetml/2006/main" count="737" uniqueCount="316">
  <si>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</si>
  <si>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</si>
  <si>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</si>
  <si>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</si>
  <si>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</si>
  <si>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</si>
  <si>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</si>
  <si>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</si>
  <si>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</si>
  <si>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</si>
  <si>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</si>
  <si>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</si>
  <si>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</si>
  <si>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</si>
  <si>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</si>
  <si>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</si>
  <si>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</si>
  <si>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</si>
  <si>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</si>
  <si>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</si>
  <si>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</si>
  <si>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</si>
  <si>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</si>
  <si>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</si>
  <si>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</si>
  <si>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</si>
  <si>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</si>
  <si>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</si>
  <si>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</si>
  <si>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</si>
  <si>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</si>
  <si>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</si>
  <si>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</si>
  <si>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</si>
  <si>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</si>
  <si>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</si>
  <si>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</si>
  <si>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</si>
  <si>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</si>
  <si>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</si>
  <si>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</si>
  <si>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</si>
  <si>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</si>
  <si>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</si>
  <si>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</si>
  <si>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</si>
  <si>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</si>
  <si>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</si>
  <si>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</si>
  <si>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</si>
  <si>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</si>
  <si>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</si>
  <si>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</si>
  <si>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</si>
  <si>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</si>
  <si>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</si>
  <si>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</si>
  <si>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</si>
  <si>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</si>
  <si>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</si>
  <si>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</si>
  <si>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</si>
  <si>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</si>
  <si>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</si>
  <si>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</si>
  <si>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</si>
  <si>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</si>
  <si>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</si>
  <si>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</si>
  <si>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</si>
  <si>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</si>
  <si>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</si>
  <si>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</si>
  <si>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</si>
  <si>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</si>
  <si>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</si>
  <si>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</si>
  <si>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</si>
  <si>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</si>
  <si>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</si>
  <si>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</si>
  <si>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</si>
  <si>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</si>
  <si>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</si>
  <si>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</si>
  <si>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</si>
  <si>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</si>
  <si>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</si>
  <si>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</si>
  <si>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</si>
  <si>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</si>
  <si>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</si>
  <si>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</si>
  <si>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</si>
  <si>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</si>
  <si>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</si>
  <si>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</si>
  <si>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</si>
  <si>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</si>
  <si>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</si>
  <si>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</si>
  <si>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</si>
  <si>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</si>
  <si>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</si>
  <si>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</si>
  <si>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</si>
  <si>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</si>
  <si>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</si>
  <si>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</si>
  <si>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</si>
  <si>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</si>
  <si>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</si>
  <si>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</si>
  <si>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</si>
  <si>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</si>
  <si>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</si>
  <si>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</si>
  <si>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</si>
  <si>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</si>
  <si>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</si>
  <si>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</si>
  <si>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</si>
  <si>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</si>
  <si>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</si>
  <si>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</si>
  <si>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</si>
  <si>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</si>
  <si>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</si>
  <si>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</si>
  <si>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</si>
  <si>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</si>
  <si>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</si>
  <si>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</si>
  <si>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</si>
  <si>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</si>
  <si>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</si>
  <si>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</si>
  <si>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</si>
  <si>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</si>
  <si>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</si>
  <si>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</si>
  <si>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</si>
  <si>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</si>
  <si>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</si>
  <si>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</si>
  <si>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</si>
  <si>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</si>
  <si>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</si>
  <si>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</si>
  <si>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</si>
  <si>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</si>
  <si>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</si>
  <si>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</si>
  <si>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</si>
  <si>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</si>
  <si>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</si>
  <si>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</si>
  <si>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</si>
  <si>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</si>
  <si>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</si>
  <si>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</si>
  <si>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</si>
  <si>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</si>
  <si>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</si>
  <si>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</si>
  <si>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</si>
  <si>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</si>
  <si>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</si>
  <si>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</si>
  <si>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</si>
  <si>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</si>
  <si>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</si>
  <si>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</si>
  <si>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</si>
  <si>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</si>
  <si>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</si>
  <si>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</si>
  <si>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</si>
  <si>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</si>
  <si>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</si>
  <si>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</si>
  <si>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</si>
  <si>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</si>
  <si>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</si>
  <si>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</si>
  <si>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</si>
  <si>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</si>
  <si>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</si>
  <si>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</si>
  <si>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</si>
  <si>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</si>
  <si>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</si>
  <si>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</si>
  <si>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</si>
  <si>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</si>
  <si>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</si>
  <si>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</si>
  <si>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</si>
  <si>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</si>
  <si>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</si>
  <si>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</si>
  <si>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</si>
  <si>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</si>
  <si>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</si>
  <si>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</si>
  <si>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</si>
  <si>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</si>
  <si>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</si>
  <si>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</si>
  <si>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</si>
  <si>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</si>
  <si>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</si>
  <si>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</si>
  <si>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</si>
  <si>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</si>
  <si>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</si>
  <si>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</si>
  <si>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</si>
  <si>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</si>
  <si>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</si>
  <si>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</si>
  <si>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</si>
  <si>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</si>
  <si>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</si>
  <si>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</si>
  <si>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</si>
  <si>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</si>
  <si>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</si>
  <si>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</si>
  <si>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</si>
  <si>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</si>
  <si>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</si>
  <si>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</si>
  <si>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</si>
  <si>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</si>
  <si>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</si>
  <si>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</si>
  <si>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</si>
  <si>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</si>
  <si>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</si>
  <si>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</si>
  <si>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</si>
  <si>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</si>
  <si>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</si>
  <si>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</si>
  <si>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</si>
  <si>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</si>
  <si>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</si>
  <si>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</si>
  <si>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</si>
  <si>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</si>
  <si>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</si>
  <si>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</si>
  <si>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</si>
  <si>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</si>
  <si>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</si>
  <si>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33000</t>
  </si>
  <si>
    <t>水洗化人口等（令和5年度実績）</t>
    <phoneticPr fontId="3"/>
  </si>
  <si>
    <t>し尿処理の状況（令和5年度実績）</t>
    <phoneticPr fontId="3"/>
  </si>
  <si>
    <t>33100</t>
  </si>
  <si>
    <t>岡山市</t>
  </si>
  <si>
    <t/>
  </si>
  <si>
    <t>○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</si>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</sst>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315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21</v>
      </c>
      <c r="B7" s="108" t="s">
        <v>256</v>
      </c>
      <c r="C7" s="92" t="s">
        <v>198</v>
      </c>
      <c r="D7" s="93">
        <f t="shared" ref="D7:D34" si="0">+SUM(E7,+I7)</f>
        <v>1850434</v>
      </c>
      <c r="E7" s="93">
        <f t="shared" ref="E7:E34" si="1">+SUM(G7+H7)</f>
        <v>164033</v>
      </c>
      <c r="F7" s="94">
        <f t="shared" ref="F7:F34" si="2">IF(D7&gt;0,E7/D7*100,"-")</f>
        <v>8.86456906866173</v>
      </c>
      <c r="G7" s="93">
        <f>SUM(G$8:G$207)</f>
        <v>153136</v>
      </c>
      <c r="H7" s="93">
        <f>SUM(H$8:H$207)</f>
        <v>10897</v>
      </c>
      <c r="I7" s="93">
        <f t="shared" ref="I7:I34" si="3">+SUM(K7,+M7,O7+P7)</f>
        <v>1686401</v>
      </c>
      <c r="J7" s="94">
        <f t="shared" ref="J7:J34" si="4">IF(D7&gt;0,I7/D7*100,"-")</f>
        <v>91.135430931338263</v>
      </c>
      <c r="K7" s="93">
        <f>SUM(K$8:K$207)</f>
        <v>1196535</v>
      </c>
      <c r="L7" s="94">
        <f t="shared" ref="L7:L34" si="5">IF(D7&gt;0,K7/D7*100,"-")</f>
        <v>64.662398118495446</v>
      </c>
      <c r="M7" s="93">
        <f>SUM(M$8:M$207)</f>
        <v>0</v>
      </c>
      <c r="N7" s="94">
        <f t="shared" ref="N7:N34" si="6">IF(D7&gt;0,M7/D7*100,"-")</f>
        <v>0</v>
      </c>
      <c r="O7" s="91">
        <f>SUM(O$8:O$207)</f>
        <v>31516</v>
      </c>
      <c r="P7" s="93">
        <f t="shared" ref="P7:P34" si="7">SUM(Q7:S7)</f>
        <v>458350</v>
      </c>
      <c r="Q7" s="93">
        <f>SUM(Q$8:Q$207)</f>
        <v>133388</v>
      </c>
      <c r="R7" s="93">
        <f>SUM(R$8:R$207)</f>
        <v>324944</v>
      </c>
      <c r="S7" s="93">
        <f>SUM(S$8:S$207)</f>
        <v>18</v>
      </c>
      <c r="T7" s="94">
        <f t="shared" ref="T7:T34" si="8">IF(D7&gt;0,P7/D7*100,"-")</f>
        <v>24.769864799284925</v>
      </c>
      <c r="U7" s="93">
        <f>SUM(U$8:U$207)</f>
        <v>34127</v>
      </c>
      <c r="V7" s="95">
        <f t="shared" ref="V7:AC7" si="9">COUNTIF(V$8:V$207,"○")</f>
        <v>19</v>
      </c>
      <c r="W7" s="95">
        <f t="shared" si="9"/>
        <v>2</v>
      </c>
      <c r="X7" s="95">
        <f t="shared" si="9"/>
        <v>0</v>
      </c>
      <c r="Y7" s="95">
        <f t="shared" si="9"/>
        <v>6</v>
      </c>
      <c r="Z7" s="95">
        <f t="shared" si="9"/>
        <v>11</v>
      </c>
      <c r="AA7" s="95">
        <f t="shared" si="9"/>
        <v>2</v>
      </c>
      <c r="AB7" s="95">
        <f t="shared" si="9"/>
        <v>0</v>
      </c>
      <c r="AC7" s="95">
        <f t="shared" si="9"/>
        <v>14</v>
      </c>
    </row>
    <row r="8" spans="1:31" ht="13.5" customHeight="1" x14ac:dyDescent="0.15">
      <c r="A8" s="85" t="s">
        <v>21</v>
      </c>
      <c r="B8" s="86" t="s">
        <v>259</v>
      </c>
      <c r="C8" s="85" t="s">
        <v>260</v>
      </c>
      <c r="D8" s="87">
        <f t="shared" si="0"/>
        <v>699112</v>
      </c>
      <c r="E8" s="87">
        <f t="shared" si="1"/>
        <v>51193</v>
      </c>
      <c r="F8" s="106">
        <f t="shared" si="2"/>
        <v>7.3225749236173892</v>
      </c>
      <c r="G8" s="87">
        <v>51190</v>
      </c>
      <c r="H8" s="87">
        <v>3</v>
      </c>
      <c r="I8" s="87">
        <f t="shared" si="3"/>
        <v>647919</v>
      </c>
      <c r="J8" s="88">
        <f t="shared" si="4"/>
        <v>92.677425076382619</v>
      </c>
      <c r="K8" s="87">
        <v>448613</v>
      </c>
      <c r="L8" s="88">
        <f t="shared" si="5"/>
        <v>64.168974356040238</v>
      </c>
      <c r="M8" s="87">
        <v>0</v>
      </c>
      <c r="N8" s="88">
        <f t="shared" si="6"/>
        <v>0</v>
      </c>
      <c r="O8" s="87">
        <v>6331</v>
      </c>
      <c r="P8" s="87">
        <f t="shared" si="7"/>
        <v>192975</v>
      </c>
      <c r="Q8" s="87">
        <v>79012</v>
      </c>
      <c r="R8" s="87">
        <v>113963</v>
      </c>
      <c r="S8" s="87">
        <v>0</v>
      </c>
      <c r="T8" s="88">
        <f t="shared" si="8"/>
        <v>27.602873359347285</v>
      </c>
      <c r="U8" s="87">
        <v>15045</v>
      </c>
      <c r="V8" s="85"/>
      <c r="W8" s="85" t="s">
        <v>262</v>
      </c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21</v>
      </c>
      <c r="B9" s="86" t="s">
        <v>263</v>
      </c>
      <c r="C9" s="85" t="s">
        <v>264</v>
      </c>
      <c r="D9" s="87">
        <f t="shared" si="0"/>
        <v>476266</v>
      </c>
      <c r="E9" s="87">
        <f t="shared" si="1"/>
        <v>26567</v>
      </c>
      <c r="F9" s="106">
        <f t="shared" si="2"/>
        <v>5.5781852998114498</v>
      </c>
      <c r="G9" s="87">
        <v>17744</v>
      </c>
      <c r="H9" s="87">
        <v>8823</v>
      </c>
      <c r="I9" s="87">
        <f t="shared" si="3"/>
        <v>449699</v>
      </c>
      <c r="J9" s="88">
        <f t="shared" si="4"/>
        <v>94.421814700188548</v>
      </c>
      <c r="K9" s="87">
        <v>365929</v>
      </c>
      <c r="L9" s="88">
        <f t="shared" si="5"/>
        <v>76.832904301377809</v>
      </c>
      <c r="M9" s="87">
        <v>0</v>
      </c>
      <c r="N9" s="88">
        <f t="shared" si="6"/>
        <v>0</v>
      </c>
      <c r="O9" s="87">
        <v>801</v>
      </c>
      <c r="P9" s="87">
        <f t="shared" si="7"/>
        <v>82969</v>
      </c>
      <c r="Q9" s="87">
        <v>21061</v>
      </c>
      <c r="R9" s="87">
        <v>61908</v>
      </c>
      <c r="S9" s="87">
        <v>0</v>
      </c>
      <c r="T9" s="88">
        <f t="shared" si="8"/>
        <v>17.420727072686269</v>
      </c>
      <c r="U9" s="87">
        <v>7627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21</v>
      </c>
      <c r="B10" s="86" t="s">
        <v>265</v>
      </c>
      <c r="C10" s="85" t="s">
        <v>266</v>
      </c>
      <c r="D10" s="87">
        <f t="shared" si="0"/>
        <v>96314</v>
      </c>
      <c r="E10" s="87">
        <f t="shared" si="1"/>
        <v>13852</v>
      </c>
      <c r="F10" s="106">
        <f t="shared" si="2"/>
        <v>14.382125132379509</v>
      </c>
      <c r="G10" s="87">
        <v>13852</v>
      </c>
      <c r="H10" s="87">
        <v>0</v>
      </c>
      <c r="I10" s="87">
        <f t="shared" si="3"/>
        <v>82462</v>
      </c>
      <c r="J10" s="88">
        <f t="shared" si="4"/>
        <v>85.617874867620486</v>
      </c>
      <c r="K10" s="87">
        <v>30241</v>
      </c>
      <c r="L10" s="88">
        <f t="shared" si="5"/>
        <v>31.398342920032395</v>
      </c>
      <c r="M10" s="87">
        <v>0</v>
      </c>
      <c r="N10" s="88">
        <f t="shared" si="6"/>
        <v>0</v>
      </c>
      <c r="O10" s="87">
        <v>992</v>
      </c>
      <c r="P10" s="87">
        <f t="shared" si="7"/>
        <v>51229</v>
      </c>
      <c r="Q10" s="87">
        <v>12970</v>
      </c>
      <c r="R10" s="87">
        <v>38259</v>
      </c>
      <c r="S10" s="87">
        <v>0</v>
      </c>
      <c r="T10" s="88">
        <f t="shared" si="8"/>
        <v>53.189567456444543</v>
      </c>
      <c r="U10" s="87">
        <v>1220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21</v>
      </c>
      <c r="B11" s="86" t="s">
        <v>267</v>
      </c>
      <c r="C11" s="85" t="s">
        <v>268</v>
      </c>
      <c r="D11" s="87">
        <f t="shared" si="0"/>
        <v>55113</v>
      </c>
      <c r="E11" s="87">
        <f t="shared" si="1"/>
        <v>2184</v>
      </c>
      <c r="F11" s="106">
        <f t="shared" si="2"/>
        <v>3.9627674051494202</v>
      </c>
      <c r="G11" s="87">
        <v>2184</v>
      </c>
      <c r="H11" s="87">
        <v>0</v>
      </c>
      <c r="I11" s="87">
        <f t="shared" si="3"/>
        <v>52929</v>
      </c>
      <c r="J11" s="88">
        <f t="shared" si="4"/>
        <v>96.037232594850579</v>
      </c>
      <c r="K11" s="87">
        <v>50583</v>
      </c>
      <c r="L11" s="88">
        <f t="shared" si="5"/>
        <v>91.780523651407108</v>
      </c>
      <c r="M11" s="87">
        <v>0</v>
      </c>
      <c r="N11" s="88">
        <f t="shared" si="6"/>
        <v>0</v>
      </c>
      <c r="O11" s="87">
        <v>0</v>
      </c>
      <c r="P11" s="87">
        <f t="shared" si="7"/>
        <v>2346</v>
      </c>
      <c r="Q11" s="87">
        <v>891</v>
      </c>
      <c r="R11" s="87">
        <v>1455</v>
      </c>
      <c r="S11" s="87">
        <v>0</v>
      </c>
      <c r="T11" s="88">
        <f t="shared" si="8"/>
        <v>4.2567089434434706</v>
      </c>
      <c r="U11" s="87">
        <v>746</v>
      </c>
      <c r="V11" s="85"/>
      <c r="W11" s="85" t="s">
        <v>262</v>
      </c>
      <c r="X11" s="85"/>
      <c r="Y11" s="85"/>
      <c r="Z11" s="85"/>
      <c r="AA11" s="85" t="s">
        <v>262</v>
      </c>
      <c r="AB11" s="85"/>
      <c r="AC11" s="85"/>
      <c r="AD11" s="115" t="s">
        <v>261</v>
      </c>
    </row>
    <row r="12" spans="1:31" ht="13.5" customHeight="1" x14ac:dyDescent="0.15">
      <c r="A12" s="85" t="s">
        <v>21</v>
      </c>
      <c r="B12" s="86" t="s">
        <v>269</v>
      </c>
      <c r="C12" s="85" t="s">
        <v>270</v>
      </c>
      <c r="D12" s="87">
        <f t="shared" si="0"/>
        <v>44965</v>
      </c>
      <c r="E12" s="87">
        <f t="shared" si="1"/>
        <v>8858</v>
      </c>
      <c r="F12" s="106">
        <f t="shared" si="2"/>
        <v>19.699766485043924</v>
      </c>
      <c r="G12" s="87">
        <v>8858</v>
      </c>
      <c r="H12" s="87">
        <v>0</v>
      </c>
      <c r="I12" s="87">
        <f t="shared" si="3"/>
        <v>36107</v>
      </c>
      <c r="J12" s="88">
        <f t="shared" si="4"/>
        <v>80.300233514956076</v>
      </c>
      <c r="K12" s="87">
        <v>23990</v>
      </c>
      <c r="L12" s="88">
        <f t="shared" si="5"/>
        <v>53.352607583676189</v>
      </c>
      <c r="M12" s="87">
        <v>0</v>
      </c>
      <c r="N12" s="88">
        <f t="shared" si="6"/>
        <v>0</v>
      </c>
      <c r="O12" s="87">
        <v>136</v>
      </c>
      <c r="P12" s="87">
        <f t="shared" si="7"/>
        <v>11981</v>
      </c>
      <c r="Q12" s="87">
        <v>1772</v>
      </c>
      <c r="R12" s="87">
        <v>10209</v>
      </c>
      <c r="S12" s="87">
        <v>0</v>
      </c>
      <c r="T12" s="88">
        <f t="shared" si="8"/>
        <v>26.64516846436117</v>
      </c>
      <c r="U12" s="87">
        <v>779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21</v>
      </c>
      <c r="B13" s="86" t="s">
        <v>271</v>
      </c>
      <c r="C13" s="85" t="s">
        <v>272</v>
      </c>
      <c r="D13" s="87">
        <f t="shared" si="0"/>
        <v>36523</v>
      </c>
      <c r="E13" s="87">
        <f t="shared" si="1"/>
        <v>7078</v>
      </c>
      <c r="F13" s="106">
        <f t="shared" si="2"/>
        <v>19.379569038687951</v>
      </c>
      <c r="G13" s="87">
        <v>6970</v>
      </c>
      <c r="H13" s="87">
        <v>108</v>
      </c>
      <c r="I13" s="87">
        <f t="shared" si="3"/>
        <v>29445</v>
      </c>
      <c r="J13" s="88">
        <f t="shared" si="4"/>
        <v>80.620430961312053</v>
      </c>
      <c r="K13" s="87">
        <v>17670</v>
      </c>
      <c r="L13" s="88">
        <f t="shared" si="5"/>
        <v>48.38047257892287</v>
      </c>
      <c r="M13" s="87">
        <v>0</v>
      </c>
      <c r="N13" s="88">
        <f t="shared" si="6"/>
        <v>0</v>
      </c>
      <c r="O13" s="87">
        <v>0</v>
      </c>
      <c r="P13" s="87">
        <f t="shared" si="7"/>
        <v>11775</v>
      </c>
      <c r="Q13" s="87">
        <v>3390</v>
      </c>
      <c r="R13" s="87">
        <v>8385</v>
      </c>
      <c r="S13" s="87">
        <v>0</v>
      </c>
      <c r="T13" s="88">
        <f t="shared" si="8"/>
        <v>32.239958382389176</v>
      </c>
      <c r="U13" s="87">
        <v>549</v>
      </c>
      <c r="V13" s="85"/>
      <c r="W13" s="85"/>
      <c r="X13" s="85"/>
      <c r="Y13" s="85" t="s">
        <v>262</v>
      </c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21</v>
      </c>
      <c r="B14" s="86" t="s">
        <v>273</v>
      </c>
      <c r="C14" s="85" t="s">
        <v>274</v>
      </c>
      <c r="D14" s="87">
        <f t="shared" si="0"/>
        <v>69733</v>
      </c>
      <c r="E14" s="87">
        <f t="shared" si="1"/>
        <v>2856</v>
      </c>
      <c r="F14" s="106">
        <f t="shared" si="2"/>
        <v>4.0956218719974764</v>
      </c>
      <c r="G14" s="87">
        <v>2856</v>
      </c>
      <c r="H14" s="87">
        <v>0</v>
      </c>
      <c r="I14" s="87">
        <f t="shared" si="3"/>
        <v>66877</v>
      </c>
      <c r="J14" s="88">
        <f t="shared" si="4"/>
        <v>95.90437812800252</v>
      </c>
      <c r="K14" s="87">
        <v>42762</v>
      </c>
      <c r="L14" s="88">
        <f t="shared" si="5"/>
        <v>61.322472860768926</v>
      </c>
      <c r="M14" s="87">
        <v>0</v>
      </c>
      <c r="N14" s="88">
        <f t="shared" si="6"/>
        <v>0</v>
      </c>
      <c r="O14" s="87">
        <v>5394</v>
      </c>
      <c r="P14" s="87">
        <f t="shared" si="7"/>
        <v>18721</v>
      </c>
      <c r="Q14" s="87">
        <v>1748</v>
      </c>
      <c r="R14" s="87">
        <v>16973</v>
      </c>
      <c r="S14" s="87">
        <v>0</v>
      </c>
      <c r="T14" s="88">
        <f t="shared" si="8"/>
        <v>26.846686647641722</v>
      </c>
      <c r="U14" s="87">
        <v>1720</v>
      </c>
      <c r="V14" s="85" t="s">
        <v>262</v>
      </c>
      <c r="W14" s="85"/>
      <c r="X14" s="85"/>
      <c r="Y14" s="85"/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21</v>
      </c>
      <c r="B15" s="86" t="s">
        <v>275</v>
      </c>
      <c r="C15" s="85" t="s">
        <v>276</v>
      </c>
      <c r="D15" s="87">
        <f t="shared" si="0"/>
        <v>27067</v>
      </c>
      <c r="E15" s="87">
        <f t="shared" si="1"/>
        <v>2798</v>
      </c>
      <c r="F15" s="106">
        <f t="shared" si="2"/>
        <v>10.337311116858167</v>
      </c>
      <c r="G15" s="87">
        <v>2518</v>
      </c>
      <c r="H15" s="87">
        <v>280</v>
      </c>
      <c r="I15" s="87">
        <f t="shared" si="3"/>
        <v>24269</v>
      </c>
      <c r="J15" s="88">
        <f t="shared" si="4"/>
        <v>89.662688883141826</v>
      </c>
      <c r="K15" s="87">
        <v>11963</v>
      </c>
      <c r="L15" s="88">
        <f t="shared" si="5"/>
        <v>44.19773155503011</v>
      </c>
      <c r="M15" s="87">
        <v>0</v>
      </c>
      <c r="N15" s="88">
        <f t="shared" si="6"/>
        <v>0</v>
      </c>
      <c r="O15" s="87">
        <v>53</v>
      </c>
      <c r="P15" s="87">
        <f t="shared" si="7"/>
        <v>12253</v>
      </c>
      <c r="Q15" s="87">
        <v>1938</v>
      </c>
      <c r="R15" s="87">
        <v>10315</v>
      </c>
      <c r="S15" s="87">
        <v>0</v>
      </c>
      <c r="T15" s="88">
        <f t="shared" si="8"/>
        <v>45.269146931688034</v>
      </c>
      <c r="U15" s="87">
        <v>970</v>
      </c>
      <c r="V15" s="85" t="s">
        <v>262</v>
      </c>
      <c r="W15" s="85"/>
      <c r="X15" s="85"/>
      <c r="Y15" s="85"/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21</v>
      </c>
      <c r="B16" s="86" t="s">
        <v>277</v>
      </c>
      <c r="C16" s="85" t="s">
        <v>278</v>
      </c>
      <c r="D16" s="87">
        <f t="shared" si="0"/>
        <v>26762</v>
      </c>
      <c r="E16" s="87">
        <f t="shared" si="1"/>
        <v>4625</v>
      </c>
      <c r="F16" s="106">
        <f t="shared" si="2"/>
        <v>17.281966968089083</v>
      </c>
      <c r="G16" s="87">
        <v>4625</v>
      </c>
      <c r="H16" s="87">
        <v>0</v>
      </c>
      <c r="I16" s="87">
        <f t="shared" si="3"/>
        <v>22137</v>
      </c>
      <c r="J16" s="88">
        <f t="shared" si="4"/>
        <v>82.71803303191092</v>
      </c>
      <c r="K16" s="87">
        <v>14794</v>
      </c>
      <c r="L16" s="88">
        <f t="shared" si="5"/>
        <v>55.279874448845376</v>
      </c>
      <c r="M16" s="87">
        <v>0</v>
      </c>
      <c r="N16" s="88">
        <f t="shared" si="6"/>
        <v>0</v>
      </c>
      <c r="O16" s="87">
        <v>1197</v>
      </c>
      <c r="P16" s="87">
        <f t="shared" si="7"/>
        <v>6146</v>
      </c>
      <c r="Q16" s="87">
        <v>579</v>
      </c>
      <c r="R16" s="87">
        <v>5567</v>
      </c>
      <c r="S16" s="87">
        <v>0</v>
      </c>
      <c r="T16" s="88">
        <f t="shared" si="8"/>
        <v>22.965398699648755</v>
      </c>
      <c r="U16" s="87">
        <v>343</v>
      </c>
      <c r="V16" s="85"/>
      <c r="W16" s="85"/>
      <c r="X16" s="85"/>
      <c r="Y16" s="85" t="s">
        <v>262</v>
      </c>
      <c r="Z16" s="85"/>
      <c r="AA16" s="85" t="s">
        <v>262</v>
      </c>
      <c r="AB16" s="85"/>
      <c r="AC16" s="85"/>
      <c r="AD16" s="115" t="s">
        <v>261</v>
      </c>
    </row>
    <row r="17" spans="1:30" ht="13.5" customHeight="1" x14ac:dyDescent="0.15">
      <c r="A17" s="85" t="s">
        <v>21</v>
      </c>
      <c r="B17" s="86" t="s">
        <v>279</v>
      </c>
      <c r="C17" s="85" t="s">
        <v>280</v>
      </c>
      <c r="D17" s="87">
        <f t="shared" si="0"/>
        <v>31535</v>
      </c>
      <c r="E17" s="87">
        <f t="shared" si="1"/>
        <v>3838</v>
      </c>
      <c r="F17" s="106">
        <f t="shared" si="2"/>
        <v>12.170604090692882</v>
      </c>
      <c r="G17" s="87">
        <v>3589</v>
      </c>
      <c r="H17" s="87">
        <v>249</v>
      </c>
      <c r="I17" s="87">
        <f t="shared" si="3"/>
        <v>27697</v>
      </c>
      <c r="J17" s="88">
        <f t="shared" si="4"/>
        <v>87.829395909307124</v>
      </c>
      <c r="K17" s="87">
        <v>22963</v>
      </c>
      <c r="L17" s="88">
        <f t="shared" si="5"/>
        <v>72.817504360234665</v>
      </c>
      <c r="M17" s="87">
        <v>0</v>
      </c>
      <c r="N17" s="88">
        <f t="shared" si="6"/>
        <v>0</v>
      </c>
      <c r="O17" s="87">
        <v>857</v>
      </c>
      <c r="P17" s="87">
        <f t="shared" si="7"/>
        <v>3877</v>
      </c>
      <c r="Q17" s="87">
        <v>435</v>
      </c>
      <c r="R17" s="87">
        <v>3442</v>
      </c>
      <c r="S17" s="87">
        <v>0</v>
      </c>
      <c r="T17" s="88">
        <f t="shared" si="8"/>
        <v>12.294276201046456</v>
      </c>
      <c r="U17" s="87">
        <v>696</v>
      </c>
      <c r="V17" s="85" t="s">
        <v>262</v>
      </c>
      <c r="W17" s="85"/>
      <c r="X17" s="85"/>
      <c r="Y17" s="85"/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21</v>
      </c>
      <c r="B18" s="86" t="s">
        <v>281</v>
      </c>
      <c r="C18" s="85" t="s">
        <v>282</v>
      </c>
      <c r="D18" s="87">
        <f t="shared" si="0"/>
        <v>36312</v>
      </c>
      <c r="E18" s="87">
        <f t="shared" si="1"/>
        <v>6390</v>
      </c>
      <c r="F18" s="106">
        <f t="shared" si="2"/>
        <v>17.597488433575677</v>
      </c>
      <c r="G18" s="87">
        <v>6340</v>
      </c>
      <c r="H18" s="87">
        <v>50</v>
      </c>
      <c r="I18" s="87">
        <f t="shared" si="3"/>
        <v>29922</v>
      </c>
      <c r="J18" s="88">
        <f t="shared" si="4"/>
        <v>82.402511566424323</v>
      </c>
      <c r="K18" s="87">
        <v>13200</v>
      </c>
      <c r="L18" s="88">
        <f t="shared" si="5"/>
        <v>36.351619299405158</v>
      </c>
      <c r="M18" s="87">
        <v>0</v>
      </c>
      <c r="N18" s="88">
        <f t="shared" si="6"/>
        <v>0</v>
      </c>
      <c r="O18" s="87">
        <v>2798</v>
      </c>
      <c r="P18" s="87">
        <f t="shared" si="7"/>
        <v>13924</v>
      </c>
      <c r="Q18" s="87">
        <v>1635</v>
      </c>
      <c r="R18" s="87">
        <v>12289</v>
      </c>
      <c r="S18" s="87">
        <v>0</v>
      </c>
      <c r="T18" s="88">
        <f t="shared" si="8"/>
        <v>38.345450539766468</v>
      </c>
      <c r="U18" s="87">
        <v>798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21</v>
      </c>
      <c r="B19" s="86" t="s">
        <v>283</v>
      </c>
      <c r="C19" s="85" t="s">
        <v>284</v>
      </c>
      <c r="D19" s="87">
        <f t="shared" si="0"/>
        <v>41759</v>
      </c>
      <c r="E19" s="87">
        <f t="shared" si="1"/>
        <v>2915</v>
      </c>
      <c r="F19" s="106">
        <f t="shared" si="2"/>
        <v>6.9805311429871413</v>
      </c>
      <c r="G19" s="87">
        <v>2915</v>
      </c>
      <c r="H19" s="87">
        <v>0</v>
      </c>
      <c r="I19" s="87">
        <f t="shared" si="3"/>
        <v>38844</v>
      </c>
      <c r="J19" s="88">
        <f t="shared" si="4"/>
        <v>93.019468857012853</v>
      </c>
      <c r="K19" s="87">
        <v>32127</v>
      </c>
      <c r="L19" s="88">
        <f t="shared" si="5"/>
        <v>76.9343135611485</v>
      </c>
      <c r="M19" s="87">
        <v>0</v>
      </c>
      <c r="N19" s="88">
        <f t="shared" si="6"/>
        <v>0</v>
      </c>
      <c r="O19" s="87">
        <v>593</v>
      </c>
      <c r="P19" s="87">
        <f t="shared" si="7"/>
        <v>6124</v>
      </c>
      <c r="Q19" s="87">
        <v>1442</v>
      </c>
      <c r="R19" s="87">
        <v>4682</v>
      </c>
      <c r="S19" s="87">
        <v>0</v>
      </c>
      <c r="T19" s="88">
        <f t="shared" si="8"/>
        <v>14.665102133671784</v>
      </c>
      <c r="U19" s="87">
        <v>556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21</v>
      </c>
      <c r="B20" s="86" t="s">
        <v>285</v>
      </c>
      <c r="C20" s="85" t="s">
        <v>286</v>
      </c>
      <c r="D20" s="87">
        <f t="shared" si="0"/>
        <v>41864</v>
      </c>
      <c r="E20" s="87">
        <f t="shared" si="1"/>
        <v>8413</v>
      </c>
      <c r="F20" s="106">
        <f t="shared" si="2"/>
        <v>20.096025224536596</v>
      </c>
      <c r="G20" s="87">
        <v>8405</v>
      </c>
      <c r="H20" s="87">
        <v>8</v>
      </c>
      <c r="I20" s="87">
        <f t="shared" si="3"/>
        <v>33451</v>
      </c>
      <c r="J20" s="88">
        <f t="shared" si="4"/>
        <v>79.903974775463411</v>
      </c>
      <c r="K20" s="87">
        <v>11915</v>
      </c>
      <c r="L20" s="88">
        <f t="shared" si="5"/>
        <v>28.46120772023696</v>
      </c>
      <c r="M20" s="87">
        <v>0</v>
      </c>
      <c r="N20" s="88">
        <f t="shared" si="6"/>
        <v>0</v>
      </c>
      <c r="O20" s="87">
        <v>3881</v>
      </c>
      <c r="P20" s="87">
        <f t="shared" si="7"/>
        <v>17655</v>
      </c>
      <c r="Q20" s="87">
        <v>1952</v>
      </c>
      <c r="R20" s="87">
        <v>15703</v>
      </c>
      <c r="S20" s="87">
        <v>0</v>
      </c>
      <c r="T20" s="88">
        <f t="shared" si="8"/>
        <v>42.172272119243267</v>
      </c>
      <c r="U20" s="87">
        <v>387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21</v>
      </c>
      <c r="B21" s="86" t="s">
        <v>287</v>
      </c>
      <c r="C21" s="85" t="s">
        <v>288</v>
      </c>
      <c r="D21" s="87">
        <f t="shared" si="0"/>
        <v>25235</v>
      </c>
      <c r="E21" s="87">
        <f t="shared" si="1"/>
        <v>2558</v>
      </c>
      <c r="F21" s="106">
        <f t="shared" si="2"/>
        <v>10.136714880126808</v>
      </c>
      <c r="G21" s="87">
        <v>2558</v>
      </c>
      <c r="H21" s="87">
        <v>0</v>
      </c>
      <c r="I21" s="87">
        <f t="shared" si="3"/>
        <v>22677</v>
      </c>
      <c r="J21" s="88">
        <f t="shared" si="4"/>
        <v>89.863285119873197</v>
      </c>
      <c r="K21" s="87">
        <v>19725</v>
      </c>
      <c r="L21" s="88">
        <f t="shared" si="5"/>
        <v>78.165246681196749</v>
      </c>
      <c r="M21" s="87">
        <v>0</v>
      </c>
      <c r="N21" s="88">
        <f t="shared" si="6"/>
        <v>0</v>
      </c>
      <c r="O21" s="87">
        <v>2149</v>
      </c>
      <c r="P21" s="87">
        <f t="shared" si="7"/>
        <v>803</v>
      </c>
      <c r="Q21" s="87">
        <v>0</v>
      </c>
      <c r="R21" s="87">
        <v>803</v>
      </c>
      <c r="S21" s="87">
        <v>0</v>
      </c>
      <c r="T21" s="88">
        <f t="shared" si="8"/>
        <v>3.182088369328314</v>
      </c>
      <c r="U21" s="87">
        <v>580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21</v>
      </c>
      <c r="B22" s="86" t="s">
        <v>289</v>
      </c>
      <c r="C22" s="85" t="s">
        <v>290</v>
      </c>
      <c r="D22" s="87">
        <f t="shared" si="0"/>
        <v>33019</v>
      </c>
      <c r="E22" s="87">
        <f t="shared" si="1"/>
        <v>6792</v>
      </c>
      <c r="F22" s="106">
        <f t="shared" si="2"/>
        <v>20.56997486295769</v>
      </c>
      <c r="G22" s="87">
        <v>6770</v>
      </c>
      <c r="H22" s="87">
        <v>22</v>
      </c>
      <c r="I22" s="87">
        <f t="shared" si="3"/>
        <v>26227</v>
      </c>
      <c r="J22" s="88">
        <f t="shared" si="4"/>
        <v>79.430025137042307</v>
      </c>
      <c r="K22" s="87">
        <v>21196</v>
      </c>
      <c r="L22" s="88">
        <f t="shared" si="5"/>
        <v>64.193343226627093</v>
      </c>
      <c r="M22" s="87">
        <v>0</v>
      </c>
      <c r="N22" s="88">
        <f t="shared" si="6"/>
        <v>0</v>
      </c>
      <c r="O22" s="87">
        <v>0</v>
      </c>
      <c r="P22" s="87">
        <f t="shared" si="7"/>
        <v>5031</v>
      </c>
      <c r="Q22" s="87">
        <v>1186</v>
      </c>
      <c r="R22" s="87">
        <v>3845</v>
      </c>
      <c r="S22" s="87">
        <v>0</v>
      </c>
      <c r="T22" s="88">
        <f t="shared" si="8"/>
        <v>15.236681910415214</v>
      </c>
      <c r="U22" s="87">
        <v>386</v>
      </c>
      <c r="V22" s="85"/>
      <c r="W22" s="85"/>
      <c r="X22" s="85"/>
      <c r="Y22" s="85" t="s">
        <v>262</v>
      </c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21</v>
      </c>
      <c r="B23" s="86" t="s">
        <v>291</v>
      </c>
      <c r="C23" s="85" t="s">
        <v>292</v>
      </c>
      <c r="D23" s="87">
        <f t="shared" si="0"/>
        <v>12995</v>
      </c>
      <c r="E23" s="87">
        <f t="shared" si="1"/>
        <v>431</v>
      </c>
      <c r="F23" s="106">
        <f t="shared" si="2"/>
        <v>3.3166602539438248</v>
      </c>
      <c r="G23" s="87">
        <v>0</v>
      </c>
      <c r="H23" s="87">
        <v>431</v>
      </c>
      <c r="I23" s="87">
        <f t="shared" si="3"/>
        <v>12564</v>
      </c>
      <c r="J23" s="88">
        <f t="shared" si="4"/>
        <v>96.683339746056177</v>
      </c>
      <c r="K23" s="87">
        <v>11933</v>
      </c>
      <c r="L23" s="88">
        <f t="shared" si="5"/>
        <v>91.827626010003854</v>
      </c>
      <c r="M23" s="87">
        <v>0</v>
      </c>
      <c r="N23" s="88">
        <f t="shared" si="6"/>
        <v>0</v>
      </c>
      <c r="O23" s="87">
        <v>544</v>
      </c>
      <c r="P23" s="87">
        <f t="shared" si="7"/>
        <v>87</v>
      </c>
      <c r="Q23" s="87">
        <v>0</v>
      </c>
      <c r="R23" s="87">
        <v>87</v>
      </c>
      <c r="S23" s="87">
        <v>0</v>
      </c>
      <c r="T23" s="88">
        <f t="shared" si="8"/>
        <v>0.66948826471719891</v>
      </c>
      <c r="U23" s="87">
        <v>305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21</v>
      </c>
      <c r="B24" s="86" t="s">
        <v>293</v>
      </c>
      <c r="C24" s="85" t="s">
        <v>294</v>
      </c>
      <c r="D24" s="87">
        <f t="shared" si="0"/>
        <v>12725</v>
      </c>
      <c r="E24" s="87">
        <f t="shared" si="1"/>
        <v>98</v>
      </c>
      <c r="F24" s="106">
        <f t="shared" si="2"/>
        <v>0.77013752455795681</v>
      </c>
      <c r="G24" s="87">
        <v>98</v>
      </c>
      <c r="H24" s="87">
        <v>0</v>
      </c>
      <c r="I24" s="87">
        <f t="shared" si="3"/>
        <v>12627</v>
      </c>
      <c r="J24" s="88">
        <f t="shared" si="4"/>
        <v>99.229862475442047</v>
      </c>
      <c r="K24" s="87">
        <v>12235</v>
      </c>
      <c r="L24" s="88">
        <f t="shared" si="5"/>
        <v>96.149312377210222</v>
      </c>
      <c r="M24" s="87">
        <v>0</v>
      </c>
      <c r="N24" s="88">
        <f t="shared" si="6"/>
        <v>0</v>
      </c>
      <c r="O24" s="87">
        <v>0</v>
      </c>
      <c r="P24" s="87">
        <f t="shared" si="7"/>
        <v>392</v>
      </c>
      <c r="Q24" s="87">
        <v>188</v>
      </c>
      <c r="R24" s="87">
        <v>204</v>
      </c>
      <c r="S24" s="87">
        <v>0</v>
      </c>
      <c r="T24" s="88">
        <f t="shared" si="8"/>
        <v>3.0805500982318272</v>
      </c>
      <c r="U24" s="87">
        <v>81</v>
      </c>
      <c r="V24" s="85" t="s">
        <v>262</v>
      </c>
      <c r="W24" s="85"/>
      <c r="X24" s="85"/>
      <c r="Y24" s="85"/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21</v>
      </c>
      <c r="B25" s="86" t="s">
        <v>295</v>
      </c>
      <c r="C25" s="85" t="s">
        <v>296</v>
      </c>
      <c r="D25" s="87">
        <f t="shared" si="0"/>
        <v>11008</v>
      </c>
      <c r="E25" s="87">
        <f t="shared" si="1"/>
        <v>2766</v>
      </c>
      <c r="F25" s="106">
        <f t="shared" si="2"/>
        <v>25.127180232558139</v>
      </c>
      <c r="G25" s="87">
        <v>2766</v>
      </c>
      <c r="H25" s="87">
        <v>0</v>
      </c>
      <c r="I25" s="87">
        <f t="shared" si="3"/>
        <v>8242</v>
      </c>
      <c r="J25" s="88">
        <f t="shared" si="4"/>
        <v>74.872819767441854</v>
      </c>
      <c r="K25" s="87">
        <v>5869</v>
      </c>
      <c r="L25" s="88">
        <f t="shared" si="5"/>
        <v>53.315770348837212</v>
      </c>
      <c r="M25" s="87">
        <v>0</v>
      </c>
      <c r="N25" s="88">
        <f t="shared" si="6"/>
        <v>0</v>
      </c>
      <c r="O25" s="87">
        <v>0</v>
      </c>
      <c r="P25" s="87">
        <f t="shared" si="7"/>
        <v>2373</v>
      </c>
      <c r="Q25" s="87">
        <v>327</v>
      </c>
      <c r="R25" s="87">
        <v>2046</v>
      </c>
      <c r="S25" s="87">
        <v>0</v>
      </c>
      <c r="T25" s="88">
        <f t="shared" si="8"/>
        <v>21.557049418604652</v>
      </c>
      <c r="U25" s="87">
        <v>127</v>
      </c>
      <c r="V25" s="85" t="s">
        <v>262</v>
      </c>
      <c r="W25" s="85"/>
      <c r="X25" s="85"/>
      <c r="Y25" s="85"/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21</v>
      </c>
      <c r="B26" s="86" t="s">
        <v>297</v>
      </c>
      <c r="C26" s="85" t="s">
        <v>298</v>
      </c>
      <c r="D26" s="87">
        <f t="shared" si="0"/>
        <v>13296</v>
      </c>
      <c r="E26" s="87">
        <f t="shared" si="1"/>
        <v>1951</v>
      </c>
      <c r="F26" s="106">
        <f t="shared" si="2"/>
        <v>14.673586040914561</v>
      </c>
      <c r="G26" s="87">
        <v>1267</v>
      </c>
      <c r="H26" s="87">
        <v>684</v>
      </c>
      <c r="I26" s="87">
        <f t="shared" si="3"/>
        <v>11345</v>
      </c>
      <c r="J26" s="88">
        <f t="shared" si="4"/>
        <v>85.326413959085428</v>
      </c>
      <c r="K26" s="87">
        <v>10014</v>
      </c>
      <c r="L26" s="88">
        <f t="shared" si="5"/>
        <v>75.315884476534308</v>
      </c>
      <c r="M26" s="87">
        <v>0</v>
      </c>
      <c r="N26" s="88">
        <f t="shared" si="6"/>
        <v>0</v>
      </c>
      <c r="O26" s="87">
        <v>0</v>
      </c>
      <c r="P26" s="87">
        <f t="shared" si="7"/>
        <v>1331</v>
      </c>
      <c r="Q26" s="87">
        <v>636</v>
      </c>
      <c r="R26" s="87">
        <v>695</v>
      </c>
      <c r="S26" s="87">
        <v>0</v>
      </c>
      <c r="T26" s="88">
        <f t="shared" si="8"/>
        <v>10.010529482551144</v>
      </c>
      <c r="U26" s="87">
        <v>392</v>
      </c>
      <c r="V26" s="85" t="s">
        <v>262</v>
      </c>
      <c r="W26" s="85"/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21</v>
      </c>
      <c r="B27" s="86" t="s">
        <v>299</v>
      </c>
      <c r="C27" s="85" t="s">
        <v>300</v>
      </c>
      <c r="D27" s="87">
        <f t="shared" si="0"/>
        <v>837</v>
      </c>
      <c r="E27" s="87">
        <f t="shared" si="1"/>
        <v>33</v>
      </c>
      <c r="F27" s="106">
        <f t="shared" si="2"/>
        <v>3.9426523297491038</v>
      </c>
      <c r="G27" s="87">
        <v>33</v>
      </c>
      <c r="H27" s="87">
        <v>0</v>
      </c>
      <c r="I27" s="87">
        <f t="shared" si="3"/>
        <v>804</v>
      </c>
      <c r="J27" s="88">
        <f t="shared" si="4"/>
        <v>96.057347670250891</v>
      </c>
      <c r="K27" s="87">
        <v>594</v>
      </c>
      <c r="L27" s="88">
        <f t="shared" si="5"/>
        <v>70.967741935483872</v>
      </c>
      <c r="M27" s="87">
        <v>0</v>
      </c>
      <c r="N27" s="88">
        <f t="shared" si="6"/>
        <v>0</v>
      </c>
      <c r="O27" s="87">
        <v>0</v>
      </c>
      <c r="P27" s="87">
        <f t="shared" si="7"/>
        <v>210</v>
      </c>
      <c r="Q27" s="87">
        <v>10</v>
      </c>
      <c r="R27" s="87">
        <v>197</v>
      </c>
      <c r="S27" s="87">
        <v>3</v>
      </c>
      <c r="T27" s="88">
        <f t="shared" si="8"/>
        <v>25.089605734767023</v>
      </c>
      <c r="U27" s="87">
        <v>19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 t="s">
        <v>21</v>
      </c>
      <c r="B28" s="86" t="s">
        <v>301</v>
      </c>
      <c r="C28" s="85" t="s">
        <v>302</v>
      </c>
      <c r="D28" s="87">
        <f t="shared" si="0"/>
        <v>12312</v>
      </c>
      <c r="E28" s="87">
        <f t="shared" si="1"/>
        <v>1616</v>
      </c>
      <c r="F28" s="106">
        <f t="shared" si="2"/>
        <v>13.125406107862247</v>
      </c>
      <c r="G28" s="87">
        <v>1613</v>
      </c>
      <c r="H28" s="87">
        <v>3</v>
      </c>
      <c r="I28" s="87">
        <f t="shared" si="3"/>
        <v>10696</v>
      </c>
      <c r="J28" s="88">
        <f t="shared" si="4"/>
        <v>86.874593892137753</v>
      </c>
      <c r="K28" s="87">
        <v>6499</v>
      </c>
      <c r="L28" s="88">
        <f t="shared" si="5"/>
        <v>52.785899935022741</v>
      </c>
      <c r="M28" s="87">
        <v>0</v>
      </c>
      <c r="N28" s="88">
        <f t="shared" si="6"/>
        <v>0</v>
      </c>
      <c r="O28" s="87">
        <v>1603</v>
      </c>
      <c r="P28" s="87">
        <f t="shared" si="7"/>
        <v>2594</v>
      </c>
      <c r="Q28" s="87">
        <v>337</v>
      </c>
      <c r="R28" s="87">
        <v>2242</v>
      </c>
      <c r="S28" s="87">
        <v>15</v>
      </c>
      <c r="T28" s="88">
        <f t="shared" si="8"/>
        <v>21.068875893437298</v>
      </c>
      <c r="U28" s="87">
        <v>143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21</v>
      </c>
      <c r="B29" s="86" t="s">
        <v>303</v>
      </c>
      <c r="C29" s="85" t="s">
        <v>304</v>
      </c>
      <c r="D29" s="87">
        <f t="shared" si="0"/>
        <v>10847</v>
      </c>
      <c r="E29" s="87">
        <f t="shared" si="1"/>
        <v>504</v>
      </c>
      <c r="F29" s="106">
        <f t="shared" si="2"/>
        <v>4.6464460219415509</v>
      </c>
      <c r="G29" s="87">
        <v>504</v>
      </c>
      <c r="H29" s="87">
        <v>0</v>
      </c>
      <c r="I29" s="87">
        <f t="shared" si="3"/>
        <v>10343</v>
      </c>
      <c r="J29" s="88">
        <f t="shared" si="4"/>
        <v>95.353553978058443</v>
      </c>
      <c r="K29" s="87">
        <v>9423</v>
      </c>
      <c r="L29" s="88">
        <f t="shared" si="5"/>
        <v>86.871946160228632</v>
      </c>
      <c r="M29" s="87">
        <v>0</v>
      </c>
      <c r="N29" s="88">
        <f t="shared" si="6"/>
        <v>0</v>
      </c>
      <c r="O29" s="87">
        <v>661</v>
      </c>
      <c r="P29" s="87">
        <f t="shared" si="7"/>
        <v>259</v>
      </c>
      <c r="Q29" s="87">
        <v>48</v>
      </c>
      <c r="R29" s="87">
        <v>211</v>
      </c>
      <c r="S29" s="87">
        <v>0</v>
      </c>
      <c r="T29" s="88">
        <f t="shared" si="8"/>
        <v>2.387756983497741</v>
      </c>
      <c r="U29" s="87">
        <v>100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21</v>
      </c>
      <c r="B30" s="86" t="s">
        <v>305</v>
      </c>
      <c r="C30" s="85" t="s">
        <v>306</v>
      </c>
      <c r="D30" s="87">
        <f t="shared" si="0"/>
        <v>5755</v>
      </c>
      <c r="E30" s="87">
        <f t="shared" si="1"/>
        <v>0</v>
      </c>
      <c r="F30" s="106">
        <f t="shared" si="2"/>
        <v>0</v>
      </c>
      <c r="G30" s="87">
        <v>0</v>
      </c>
      <c r="H30" s="87">
        <v>0</v>
      </c>
      <c r="I30" s="87">
        <f t="shared" si="3"/>
        <v>5755</v>
      </c>
      <c r="J30" s="88">
        <f t="shared" si="4"/>
        <v>100</v>
      </c>
      <c r="K30" s="87">
        <v>4198</v>
      </c>
      <c r="L30" s="88">
        <f t="shared" si="5"/>
        <v>72.945264986967857</v>
      </c>
      <c r="M30" s="87">
        <v>0</v>
      </c>
      <c r="N30" s="88">
        <f t="shared" si="6"/>
        <v>0</v>
      </c>
      <c r="O30" s="87">
        <v>0</v>
      </c>
      <c r="P30" s="87">
        <f t="shared" si="7"/>
        <v>1557</v>
      </c>
      <c r="Q30" s="87">
        <v>0</v>
      </c>
      <c r="R30" s="87">
        <v>1557</v>
      </c>
      <c r="S30" s="87">
        <v>0</v>
      </c>
      <c r="T30" s="88">
        <f t="shared" si="8"/>
        <v>27.054735013032143</v>
      </c>
      <c r="U30" s="87">
        <v>72</v>
      </c>
      <c r="V30" s="85"/>
      <c r="W30" s="85"/>
      <c r="X30" s="85"/>
      <c r="Y30" s="85" t="s">
        <v>262</v>
      </c>
      <c r="Z30" s="85"/>
      <c r="AA30" s="85"/>
      <c r="AB30" s="85"/>
      <c r="AC30" s="85" t="s">
        <v>262</v>
      </c>
      <c r="AD30" s="115" t="s">
        <v>261</v>
      </c>
    </row>
    <row r="31" spans="1:30" ht="13.5" customHeight="1" x14ac:dyDescent="0.15">
      <c r="A31" s="85" t="s">
        <v>21</v>
      </c>
      <c r="B31" s="86" t="s">
        <v>307</v>
      </c>
      <c r="C31" s="85" t="s">
        <v>308</v>
      </c>
      <c r="D31" s="87">
        <f t="shared" si="0"/>
        <v>1352</v>
      </c>
      <c r="E31" s="87">
        <f t="shared" si="1"/>
        <v>85</v>
      </c>
      <c r="F31" s="106">
        <f t="shared" si="2"/>
        <v>6.2869822485207099</v>
      </c>
      <c r="G31" s="87">
        <v>0</v>
      </c>
      <c r="H31" s="87">
        <v>85</v>
      </c>
      <c r="I31" s="87">
        <f t="shared" si="3"/>
        <v>1267</v>
      </c>
      <c r="J31" s="88">
        <f t="shared" si="4"/>
        <v>93.713017751479285</v>
      </c>
      <c r="K31" s="87">
        <v>0</v>
      </c>
      <c r="L31" s="88">
        <f t="shared" si="5"/>
        <v>0</v>
      </c>
      <c r="M31" s="87">
        <v>0</v>
      </c>
      <c r="N31" s="88">
        <f t="shared" si="6"/>
        <v>0</v>
      </c>
      <c r="O31" s="87">
        <v>1254</v>
      </c>
      <c r="P31" s="87">
        <f t="shared" si="7"/>
        <v>13</v>
      </c>
      <c r="Q31" s="87">
        <v>10</v>
      </c>
      <c r="R31" s="87">
        <v>3</v>
      </c>
      <c r="S31" s="87">
        <v>0</v>
      </c>
      <c r="T31" s="88">
        <f t="shared" si="8"/>
        <v>0.96153846153846156</v>
      </c>
      <c r="U31" s="87">
        <v>8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21</v>
      </c>
      <c r="B32" s="86" t="s">
        <v>309</v>
      </c>
      <c r="C32" s="85" t="s">
        <v>310</v>
      </c>
      <c r="D32" s="87">
        <f t="shared" si="0"/>
        <v>4366</v>
      </c>
      <c r="E32" s="87">
        <f t="shared" si="1"/>
        <v>921</v>
      </c>
      <c r="F32" s="106">
        <f t="shared" si="2"/>
        <v>21.094823637196519</v>
      </c>
      <c r="G32" s="87">
        <v>900</v>
      </c>
      <c r="H32" s="87">
        <v>21</v>
      </c>
      <c r="I32" s="87">
        <f t="shared" si="3"/>
        <v>3445</v>
      </c>
      <c r="J32" s="88">
        <f t="shared" si="4"/>
        <v>78.905176362803488</v>
      </c>
      <c r="K32" s="87">
        <v>2066</v>
      </c>
      <c r="L32" s="88">
        <f t="shared" si="5"/>
        <v>47.320201557489696</v>
      </c>
      <c r="M32" s="87">
        <v>0</v>
      </c>
      <c r="N32" s="88">
        <f t="shared" si="6"/>
        <v>0</v>
      </c>
      <c r="O32" s="87">
        <v>0</v>
      </c>
      <c r="P32" s="87">
        <f t="shared" si="7"/>
        <v>1379</v>
      </c>
      <c r="Q32" s="87">
        <v>165</v>
      </c>
      <c r="R32" s="87">
        <v>1214</v>
      </c>
      <c r="S32" s="87">
        <v>0</v>
      </c>
      <c r="T32" s="88">
        <f t="shared" si="8"/>
        <v>31.584974805313788</v>
      </c>
      <c r="U32" s="87">
        <v>41</v>
      </c>
      <c r="V32" s="85" t="s">
        <v>262</v>
      </c>
      <c r="W32" s="85"/>
      <c r="X32" s="85"/>
      <c r="Y32" s="85"/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21</v>
      </c>
      <c r="B33" s="86" t="s">
        <v>311</v>
      </c>
      <c r="C33" s="85" t="s">
        <v>312</v>
      </c>
      <c r="D33" s="87">
        <f t="shared" si="0"/>
        <v>12963</v>
      </c>
      <c r="E33" s="87">
        <f t="shared" si="1"/>
        <v>2501</v>
      </c>
      <c r="F33" s="106">
        <f t="shared" si="2"/>
        <v>19.293373447504436</v>
      </c>
      <c r="G33" s="87">
        <v>2501</v>
      </c>
      <c r="H33" s="87">
        <v>0</v>
      </c>
      <c r="I33" s="87">
        <f t="shared" si="3"/>
        <v>10462</v>
      </c>
      <c r="J33" s="88">
        <f t="shared" si="4"/>
        <v>80.706626552495564</v>
      </c>
      <c r="K33" s="87">
        <v>4317</v>
      </c>
      <c r="L33" s="88">
        <f t="shared" si="5"/>
        <v>33.302476278639205</v>
      </c>
      <c r="M33" s="87">
        <v>0</v>
      </c>
      <c r="N33" s="88">
        <f t="shared" si="6"/>
        <v>0</v>
      </c>
      <c r="O33" s="87">
        <v>1374</v>
      </c>
      <c r="P33" s="87">
        <f t="shared" si="7"/>
        <v>4771</v>
      </c>
      <c r="Q33" s="87">
        <v>560</v>
      </c>
      <c r="R33" s="87">
        <v>4211</v>
      </c>
      <c r="S33" s="87">
        <v>0</v>
      </c>
      <c r="T33" s="88">
        <f t="shared" si="8"/>
        <v>36.804751986422893</v>
      </c>
      <c r="U33" s="87">
        <v>170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21</v>
      </c>
      <c r="B34" s="86" t="s">
        <v>313</v>
      </c>
      <c r="C34" s="85" t="s">
        <v>314</v>
      </c>
      <c r="D34" s="87">
        <f t="shared" si="0"/>
        <v>10399</v>
      </c>
      <c r="E34" s="87">
        <f t="shared" si="1"/>
        <v>2210</v>
      </c>
      <c r="F34" s="106">
        <f t="shared" si="2"/>
        <v>21.252043465717858</v>
      </c>
      <c r="G34" s="87">
        <v>2080</v>
      </c>
      <c r="H34" s="87">
        <v>130</v>
      </c>
      <c r="I34" s="87">
        <f t="shared" si="3"/>
        <v>8189</v>
      </c>
      <c r="J34" s="88">
        <f t="shared" si="4"/>
        <v>78.747956534282139</v>
      </c>
      <c r="K34" s="87">
        <v>1716</v>
      </c>
      <c r="L34" s="88">
        <f t="shared" si="5"/>
        <v>16.501586691027985</v>
      </c>
      <c r="M34" s="87">
        <v>0</v>
      </c>
      <c r="N34" s="88">
        <f t="shared" si="6"/>
        <v>0</v>
      </c>
      <c r="O34" s="87">
        <v>898</v>
      </c>
      <c r="P34" s="87">
        <f t="shared" si="7"/>
        <v>5575</v>
      </c>
      <c r="Q34" s="87">
        <v>1096</v>
      </c>
      <c r="R34" s="87">
        <v>4479</v>
      </c>
      <c r="S34" s="87">
        <v>0</v>
      </c>
      <c r="T34" s="88">
        <f t="shared" si="8"/>
        <v>53.610924127319933</v>
      </c>
      <c r="U34" s="87">
        <v>267</v>
      </c>
      <c r="V34" s="85" t="s">
        <v>262</v>
      </c>
      <c r="W34" s="85"/>
      <c r="X34" s="85"/>
      <c r="Y34" s="85"/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30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30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30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34">
    <sortCondition ref="A8:A34"/>
    <sortCondition ref="B8:B34"/>
    <sortCondition ref="C8:C34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岡山県</v>
      </c>
      <c r="B7" s="90" t="str">
        <f>水洗化人口等!B7</f>
        <v>33000</v>
      </c>
      <c r="C7" s="89" t="s">
        <v>198</v>
      </c>
      <c r="D7" s="91">
        <f t="shared" ref="D7:D34" si="0">SUM(E7,+H7,+K7)</f>
        <v>546066</v>
      </c>
      <c r="E7" s="91">
        <f t="shared" ref="E7:E34" si="1">SUM(F7:G7)</f>
        <v>8628</v>
      </c>
      <c r="F7" s="91">
        <f>SUM(F$8:F$207)</f>
        <v>8628</v>
      </c>
      <c r="G7" s="91">
        <f>SUM(G$8:G$207)</f>
        <v>0</v>
      </c>
      <c r="H7" s="91">
        <f t="shared" ref="H7:H34" si="2">SUM(I7:J7)</f>
        <v>23283</v>
      </c>
      <c r="I7" s="91">
        <f>SUM(I$8:I$207)</f>
        <v>13808</v>
      </c>
      <c r="J7" s="91">
        <f>SUM(J$8:J$207)</f>
        <v>9475</v>
      </c>
      <c r="K7" s="91">
        <f t="shared" ref="K7:K34" si="3">SUM(L7:M7)</f>
        <v>514155</v>
      </c>
      <c r="L7" s="91">
        <f>SUM(L$8:L$207)</f>
        <v>121986</v>
      </c>
      <c r="M7" s="91">
        <f>SUM(M$8:M$207)</f>
        <v>392169</v>
      </c>
      <c r="N7" s="91">
        <f t="shared" ref="N7:N34" si="4">SUM(O7,+V7,+AC7)</f>
        <v>547945.34785206243</v>
      </c>
      <c r="O7" s="91">
        <f t="shared" ref="O7:O34" si="5">SUM(P7:U7)</f>
        <v>144422</v>
      </c>
      <c r="P7" s="91">
        <f t="shared" ref="P7:U7" si="6">SUM(P$8:P$207)</f>
        <v>140509</v>
      </c>
      <c r="Q7" s="91">
        <f t="shared" si="6"/>
        <v>0</v>
      </c>
      <c r="R7" s="91">
        <f t="shared" si="6"/>
        <v>0</v>
      </c>
      <c r="S7" s="91">
        <f t="shared" si="6"/>
        <v>3913</v>
      </c>
      <c r="T7" s="91">
        <f t="shared" si="6"/>
        <v>0</v>
      </c>
      <c r="U7" s="91">
        <f t="shared" si="6"/>
        <v>0</v>
      </c>
      <c r="V7" s="91">
        <f t="shared" ref="V7:V34" si="7">SUM(W7:AB7)</f>
        <v>401644</v>
      </c>
      <c r="W7" s="91">
        <f t="shared" ref="W7:AB7" si="8">SUM(W$8:W$207)</f>
        <v>368958</v>
      </c>
      <c r="X7" s="91">
        <f t="shared" si="8"/>
        <v>0</v>
      </c>
      <c r="Y7" s="91">
        <f t="shared" si="8"/>
        <v>0</v>
      </c>
      <c r="Z7" s="91">
        <f t="shared" si="8"/>
        <v>32686</v>
      </c>
      <c r="AA7" s="91">
        <f t="shared" si="8"/>
        <v>0</v>
      </c>
      <c r="AB7" s="91">
        <f t="shared" si="8"/>
        <v>0</v>
      </c>
      <c r="AC7" s="91">
        <f t="shared" ref="AC7:AC34" si="9">SUM(AD7:AE7)</f>
        <v>1879.3478520624371</v>
      </c>
      <c r="AD7" s="91">
        <f>SUM(AD$8:AD$207)</f>
        <v>1596.3478520624371</v>
      </c>
      <c r="AE7" s="91">
        <f>SUM(AE$8:AE$207)</f>
        <v>283</v>
      </c>
      <c r="AF7" s="91">
        <f t="shared" ref="AF7:AF34" si="10">SUM(AG7:AI7)</f>
        <v>11442</v>
      </c>
      <c r="AG7" s="91">
        <f>SUM(AG$8:AG$207)</f>
        <v>11442</v>
      </c>
      <c r="AH7" s="91">
        <f>SUM(AH$8:AH$207)</f>
        <v>0</v>
      </c>
      <c r="AI7" s="91">
        <f>SUM(AI$8:AI$207)</f>
        <v>0</v>
      </c>
      <c r="AJ7" s="91">
        <f t="shared" ref="AJ7:AJ34" si="11">SUM(AK7:AS7)</f>
        <v>11528</v>
      </c>
      <c r="AK7" s="91">
        <f t="shared" ref="AK7:AS7" si="12">SUM(AK$8:AK$207)</f>
        <v>90</v>
      </c>
      <c r="AL7" s="91">
        <f t="shared" si="12"/>
        <v>0</v>
      </c>
      <c r="AM7" s="91">
        <f t="shared" si="12"/>
        <v>3923</v>
      </c>
      <c r="AN7" s="91">
        <f t="shared" si="12"/>
        <v>1484</v>
      </c>
      <c r="AO7" s="91">
        <f t="shared" si="12"/>
        <v>7</v>
      </c>
      <c r="AP7" s="91">
        <f t="shared" si="12"/>
        <v>940</v>
      </c>
      <c r="AQ7" s="91">
        <f t="shared" si="12"/>
        <v>518</v>
      </c>
      <c r="AR7" s="91">
        <f t="shared" si="12"/>
        <v>66</v>
      </c>
      <c r="AS7" s="91">
        <f t="shared" si="12"/>
        <v>4500</v>
      </c>
      <c r="AT7" s="91">
        <f t="shared" ref="AT7:AT34" si="13">SUM(AU7:AY7)</f>
        <v>41</v>
      </c>
      <c r="AU7" s="91">
        <f>SUM(AU$8:AU$207)</f>
        <v>4</v>
      </c>
      <c r="AV7" s="91">
        <f>SUM(AV$8:AV$207)</f>
        <v>0</v>
      </c>
      <c r="AW7" s="91">
        <f>SUM(AW$8:AW$207)</f>
        <v>37</v>
      </c>
      <c r="AX7" s="91">
        <f>SUM(AX$8:AX$207)</f>
        <v>0</v>
      </c>
      <c r="AY7" s="91">
        <f>SUM(AY$8:AY$207)</f>
        <v>0</v>
      </c>
      <c r="AZ7" s="91">
        <f t="shared" ref="AZ7:AZ34" si="14">SUM(BA7:BC7)</f>
        <v>1392</v>
      </c>
      <c r="BA7" s="91">
        <f>SUM(BA$8:BA$207)</f>
        <v>1392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21</v>
      </c>
      <c r="B8" s="96" t="s">
        <v>259</v>
      </c>
      <c r="C8" s="85" t="s">
        <v>260</v>
      </c>
      <c r="D8" s="87">
        <f t="shared" si="0"/>
        <v>178793</v>
      </c>
      <c r="E8" s="87">
        <f t="shared" si="1"/>
        <v>2526</v>
      </c>
      <c r="F8" s="87">
        <v>2526</v>
      </c>
      <c r="G8" s="87">
        <v>0</v>
      </c>
      <c r="H8" s="87">
        <f t="shared" si="2"/>
        <v>6596</v>
      </c>
      <c r="I8" s="87">
        <v>0</v>
      </c>
      <c r="J8" s="87">
        <v>6596</v>
      </c>
      <c r="K8" s="87">
        <f t="shared" si="3"/>
        <v>169671</v>
      </c>
      <c r="L8" s="87">
        <v>31624</v>
      </c>
      <c r="M8" s="87">
        <v>138047</v>
      </c>
      <c r="N8" s="87">
        <f t="shared" si="4"/>
        <v>178795</v>
      </c>
      <c r="O8" s="87">
        <f t="shared" si="5"/>
        <v>34150</v>
      </c>
      <c r="P8" s="87">
        <v>34150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144643</v>
      </c>
      <c r="W8" s="87">
        <v>144643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2</v>
      </c>
      <c r="AD8" s="87">
        <v>2</v>
      </c>
      <c r="AE8" s="87">
        <v>0</v>
      </c>
      <c r="AF8" s="87">
        <f t="shared" si="10"/>
        <v>3753</v>
      </c>
      <c r="AG8" s="87">
        <v>3753</v>
      </c>
      <c r="AH8" s="87">
        <v>0</v>
      </c>
      <c r="AI8" s="87">
        <v>0</v>
      </c>
      <c r="AJ8" s="87">
        <f t="shared" si="11"/>
        <v>3753</v>
      </c>
      <c r="AK8" s="87">
        <v>0</v>
      </c>
      <c r="AL8" s="87">
        <v>0</v>
      </c>
      <c r="AM8" s="87">
        <v>995</v>
      </c>
      <c r="AN8" s="87">
        <v>0</v>
      </c>
      <c r="AO8" s="87">
        <v>0</v>
      </c>
      <c r="AP8" s="87">
        <v>0</v>
      </c>
      <c r="AQ8" s="87">
        <v>0</v>
      </c>
      <c r="AR8" s="87">
        <v>9</v>
      </c>
      <c r="AS8" s="87">
        <v>2749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21</v>
      </c>
      <c r="B9" s="96" t="s">
        <v>263</v>
      </c>
      <c r="C9" s="85" t="s">
        <v>264</v>
      </c>
      <c r="D9" s="87">
        <f t="shared" si="0"/>
        <v>100977</v>
      </c>
      <c r="E9" s="87">
        <f t="shared" si="1"/>
        <v>3913</v>
      </c>
      <c r="F9" s="87">
        <v>3913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97064</v>
      </c>
      <c r="L9" s="87">
        <v>15507</v>
      </c>
      <c r="M9" s="87">
        <v>81557</v>
      </c>
      <c r="N9" s="87">
        <f t="shared" si="4"/>
        <v>101369</v>
      </c>
      <c r="O9" s="87">
        <f t="shared" si="5"/>
        <v>19420</v>
      </c>
      <c r="P9" s="87">
        <v>15507</v>
      </c>
      <c r="Q9" s="87">
        <v>0</v>
      </c>
      <c r="R9" s="87">
        <v>0</v>
      </c>
      <c r="S9" s="87">
        <v>3913</v>
      </c>
      <c r="T9" s="87">
        <v>0</v>
      </c>
      <c r="U9" s="87">
        <v>0</v>
      </c>
      <c r="V9" s="87">
        <f t="shared" si="7"/>
        <v>81557</v>
      </c>
      <c r="W9" s="87">
        <v>73402</v>
      </c>
      <c r="X9" s="87">
        <v>0</v>
      </c>
      <c r="Y9" s="87">
        <v>0</v>
      </c>
      <c r="Z9" s="87">
        <v>8155</v>
      </c>
      <c r="AA9" s="87">
        <v>0</v>
      </c>
      <c r="AB9" s="87">
        <v>0</v>
      </c>
      <c r="AC9" s="87">
        <f t="shared" si="9"/>
        <v>392</v>
      </c>
      <c r="AD9" s="87">
        <v>392</v>
      </c>
      <c r="AE9" s="87">
        <v>0</v>
      </c>
      <c r="AF9" s="87">
        <f t="shared" si="10"/>
        <v>1889</v>
      </c>
      <c r="AG9" s="87">
        <v>1889</v>
      </c>
      <c r="AH9" s="87">
        <v>0</v>
      </c>
      <c r="AI9" s="87">
        <v>0</v>
      </c>
      <c r="AJ9" s="87">
        <f t="shared" si="11"/>
        <v>1889</v>
      </c>
      <c r="AK9" s="87">
        <v>0</v>
      </c>
      <c r="AL9" s="87">
        <v>0</v>
      </c>
      <c r="AM9" s="87">
        <v>1889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21</v>
      </c>
      <c r="B10" s="96" t="s">
        <v>265</v>
      </c>
      <c r="C10" s="85" t="s">
        <v>266</v>
      </c>
      <c r="D10" s="87">
        <f t="shared" si="0"/>
        <v>54516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54516</v>
      </c>
      <c r="L10" s="87">
        <v>14960</v>
      </c>
      <c r="M10" s="87">
        <v>39556</v>
      </c>
      <c r="N10" s="87">
        <f t="shared" si="4"/>
        <v>54516</v>
      </c>
      <c r="O10" s="87">
        <f t="shared" si="5"/>
        <v>14960</v>
      </c>
      <c r="P10" s="87">
        <v>14960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39556</v>
      </c>
      <c r="W10" s="87">
        <v>16836</v>
      </c>
      <c r="X10" s="87">
        <v>0</v>
      </c>
      <c r="Y10" s="87">
        <v>0</v>
      </c>
      <c r="Z10" s="87">
        <v>22720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74</v>
      </c>
      <c r="AG10" s="87">
        <v>74</v>
      </c>
      <c r="AH10" s="87">
        <v>0</v>
      </c>
      <c r="AI10" s="87">
        <v>0</v>
      </c>
      <c r="AJ10" s="87">
        <f t="shared" si="11"/>
        <v>74</v>
      </c>
      <c r="AK10" s="87">
        <v>0</v>
      </c>
      <c r="AL10" s="87">
        <v>0</v>
      </c>
      <c r="AM10" s="87">
        <v>74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1241</v>
      </c>
      <c r="BA10" s="87">
        <v>1241</v>
      </c>
      <c r="BB10" s="87">
        <v>0</v>
      </c>
      <c r="BC10" s="87">
        <v>0</v>
      </c>
    </row>
    <row r="11" spans="1:55" ht="13.5" customHeight="1" x14ac:dyDescent="0.15">
      <c r="A11" s="98" t="s">
        <v>21</v>
      </c>
      <c r="B11" s="96" t="s">
        <v>267</v>
      </c>
      <c r="C11" s="85" t="s">
        <v>268</v>
      </c>
      <c r="D11" s="87">
        <f t="shared" si="0"/>
        <v>6532</v>
      </c>
      <c r="E11" s="87">
        <f t="shared" si="1"/>
        <v>0</v>
      </c>
      <c r="F11" s="87">
        <v>0</v>
      </c>
      <c r="G11" s="87">
        <v>0</v>
      </c>
      <c r="H11" s="87">
        <f t="shared" si="2"/>
        <v>59</v>
      </c>
      <c r="I11" s="87">
        <v>59</v>
      </c>
      <c r="J11" s="87">
        <v>0</v>
      </c>
      <c r="K11" s="87">
        <f t="shared" si="3"/>
        <v>6473</v>
      </c>
      <c r="L11" s="87">
        <v>2267</v>
      </c>
      <c r="M11" s="87">
        <v>4206</v>
      </c>
      <c r="N11" s="87">
        <f t="shared" si="4"/>
        <v>6532</v>
      </c>
      <c r="O11" s="87">
        <f t="shared" si="5"/>
        <v>2326</v>
      </c>
      <c r="P11" s="87">
        <v>2326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4206</v>
      </c>
      <c r="W11" s="87">
        <v>4206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126</v>
      </c>
      <c r="AG11" s="87">
        <v>126</v>
      </c>
      <c r="AH11" s="87">
        <v>0</v>
      </c>
      <c r="AI11" s="87">
        <v>0</v>
      </c>
      <c r="AJ11" s="87">
        <f t="shared" si="11"/>
        <v>126</v>
      </c>
      <c r="AK11" s="87">
        <v>0</v>
      </c>
      <c r="AL11" s="87">
        <v>0</v>
      </c>
      <c r="AM11" s="87">
        <v>6</v>
      </c>
      <c r="AN11" s="87">
        <v>120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21</v>
      </c>
      <c r="B12" s="96" t="s">
        <v>269</v>
      </c>
      <c r="C12" s="85" t="s">
        <v>270</v>
      </c>
      <c r="D12" s="87">
        <f t="shared" si="0"/>
        <v>20837</v>
      </c>
      <c r="E12" s="87">
        <f t="shared" si="1"/>
        <v>715</v>
      </c>
      <c r="F12" s="87">
        <v>715</v>
      </c>
      <c r="G12" s="87">
        <v>0</v>
      </c>
      <c r="H12" s="87">
        <f t="shared" si="2"/>
        <v>7564</v>
      </c>
      <c r="I12" s="87">
        <v>7564</v>
      </c>
      <c r="J12" s="87">
        <v>0</v>
      </c>
      <c r="K12" s="87">
        <f t="shared" si="3"/>
        <v>12558</v>
      </c>
      <c r="L12" s="87">
        <v>0</v>
      </c>
      <c r="M12" s="87">
        <v>12558</v>
      </c>
      <c r="N12" s="87">
        <f t="shared" si="4"/>
        <v>20837</v>
      </c>
      <c r="O12" s="87">
        <f t="shared" si="5"/>
        <v>8279</v>
      </c>
      <c r="P12" s="87">
        <v>8279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12558</v>
      </c>
      <c r="W12" s="87">
        <v>12558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468</v>
      </c>
      <c r="AG12" s="87">
        <v>468</v>
      </c>
      <c r="AH12" s="87">
        <v>0</v>
      </c>
      <c r="AI12" s="87">
        <v>0</v>
      </c>
      <c r="AJ12" s="87">
        <f t="shared" si="11"/>
        <v>468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468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21</v>
      </c>
      <c r="B13" s="96" t="s">
        <v>271</v>
      </c>
      <c r="C13" s="85" t="s">
        <v>272</v>
      </c>
      <c r="D13" s="87">
        <f t="shared" si="0"/>
        <v>20996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20996</v>
      </c>
      <c r="L13" s="87">
        <v>7941</v>
      </c>
      <c r="M13" s="87">
        <v>13055</v>
      </c>
      <c r="N13" s="87">
        <f t="shared" si="4"/>
        <v>21051</v>
      </c>
      <c r="O13" s="87">
        <f t="shared" si="5"/>
        <v>7941</v>
      </c>
      <c r="P13" s="87">
        <v>7941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13055</v>
      </c>
      <c r="W13" s="87">
        <v>13055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55</v>
      </c>
      <c r="AD13" s="87">
        <v>55</v>
      </c>
      <c r="AE13" s="87">
        <v>0</v>
      </c>
      <c r="AF13" s="87">
        <f t="shared" si="10"/>
        <v>474</v>
      </c>
      <c r="AG13" s="87">
        <v>474</v>
      </c>
      <c r="AH13" s="87">
        <v>0</v>
      </c>
      <c r="AI13" s="87">
        <v>0</v>
      </c>
      <c r="AJ13" s="87">
        <f t="shared" si="11"/>
        <v>474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474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21</v>
      </c>
      <c r="B14" s="96" t="s">
        <v>273</v>
      </c>
      <c r="C14" s="85" t="s">
        <v>274</v>
      </c>
      <c r="D14" s="87">
        <f t="shared" si="0"/>
        <v>21003</v>
      </c>
      <c r="E14" s="87">
        <f t="shared" si="1"/>
        <v>0</v>
      </c>
      <c r="F14" s="87">
        <v>0</v>
      </c>
      <c r="G14" s="87">
        <v>0</v>
      </c>
      <c r="H14" s="87">
        <f t="shared" si="2"/>
        <v>5427</v>
      </c>
      <c r="I14" s="87">
        <v>3107</v>
      </c>
      <c r="J14" s="87">
        <v>2320</v>
      </c>
      <c r="K14" s="87">
        <f t="shared" si="3"/>
        <v>15576</v>
      </c>
      <c r="L14" s="87">
        <v>269</v>
      </c>
      <c r="M14" s="87">
        <v>15307</v>
      </c>
      <c r="N14" s="87">
        <f t="shared" si="4"/>
        <v>21003</v>
      </c>
      <c r="O14" s="87">
        <f t="shared" si="5"/>
        <v>3376</v>
      </c>
      <c r="P14" s="87">
        <v>3376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17627</v>
      </c>
      <c r="W14" s="87">
        <v>17627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884</v>
      </c>
      <c r="AG14" s="87">
        <v>884</v>
      </c>
      <c r="AH14" s="87">
        <v>0</v>
      </c>
      <c r="AI14" s="87">
        <v>0</v>
      </c>
      <c r="AJ14" s="87">
        <f t="shared" si="11"/>
        <v>884</v>
      </c>
      <c r="AK14" s="87">
        <v>0</v>
      </c>
      <c r="AL14" s="87">
        <v>0</v>
      </c>
      <c r="AM14" s="87">
        <v>413</v>
      </c>
      <c r="AN14" s="87">
        <v>471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21</v>
      </c>
      <c r="B15" s="96" t="s">
        <v>275</v>
      </c>
      <c r="C15" s="85" t="s">
        <v>276</v>
      </c>
      <c r="D15" s="87">
        <f t="shared" si="0"/>
        <v>12737</v>
      </c>
      <c r="E15" s="87">
        <f t="shared" si="1"/>
        <v>1474</v>
      </c>
      <c r="F15" s="87">
        <v>1474</v>
      </c>
      <c r="G15" s="87">
        <v>0</v>
      </c>
      <c r="H15" s="87">
        <f t="shared" si="2"/>
        <v>2720</v>
      </c>
      <c r="I15" s="87">
        <v>2720</v>
      </c>
      <c r="J15" s="87">
        <v>0</v>
      </c>
      <c r="K15" s="87">
        <f t="shared" si="3"/>
        <v>8543</v>
      </c>
      <c r="L15" s="87">
        <v>0</v>
      </c>
      <c r="M15" s="87">
        <v>8543</v>
      </c>
      <c r="N15" s="87">
        <f t="shared" si="4"/>
        <v>13203</v>
      </c>
      <c r="O15" s="87">
        <f t="shared" si="5"/>
        <v>4194</v>
      </c>
      <c r="P15" s="87">
        <v>4194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8543</v>
      </c>
      <c r="W15" s="87">
        <v>8543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466</v>
      </c>
      <c r="AD15" s="87">
        <v>466</v>
      </c>
      <c r="AE15" s="87">
        <v>0</v>
      </c>
      <c r="AF15" s="87">
        <f t="shared" si="10"/>
        <v>277</v>
      </c>
      <c r="AG15" s="87">
        <v>277</v>
      </c>
      <c r="AH15" s="87">
        <v>0</v>
      </c>
      <c r="AI15" s="87">
        <v>0</v>
      </c>
      <c r="AJ15" s="87">
        <f t="shared" si="11"/>
        <v>277</v>
      </c>
      <c r="AK15" s="87">
        <v>0</v>
      </c>
      <c r="AL15" s="87">
        <v>0</v>
      </c>
      <c r="AM15" s="87">
        <v>277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34</v>
      </c>
      <c r="AU15" s="87">
        <v>0</v>
      </c>
      <c r="AV15" s="87">
        <v>0</v>
      </c>
      <c r="AW15" s="87">
        <v>34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21</v>
      </c>
      <c r="B16" s="96" t="s">
        <v>277</v>
      </c>
      <c r="C16" s="85" t="s">
        <v>278</v>
      </c>
      <c r="D16" s="87">
        <f t="shared" si="0"/>
        <v>10497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10497</v>
      </c>
      <c r="L16" s="87">
        <v>4244</v>
      </c>
      <c r="M16" s="87">
        <v>6253</v>
      </c>
      <c r="N16" s="87">
        <f t="shared" si="4"/>
        <v>10497</v>
      </c>
      <c r="O16" s="87">
        <f t="shared" si="5"/>
        <v>4244</v>
      </c>
      <c r="P16" s="87">
        <v>4244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6253</v>
      </c>
      <c r="W16" s="87">
        <v>6253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390</v>
      </c>
      <c r="AG16" s="87">
        <v>390</v>
      </c>
      <c r="AH16" s="87">
        <v>0</v>
      </c>
      <c r="AI16" s="87">
        <v>0</v>
      </c>
      <c r="AJ16" s="87">
        <f t="shared" si="11"/>
        <v>390</v>
      </c>
      <c r="AK16" s="87">
        <v>0</v>
      </c>
      <c r="AL16" s="87">
        <v>0</v>
      </c>
      <c r="AM16" s="87">
        <v>19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371</v>
      </c>
      <c r="AT16" s="87">
        <f t="shared" si="13"/>
        <v>3</v>
      </c>
      <c r="AU16" s="87">
        <v>0</v>
      </c>
      <c r="AV16" s="87">
        <v>0</v>
      </c>
      <c r="AW16" s="87">
        <v>3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21</v>
      </c>
      <c r="B17" s="96" t="s">
        <v>279</v>
      </c>
      <c r="C17" s="85" t="s">
        <v>280</v>
      </c>
      <c r="D17" s="87">
        <f t="shared" si="0"/>
        <v>8042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8042</v>
      </c>
      <c r="L17" s="87">
        <v>2688</v>
      </c>
      <c r="M17" s="87">
        <v>5354</v>
      </c>
      <c r="N17" s="87">
        <f t="shared" si="4"/>
        <v>8228.3478520624376</v>
      </c>
      <c r="O17" s="87">
        <f t="shared" si="5"/>
        <v>2688</v>
      </c>
      <c r="P17" s="87">
        <v>2688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5354</v>
      </c>
      <c r="W17" s="87">
        <v>5354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186.34785206243725</v>
      </c>
      <c r="AD17" s="87">
        <v>186.34785206243725</v>
      </c>
      <c r="AE17" s="87">
        <v>0</v>
      </c>
      <c r="AF17" s="87">
        <f t="shared" si="10"/>
        <v>180</v>
      </c>
      <c r="AG17" s="87">
        <v>180</v>
      </c>
      <c r="AH17" s="87">
        <v>0</v>
      </c>
      <c r="AI17" s="87">
        <v>0</v>
      </c>
      <c r="AJ17" s="87">
        <f t="shared" si="11"/>
        <v>180</v>
      </c>
      <c r="AK17" s="87">
        <v>0</v>
      </c>
      <c r="AL17" s="87">
        <v>0</v>
      </c>
      <c r="AM17" s="87">
        <v>1</v>
      </c>
      <c r="AN17" s="87">
        <v>0</v>
      </c>
      <c r="AO17" s="87">
        <v>0</v>
      </c>
      <c r="AP17" s="87">
        <v>0</v>
      </c>
      <c r="AQ17" s="87">
        <v>179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1</v>
      </c>
      <c r="BA17" s="87">
        <v>1</v>
      </c>
      <c r="BB17" s="87">
        <v>0</v>
      </c>
      <c r="BC17" s="87">
        <v>0</v>
      </c>
    </row>
    <row r="18" spans="1:55" ht="13.5" customHeight="1" x14ac:dyDescent="0.15">
      <c r="A18" s="98" t="s">
        <v>21</v>
      </c>
      <c r="B18" s="96" t="s">
        <v>281</v>
      </c>
      <c r="C18" s="85" t="s">
        <v>282</v>
      </c>
      <c r="D18" s="87">
        <f t="shared" si="0"/>
        <v>23648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23648</v>
      </c>
      <c r="L18" s="87">
        <v>8614</v>
      </c>
      <c r="M18" s="87">
        <v>15034</v>
      </c>
      <c r="N18" s="87">
        <f t="shared" si="4"/>
        <v>23668</v>
      </c>
      <c r="O18" s="87">
        <f t="shared" si="5"/>
        <v>8614</v>
      </c>
      <c r="P18" s="87">
        <v>8614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15034</v>
      </c>
      <c r="W18" s="87">
        <v>15034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20</v>
      </c>
      <c r="AD18" s="87">
        <v>20</v>
      </c>
      <c r="AE18" s="87">
        <v>0</v>
      </c>
      <c r="AF18" s="87">
        <f t="shared" si="10"/>
        <v>242</v>
      </c>
      <c r="AG18" s="87">
        <v>242</v>
      </c>
      <c r="AH18" s="87">
        <v>0</v>
      </c>
      <c r="AI18" s="87">
        <v>0</v>
      </c>
      <c r="AJ18" s="87">
        <f t="shared" si="11"/>
        <v>242</v>
      </c>
      <c r="AK18" s="87">
        <v>0</v>
      </c>
      <c r="AL18" s="87">
        <v>0</v>
      </c>
      <c r="AM18" s="87">
        <v>0</v>
      </c>
      <c r="AN18" s="87">
        <v>242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21</v>
      </c>
      <c r="B19" s="96" t="s">
        <v>283</v>
      </c>
      <c r="C19" s="85" t="s">
        <v>284</v>
      </c>
      <c r="D19" s="87">
        <f t="shared" si="0"/>
        <v>10435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10435</v>
      </c>
      <c r="L19" s="87">
        <v>5147</v>
      </c>
      <c r="M19" s="87">
        <v>5288</v>
      </c>
      <c r="N19" s="87">
        <f t="shared" si="4"/>
        <v>10435</v>
      </c>
      <c r="O19" s="87">
        <f t="shared" si="5"/>
        <v>5147</v>
      </c>
      <c r="P19" s="87">
        <v>5147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5288</v>
      </c>
      <c r="W19" s="87">
        <v>5288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268</v>
      </c>
      <c r="AG19" s="87">
        <v>268</v>
      </c>
      <c r="AH19" s="87">
        <v>0</v>
      </c>
      <c r="AI19" s="87">
        <v>0</v>
      </c>
      <c r="AJ19" s="87">
        <f t="shared" si="11"/>
        <v>354</v>
      </c>
      <c r="AK19" s="87">
        <v>90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264</v>
      </c>
      <c r="AR19" s="87">
        <v>0</v>
      </c>
      <c r="AS19" s="87">
        <v>0</v>
      </c>
      <c r="AT19" s="87">
        <f t="shared" si="13"/>
        <v>4</v>
      </c>
      <c r="AU19" s="87">
        <v>4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21</v>
      </c>
      <c r="B20" s="96" t="s">
        <v>285</v>
      </c>
      <c r="C20" s="85" t="s">
        <v>286</v>
      </c>
      <c r="D20" s="87">
        <f t="shared" si="0"/>
        <v>28505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28505</v>
      </c>
      <c r="L20" s="87">
        <v>8354</v>
      </c>
      <c r="M20" s="87">
        <v>20151</v>
      </c>
      <c r="N20" s="87">
        <f t="shared" si="4"/>
        <v>28511</v>
      </c>
      <c r="O20" s="87">
        <f t="shared" si="5"/>
        <v>8354</v>
      </c>
      <c r="P20" s="87">
        <v>8354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20151</v>
      </c>
      <c r="W20" s="87">
        <v>20151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6</v>
      </c>
      <c r="AD20" s="87">
        <v>6</v>
      </c>
      <c r="AE20" s="87">
        <v>0</v>
      </c>
      <c r="AF20" s="87">
        <f t="shared" si="10"/>
        <v>742</v>
      </c>
      <c r="AG20" s="87">
        <v>742</v>
      </c>
      <c r="AH20" s="87">
        <v>0</v>
      </c>
      <c r="AI20" s="87">
        <v>0</v>
      </c>
      <c r="AJ20" s="87">
        <f t="shared" si="11"/>
        <v>742</v>
      </c>
      <c r="AK20" s="87">
        <v>0</v>
      </c>
      <c r="AL20" s="87">
        <v>0</v>
      </c>
      <c r="AM20" s="87">
        <v>12</v>
      </c>
      <c r="AN20" s="87">
        <v>651</v>
      </c>
      <c r="AO20" s="87">
        <v>0</v>
      </c>
      <c r="AP20" s="87">
        <v>0</v>
      </c>
      <c r="AQ20" s="87">
        <v>0</v>
      </c>
      <c r="AR20" s="87">
        <v>0</v>
      </c>
      <c r="AS20" s="87">
        <v>79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21</v>
      </c>
      <c r="B21" s="96" t="s">
        <v>287</v>
      </c>
      <c r="C21" s="85" t="s">
        <v>288</v>
      </c>
      <c r="D21" s="87">
        <f t="shared" si="0"/>
        <v>4395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4395</v>
      </c>
      <c r="L21" s="87">
        <v>1492</v>
      </c>
      <c r="M21" s="87">
        <v>2903</v>
      </c>
      <c r="N21" s="87">
        <f t="shared" si="4"/>
        <v>4395</v>
      </c>
      <c r="O21" s="87">
        <f t="shared" si="5"/>
        <v>1492</v>
      </c>
      <c r="P21" s="87">
        <v>1492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2903</v>
      </c>
      <c r="W21" s="87">
        <v>2903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21</v>
      </c>
      <c r="B22" s="96" t="s">
        <v>289</v>
      </c>
      <c r="C22" s="85" t="s">
        <v>290</v>
      </c>
      <c r="D22" s="87">
        <f t="shared" si="0"/>
        <v>11044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11044</v>
      </c>
      <c r="L22" s="87">
        <v>6212</v>
      </c>
      <c r="M22" s="87">
        <v>4832</v>
      </c>
      <c r="N22" s="87">
        <f t="shared" si="4"/>
        <v>11075</v>
      </c>
      <c r="O22" s="87">
        <f t="shared" si="5"/>
        <v>6212</v>
      </c>
      <c r="P22" s="87">
        <v>6212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4832</v>
      </c>
      <c r="W22" s="87">
        <v>4832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31</v>
      </c>
      <c r="AD22" s="87">
        <v>31</v>
      </c>
      <c r="AE22" s="87">
        <v>0</v>
      </c>
      <c r="AF22" s="87">
        <f t="shared" si="10"/>
        <v>248</v>
      </c>
      <c r="AG22" s="87">
        <v>248</v>
      </c>
      <c r="AH22" s="87">
        <v>0</v>
      </c>
      <c r="AI22" s="87">
        <v>0</v>
      </c>
      <c r="AJ22" s="87">
        <f t="shared" si="11"/>
        <v>248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248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21</v>
      </c>
      <c r="B23" s="96" t="s">
        <v>291</v>
      </c>
      <c r="C23" s="85" t="s">
        <v>292</v>
      </c>
      <c r="D23" s="87">
        <f t="shared" si="0"/>
        <v>675</v>
      </c>
      <c r="E23" s="87">
        <f t="shared" si="1"/>
        <v>0</v>
      </c>
      <c r="F23" s="87">
        <v>0</v>
      </c>
      <c r="G23" s="87">
        <v>0</v>
      </c>
      <c r="H23" s="87">
        <f t="shared" si="2"/>
        <v>675</v>
      </c>
      <c r="I23" s="87">
        <v>303</v>
      </c>
      <c r="J23" s="87">
        <v>372</v>
      </c>
      <c r="K23" s="87">
        <f t="shared" si="3"/>
        <v>0</v>
      </c>
      <c r="L23" s="87">
        <v>0</v>
      </c>
      <c r="M23" s="87">
        <v>0</v>
      </c>
      <c r="N23" s="87">
        <f t="shared" si="4"/>
        <v>675</v>
      </c>
      <c r="O23" s="87">
        <f t="shared" si="5"/>
        <v>303</v>
      </c>
      <c r="P23" s="87">
        <v>303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372</v>
      </c>
      <c r="W23" s="87">
        <v>372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16</v>
      </c>
      <c r="AG23" s="87">
        <v>16</v>
      </c>
      <c r="AH23" s="87">
        <v>0</v>
      </c>
      <c r="AI23" s="87">
        <v>0</v>
      </c>
      <c r="AJ23" s="87">
        <f t="shared" si="11"/>
        <v>16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16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21</v>
      </c>
      <c r="B24" s="96" t="s">
        <v>293</v>
      </c>
      <c r="C24" s="85" t="s">
        <v>294</v>
      </c>
      <c r="D24" s="87">
        <f t="shared" si="0"/>
        <v>421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421</v>
      </c>
      <c r="L24" s="87">
        <v>136</v>
      </c>
      <c r="M24" s="87">
        <v>285</v>
      </c>
      <c r="N24" s="87">
        <f t="shared" si="4"/>
        <v>421</v>
      </c>
      <c r="O24" s="87">
        <f t="shared" si="5"/>
        <v>136</v>
      </c>
      <c r="P24" s="87">
        <v>136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285</v>
      </c>
      <c r="W24" s="87">
        <v>285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</v>
      </c>
      <c r="AG24" s="87">
        <v>1</v>
      </c>
      <c r="AH24" s="87">
        <v>0</v>
      </c>
      <c r="AI24" s="87">
        <v>0</v>
      </c>
      <c r="AJ24" s="87">
        <f t="shared" si="11"/>
        <v>1</v>
      </c>
      <c r="AK24" s="87">
        <v>0</v>
      </c>
      <c r="AL24" s="87">
        <v>0</v>
      </c>
      <c r="AM24" s="87">
        <v>1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21</v>
      </c>
      <c r="B25" s="96" t="s">
        <v>295</v>
      </c>
      <c r="C25" s="85" t="s">
        <v>296</v>
      </c>
      <c r="D25" s="87">
        <f t="shared" si="0"/>
        <v>4281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4281</v>
      </c>
      <c r="L25" s="87">
        <v>2541</v>
      </c>
      <c r="M25" s="87">
        <v>1740</v>
      </c>
      <c r="N25" s="87">
        <f t="shared" si="4"/>
        <v>4281</v>
      </c>
      <c r="O25" s="87">
        <f t="shared" si="5"/>
        <v>2541</v>
      </c>
      <c r="P25" s="87">
        <v>2541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1740</v>
      </c>
      <c r="W25" s="87">
        <v>1740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96</v>
      </c>
      <c r="AG25" s="87">
        <v>96</v>
      </c>
      <c r="AH25" s="87">
        <v>0</v>
      </c>
      <c r="AI25" s="87">
        <v>0</v>
      </c>
      <c r="AJ25" s="87">
        <f t="shared" si="11"/>
        <v>96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96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21</v>
      </c>
      <c r="B26" s="96" t="s">
        <v>297</v>
      </c>
      <c r="C26" s="85" t="s">
        <v>298</v>
      </c>
      <c r="D26" s="87">
        <f t="shared" si="0"/>
        <v>3128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3128</v>
      </c>
      <c r="L26" s="87">
        <v>1711</v>
      </c>
      <c r="M26" s="87">
        <v>1417</v>
      </c>
      <c r="N26" s="87">
        <f t="shared" si="4"/>
        <v>3753</v>
      </c>
      <c r="O26" s="87">
        <f t="shared" si="5"/>
        <v>1711</v>
      </c>
      <c r="P26" s="87">
        <v>1711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1417</v>
      </c>
      <c r="W26" s="87">
        <v>1417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625</v>
      </c>
      <c r="AD26" s="87">
        <v>342</v>
      </c>
      <c r="AE26" s="87">
        <v>283</v>
      </c>
      <c r="AF26" s="87">
        <f t="shared" si="10"/>
        <v>0</v>
      </c>
      <c r="AG26" s="87">
        <v>0</v>
      </c>
      <c r="AH26" s="87">
        <v>0</v>
      </c>
      <c r="AI26" s="87">
        <v>0</v>
      </c>
      <c r="AJ26" s="87">
        <f t="shared" si="11"/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21</v>
      </c>
      <c r="B27" s="96" t="s">
        <v>299</v>
      </c>
      <c r="C27" s="85" t="s">
        <v>300</v>
      </c>
      <c r="D27" s="87">
        <f t="shared" si="0"/>
        <v>242</v>
      </c>
      <c r="E27" s="87">
        <f t="shared" si="1"/>
        <v>0</v>
      </c>
      <c r="F27" s="87">
        <v>0</v>
      </c>
      <c r="G27" s="87">
        <v>0</v>
      </c>
      <c r="H27" s="87">
        <f t="shared" si="2"/>
        <v>242</v>
      </c>
      <c r="I27" s="87">
        <v>55</v>
      </c>
      <c r="J27" s="87">
        <v>187</v>
      </c>
      <c r="K27" s="87">
        <f t="shared" si="3"/>
        <v>0</v>
      </c>
      <c r="L27" s="87">
        <v>0</v>
      </c>
      <c r="M27" s="87">
        <v>0</v>
      </c>
      <c r="N27" s="87">
        <f t="shared" si="4"/>
        <v>242</v>
      </c>
      <c r="O27" s="87">
        <f t="shared" si="5"/>
        <v>55</v>
      </c>
      <c r="P27" s="87">
        <v>55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187</v>
      </c>
      <c r="W27" s="87">
        <v>187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21</v>
      </c>
      <c r="B28" s="96" t="s">
        <v>301</v>
      </c>
      <c r="C28" s="85" t="s">
        <v>302</v>
      </c>
      <c r="D28" s="87">
        <f t="shared" si="0"/>
        <v>4787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4787</v>
      </c>
      <c r="L28" s="87">
        <v>1276</v>
      </c>
      <c r="M28" s="87">
        <v>3511</v>
      </c>
      <c r="N28" s="87">
        <f t="shared" si="4"/>
        <v>4789</v>
      </c>
      <c r="O28" s="87">
        <f t="shared" si="5"/>
        <v>1276</v>
      </c>
      <c r="P28" s="87">
        <v>1276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3511</v>
      </c>
      <c r="W28" s="87">
        <v>1700</v>
      </c>
      <c r="X28" s="87">
        <v>0</v>
      </c>
      <c r="Y28" s="87">
        <v>0</v>
      </c>
      <c r="Z28" s="87">
        <v>1811</v>
      </c>
      <c r="AA28" s="87">
        <v>0</v>
      </c>
      <c r="AB28" s="87">
        <v>0</v>
      </c>
      <c r="AC28" s="87">
        <f t="shared" si="9"/>
        <v>2</v>
      </c>
      <c r="AD28" s="87">
        <v>2</v>
      </c>
      <c r="AE28" s="87">
        <v>0</v>
      </c>
      <c r="AF28" s="87">
        <f t="shared" si="10"/>
        <v>13</v>
      </c>
      <c r="AG28" s="87">
        <v>13</v>
      </c>
      <c r="AH28" s="87">
        <v>0</v>
      </c>
      <c r="AI28" s="87">
        <v>0</v>
      </c>
      <c r="AJ28" s="87">
        <f t="shared" si="11"/>
        <v>13</v>
      </c>
      <c r="AK28" s="87">
        <v>0</v>
      </c>
      <c r="AL28" s="87">
        <v>0</v>
      </c>
      <c r="AM28" s="87">
        <v>0</v>
      </c>
      <c r="AN28" s="87">
        <v>0</v>
      </c>
      <c r="AO28" s="87">
        <v>7</v>
      </c>
      <c r="AP28" s="87">
        <v>6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99</v>
      </c>
      <c r="BA28" s="87">
        <v>99</v>
      </c>
      <c r="BB28" s="87">
        <v>0</v>
      </c>
      <c r="BC28" s="87">
        <v>0</v>
      </c>
    </row>
    <row r="29" spans="1:55" ht="13.5" customHeight="1" x14ac:dyDescent="0.15">
      <c r="A29" s="98" t="s">
        <v>21</v>
      </c>
      <c r="B29" s="96" t="s">
        <v>303</v>
      </c>
      <c r="C29" s="85" t="s">
        <v>304</v>
      </c>
      <c r="D29" s="87">
        <f t="shared" si="0"/>
        <v>1396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1396</v>
      </c>
      <c r="L29" s="87">
        <v>593</v>
      </c>
      <c r="M29" s="87">
        <v>803</v>
      </c>
      <c r="N29" s="87">
        <f t="shared" si="4"/>
        <v>1396</v>
      </c>
      <c r="O29" s="87">
        <f t="shared" si="5"/>
        <v>593</v>
      </c>
      <c r="P29" s="87">
        <v>593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803</v>
      </c>
      <c r="W29" s="87">
        <v>803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6</v>
      </c>
      <c r="AG29" s="87">
        <v>6</v>
      </c>
      <c r="AH29" s="87">
        <v>0</v>
      </c>
      <c r="AI29" s="87">
        <v>0</v>
      </c>
      <c r="AJ29" s="87">
        <f t="shared" si="11"/>
        <v>6</v>
      </c>
      <c r="AK29" s="87">
        <v>0</v>
      </c>
      <c r="AL29" s="87">
        <v>0</v>
      </c>
      <c r="AM29" s="87">
        <v>6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21</v>
      </c>
      <c r="B30" s="96" t="s">
        <v>305</v>
      </c>
      <c r="C30" s="85" t="s">
        <v>306</v>
      </c>
      <c r="D30" s="87">
        <f t="shared" si="0"/>
        <v>2140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2140</v>
      </c>
      <c r="L30" s="87">
        <v>880</v>
      </c>
      <c r="M30" s="87">
        <v>1260</v>
      </c>
      <c r="N30" s="87">
        <f t="shared" si="4"/>
        <v>2140</v>
      </c>
      <c r="O30" s="87">
        <f t="shared" si="5"/>
        <v>880</v>
      </c>
      <c r="P30" s="87">
        <v>880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1260</v>
      </c>
      <c r="W30" s="87">
        <v>1260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15</v>
      </c>
      <c r="AG30" s="87">
        <v>15</v>
      </c>
      <c r="AH30" s="87">
        <v>0</v>
      </c>
      <c r="AI30" s="87">
        <v>0</v>
      </c>
      <c r="AJ30" s="87">
        <f t="shared" si="11"/>
        <v>15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15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21</v>
      </c>
      <c r="B31" s="96" t="s">
        <v>307</v>
      </c>
      <c r="C31" s="85" t="s">
        <v>308</v>
      </c>
      <c r="D31" s="87">
        <f t="shared" si="0"/>
        <v>65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65</v>
      </c>
      <c r="L31" s="87">
        <v>23</v>
      </c>
      <c r="M31" s="87">
        <v>42</v>
      </c>
      <c r="N31" s="87">
        <f t="shared" si="4"/>
        <v>66</v>
      </c>
      <c r="O31" s="87">
        <f t="shared" si="5"/>
        <v>23</v>
      </c>
      <c r="P31" s="87">
        <v>23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42</v>
      </c>
      <c r="W31" s="87">
        <v>42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1</v>
      </c>
      <c r="AD31" s="87">
        <v>1</v>
      </c>
      <c r="AE31" s="87">
        <v>0</v>
      </c>
      <c r="AF31" s="87">
        <f t="shared" si="10"/>
        <v>59</v>
      </c>
      <c r="AG31" s="87">
        <v>59</v>
      </c>
      <c r="AH31" s="87">
        <v>0</v>
      </c>
      <c r="AI31" s="87">
        <v>0</v>
      </c>
      <c r="AJ31" s="87">
        <f t="shared" si="11"/>
        <v>59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59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21</v>
      </c>
      <c r="B32" s="96" t="s">
        <v>309</v>
      </c>
      <c r="C32" s="85" t="s">
        <v>310</v>
      </c>
      <c r="D32" s="87">
        <f t="shared" si="0"/>
        <v>1894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1894</v>
      </c>
      <c r="L32" s="87">
        <v>675</v>
      </c>
      <c r="M32" s="87">
        <v>1219</v>
      </c>
      <c r="N32" s="87">
        <f t="shared" si="4"/>
        <v>1904</v>
      </c>
      <c r="O32" s="87">
        <f t="shared" si="5"/>
        <v>675</v>
      </c>
      <c r="P32" s="87">
        <v>675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1219</v>
      </c>
      <c r="W32" s="87">
        <v>1219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10</v>
      </c>
      <c r="AD32" s="87">
        <v>10</v>
      </c>
      <c r="AE32" s="87">
        <v>0</v>
      </c>
      <c r="AF32" s="87">
        <f t="shared" si="10"/>
        <v>61</v>
      </c>
      <c r="AG32" s="87">
        <v>61</v>
      </c>
      <c r="AH32" s="87">
        <v>0</v>
      </c>
      <c r="AI32" s="87">
        <v>0</v>
      </c>
      <c r="AJ32" s="87">
        <f t="shared" si="11"/>
        <v>61</v>
      </c>
      <c r="AK32" s="87">
        <v>0</v>
      </c>
      <c r="AL32" s="87">
        <v>0</v>
      </c>
      <c r="AM32" s="87">
        <v>61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21</v>
      </c>
      <c r="B33" s="96" t="s">
        <v>311</v>
      </c>
      <c r="C33" s="85" t="s">
        <v>312</v>
      </c>
      <c r="D33" s="87">
        <f t="shared" si="0"/>
        <v>7605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7605</v>
      </c>
      <c r="L33" s="87">
        <v>2358</v>
      </c>
      <c r="M33" s="87">
        <v>5247</v>
      </c>
      <c r="N33" s="87">
        <f t="shared" si="4"/>
        <v>7605</v>
      </c>
      <c r="O33" s="87">
        <f t="shared" si="5"/>
        <v>2358</v>
      </c>
      <c r="P33" s="87">
        <v>2358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5247</v>
      </c>
      <c r="W33" s="87">
        <v>5247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991</v>
      </c>
      <c r="AG33" s="87">
        <v>991</v>
      </c>
      <c r="AH33" s="87">
        <v>0</v>
      </c>
      <c r="AI33" s="87">
        <v>0</v>
      </c>
      <c r="AJ33" s="87">
        <f t="shared" si="11"/>
        <v>991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934</v>
      </c>
      <c r="AQ33" s="87">
        <v>0</v>
      </c>
      <c r="AR33" s="87">
        <v>57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51</v>
      </c>
      <c r="BA33" s="87">
        <v>51</v>
      </c>
      <c r="BB33" s="87">
        <v>0</v>
      </c>
      <c r="BC33" s="87">
        <v>0</v>
      </c>
    </row>
    <row r="34" spans="1:55" ht="13.5" customHeight="1" x14ac:dyDescent="0.15">
      <c r="A34" s="98" t="s">
        <v>21</v>
      </c>
      <c r="B34" s="96" t="s">
        <v>313</v>
      </c>
      <c r="C34" s="85" t="s">
        <v>314</v>
      </c>
      <c r="D34" s="87">
        <f t="shared" si="0"/>
        <v>6475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6475</v>
      </c>
      <c r="L34" s="87">
        <v>2474</v>
      </c>
      <c r="M34" s="87">
        <v>4001</v>
      </c>
      <c r="N34" s="87">
        <f t="shared" si="4"/>
        <v>6558</v>
      </c>
      <c r="O34" s="87">
        <f t="shared" si="5"/>
        <v>2474</v>
      </c>
      <c r="P34" s="87">
        <v>2474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4001</v>
      </c>
      <c r="W34" s="87">
        <v>4001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83</v>
      </c>
      <c r="AD34" s="87">
        <v>83</v>
      </c>
      <c r="AE34" s="87">
        <v>0</v>
      </c>
      <c r="AF34" s="87">
        <f t="shared" si="10"/>
        <v>169</v>
      </c>
      <c r="AG34" s="87">
        <v>169</v>
      </c>
      <c r="AH34" s="87">
        <v>0</v>
      </c>
      <c r="AI34" s="87">
        <v>0</v>
      </c>
      <c r="AJ34" s="87">
        <f t="shared" si="11"/>
        <v>169</v>
      </c>
      <c r="AK34" s="87">
        <v>0</v>
      </c>
      <c r="AL34" s="87">
        <v>0</v>
      </c>
      <c r="AM34" s="87">
        <v>169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34">
    <sortCondition ref="A8:A34"/>
    <sortCondition ref="B8:B34"/>
    <sortCondition ref="C8:C3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33000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33100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33202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33203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33204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33205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33207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33208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33209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33210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33211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33212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33213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33214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33215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33216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33346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33423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33445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33461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33586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33606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33622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33623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33643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33663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33666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33681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2025-01-10T06:35:04Z</dcterms:modified>
</cp:coreProperties>
</file>