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1鳥取県\環境省廃棄物実態調査集約結果（31鳥取県）\"/>
    </mc:Choice>
  </mc:AlternateContent>
  <xr:revisionPtr revIDLastSave="0" documentId="13_ncr:1_{F21F44B2-B612-466C-A611-27F2EBD1BA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N9" i="2" s="1"/>
  <c r="AC10" i="2"/>
  <c r="AC11" i="2"/>
  <c r="AC12" i="2"/>
  <c r="AC13" i="2"/>
  <c r="AC14" i="2"/>
  <c r="N14" i="2" s="1"/>
  <c r="AC15" i="2"/>
  <c r="N15" i="2" s="1"/>
  <c r="AC16" i="2"/>
  <c r="AC17" i="2"/>
  <c r="AC18" i="2"/>
  <c r="AC19" i="2"/>
  <c r="AC20" i="2"/>
  <c r="AC21" i="2"/>
  <c r="AC22" i="2"/>
  <c r="AC23" i="2"/>
  <c r="AC24" i="2"/>
  <c r="AC25" i="2"/>
  <c r="AC26" i="2"/>
  <c r="N26" i="2" s="1"/>
  <c r="V8" i="2"/>
  <c r="V9" i="2"/>
  <c r="V10" i="2"/>
  <c r="V11" i="2"/>
  <c r="N11" i="2" s="1"/>
  <c r="V12" i="2"/>
  <c r="N12" i="2" s="1"/>
  <c r="V13" i="2"/>
  <c r="N13" i="2" s="1"/>
  <c r="V14" i="2"/>
  <c r="V15" i="2"/>
  <c r="V16" i="2"/>
  <c r="V17" i="2"/>
  <c r="V18" i="2"/>
  <c r="V19" i="2"/>
  <c r="V20" i="2"/>
  <c r="V21" i="2"/>
  <c r="N21" i="2" s="1"/>
  <c r="V22" i="2"/>
  <c r="N22" i="2" s="1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N16" i="2" s="1"/>
  <c r="O17" i="2"/>
  <c r="N17" i="2" s="1"/>
  <c r="O18" i="2"/>
  <c r="O19" i="2"/>
  <c r="O20" i="2"/>
  <c r="O21" i="2"/>
  <c r="O22" i="2"/>
  <c r="O23" i="2"/>
  <c r="O24" i="2"/>
  <c r="O25" i="2"/>
  <c r="O26" i="2"/>
  <c r="K8" i="2"/>
  <c r="K9" i="2"/>
  <c r="K10" i="2"/>
  <c r="D10" i="2" s="1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D17" i="2" s="1"/>
  <c r="H18" i="2"/>
  <c r="H19" i="2"/>
  <c r="D19" i="2" s="1"/>
  <c r="H20" i="2"/>
  <c r="H21" i="2"/>
  <c r="D21" i="2" s="1"/>
  <c r="H22" i="2"/>
  <c r="H23" i="2"/>
  <c r="D23" i="2" s="1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24" i="2"/>
  <c r="D25" i="2"/>
  <c r="P8" i="1"/>
  <c r="I8" i="1" s="1"/>
  <c r="D8" i="1" s="1"/>
  <c r="P9" i="1"/>
  <c r="I9" i="1" s="1"/>
  <c r="P10" i="1"/>
  <c r="I10" i="1" s="1"/>
  <c r="P11" i="1"/>
  <c r="I11" i="1" s="1"/>
  <c r="P12" i="1"/>
  <c r="I12" i="1" s="1"/>
  <c r="D12" i="1" s="1"/>
  <c r="P13" i="1"/>
  <c r="P14" i="1"/>
  <c r="I14" i="1" s="1"/>
  <c r="P15" i="1"/>
  <c r="I15" i="1" s="1"/>
  <c r="P16" i="1"/>
  <c r="I16" i="1" s="1"/>
  <c r="P17" i="1"/>
  <c r="I17" i="1" s="1"/>
  <c r="P18" i="1"/>
  <c r="I18" i="1" s="1"/>
  <c r="D18" i="1" s="1"/>
  <c r="P19" i="1"/>
  <c r="I19" i="1" s="1"/>
  <c r="D19" i="1" s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D23" i="1" s="1"/>
  <c r="P24" i="1"/>
  <c r="I24" i="1" s="1"/>
  <c r="D24" i="1" s="1"/>
  <c r="P25" i="1"/>
  <c r="I25" i="1" s="1"/>
  <c r="D25" i="1" s="1"/>
  <c r="P26" i="1"/>
  <c r="I26" i="1" s="1"/>
  <c r="I1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22" i="2" l="1"/>
  <c r="D17" i="1"/>
  <c r="J17" i="1" s="1"/>
  <c r="N20" i="2"/>
  <c r="N19" i="2"/>
  <c r="D16" i="1"/>
  <c r="L16" i="1" s="1"/>
  <c r="D15" i="2"/>
  <c r="D15" i="1"/>
  <c r="D14" i="2"/>
  <c r="N8" i="2"/>
  <c r="N18" i="2"/>
  <c r="D14" i="1"/>
  <c r="D16" i="2"/>
  <c r="D11" i="1"/>
  <c r="F11" i="1" s="1"/>
  <c r="D26" i="2"/>
  <c r="D13" i="1"/>
  <c r="J13" i="1" s="1"/>
  <c r="D26" i="1"/>
  <c r="N26" i="1" s="1"/>
  <c r="D10" i="1"/>
  <c r="D9" i="2"/>
  <c r="N10" i="2"/>
  <c r="D20" i="2"/>
  <c r="D9" i="1"/>
  <c r="J9" i="1" s="1"/>
  <c r="D8" i="2"/>
  <c r="N25" i="2"/>
  <c r="L19" i="1"/>
  <c r="J19" i="1"/>
  <c r="T19" i="1"/>
  <c r="F19" i="1"/>
  <c r="N19" i="1"/>
  <c r="J18" i="1"/>
  <c r="T18" i="1"/>
  <c r="F18" i="1"/>
  <c r="N18" i="1"/>
  <c r="L18" i="1"/>
  <c r="F17" i="1"/>
  <c r="T17" i="1"/>
  <c r="N17" i="1"/>
  <c r="L17" i="1"/>
  <c r="N22" i="1"/>
  <c r="T22" i="1"/>
  <c r="F22" i="1"/>
  <c r="L22" i="1"/>
  <c r="J22" i="1"/>
  <c r="F10" i="1"/>
  <c r="T10" i="1"/>
  <c r="L10" i="1"/>
  <c r="J10" i="1"/>
  <c r="N10" i="1"/>
  <c r="L24" i="1"/>
  <c r="J24" i="1"/>
  <c r="F24" i="1"/>
  <c r="N24" i="1"/>
  <c r="T24" i="1"/>
  <c r="J23" i="1"/>
  <c r="T23" i="1"/>
  <c r="F23" i="1"/>
  <c r="N23" i="1"/>
  <c r="L23" i="1"/>
  <c r="L21" i="1"/>
  <c r="N21" i="1"/>
  <c r="J21" i="1"/>
  <c r="T21" i="1"/>
  <c r="F21" i="1"/>
  <c r="T9" i="1"/>
  <c r="N9" i="1"/>
  <c r="N11" i="1"/>
  <c r="L11" i="1"/>
  <c r="J11" i="1"/>
  <c r="L13" i="1"/>
  <c r="T13" i="1"/>
  <c r="N12" i="1"/>
  <c r="L12" i="1"/>
  <c r="J12" i="1"/>
  <c r="T12" i="1"/>
  <c r="F12" i="1"/>
  <c r="T15" i="1"/>
  <c r="F15" i="1"/>
  <c r="N15" i="1"/>
  <c r="L15" i="1"/>
  <c r="J15" i="1"/>
  <c r="N25" i="1"/>
  <c r="J25" i="1"/>
  <c r="T25" i="1"/>
  <c r="F25" i="1"/>
  <c r="L25" i="1"/>
  <c r="T26" i="1"/>
  <c r="N20" i="1"/>
  <c r="L20" i="1"/>
  <c r="T20" i="1"/>
  <c r="F20" i="1"/>
  <c r="J20" i="1"/>
  <c r="N14" i="1"/>
  <c r="L14" i="1"/>
  <c r="T14" i="1"/>
  <c r="F14" i="1"/>
  <c r="J14" i="1"/>
  <c r="N8" i="1"/>
  <c r="J8" i="1"/>
  <c r="L8" i="1"/>
  <c r="T8" i="1"/>
  <c r="F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16" i="1" l="1"/>
  <c r="T16" i="1"/>
  <c r="F16" i="1"/>
  <c r="T11" i="1"/>
  <c r="J16" i="1"/>
  <c r="L9" i="1"/>
  <c r="F9" i="1"/>
  <c r="N13" i="1"/>
  <c r="F26" i="1"/>
  <c r="J26" i="1"/>
  <c r="L26" i="1"/>
  <c r="F1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<sst xmlns="http://schemas.openxmlformats.org/spreadsheetml/2006/main" count="665" uniqueCount="300">
  <si>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</si>
  <si>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</si>
  <si>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</si>
  <si>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</si>
  <si>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</si>
  <si>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</si>
  <si>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</si>
  <si>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</si>
  <si>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</si>
  <si>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</si>
  <si>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</si>
  <si>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</si>
  <si>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</si>
  <si>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</si>
  <si>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</si>
  <si>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</si>
  <si>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</si>
  <si>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</si>
  <si>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</si>
  <si>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</si>
  <si>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</si>
  <si>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</si>
  <si>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</si>
  <si>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</si>
  <si>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</si>
  <si>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</si>
  <si>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</si>
  <si>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</si>
  <si>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</si>
  <si>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</si>
  <si>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</si>
  <si>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</si>
  <si>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</si>
  <si>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</si>
  <si>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</si>
  <si>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</si>
  <si>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</si>
  <si>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</si>
  <si>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</si>
  <si>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</si>
  <si>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</si>
  <si>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</si>
  <si>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</si>
  <si>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</si>
  <si>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</si>
  <si>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</si>
  <si>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</si>
  <si>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</si>
  <si>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</si>
  <si>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</si>
  <si>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</si>
  <si>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</si>
  <si>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</si>
  <si>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</si>
  <si>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</si>
  <si>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</si>
  <si>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</si>
  <si>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</si>
  <si>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</si>
  <si>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</si>
  <si>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</si>
  <si>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</si>
  <si>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</si>
  <si>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</si>
  <si>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</si>
  <si>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</si>
  <si>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</si>
  <si>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</si>
  <si>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</si>
  <si>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</si>
  <si>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</si>
  <si>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</si>
  <si>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</si>
  <si>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</si>
  <si>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</si>
  <si>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</si>
  <si>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</si>
  <si>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</si>
  <si>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</si>
  <si>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</si>
  <si>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</si>
  <si>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</si>
  <si>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</si>
  <si>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</si>
  <si>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</si>
  <si>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</si>
  <si>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</si>
  <si>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</si>
  <si>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</si>
  <si>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</si>
  <si>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</si>
  <si>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</si>
  <si>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</si>
  <si>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</si>
  <si>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</si>
  <si>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</si>
  <si>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</si>
  <si>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</si>
  <si>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</si>
  <si>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</si>
  <si>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</si>
  <si>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</si>
  <si>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</si>
  <si>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</si>
  <si>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</si>
  <si>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</si>
  <si>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</si>
  <si>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</si>
  <si>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</si>
  <si>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</si>
  <si>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</si>
  <si>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</si>
  <si>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</si>
  <si>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</si>
  <si>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</si>
  <si>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</si>
  <si>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</si>
  <si>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</si>
  <si>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</si>
  <si>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</si>
  <si>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</si>
  <si>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</si>
  <si>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</si>
  <si>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</si>
  <si>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</si>
  <si>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</si>
  <si>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</si>
  <si>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</si>
  <si>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</si>
  <si>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</si>
  <si>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</si>
  <si>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</si>
  <si>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</si>
  <si>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</si>
  <si>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</si>
  <si>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</si>
  <si>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</si>
  <si>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</si>
  <si>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</si>
  <si>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</si>
  <si>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</si>
  <si>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</si>
  <si>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</si>
  <si>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</si>
  <si>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</si>
  <si>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</si>
  <si>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</si>
  <si>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</si>
  <si>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</si>
  <si>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</si>
  <si>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</si>
  <si>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</si>
  <si>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</si>
  <si>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</si>
  <si>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</si>
  <si>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</si>
  <si>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</si>
  <si>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</si>
  <si>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</si>
  <si>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</si>
  <si>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</si>
  <si>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</si>
  <si>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</si>
  <si>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</si>
  <si>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</si>
  <si>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</si>
  <si>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</si>
  <si>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</si>
  <si>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</si>
  <si>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</si>
  <si>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</si>
  <si>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</si>
  <si>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</si>
  <si>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</si>
  <si>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</si>
  <si>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</si>
  <si>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</si>
  <si>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</si>
  <si>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</si>
  <si>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</si>
  <si>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</si>
  <si>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</si>
  <si>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</si>
  <si>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</si>
  <si>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</si>
  <si>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</si>
  <si>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</si>
  <si>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</si>
  <si>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</si>
  <si>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</si>
  <si>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</si>
  <si>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</si>
  <si>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</si>
  <si>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</si>
  <si>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</si>
  <si>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</si>
  <si>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</si>
  <si>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</si>
  <si>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</si>
  <si>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</si>
  <si>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</si>
  <si>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</si>
  <si>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</si>
  <si>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</si>
  <si>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</si>
  <si>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</si>
  <si>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</si>
  <si>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</si>
  <si>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</si>
  <si>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</si>
  <si>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</si>
  <si>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</si>
  <si>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</si>
  <si>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</si>
  <si>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</si>
  <si>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</si>
  <si>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</si>
  <si>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</si>
  <si>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</si>
  <si>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</si>
  <si>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</si>
  <si>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</si>
  <si>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</si>
  <si>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</si>
  <si>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</si>
  <si>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</si>
  <si>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</si>
  <si>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</si>
  <si>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</si>
  <si>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</si>
  <si>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</si>
  <si>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</si>
  <si>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</si>
  <si>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</si>
  <si>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</si>
  <si>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</si>
  <si>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</si>
  <si>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</si>
  <si>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</si>
  <si>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</si>
  <si>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</si>
  <si>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</si>
  <si>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</si>
  <si>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</si>
  <si>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</si>
  <si>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</si>
  <si>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</si>
  <si>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</si>
  <si>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</si>
  <si>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</si>
  <si>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</si>
  <si>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</si>
  <si>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</si>
  <si>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</si>
  <si>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</si>
  <si>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</si>
  <si>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31000</t>
  </si>
  <si>
    <t>水洗化人口等（令和5年度実績）</t>
    <phoneticPr fontId="3"/>
  </si>
  <si>
    <t>し尿処理の状況（令和5年度実績）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</si>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</sst>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37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299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23</v>
      </c>
      <c r="B7" s="108" t="s">
        <v>256</v>
      </c>
      <c r="C7" s="92" t="s">
        <v>198</v>
      </c>
      <c r="D7" s="93">
        <f t="shared" ref="D7:D26" si="0">+SUM(E7,+I7)</f>
        <v>541104</v>
      </c>
      <c r="E7" s="93">
        <f t="shared" ref="E7:E26" si="1">+SUM(G7+H7)</f>
        <v>28625</v>
      </c>
      <c r="F7" s="94">
        <f t="shared" ref="F7:F26" si="2">IF(D7&gt;0,E7/D7*100,"-")</f>
        <v>5.2901105887223157</v>
      </c>
      <c r="G7" s="93">
        <f>SUM(G$8:G$207)</f>
        <v>27795</v>
      </c>
      <c r="H7" s="93">
        <f>SUM(H$8:H$207)</f>
        <v>830</v>
      </c>
      <c r="I7" s="93">
        <f t="shared" ref="I7:I26" si="3">+SUM(K7,+M7,O7+P7)</f>
        <v>512479</v>
      </c>
      <c r="J7" s="94">
        <f t="shared" ref="J7:J26" si="4">IF(D7&gt;0,I7/D7*100,"-")</f>
        <v>94.709889411277686</v>
      </c>
      <c r="K7" s="93">
        <f>SUM(K$8:K$207)</f>
        <v>373700</v>
      </c>
      <c r="L7" s="94">
        <f t="shared" ref="L7:L26" si="5">IF(D7&gt;0,K7/D7*100,"-")</f>
        <v>69.062509240367845</v>
      </c>
      <c r="M7" s="93">
        <f>SUM(M$8:M$207)</f>
        <v>392</v>
      </c>
      <c r="N7" s="94">
        <f t="shared" ref="N7:N26" si="6">IF(D7&gt;0,M7/D7*100,"-")</f>
        <v>7.2444483870013898E-2</v>
      </c>
      <c r="O7" s="91">
        <f>SUM(O$8:O$207)</f>
        <v>76876</v>
      </c>
      <c r="P7" s="93">
        <f t="shared" ref="P7:P26" si="7">SUM(Q7:S7)</f>
        <v>61511</v>
      </c>
      <c r="Q7" s="93">
        <f>SUM(Q$8:Q$207)</f>
        <v>23681</v>
      </c>
      <c r="R7" s="93">
        <f>SUM(R$8:R$207)</f>
        <v>33502</v>
      </c>
      <c r="S7" s="93">
        <f>SUM(S$8:S$207)</f>
        <v>4328</v>
      </c>
      <c r="T7" s="94">
        <f t="shared" ref="T7:T26" si="8">IF(D7&gt;0,P7/D7*100,"-")</f>
        <v>11.36768532481741</v>
      </c>
      <c r="U7" s="93">
        <f>SUM(U$8:U$207)</f>
        <v>5396</v>
      </c>
      <c r="V7" s="95">
        <f t="shared" ref="V7:AC7" si="9">COUNTIF(V$8:V$207,"○")</f>
        <v>12</v>
      </c>
      <c r="W7" s="95">
        <f t="shared" si="9"/>
        <v>0</v>
      </c>
      <c r="X7" s="95">
        <f t="shared" si="9"/>
        <v>0</v>
      </c>
      <c r="Y7" s="95">
        <f t="shared" si="9"/>
        <v>7</v>
      </c>
      <c r="Z7" s="95">
        <f t="shared" si="9"/>
        <v>11</v>
      </c>
      <c r="AA7" s="95">
        <f t="shared" si="9"/>
        <v>0</v>
      </c>
      <c r="AB7" s="95">
        <f t="shared" si="9"/>
        <v>0</v>
      </c>
      <c r="AC7" s="95">
        <f t="shared" si="9"/>
        <v>8</v>
      </c>
    </row>
    <row r="8" spans="1:31" ht="13.5" customHeight="1" x14ac:dyDescent="0.15">
      <c r="A8" s="85" t="s">
        <v>23</v>
      </c>
      <c r="B8" s="86" t="s">
        <v>259</v>
      </c>
      <c r="C8" s="85" t="s">
        <v>260</v>
      </c>
      <c r="D8" s="87">
        <f t="shared" si="0"/>
        <v>181621</v>
      </c>
      <c r="E8" s="87">
        <f t="shared" si="1"/>
        <v>4631</v>
      </c>
      <c r="F8" s="106">
        <f t="shared" si="2"/>
        <v>2.5498152746653746</v>
      </c>
      <c r="G8" s="87">
        <v>4155</v>
      </c>
      <c r="H8" s="87">
        <v>476</v>
      </c>
      <c r="I8" s="87">
        <f t="shared" si="3"/>
        <v>176990</v>
      </c>
      <c r="J8" s="88">
        <f t="shared" si="4"/>
        <v>97.450184725334623</v>
      </c>
      <c r="K8" s="87">
        <v>142982</v>
      </c>
      <c r="L8" s="88">
        <f t="shared" si="5"/>
        <v>78.725477780653122</v>
      </c>
      <c r="M8" s="87">
        <v>392</v>
      </c>
      <c r="N8" s="88">
        <f t="shared" si="6"/>
        <v>0.21583407205113947</v>
      </c>
      <c r="O8" s="87">
        <v>26745</v>
      </c>
      <c r="P8" s="87">
        <f t="shared" si="7"/>
        <v>6871</v>
      </c>
      <c r="Q8" s="87">
        <v>3579</v>
      </c>
      <c r="R8" s="87">
        <v>3292</v>
      </c>
      <c r="S8" s="87">
        <v>0</v>
      </c>
      <c r="T8" s="88">
        <f t="shared" si="8"/>
        <v>3.7831528292433143</v>
      </c>
      <c r="U8" s="87">
        <v>1695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23</v>
      </c>
      <c r="B9" s="86" t="s">
        <v>263</v>
      </c>
      <c r="C9" s="85" t="s">
        <v>264</v>
      </c>
      <c r="D9" s="87">
        <f t="shared" si="0"/>
        <v>145251</v>
      </c>
      <c r="E9" s="87">
        <f t="shared" si="1"/>
        <v>8800</v>
      </c>
      <c r="F9" s="106">
        <f t="shared" si="2"/>
        <v>6.0584780827670723</v>
      </c>
      <c r="G9" s="87">
        <v>8800</v>
      </c>
      <c r="H9" s="87">
        <v>0</v>
      </c>
      <c r="I9" s="87">
        <f t="shared" si="3"/>
        <v>136451</v>
      </c>
      <c r="J9" s="88">
        <f t="shared" si="4"/>
        <v>93.941521917232933</v>
      </c>
      <c r="K9" s="87">
        <v>97780</v>
      </c>
      <c r="L9" s="88">
        <f t="shared" si="5"/>
        <v>67.317953060564122</v>
      </c>
      <c r="M9" s="87">
        <v>0</v>
      </c>
      <c r="N9" s="88">
        <f t="shared" si="6"/>
        <v>0</v>
      </c>
      <c r="O9" s="87">
        <v>12284</v>
      </c>
      <c r="P9" s="87">
        <f t="shared" si="7"/>
        <v>26387</v>
      </c>
      <c r="Q9" s="87">
        <v>10060</v>
      </c>
      <c r="R9" s="87">
        <v>16327</v>
      </c>
      <c r="S9" s="87">
        <v>0</v>
      </c>
      <c r="T9" s="88">
        <f t="shared" si="8"/>
        <v>18.166484223860767</v>
      </c>
      <c r="U9" s="87">
        <v>1525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23</v>
      </c>
      <c r="B10" s="86" t="s">
        <v>265</v>
      </c>
      <c r="C10" s="85" t="s">
        <v>266</v>
      </c>
      <c r="D10" s="87">
        <f t="shared" si="0"/>
        <v>44366</v>
      </c>
      <c r="E10" s="87">
        <f t="shared" si="1"/>
        <v>3189</v>
      </c>
      <c r="F10" s="106">
        <f t="shared" si="2"/>
        <v>7.1879367082901329</v>
      </c>
      <c r="G10" s="87">
        <v>2894</v>
      </c>
      <c r="H10" s="87">
        <v>295</v>
      </c>
      <c r="I10" s="87">
        <f t="shared" si="3"/>
        <v>41177</v>
      </c>
      <c r="J10" s="88">
        <f t="shared" si="4"/>
        <v>92.812063291709862</v>
      </c>
      <c r="K10" s="87">
        <v>31218</v>
      </c>
      <c r="L10" s="88">
        <f t="shared" si="5"/>
        <v>70.364693684352886</v>
      </c>
      <c r="M10" s="87">
        <v>0</v>
      </c>
      <c r="N10" s="88">
        <f t="shared" si="6"/>
        <v>0</v>
      </c>
      <c r="O10" s="87">
        <v>5246</v>
      </c>
      <c r="P10" s="87">
        <f t="shared" si="7"/>
        <v>4713</v>
      </c>
      <c r="Q10" s="87">
        <v>2260</v>
      </c>
      <c r="R10" s="87">
        <v>2453</v>
      </c>
      <c r="S10" s="87">
        <v>0</v>
      </c>
      <c r="T10" s="88">
        <f t="shared" si="8"/>
        <v>10.622999594283911</v>
      </c>
      <c r="U10" s="87">
        <v>347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23</v>
      </c>
      <c r="B11" s="86" t="s">
        <v>267</v>
      </c>
      <c r="C11" s="85" t="s">
        <v>268</v>
      </c>
      <c r="D11" s="87">
        <f t="shared" si="0"/>
        <v>32729</v>
      </c>
      <c r="E11" s="87">
        <f t="shared" si="1"/>
        <v>2000</v>
      </c>
      <c r="F11" s="106">
        <f t="shared" si="2"/>
        <v>6.1107885972684777</v>
      </c>
      <c r="G11" s="87">
        <v>2000</v>
      </c>
      <c r="H11" s="87">
        <v>0</v>
      </c>
      <c r="I11" s="87">
        <f t="shared" si="3"/>
        <v>30729</v>
      </c>
      <c r="J11" s="88">
        <f t="shared" si="4"/>
        <v>93.889211402731519</v>
      </c>
      <c r="K11" s="87">
        <v>23544</v>
      </c>
      <c r="L11" s="88">
        <f t="shared" si="5"/>
        <v>71.936203367044513</v>
      </c>
      <c r="M11" s="87">
        <v>0</v>
      </c>
      <c r="N11" s="88">
        <f t="shared" si="6"/>
        <v>0</v>
      </c>
      <c r="O11" s="87">
        <v>0</v>
      </c>
      <c r="P11" s="87">
        <f t="shared" si="7"/>
        <v>7185</v>
      </c>
      <c r="Q11" s="87">
        <v>4504</v>
      </c>
      <c r="R11" s="87">
        <v>2681</v>
      </c>
      <c r="S11" s="87">
        <v>0</v>
      </c>
      <c r="T11" s="88">
        <f t="shared" si="8"/>
        <v>21.953008035687006</v>
      </c>
      <c r="U11" s="87">
        <v>574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23</v>
      </c>
      <c r="B12" s="86" t="s">
        <v>269</v>
      </c>
      <c r="C12" s="85" t="s">
        <v>270</v>
      </c>
      <c r="D12" s="87">
        <f t="shared" si="0"/>
        <v>10915</v>
      </c>
      <c r="E12" s="87">
        <f t="shared" si="1"/>
        <v>357</v>
      </c>
      <c r="F12" s="106">
        <f t="shared" si="2"/>
        <v>3.2707283554741182</v>
      </c>
      <c r="G12" s="87">
        <v>328</v>
      </c>
      <c r="H12" s="87">
        <v>29</v>
      </c>
      <c r="I12" s="87">
        <f t="shared" si="3"/>
        <v>10558</v>
      </c>
      <c r="J12" s="88">
        <f t="shared" si="4"/>
        <v>96.72927164452588</v>
      </c>
      <c r="K12" s="87">
        <v>7884</v>
      </c>
      <c r="L12" s="88">
        <f t="shared" si="5"/>
        <v>72.230874942739348</v>
      </c>
      <c r="M12" s="87">
        <v>0</v>
      </c>
      <c r="N12" s="88">
        <f t="shared" si="6"/>
        <v>0</v>
      </c>
      <c r="O12" s="87">
        <v>798</v>
      </c>
      <c r="P12" s="87">
        <f t="shared" si="7"/>
        <v>1876</v>
      </c>
      <c r="Q12" s="87">
        <v>426</v>
      </c>
      <c r="R12" s="87">
        <v>1450</v>
      </c>
      <c r="S12" s="87">
        <v>0</v>
      </c>
      <c r="T12" s="88">
        <f t="shared" si="8"/>
        <v>17.187356848373796</v>
      </c>
      <c r="U12" s="87">
        <v>128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23</v>
      </c>
      <c r="B13" s="86" t="s">
        <v>271</v>
      </c>
      <c r="C13" s="85" t="s">
        <v>272</v>
      </c>
      <c r="D13" s="87">
        <f t="shared" si="0"/>
        <v>2772</v>
      </c>
      <c r="E13" s="87">
        <f t="shared" si="1"/>
        <v>92</v>
      </c>
      <c r="F13" s="106">
        <f t="shared" si="2"/>
        <v>3.318903318903319</v>
      </c>
      <c r="G13" s="87">
        <v>92</v>
      </c>
      <c r="H13" s="87">
        <v>0</v>
      </c>
      <c r="I13" s="87">
        <f t="shared" si="3"/>
        <v>2680</v>
      </c>
      <c r="J13" s="88">
        <f t="shared" si="4"/>
        <v>96.681096681096676</v>
      </c>
      <c r="K13" s="87">
        <v>2192</v>
      </c>
      <c r="L13" s="88">
        <f t="shared" si="5"/>
        <v>79.076479076479075</v>
      </c>
      <c r="M13" s="87">
        <v>0</v>
      </c>
      <c r="N13" s="88">
        <f t="shared" si="6"/>
        <v>0</v>
      </c>
      <c r="O13" s="87">
        <v>370</v>
      </c>
      <c r="P13" s="87">
        <f t="shared" si="7"/>
        <v>118</v>
      </c>
      <c r="Q13" s="87">
        <v>95</v>
      </c>
      <c r="R13" s="87">
        <v>23</v>
      </c>
      <c r="S13" s="87">
        <v>0</v>
      </c>
      <c r="T13" s="88">
        <f t="shared" si="8"/>
        <v>4.2568542568542567</v>
      </c>
      <c r="U13" s="87">
        <v>35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23</v>
      </c>
      <c r="B14" s="86" t="s">
        <v>273</v>
      </c>
      <c r="C14" s="85" t="s">
        <v>274</v>
      </c>
      <c r="D14" s="87">
        <f t="shared" si="0"/>
        <v>6291</v>
      </c>
      <c r="E14" s="87">
        <f t="shared" si="1"/>
        <v>817</v>
      </c>
      <c r="F14" s="106">
        <f t="shared" si="2"/>
        <v>12.98680654903831</v>
      </c>
      <c r="G14" s="87">
        <v>817</v>
      </c>
      <c r="H14" s="87">
        <v>0</v>
      </c>
      <c r="I14" s="87">
        <f t="shared" si="3"/>
        <v>5474</v>
      </c>
      <c r="J14" s="88">
        <f t="shared" si="4"/>
        <v>87.013193450961694</v>
      </c>
      <c r="K14" s="87">
        <v>2419</v>
      </c>
      <c r="L14" s="88">
        <f t="shared" si="5"/>
        <v>38.451756477507551</v>
      </c>
      <c r="M14" s="87">
        <v>0</v>
      </c>
      <c r="N14" s="88">
        <f t="shared" si="6"/>
        <v>0</v>
      </c>
      <c r="O14" s="87">
        <v>2235</v>
      </c>
      <c r="P14" s="87">
        <f t="shared" si="7"/>
        <v>820</v>
      </c>
      <c r="Q14" s="87">
        <v>526</v>
      </c>
      <c r="R14" s="87">
        <v>294</v>
      </c>
      <c r="S14" s="87">
        <v>0</v>
      </c>
      <c r="T14" s="88">
        <f t="shared" si="8"/>
        <v>13.034493721189</v>
      </c>
      <c r="U14" s="87">
        <v>72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23</v>
      </c>
      <c r="B15" s="86" t="s">
        <v>275</v>
      </c>
      <c r="C15" s="85" t="s">
        <v>276</v>
      </c>
      <c r="D15" s="87">
        <f t="shared" si="0"/>
        <v>15849</v>
      </c>
      <c r="E15" s="87">
        <f t="shared" si="1"/>
        <v>325</v>
      </c>
      <c r="F15" s="106">
        <f t="shared" si="2"/>
        <v>2.0506025616758157</v>
      </c>
      <c r="G15" s="87">
        <v>325</v>
      </c>
      <c r="H15" s="87">
        <v>0</v>
      </c>
      <c r="I15" s="87">
        <f t="shared" si="3"/>
        <v>15524</v>
      </c>
      <c r="J15" s="88">
        <f t="shared" si="4"/>
        <v>97.949397438324183</v>
      </c>
      <c r="K15" s="87">
        <v>6495</v>
      </c>
      <c r="L15" s="88">
        <f t="shared" si="5"/>
        <v>40.980503501798218</v>
      </c>
      <c r="M15" s="87">
        <v>0</v>
      </c>
      <c r="N15" s="88">
        <f t="shared" si="6"/>
        <v>0</v>
      </c>
      <c r="O15" s="87">
        <v>8731</v>
      </c>
      <c r="P15" s="87">
        <f t="shared" si="7"/>
        <v>298</v>
      </c>
      <c r="Q15" s="87">
        <v>215</v>
      </c>
      <c r="R15" s="87">
        <v>83</v>
      </c>
      <c r="S15" s="87">
        <v>0</v>
      </c>
      <c r="T15" s="88">
        <f t="shared" si="8"/>
        <v>1.8802448103981324</v>
      </c>
      <c r="U15" s="87">
        <v>68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23</v>
      </c>
      <c r="B16" s="86" t="s">
        <v>277</v>
      </c>
      <c r="C16" s="85" t="s">
        <v>278</v>
      </c>
      <c r="D16" s="87">
        <f t="shared" si="0"/>
        <v>5892</v>
      </c>
      <c r="E16" s="87">
        <f t="shared" si="1"/>
        <v>85</v>
      </c>
      <c r="F16" s="106">
        <f t="shared" si="2"/>
        <v>1.4426340801086219</v>
      </c>
      <c r="G16" s="87">
        <v>85</v>
      </c>
      <c r="H16" s="87">
        <v>0</v>
      </c>
      <c r="I16" s="87">
        <f t="shared" si="3"/>
        <v>5807</v>
      </c>
      <c r="J16" s="88">
        <f t="shared" si="4"/>
        <v>98.557365919891382</v>
      </c>
      <c r="K16" s="87">
        <v>4134</v>
      </c>
      <c r="L16" s="88">
        <f t="shared" si="5"/>
        <v>70.162932790224033</v>
      </c>
      <c r="M16" s="87">
        <v>0</v>
      </c>
      <c r="N16" s="88">
        <f t="shared" si="6"/>
        <v>0</v>
      </c>
      <c r="O16" s="87">
        <v>1063</v>
      </c>
      <c r="P16" s="87">
        <f t="shared" si="7"/>
        <v>610</v>
      </c>
      <c r="Q16" s="87">
        <v>0</v>
      </c>
      <c r="R16" s="87">
        <v>610</v>
      </c>
      <c r="S16" s="87">
        <v>0</v>
      </c>
      <c r="T16" s="88">
        <f t="shared" si="8"/>
        <v>10.353021045485404</v>
      </c>
      <c r="U16" s="87">
        <v>85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23</v>
      </c>
      <c r="B17" s="86" t="s">
        <v>279</v>
      </c>
      <c r="C17" s="85" t="s">
        <v>280</v>
      </c>
      <c r="D17" s="87">
        <f t="shared" si="0"/>
        <v>16213</v>
      </c>
      <c r="E17" s="87">
        <f t="shared" si="1"/>
        <v>259</v>
      </c>
      <c r="F17" s="106">
        <f t="shared" si="2"/>
        <v>1.597483500894344</v>
      </c>
      <c r="G17" s="87">
        <v>259</v>
      </c>
      <c r="H17" s="87">
        <v>0</v>
      </c>
      <c r="I17" s="87">
        <f t="shared" si="3"/>
        <v>15954</v>
      </c>
      <c r="J17" s="88">
        <f t="shared" si="4"/>
        <v>98.402516499105658</v>
      </c>
      <c r="K17" s="87">
        <v>13880</v>
      </c>
      <c r="L17" s="88">
        <f t="shared" si="5"/>
        <v>85.610312712021226</v>
      </c>
      <c r="M17" s="87">
        <v>0</v>
      </c>
      <c r="N17" s="88">
        <f t="shared" si="6"/>
        <v>0</v>
      </c>
      <c r="O17" s="87">
        <v>1952</v>
      </c>
      <c r="P17" s="87">
        <f t="shared" si="7"/>
        <v>122</v>
      </c>
      <c r="Q17" s="87">
        <v>56</v>
      </c>
      <c r="R17" s="87">
        <v>66</v>
      </c>
      <c r="S17" s="87">
        <v>0</v>
      </c>
      <c r="T17" s="88">
        <f t="shared" si="8"/>
        <v>0.75248257571084931</v>
      </c>
      <c r="U17" s="87">
        <v>88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23</v>
      </c>
      <c r="B18" s="86" t="s">
        <v>281</v>
      </c>
      <c r="C18" s="85" t="s">
        <v>282</v>
      </c>
      <c r="D18" s="87">
        <f t="shared" si="0"/>
        <v>16228</v>
      </c>
      <c r="E18" s="87">
        <f t="shared" si="1"/>
        <v>2127</v>
      </c>
      <c r="F18" s="106">
        <f t="shared" si="2"/>
        <v>13.106975597732315</v>
      </c>
      <c r="G18" s="87">
        <v>2127</v>
      </c>
      <c r="H18" s="87">
        <v>0</v>
      </c>
      <c r="I18" s="87">
        <f t="shared" si="3"/>
        <v>14101</v>
      </c>
      <c r="J18" s="88">
        <f t="shared" si="4"/>
        <v>86.893024402267685</v>
      </c>
      <c r="K18" s="87">
        <v>9985</v>
      </c>
      <c r="L18" s="88">
        <f t="shared" si="5"/>
        <v>61.529455262509245</v>
      </c>
      <c r="M18" s="87">
        <v>0</v>
      </c>
      <c r="N18" s="88">
        <f t="shared" si="6"/>
        <v>0</v>
      </c>
      <c r="O18" s="87">
        <v>2899</v>
      </c>
      <c r="P18" s="87">
        <f t="shared" si="7"/>
        <v>1217</v>
      </c>
      <c r="Q18" s="87">
        <v>763</v>
      </c>
      <c r="R18" s="87">
        <v>454</v>
      </c>
      <c r="S18" s="87">
        <v>0</v>
      </c>
      <c r="T18" s="88">
        <f t="shared" si="8"/>
        <v>7.4993837811190538</v>
      </c>
      <c r="U18" s="87">
        <v>291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23</v>
      </c>
      <c r="B19" s="86" t="s">
        <v>283</v>
      </c>
      <c r="C19" s="85" t="s">
        <v>284</v>
      </c>
      <c r="D19" s="87">
        <f t="shared" si="0"/>
        <v>14380</v>
      </c>
      <c r="E19" s="87">
        <f t="shared" si="1"/>
        <v>480</v>
      </c>
      <c r="F19" s="106">
        <f t="shared" si="2"/>
        <v>3.3379694019471486</v>
      </c>
      <c r="G19" s="87">
        <v>460</v>
      </c>
      <c r="H19" s="87">
        <v>20</v>
      </c>
      <c r="I19" s="87">
        <f t="shared" si="3"/>
        <v>13900</v>
      </c>
      <c r="J19" s="88">
        <f t="shared" si="4"/>
        <v>96.662030598052851</v>
      </c>
      <c r="K19" s="87">
        <v>12781</v>
      </c>
      <c r="L19" s="88">
        <f t="shared" si="5"/>
        <v>88.880389429763568</v>
      </c>
      <c r="M19" s="87">
        <v>0</v>
      </c>
      <c r="N19" s="88">
        <f t="shared" si="6"/>
        <v>0</v>
      </c>
      <c r="O19" s="87">
        <v>220</v>
      </c>
      <c r="P19" s="87">
        <f t="shared" si="7"/>
        <v>899</v>
      </c>
      <c r="Q19" s="87">
        <v>686</v>
      </c>
      <c r="R19" s="87">
        <v>213</v>
      </c>
      <c r="S19" s="87">
        <v>0</v>
      </c>
      <c r="T19" s="88">
        <f t="shared" si="8"/>
        <v>6.2517385257301816</v>
      </c>
      <c r="U19" s="87">
        <v>121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23</v>
      </c>
      <c r="B20" s="86" t="s">
        <v>285</v>
      </c>
      <c r="C20" s="85" t="s">
        <v>286</v>
      </c>
      <c r="D20" s="87">
        <f t="shared" si="0"/>
        <v>3633</v>
      </c>
      <c r="E20" s="87">
        <f t="shared" si="1"/>
        <v>44</v>
      </c>
      <c r="F20" s="106">
        <f t="shared" si="2"/>
        <v>1.211120286264795</v>
      </c>
      <c r="G20" s="87">
        <v>44</v>
      </c>
      <c r="H20" s="87">
        <v>0</v>
      </c>
      <c r="I20" s="87">
        <f t="shared" si="3"/>
        <v>3589</v>
      </c>
      <c r="J20" s="88">
        <f t="shared" si="4"/>
        <v>98.788879713735199</v>
      </c>
      <c r="K20" s="87">
        <v>3546</v>
      </c>
      <c r="L20" s="88">
        <f t="shared" si="5"/>
        <v>97.605284888521879</v>
      </c>
      <c r="M20" s="87">
        <v>0</v>
      </c>
      <c r="N20" s="88">
        <f t="shared" si="6"/>
        <v>0</v>
      </c>
      <c r="O20" s="87">
        <v>0</v>
      </c>
      <c r="P20" s="87">
        <f t="shared" si="7"/>
        <v>43</v>
      </c>
      <c r="Q20" s="87">
        <v>12</v>
      </c>
      <c r="R20" s="87">
        <v>31</v>
      </c>
      <c r="S20" s="87">
        <v>0</v>
      </c>
      <c r="T20" s="88">
        <f t="shared" si="8"/>
        <v>1.1835948252133224</v>
      </c>
      <c r="U20" s="87">
        <v>30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23</v>
      </c>
      <c r="B21" s="86" t="s">
        <v>287</v>
      </c>
      <c r="C21" s="85" t="s">
        <v>288</v>
      </c>
      <c r="D21" s="87">
        <f t="shared" si="0"/>
        <v>15091</v>
      </c>
      <c r="E21" s="87">
        <f t="shared" si="1"/>
        <v>1364</v>
      </c>
      <c r="F21" s="106">
        <f t="shared" si="2"/>
        <v>9.0384997680736863</v>
      </c>
      <c r="G21" s="87">
        <v>1364</v>
      </c>
      <c r="H21" s="87">
        <v>0</v>
      </c>
      <c r="I21" s="87">
        <f t="shared" si="3"/>
        <v>13727</v>
      </c>
      <c r="J21" s="88">
        <f t="shared" si="4"/>
        <v>90.961500231926323</v>
      </c>
      <c r="K21" s="87">
        <v>5607</v>
      </c>
      <c r="L21" s="88">
        <f t="shared" si="5"/>
        <v>37.154595454244252</v>
      </c>
      <c r="M21" s="87">
        <v>0</v>
      </c>
      <c r="N21" s="88">
        <f t="shared" si="6"/>
        <v>0</v>
      </c>
      <c r="O21" s="87">
        <v>7154</v>
      </c>
      <c r="P21" s="87">
        <f t="shared" si="7"/>
        <v>966</v>
      </c>
      <c r="Q21" s="87">
        <v>389</v>
      </c>
      <c r="R21" s="87">
        <v>577</v>
      </c>
      <c r="S21" s="87">
        <v>0</v>
      </c>
      <c r="T21" s="88">
        <f t="shared" si="8"/>
        <v>6.4011662580345909</v>
      </c>
      <c r="U21" s="87">
        <v>139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23</v>
      </c>
      <c r="B22" s="86" t="s">
        <v>289</v>
      </c>
      <c r="C22" s="85" t="s">
        <v>290</v>
      </c>
      <c r="D22" s="87">
        <f t="shared" si="0"/>
        <v>10282</v>
      </c>
      <c r="E22" s="87">
        <f t="shared" si="1"/>
        <v>1182</v>
      </c>
      <c r="F22" s="106">
        <f t="shared" si="2"/>
        <v>11.495817934254037</v>
      </c>
      <c r="G22" s="87">
        <v>1182</v>
      </c>
      <c r="H22" s="87">
        <v>0</v>
      </c>
      <c r="I22" s="87">
        <f t="shared" si="3"/>
        <v>9100</v>
      </c>
      <c r="J22" s="88">
        <f t="shared" si="4"/>
        <v>88.504182065745965</v>
      </c>
      <c r="K22" s="87">
        <v>2992</v>
      </c>
      <c r="L22" s="88">
        <f t="shared" si="5"/>
        <v>29.099397004473836</v>
      </c>
      <c r="M22" s="87">
        <v>0</v>
      </c>
      <c r="N22" s="88">
        <f t="shared" si="6"/>
        <v>0</v>
      </c>
      <c r="O22" s="87">
        <v>0</v>
      </c>
      <c r="P22" s="87">
        <f t="shared" si="7"/>
        <v>6108</v>
      </c>
      <c r="Q22" s="87">
        <v>0</v>
      </c>
      <c r="R22" s="87">
        <v>1780</v>
      </c>
      <c r="S22" s="87">
        <v>4328</v>
      </c>
      <c r="T22" s="88">
        <f t="shared" si="8"/>
        <v>59.404785061272122</v>
      </c>
      <c r="U22" s="87">
        <v>97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23</v>
      </c>
      <c r="B23" s="86" t="s">
        <v>291</v>
      </c>
      <c r="C23" s="85" t="s">
        <v>292</v>
      </c>
      <c r="D23" s="87">
        <f t="shared" si="0"/>
        <v>10315</v>
      </c>
      <c r="E23" s="87">
        <f t="shared" si="1"/>
        <v>1600</v>
      </c>
      <c r="F23" s="106">
        <f t="shared" si="2"/>
        <v>15.511391177896266</v>
      </c>
      <c r="G23" s="87">
        <v>1590</v>
      </c>
      <c r="H23" s="87">
        <v>10</v>
      </c>
      <c r="I23" s="87">
        <f t="shared" si="3"/>
        <v>8715</v>
      </c>
      <c r="J23" s="88">
        <f t="shared" si="4"/>
        <v>84.488608822103728</v>
      </c>
      <c r="K23" s="87">
        <v>3728</v>
      </c>
      <c r="L23" s="88">
        <f t="shared" si="5"/>
        <v>36.141541444498301</v>
      </c>
      <c r="M23" s="87">
        <v>0</v>
      </c>
      <c r="N23" s="88">
        <f t="shared" si="6"/>
        <v>0</v>
      </c>
      <c r="O23" s="87">
        <v>4276</v>
      </c>
      <c r="P23" s="87">
        <f t="shared" si="7"/>
        <v>711</v>
      </c>
      <c r="Q23" s="87">
        <v>0</v>
      </c>
      <c r="R23" s="87">
        <v>711</v>
      </c>
      <c r="S23" s="87">
        <v>0</v>
      </c>
      <c r="T23" s="88">
        <f t="shared" si="8"/>
        <v>6.8928744546776537</v>
      </c>
      <c r="U23" s="87">
        <v>43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23</v>
      </c>
      <c r="B24" s="86" t="s">
        <v>293</v>
      </c>
      <c r="C24" s="85" t="s">
        <v>294</v>
      </c>
      <c r="D24" s="87">
        <f t="shared" si="0"/>
        <v>4039</v>
      </c>
      <c r="E24" s="87">
        <f t="shared" si="1"/>
        <v>685</v>
      </c>
      <c r="F24" s="106">
        <f t="shared" si="2"/>
        <v>16.959643476107946</v>
      </c>
      <c r="G24" s="87">
        <v>685</v>
      </c>
      <c r="H24" s="87">
        <v>0</v>
      </c>
      <c r="I24" s="87">
        <f t="shared" si="3"/>
        <v>3354</v>
      </c>
      <c r="J24" s="88">
        <f t="shared" si="4"/>
        <v>83.040356523892058</v>
      </c>
      <c r="K24" s="87">
        <v>0</v>
      </c>
      <c r="L24" s="88">
        <f t="shared" si="5"/>
        <v>0</v>
      </c>
      <c r="M24" s="87">
        <v>0</v>
      </c>
      <c r="N24" s="88">
        <f t="shared" si="6"/>
        <v>0</v>
      </c>
      <c r="O24" s="87">
        <v>1526</v>
      </c>
      <c r="P24" s="87">
        <f t="shared" si="7"/>
        <v>1828</v>
      </c>
      <c r="Q24" s="87">
        <v>40</v>
      </c>
      <c r="R24" s="87">
        <v>1788</v>
      </c>
      <c r="S24" s="87">
        <v>0</v>
      </c>
      <c r="T24" s="88">
        <f t="shared" si="8"/>
        <v>45.258727407774202</v>
      </c>
      <c r="U24" s="87">
        <v>21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23</v>
      </c>
      <c r="B25" s="86" t="s">
        <v>295</v>
      </c>
      <c r="C25" s="85" t="s">
        <v>296</v>
      </c>
      <c r="D25" s="87">
        <f t="shared" si="0"/>
        <v>2699</v>
      </c>
      <c r="E25" s="87">
        <f t="shared" si="1"/>
        <v>392</v>
      </c>
      <c r="F25" s="106">
        <f t="shared" si="2"/>
        <v>14.523897739903669</v>
      </c>
      <c r="G25" s="87">
        <v>392</v>
      </c>
      <c r="H25" s="87">
        <v>0</v>
      </c>
      <c r="I25" s="87">
        <f t="shared" si="3"/>
        <v>2307</v>
      </c>
      <c r="J25" s="88">
        <f t="shared" si="4"/>
        <v>85.476102260096326</v>
      </c>
      <c r="K25" s="87">
        <v>1147</v>
      </c>
      <c r="L25" s="88">
        <f t="shared" si="5"/>
        <v>42.497221193034456</v>
      </c>
      <c r="M25" s="87">
        <v>0</v>
      </c>
      <c r="N25" s="88">
        <f t="shared" si="6"/>
        <v>0</v>
      </c>
      <c r="O25" s="87">
        <v>562</v>
      </c>
      <c r="P25" s="87">
        <f t="shared" si="7"/>
        <v>598</v>
      </c>
      <c r="Q25" s="87">
        <v>53</v>
      </c>
      <c r="R25" s="87">
        <v>545</v>
      </c>
      <c r="S25" s="87">
        <v>0</v>
      </c>
      <c r="T25" s="88">
        <f t="shared" si="8"/>
        <v>22.156354205261209</v>
      </c>
      <c r="U25" s="87">
        <v>26</v>
      </c>
      <c r="V25" s="85" t="s">
        <v>262</v>
      </c>
      <c r="W25" s="85"/>
      <c r="X25" s="85"/>
      <c r="Y25" s="85"/>
      <c r="Z25" s="85" t="s">
        <v>262</v>
      </c>
      <c r="AA25" s="85"/>
      <c r="AB25" s="85"/>
      <c r="AC25" s="85"/>
      <c r="AD25" s="115" t="s">
        <v>261</v>
      </c>
    </row>
    <row r="26" spans="1:30" ht="13.5" customHeight="1" x14ac:dyDescent="0.15">
      <c r="A26" s="85" t="s">
        <v>23</v>
      </c>
      <c r="B26" s="86" t="s">
        <v>297</v>
      </c>
      <c r="C26" s="85" t="s">
        <v>298</v>
      </c>
      <c r="D26" s="87">
        <f t="shared" si="0"/>
        <v>2538</v>
      </c>
      <c r="E26" s="87">
        <f t="shared" si="1"/>
        <v>196</v>
      </c>
      <c r="F26" s="106">
        <f t="shared" si="2"/>
        <v>7.7226162332545307</v>
      </c>
      <c r="G26" s="87">
        <v>196</v>
      </c>
      <c r="H26" s="87">
        <v>0</v>
      </c>
      <c r="I26" s="87">
        <f t="shared" si="3"/>
        <v>2342</v>
      </c>
      <c r="J26" s="88">
        <f t="shared" si="4"/>
        <v>92.277383766745473</v>
      </c>
      <c r="K26" s="87">
        <v>1386</v>
      </c>
      <c r="L26" s="88">
        <f t="shared" si="5"/>
        <v>54.609929078014183</v>
      </c>
      <c r="M26" s="87">
        <v>0</v>
      </c>
      <c r="N26" s="88">
        <f t="shared" si="6"/>
        <v>0</v>
      </c>
      <c r="O26" s="87">
        <v>815</v>
      </c>
      <c r="P26" s="87">
        <f t="shared" si="7"/>
        <v>141</v>
      </c>
      <c r="Q26" s="87">
        <v>17</v>
      </c>
      <c r="R26" s="87">
        <v>124</v>
      </c>
      <c r="S26" s="87">
        <v>0</v>
      </c>
      <c r="T26" s="88">
        <f t="shared" si="8"/>
        <v>5.5555555555555554</v>
      </c>
      <c r="U26" s="87">
        <v>11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/>
      <c r="B27" s="86"/>
      <c r="C27" s="85"/>
      <c r="D27" s="87"/>
      <c r="E27" s="87"/>
      <c r="F27" s="106"/>
      <c r="G27" s="87"/>
      <c r="H27" s="87"/>
      <c r="I27" s="87"/>
      <c r="J27" s="88"/>
      <c r="K27" s="87"/>
      <c r="L27" s="88"/>
      <c r="M27" s="87"/>
      <c r="N27" s="88"/>
      <c r="O27" s="87"/>
      <c r="P27" s="87"/>
      <c r="Q27" s="87"/>
      <c r="R27" s="87"/>
      <c r="S27" s="87"/>
      <c r="T27" s="88"/>
      <c r="U27" s="87"/>
      <c r="V27" s="85"/>
      <c r="W27" s="85"/>
      <c r="X27" s="85"/>
      <c r="Y27" s="85"/>
      <c r="Z27" s="85"/>
      <c r="AA27" s="85"/>
      <c r="AB27" s="85"/>
      <c r="AC27" s="85"/>
    </row>
    <row r="28" spans="1:30" ht="13.5" customHeight="1" x14ac:dyDescent="0.15">
      <c r="A28" s="85"/>
      <c r="B28" s="86"/>
      <c r="C28" s="85"/>
      <c r="D28" s="87"/>
      <c r="E28" s="87"/>
      <c r="F28" s="106"/>
      <c r="G28" s="87"/>
      <c r="H28" s="87"/>
      <c r="I28" s="87"/>
      <c r="J28" s="88"/>
      <c r="K28" s="87"/>
      <c r="L28" s="88"/>
      <c r="M28" s="87"/>
      <c r="N28" s="88"/>
      <c r="O28" s="87"/>
      <c r="P28" s="87"/>
      <c r="Q28" s="87"/>
      <c r="R28" s="87"/>
      <c r="S28" s="87"/>
      <c r="T28" s="88"/>
      <c r="U28" s="87"/>
      <c r="V28" s="85"/>
      <c r="W28" s="85"/>
      <c r="X28" s="85"/>
      <c r="Y28" s="85"/>
      <c r="Z28" s="85"/>
      <c r="AA28" s="85"/>
      <c r="AB28" s="85"/>
      <c r="AC28" s="85"/>
    </row>
    <row r="29" spans="1:30" ht="13.5" customHeight="1" x14ac:dyDescent="0.15">
      <c r="A29" s="85"/>
      <c r="B29" s="86"/>
      <c r="C29" s="85"/>
      <c r="D29" s="87"/>
      <c r="E29" s="87"/>
      <c r="F29" s="106"/>
      <c r="G29" s="87"/>
      <c r="H29" s="87"/>
      <c r="I29" s="87"/>
      <c r="J29" s="88"/>
      <c r="K29" s="87"/>
      <c r="L29" s="88"/>
      <c r="M29" s="87"/>
      <c r="N29" s="88"/>
      <c r="O29" s="87"/>
      <c r="P29" s="87"/>
      <c r="Q29" s="87"/>
      <c r="R29" s="87"/>
      <c r="S29" s="87"/>
      <c r="T29" s="88"/>
      <c r="U29" s="87"/>
      <c r="V29" s="85"/>
      <c r="W29" s="85"/>
      <c r="X29" s="85"/>
      <c r="Y29" s="85"/>
      <c r="Z29" s="85"/>
      <c r="AA29" s="85"/>
      <c r="AB29" s="85"/>
      <c r="AC29" s="85"/>
    </row>
    <row r="30" spans="1:30" ht="13.5" customHeight="1" x14ac:dyDescent="0.15">
      <c r="A30" s="85"/>
      <c r="B30" s="86"/>
      <c r="C30" s="85"/>
      <c r="D30" s="87"/>
      <c r="E30" s="87"/>
      <c r="F30" s="106"/>
      <c r="G30" s="87"/>
      <c r="H30" s="87"/>
      <c r="I30" s="87"/>
      <c r="J30" s="88"/>
      <c r="K30" s="87"/>
      <c r="L30" s="88"/>
      <c r="M30" s="87"/>
      <c r="N30" s="88"/>
      <c r="O30" s="87"/>
      <c r="P30" s="87"/>
      <c r="Q30" s="87"/>
      <c r="R30" s="87"/>
      <c r="S30" s="87"/>
      <c r="T30" s="88"/>
      <c r="U30" s="87"/>
      <c r="V30" s="85"/>
      <c r="W30" s="85"/>
      <c r="X30" s="85"/>
      <c r="Y30" s="85"/>
      <c r="Z30" s="85"/>
      <c r="AA30" s="85"/>
      <c r="AB30" s="85"/>
      <c r="AC30" s="85"/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26">
    <sortCondition ref="A8:A26"/>
    <sortCondition ref="B8:B26"/>
    <sortCondition ref="C8:C26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鳥取県</v>
      </c>
      <c r="B7" s="90" t="str">
        <f>水洗化人口等!B7</f>
        <v>31000</v>
      </c>
      <c r="C7" s="89" t="s">
        <v>198</v>
      </c>
      <c r="D7" s="91">
        <f t="shared" ref="D7:D26" si="0">SUM(E7,+H7,+K7)</f>
        <v>97720</v>
      </c>
      <c r="E7" s="91">
        <f t="shared" ref="E7:E26" si="1">SUM(F7:G7)</f>
        <v>2119</v>
      </c>
      <c r="F7" s="91">
        <f>SUM(F$8:F$207)</f>
        <v>150</v>
      </c>
      <c r="G7" s="91">
        <f>SUM(G$8:G$207)</f>
        <v>1969</v>
      </c>
      <c r="H7" s="91">
        <f t="shared" ref="H7:H26" si="2">SUM(I7:J7)</f>
        <v>3130</v>
      </c>
      <c r="I7" s="91">
        <f>SUM(I$8:I$207)</f>
        <v>1623</v>
      </c>
      <c r="J7" s="91">
        <f>SUM(J$8:J$207)</f>
        <v>1507</v>
      </c>
      <c r="K7" s="91">
        <f t="shared" ref="K7:K26" si="3">SUM(L7:M7)</f>
        <v>92471</v>
      </c>
      <c r="L7" s="91">
        <f>SUM(L$8:L$207)</f>
        <v>16887</v>
      </c>
      <c r="M7" s="91">
        <f>SUM(M$8:M$207)</f>
        <v>75584</v>
      </c>
      <c r="N7" s="91">
        <f t="shared" ref="N7:N26" si="4">SUM(O7,+V7,+AC7)</f>
        <v>98133</v>
      </c>
      <c r="O7" s="91">
        <f t="shared" ref="O7:O26" si="5">SUM(P7:U7)</f>
        <v>18660</v>
      </c>
      <c r="P7" s="91">
        <f t="shared" ref="P7:U7" si="6">SUM(P$8:P$207)</f>
        <v>16730</v>
      </c>
      <c r="Q7" s="91">
        <f t="shared" si="6"/>
        <v>0</v>
      </c>
      <c r="R7" s="91">
        <f t="shared" si="6"/>
        <v>0</v>
      </c>
      <c r="S7" s="91">
        <f t="shared" si="6"/>
        <v>1930</v>
      </c>
      <c r="T7" s="91">
        <f t="shared" si="6"/>
        <v>0</v>
      </c>
      <c r="U7" s="91">
        <f t="shared" si="6"/>
        <v>0</v>
      </c>
      <c r="V7" s="91">
        <f t="shared" ref="V7:V26" si="7">SUM(W7:AB7)</f>
        <v>79060</v>
      </c>
      <c r="W7" s="91">
        <f t="shared" ref="W7:AB7" si="8">SUM(W$8:W$207)</f>
        <v>75000</v>
      </c>
      <c r="X7" s="91">
        <f t="shared" si="8"/>
        <v>0</v>
      </c>
      <c r="Y7" s="91">
        <f t="shared" si="8"/>
        <v>0</v>
      </c>
      <c r="Z7" s="91">
        <f t="shared" si="8"/>
        <v>4060</v>
      </c>
      <c r="AA7" s="91">
        <f t="shared" si="8"/>
        <v>0</v>
      </c>
      <c r="AB7" s="91">
        <f t="shared" si="8"/>
        <v>0</v>
      </c>
      <c r="AC7" s="91">
        <f t="shared" ref="AC7:AC26" si="9">SUM(AD7:AE7)</f>
        <v>413</v>
      </c>
      <c r="AD7" s="91">
        <f>SUM(AD$8:AD$207)</f>
        <v>413</v>
      </c>
      <c r="AE7" s="91">
        <f>SUM(AE$8:AE$207)</f>
        <v>0</v>
      </c>
      <c r="AF7" s="91">
        <f t="shared" ref="AF7:AF26" si="10">SUM(AG7:AI7)</f>
        <v>3283</v>
      </c>
      <c r="AG7" s="91">
        <f>SUM(AG$8:AG$207)</f>
        <v>3283</v>
      </c>
      <c r="AH7" s="91">
        <f>SUM(AH$8:AH$207)</f>
        <v>0</v>
      </c>
      <c r="AI7" s="91">
        <f>SUM(AI$8:AI$207)</f>
        <v>0</v>
      </c>
      <c r="AJ7" s="91">
        <f t="shared" ref="AJ7:AJ26" si="11">SUM(AK7:AS7)</f>
        <v>5468</v>
      </c>
      <c r="AK7" s="91">
        <f t="shared" ref="AK7:AS7" si="12">SUM(AK$8:AK$207)</f>
        <v>2270</v>
      </c>
      <c r="AL7" s="91">
        <f t="shared" si="12"/>
        <v>0</v>
      </c>
      <c r="AM7" s="91">
        <f t="shared" si="12"/>
        <v>373</v>
      </c>
      <c r="AN7" s="91">
        <f t="shared" si="12"/>
        <v>1737</v>
      </c>
      <c r="AO7" s="91">
        <f t="shared" si="12"/>
        <v>0</v>
      </c>
      <c r="AP7" s="91">
        <f t="shared" si="12"/>
        <v>0</v>
      </c>
      <c r="AQ7" s="91">
        <f t="shared" si="12"/>
        <v>1088</v>
      </c>
      <c r="AR7" s="91">
        <f t="shared" si="12"/>
        <v>0</v>
      </c>
      <c r="AS7" s="91">
        <f t="shared" si="12"/>
        <v>0</v>
      </c>
      <c r="AT7" s="91">
        <f t="shared" ref="AT7:AT26" si="13">SUM(AU7:AY7)</f>
        <v>92</v>
      </c>
      <c r="AU7" s="91">
        <f>SUM(AU$8:AU$207)</f>
        <v>85</v>
      </c>
      <c r="AV7" s="91">
        <f>SUM(AV$8:AV$207)</f>
        <v>0</v>
      </c>
      <c r="AW7" s="91">
        <f>SUM(AW$8:AW$207)</f>
        <v>7</v>
      </c>
      <c r="AX7" s="91">
        <f>SUM(AX$8:AX$207)</f>
        <v>0</v>
      </c>
      <c r="AY7" s="91">
        <f>SUM(AY$8:AY$207)</f>
        <v>0</v>
      </c>
      <c r="AZ7" s="91">
        <f t="shared" ref="AZ7:AZ26" si="14">SUM(BA7:BC7)</f>
        <v>0</v>
      </c>
      <c r="BA7" s="91">
        <f>SUM(BA$8:BA$207)</f>
        <v>0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23</v>
      </c>
      <c r="B8" s="96" t="s">
        <v>259</v>
      </c>
      <c r="C8" s="85" t="s">
        <v>260</v>
      </c>
      <c r="D8" s="87">
        <f t="shared" si="0"/>
        <v>27322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27322</v>
      </c>
      <c r="L8" s="87">
        <v>2351</v>
      </c>
      <c r="M8" s="87">
        <v>24971</v>
      </c>
      <c r="N8" s="87">
        <f t="shared" si="4"/>
        <v>27565</v>
      </c>
      <c r="O8" s="87">
        <f t="shared" si="5"/>
        <v>2351</v>
      </c>
      <c r="P8" s="87">
        <v>2351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24971</v>
      </c>
      <c r="W8" s="87">
        <v>24971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243</v>
      </c>
      <c r="AD8" s="87">
        <v>243</v>
      </c>
      <c r="AE8" s="87">
        <v>0</v>
      </c>
      <c r="AF8" s="87">
        <f t="shared" si="10"/>
        <v>885</v>
      </c>
      <c r="AG8" s="87">
        <v>885</v>
      </c>
      <c r="AH8" s="87">
        <v>0</v>
      </c>
      <c r="AI8" s="87">
        <v>0</v>
      </c>
      <c r="AJ8" s="87">
        <f t="shared" si="11"/>
        <v>885</v>
      </c>
      <c r="AK8" s="87">
        <v>0</v>
      </c>
      <c r="AL8" s="87">
        <v>0</v>
      </c>
      <c r="AM8" s="87">
        <v>94</v>
      </c>
      <c r="AN8" s="87">
        <v>0</v>
      </c>
      <c r="AO8" s="87">
        <v>0</v>
      </c>
      <c r="AP8" s="87">
        <v>0</v>
      </c>
      <c r="AQ8" s="87">
        <v>791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23</v>
      </c>
      <c r="B9" s="96" t="s">
        <v>263</v>
      </c>
      <c r="C9" s="85" t="s">
        <v>264</v>
      </c>
      <c r="D9" s="87">
        <f t="shared" si="0"/>
        <v>27504</v>
      </c>
      <c r="E9" s="87">
        <f t="shared" si="1"/>
        <v>4</v>
      </c>
      <c r="F9" s="87">
        <v>4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27500</v>
      </c>
      <c r="L9" s="87">
        <v>6598</v>
      </c>
      <c r="M9" s="87">
        <v>20902</v>
      </c>
      <c r="N9" s="87">
        <f t="shared" si="4"/>
        <v>27504</v>
      </c>
      <c r="O9" s="87">
        <f t="shared" si="5"/>
        <v>6602</v>
      </c>
      <c r="P9" s="87">
        <v>6602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20902</v>
      </c>
      <c r="W9" s="87">
        <v>20902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1316</v>
      </c>
      <c r="AG9" s="87">
        <v>1316</v>
      </c>
      <c r="AH9" s="87">
        <v>0</v>
      </c>
      <c r="AI9" s="87">
        <v>0</v>
      </c>
      <c r="AJ9" s="87">
        <f t="shared" si="11"/>
        <v>1316</v>
      </c>
      <c r="AK9" s="87">
        <v>0</v>
      </c>
      <c r="AL9" s="87">
        <v>0</v>
      </c>
      <c r="AM9" s="87">
        <v>27</v>
      </c>
      <c r="AN9" s="87">
        <v>1289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23</v>
      </c>
      <c r="B10" s="96" t="s">
        <v>265</v>
      </c>
      <c r="C10" s="85" t="s">
        <v>266</v>
      </c>
      <c r="D10" s="87">
        <f t="shared" si="0"/>
        <v>5164</v>
      </c>
      <c r="E10" s="87">
        <f t="shared" si="1"/>
        <v>0</v>
      </c>
      <c r="F10" s="87">
        <v>0</v>
      </c>
      <c r="G10" s="87">
        <v>0</v>
      </c>
      <c r="H10" s="87">
        <f t="shared" si="2"/>
        <v>1259</v>
      </c>
      <c r="I10" s="87">
        <v>1259</v>
      </c>
      <c r="J10" s="87">
        <v>0</v>
      </c>
      <c r="K10" s="87">
        <f t="shared" si="3"/>
        <v>3905</v>
      </c>
      <c r="L10" s="87">
        <v>0</v>
      </c>
      <c r="M10" s="87">
        <v>3905</v>
      </c>
      <c r="N10" s="87">
        <f t="shared" si="4"/>
        <v>5292</v>
      </c>
      <c r="O10" s="87">
        <f t="shared" si="5"/>
        <v>1259</v>
      </c>
      <c r="P10" s="87">
        <v>1259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3905</v>
      </c>
      <c r="W10" s="87">
        <v>3905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128</v>
      </c>
      <c r="AD10" s="87">
        <v>128</v>
      </c>
      <c r="AE10" s="87">
        <v>0</v>
      </c>
      <c r="AF10" s="87">
        <f t="shared" si="10"/>
        <v>14</v>
      </c>
      <c r="AG10" s="87">
        <v>14</v>
      </c>
      <c r="AH10" s="87">
        <v>0</v>
      </c>
      <c r="AI10" s="87">
        <v>0</v>
      </c>
      <c r="AJ10" s="87">
        <f t="shared" si="11"/>
        <v>251</v>
      </c>
      <c r="AK10" s="87">
        <v>251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14</v>
      </c>
      <c r="AU10" s="87">
        <v>14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23</v>
      </c>
      <c r="B11" s="96" t="s">
        <v>267</v>
      </c>
      <c r="C11" s="85" t="s">
        <v>268</v>
      </c>
      <c r="D11" s="87">
        <f t="shared" si="0"/>
        <v>5990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5990</v>
      </c>
      <c r="L11" s="87">
        <v>1930</v>
      </c>
      <c r="M11" s="87">
        <v>4060</v>
      </c>
      <c r="N11" s="87">
        <f t="shared" si="4"/>
        <v>5990</v>
      </c>
      <c r="O11" s="87">
        <f t="shared" si="5"/>
        <v>1930</v>
      </c>
      <c r="P11" s="87">
        <v>0</v>
      </c>
      <c r="Q11" s="87">
        <v>0</v>
      </c>
      <c r="R11" s="87">
        <v>0</v>
      </c>
      <c r="S11" s="87">
        <v>1930</v>
      </c>
      <c r="T11" s="87">
        <v>0</v>
      </c>
      <c r="U11" s="87">
        <v>0</v>
      </c>
      <c r="V11" s="87">
        <f t="shared" si="7"/>
        <v>4060</v>
      </c>
      <c r="W11" s="87">
        <v>0</v>
      </c>
      <c r="X11" s="87">
        <v>0</v>
      </c>
      <c r="Y11" s="87">
        <v>0</v>
      </c>
      <c r="Z11" s="87">
        <v>4060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23</v>
      </c>
      <c r="B12" s="96" t="s">
        <v>269</v>
      </c>
      <c r="C12" s="85" t="s">
        <v>270</v>
      </c>
      <c r="D12" s="87">
        <f t="shared" si="0"/>
        <v>2715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2715</v>
      </c>
      <c r="L12" s="87">
        <v>348</v>
      </c>
      <c r="M12" s="87">
        <v>2367</v>
      </c>
      <c r="N12" s="87">
        <f t="shared" si="4"/>
        <v>2741</v>
      </c>
      <c r="O12" s="87">
        <f t="shared" si="5"/>
        <v>348</v>
      </c>
      <c r="P12" s="87">
        <v>348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2367</v>
      </c>
      <c r="W12" s="87">
        <v>2367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26</v>
      </c>
      <c r="AD12" s="87">
        <v>26</v>
      </c>
      <c r="AE12" s="87">
        <v>0</v>
      </c>
      <c r="AF12" s="87">
        <f t="shared" si="10"/>
        <v>94</v>
      </c>
      <c r="AG12" s="87">
        <v>94</v>
      </c>
      <c r="AH12" s="87">
        <v>0</v>
      </c>
      <c r="AI12" s="87">
        <v>0</v>
      </c>
      <c r="AJ12" s="87">
        <f t="shared" si="11"/>
        <v>94</v>
      </c>
      <c r="AK12" s="87">
        <v>0</v>
      </c>
      <c r="AL12" s="87">
        <v>0</v>
      </c>
      <c r="AM12" s="87">
        <v>15</v>
      </c>
      <c r="AN12" s="87">
        <v>0</v>
      </c>
      <c r="AO12" s="87">
        <v>0</v>
      </c>
      <c r="AP12" s="87">
        <v>0</v>
      </c>
      <c r="AQ12" s="87">
        <v>79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23</v>
      </c>
      <c r="B13" s="96" t="s">
        <v>271</v>
      </c>
      <c r="C13" s="85" t="s">
        <v>272</v>
      </c>
      <c r="D13" s="87">
        <f t="shared" si="0"/>
        <v>345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345</v>
      </c>
      <c r="L13" s="87">
        <v>122</v>
      </c>
      <c r="M13" s="87">
        <v>223</v>
      </c>
      <c r="N13" s="87">
        <f t="shared" si="4"/>
        <v>345</v>
      </c>
      <c r="O13" s="87">
        <f t="shared" si="5"/>
        <v>122</v>
      </c>
      <c r="P13" s="87">
        <v>122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223</v>
      </c>
      <c r="W13" s="87">
        <v>223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14</v>
      </c>
      <c r="AG13" s="87">
        <v>14</v>
      </c>
      <c r="AH13" s="87">
        <v>0</v>
      </c>
      <c r="AI13" s="87">
        <v>0</v>
      </c>
      <c r="AJ13" s="87">
        <f t="shared" si="11"/>
        <v>359</v>
      </c>
      <c r="AK13" s="87">
        <v>345</v>
      </c>
      <c r="AL13" s="87">
        <v>0</v>
      </c>
      <c r="AM13" s="87">
        <v>4</v>
      </c>
      <c r="AN13" s="87">
        <v>0</v>
      </c>
      <c r="AO13" s="87">
        <v>0</v>
      </c>
      <c r="AP13" s="87">
        <v>0</v>
      </c>
      <c r="AQ13" s="87">
        <v>10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23</v>
      </c>
      <c r="B14" s="96" t="s">
        <v>273</v>
      </c>
      <c r="C14" s="85" t="s">
        <v>274</v>
      </c>
      <c r="D14" s="87">
        <f t="shared" si="0"/>
        <v>2176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2176</v>
      </c>
      <c r="L14" s="87">
        <v>536</v>
      </c>
      <c r="M14" s="87">
        <v>1640</v>
      </c>
      <c r="N14" s="87">
        <f t="shared" si="4"/>
        <v>2176</v>
      </c>
      <c r="O14" s="87">
        <f t="shared" si="5"/>
        <v>536</v>
      </c>
      <c r="P14" s="87">
        <v>536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1640</v>
      </c>
      <c r="W14" s="87">
        <v>1640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73</v>
      </c>
      <c r="AG14" s="87">
        <v>73</v>
      </c>
      <c r="AH14" s="87">
        <v>0</v>
      </c>
      <c r="AI14" s="87">
        <v>0</v>
      </c>
      <c r="AJ14" s="87">
        <f t="shared" si="11"/>
        <v>73</v>
      </c>
      <c r="AK14" s="87">
        <v>0</v>
      </c>
      <c r="AL14" s="87">
        <v>0</v>
      </c>
      <c r="AM14" s="87">
        <v>10</v>
      </c>
      <c r="AN14" s="87">
        <v>0</v>
      </c>
      <c r="AO14" s="87">
        <v>0</v>
      </c>
      <c r="AP14" s="87">
        <v>0</v>
      </c>
      <c r="AQ14" s="87">
        <v>63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23</v>
      </c>
      <c r="B15" s="96" t="s">
        <v>275</v>
      </c>
      <c r="C15" s="85" t="s">
        <v>276</v>
      </c>
      <c r="D15" s="87">
        <f t="shared" si="0"/>
        <v>5011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5011</v>
      </c>
      <c r="L15" s="87">
        <v>328</v>
      </c>
      <c r="M15" s="87">
        <v>4683</v>
      </c>
      <c r="N15" s="87">
        <f t="shared" si="4"/>
        <v>5011</v>
      </c>
      <c r="O15" s="87">
        <f t="shared" si="5"/>
        <v>328</v>
      </c>
      <c r="P15" s="87">
        <v>328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4683</v>
      </c>
      <c r="W15" s="87">
        <v>4683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158</v>
      </c>
      <c r="AG15" s="87">
        <v>158</v>
      </c>
      <c r="AH15" s="87">
        <v>0</v>
      </c>
      <c r="AI15" s="87">
        <v>0</v>
      </c>
      <c r="AJ15" s="87">
        <f t="shared" si="11"/>
        <v>158</v>
      </c>
      <c r="AK15" s="87">
        <v>0</v>
      </c>
      <c r="AL15" s="87">
        <v>0</v>
      </c>
      <c r="AM15" s="87">
        <v>13</v>
      </c>
      <c r="AN15" s="87">
        <v>0</v>
      </c>
      <c r="AO15" s="87">
        <v>0</v>
      </c>
      <c r="AP15" s="87">
        <v>0</v>
      </c>
      <c r="AQ15" s="87">
        <v>145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23</v>
      </c>
      <c r="B16" s="96" t="s">
        <v>277</v>
      </c>
      <c r="C16" s="85" t="s">
        <v>278</v>
      </c>
      <c r="D16" s="87">
        <f t="shared" si="0"/>
        <v>1537</v>
      </c>
      <c r="E16" s="87">
        <f t="shared" si="1"/>
        <v>1537</v>
      </c>
      <c r="F16" s="87">
        <v>146</v>
      </c>
      <c r="G16" s="87">
        <v>1391</v>
      </c>
      <c r="H16" s="87">
        <f t="shared" si="2"/>
        <v>0</v>
      </c>
      <c r="I16" s="87">
        <v>0</v>
      </c>
      <c r="J16" s="87">
        <v>0</v>
      </c>
      <c r="K16" s="87">
        <f t="shared" si="3"/>
        <v>0</v>
      </c>
      <c r="L16" s="87">
        <v>0</v>
      </c>
      <c r="M16" s="87">
        <v>0</v>
      </c>
      <c r="N16" s="87">
        <f t="shared" si="4"/>
        <v>1537</v>
      </c>
      <c r="O16" s="87">
        <f t="shared" si="5"/>
        <v>146</v>
      </c>
      <c r="P16" s="87">
        <v>146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1391</v>
      </c>
      <c r="W16" s="87">
        <v>1391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75</v>
      </c>
      <c r="AG16" s="87">
        <v>75</v>
      </c>
      <c r="AH16" s="87">
        <v>0</v>
      </c>
      <c r="AI16" s="87">
        <v>0</v>
      </c>
      <c r="AJ16" s="87">
        <f t="shared" si="11"/>
        <v>75</v>
      </c>
      <c r="AK16" s="87">
        <v>0</v>
      </c>
      <c r="AL16" s="87">
        <v>0</v>
      </c>
      <c r="AM16" s="87">
        <v>75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4</v>
      </c>
      <c r="AU16" s="87">
        <v>0</v>
      </c>
      <c r="AV16" s="87">
        <v>0</v>
      </c>
      <c r="AW16" s="87">
        <v>4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23</v>
      </c>
      <c r="B17" s="96" t="s">
        <v>279</v>
      </c>
      <c r="C17" s="85" t="s">
        <v>280</v>
      </c>
      <c r="D17" s="87">
        <f t="shared" si="0"/>
        <v>1229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1229</v>
      </c>
      <c r="L17" s="87">
        <v>172</v>
      </c>
      <c r="M17" s="87">
        <v>1057</v>
      </c>
      <c r="N17" s="87">
        <f t="shared" si="4"/>
        <v>1229</v>
      </c>
      <c r="O17" s="87">
        <f t="shared" si="5"/>
        <v>172</v>
      </c>
      <c r="P17" s="87">
        <v>172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1057</v>
      </c>
      <c r="W17" s="87">
        <v>1057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3</v>
      </c>
      <c r="AG17" s="87">
        <v>3</v>
      </c>
      <c r="AH17" s="87">
        <v>0</v>
      </c>
      <c r="AI17" s="87">
        <v>0</v>
      </c>
      <c r="AJ17" s="87">
        <f t="shared" si="11"/>
        <v>60</v>
      </c>
      <c r="AK17" s="87">
        <v>60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3</v>
      </c>
      <c r="AU17" s="87">
        <v>3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23</v>
      </c>
      <c r="B18" s="96" t="s">
        <v>281</v>
      </c>
      <c r="C18" s="85" t="s">
        <v>282</v>
      </c>
      <c r="D18" s="87">
        <f t="shared" si="0"/>
        <v>3642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3642</v>
      </c>
      <c r="L18" s="87">
        <v>1727</v>
      </c>
      <c r="M18" s="87">
        <v>1915</v>
      </c>
      <c r="N18" s="87">
        <f t="shared" si="4"/>
        <v>3642</v>
      </c>
      <c r="O18" s="87">
        <f t="shared" si="5"/>
        <v>1727</v>
      </c>
      <c r="P18" s="87">
        <v>1727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1915</v>
      </c>
      <c r="W18" s="87">
        <v>1915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10</v>
      </c>
      <c r="AG18" s="87">
        <v>10</v>
      </c>
      <c r="AH18" s="87">
        <v>0</v>
      </c>
      <c r="AI18" s="87">
        <v>0</v>
      </c>
      <c r="AJ18" s="87">
        <f t="shared" si="11"/>
        <v>177</v>
      </c>
      <c r="AK18" s="87">
        <v>177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10</v>
      </c>
      <c r="AU18" s="87">
        <v>10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23</v>
      </c>
      <c r="B19" s="96" t="s">
        <v>283</v>
      </c>
      <c r="C19" s="85" t="s">
        <v>284</v>
      </c>
      <c r="D19" s="87">
        <f t="shared" si="0"/>
        <v>1054</v>
      </c>
      <c r="E19" s="87">
        <f t="shared" si="1"/>
        <v>578</v>
      </c>
      <c r="F19" s="87">
        <v>0</v>
      </c>
      <c r="G19" s="87">
        <v>578</v>
      </c>
      <c r="H19" s="87">
        <f t="shared" si="2"/>
        <v>0</v>
      </c>
      <c r="I19" s="87">
        <v>0</v>
      </c>
      <c r="J19" s="87">
        <v>0</v>
      </c>
      <c r="K19" s="87">
        <f t="shared" si="3"/>
        <v>476</v>
      </c>
      <c r="L19" s="87">
        <v>476</v>
      </c>
      <c r="M19" s="87">
        <v>0</v>
      </c>
      <c r="N19" s="87">
        <f t="shared" si="4"/>
        <v>1067</v>
      </c>
      <c r="O19" s="87">
        <f t="shared" si="5"/>
        <v>476</v>
      </c>
      <c r="P19" s="87">
        <v>476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578</v>
      </c>
      <c r="W19" s="87">
        <v>578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13</v>
      </c>
      <c r="AD19" s="87">
        <v>13</v>
      </c>
      <c r="AE19" s="87">
        <v>0</v>
      </c>
      <c r="AF19" s="87">
        <f t="shared" si="10"/>
        <v>51</v>
      </c>
      <c r="AG19" s="87">
        <v>51</v>
      </c>
      <c r="AH19" s="87">
        <v>0</v>
      </c>
      <c r="AI19" s="87">
        <v>0</v>
      </c>
      <c r="AJ19" s="87">
        <f t="shared" si="11"/>
        <v>51</v>
      </c>
      <c r="AK19" s="87">
        <v>0</v>
      </c>
      <c r="AL19" s="87">
        <v>0</v>
      </c>
      <c r="AM19" s="87">
        <v>51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3</v>
      </c>
      <c r="AU19" s="87">
        <v>0</v>
      </c>
      <c r="AV19" s="87">
        <v>0</v>
      </c>
      <c r="AW19" s="87">
        <v>3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23</v>
      </c>
      <c r="B20" s="96" t="s">
        <v>285</v>
      </c>
      <c r="C20" s="85" t="s">
        <v>286</v>
      </c>
      <c r="D20" s="87">
        <f t="shared" si="0"/>
        <v>860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860</v>
      </c>
      <c r="L20" s="87">
        <v>50</v>
      </c>
      <c r="M20" s="87">
        <v>810</v>
      </c>
      <c r="N20" s="87">
        <f t="shared" si="4"/>
        <v>860</v>
      </c>
      <c r="O20" s="87">
        <f t="shared" si="5"/>
        <v>50</v>
      </c>
      <c r="P20" s="87">
        <v>50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810</v>
      </c>
      <c r="W20" s="87">
        <v>810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42</v>
      </c>
      <c r="AG20" s="87">
        <v>42</v>
      </c>
      <c r="AH20" s="87">
        <v>0</v>
      </c>
      <c r="AI20" s="87">
        <v>0</v>
      </c>
      <c r="AJ20" s="87">
        <f t="shared" si="11"/>
        <v>42</v>
      </c>
      <c r="AK20" s="87">
        <v>0</v>
      </c>
      <c r="AL20" s="87">
        <v>0</v>
      </c>
      <c r="AM20" s="87">
        <v>1</v>
      </c>
      <c r="AN20" s="87">
        <v>41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23</v>
      </c>
      <c r="B21" s="96" t="s">
        <v>287</v>
      </c>
      <c r="C21" s="85" t="s">
        <v>288</v>
      </c>
      <c r="D21" s="87">
        <f t="shared" si="0"/>
        <v>2842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2842</v>
      </c>
      <c r="L21" s="87">
        <v>852</v>
      </c>
      <c r="M21" s="87">
        <v>1990</v>
      </c>
      <c r="N21" s="87">
        <f t="shared" si="4"/>
        <v>2842</v>
      </c>
      <c r="O21" s="87">
        <f t="shared" si="5"/>
        <v>852</v>
      </c>
      <c r="P21" s="87">
        <v>852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1990</v>
      </c>
      <c r="W21" s="87">
        <v>1990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136</v>
      </c>
      <c r="AG21" s="87">
        <v>136</v>
      </c>
      <c r="AH21" s="87">
        <v>0</v>
      </c>
      <c r="AI21" s="87">
        <v>0</v>
      </c>
      <c r="AJ21" s="87">
        <f t="shared" si="11"/>
        <v>136</v>
      </c>
      <c r="AK21" s="87">
        <v>0</v>
      </c>
      <c r="AL21" s="87">
        <v>0</v>
      </c>
      <c r="AM21" s="87">
        <v>3</v>
      </c>
      <c r="AN21" s="87">
        <v>133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23</v>
      </c>
      <c r="B22" s="96" t="s">
        <v>289</v>
      </c>
      <c r="C22" s="85" t="s">
        <v>290</v>
      </c>
      <c r="D22" s="87">
        <f t="shared" si="0"/>
        <v>2663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2663</v>
      </c>
      <c r="L22" s="87">
        <v>428</v>
      </c>
      <c r="M22" s="87">
        <v>2235</v>
      </c>
      <c r="N22" s="87">
        <f t="shared" si="4"/>
        <v>2663</v>
      </c>
      <c r="O22" s="87">
        <f t="shared" si="5"/>
        <v>428</v>
      </c>
      <c r="P22" s="87">
        <v>428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2235</v>
      </c>
      <c r="W22" s="87">
        <v>2235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128</v>
      </c>
      <c r="AG22" s="87">
        <v>128</v>
      </c>
      <c r="AH22" s="87">
        <v>0</v>
      </c>
      <c r="AI22" s="87">
        <v>0</v>
      </c>
      <c r="AJ22" s="87">
        <f t="shared" si="11"/>
        <v>128</v>
      </c>
      <c r="AK22" s="87">
        <v>0</v>
      </c>
      <c r="AL22" s="87">
        <v>0</v>
      </c>
      <c r="AM22" s="87">
        <v>0</v>
      </c>
      <c r="AN22" s="87">
        <v>128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23</v>
      </c>
      <c r="B23" s="96" t="s">
        <v>291</v>
      </c>
      <c r="C23" s="85" t="s">
        <v>292</v>
      </c>
      <c r="D23" s="87">
        <f t="shared" si="0"/>
        <v>3105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3105</v>
      </c>
      <c r="L23" s="87">
        <v>579</v>
      </c>
      <c r="M23" s="87">
        <v>2526</v>
      </c>
      <c r="N23" s="87">
        <f t="shared" si="4"/>
        <v>3108</v>
      </c>
      <c r="O23" s="87">
        <f t="shared" si="5"/>
        <v>579</v>
      </c>
      <c r="P23" s="87">
        <v>579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2526</v>
      </c>
      <c r="W23" s="87">
        <v>2526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3</v>
      </c>
      <c r="AD23" s="87">
        <v>3</v>
      </c>
      <c r="AE23" s="87">
        <v>0</v>
      </c>
      <c r="AF23" s="87">
        <f t="shared" si="10"/>
        <v>149</v>
      </c>
      <c r="AG23" s="87">
        <v>149</v>
      </c>
      <c r="AH23" s="87">
        <v>0</v>
      </c>
      <c r="AI23" s="87">
        <v>0</v>
      </c>
      <c r="AJ23" s="87">
        <f t="shared" si="11"/>
        <v>149</v>
      </c>
      <c r="AK23" s="87">
        <v>0</v>
      </c>
      <c r="AL23" s="87">
        <v>0</v>
      </c>
      <c r="AM23" s="87">
        <v>3</v>
      </c>
      <c r="AN23" s="87">
        <v>146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23</v>
      </c>
      <c r="B24" s="96" t="s">
        <v>293</v>
      </c>
      <c r="C24" s="85" t="s">
        <v>294</v>
      </c>
      <c r="D24" s="87">
        <f t="shared" si="0"/>
        <v>1871</v>
      </c>
      <c r="E24" s="87">
        <f t="shared" si="1"/>
        <v>0</v>
      </c>
      <c r="F24" s="87">
        <v>0</v>
      </c>
      <c r="G24" s="87">
        <v>0</v>
      </c>
      <c r="H24" s="87">
        <f t="shared" si="2"/>
        <v>1871</v>
      </c>
      <c r="I24" s="87">
        <v>364</v>
      </c>
      <c r="J24" s="87">
        <v>1507</v>
      </c>
      <c r="K24" s="87">
        <f t="shared" si="3"/>
        <v>0</v>
      </c>
      <c r="L24" s="87">
        <v>0</v>
      </c>
      <c r="M24" s="87">
        <v>0</v>
      </c>
      <c r="N24" s="87">
        <f t="shared" si="4"/>
        <v>1871</v>
      </c>
      <c r="O24" s="87">
        <f t="shared" si="5"/>
        <v>364</v>
      </c>
      <c r="P24" s="87">
        <v>364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1507</v>
      </c>
      <c r="W24" s="87">
        <v>1507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77</v>
      </c>
      <c r="AG24" s="87">
        <v>77</v>
      </c>
      <c r="AH24" s="87">
        <v>0</v>
      </c>
      <c r="AI24" s="87">
        <v>0</v>
      </c>
      <c r="AJ24" s="87">
        <f t="shared" si="11"/>
        <v>77</v>
      </c>
      <c r="AK24" s="87">
        <v>0</v>
      </c>
      <c r="AL24" s="87">
        <v>0</v>
      </c>
      <c r="AM24" s="87">
        <v>77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23</v>
      </c>
      <c r="B25" s="96" t="s">
        <v>295</v>
      </c>
      <c r="C25" s="85" t="s">
        <v>296</v>
      </c>
      <c r="D25" s="87">
        <f t="shared" si="0"/>
        <v>1289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1289</v>
      </c>
      <c r="L25" s="87">
        <v>251</v>
      </c>
      <c r="M25" s="87">
        <v>1038</v>
      </c>
      <c r="N25" s="87">
        <f t="shared" si="4"/>
        <v>1289</v>
      </c>
      <c r="O25" s="87">
        <f t="shared" si="5"/>
        <v>251</v>
      </c>
      <c r="P25" s="87">
        <v>251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1038</v>
      </c>
      <c r="W25" s="87">
        <v>1038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36</v>
      </c>
      <c r="AK25" s="87">
        <v>36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23</v>
      </c>
      <c r="B26" s="96" t="s">
        <v>297</v>
      </c>
      <c r="C26" s="85" t="s">
        <v>298</v>
      </c>
      <c r="D26" s="87">
        <f t="shared" si="0"/>
        <v>1401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1401</v>
      </c>
      <c r="L26" s="87">
        <v>139</v>
      </c>
      <c r="M26" s="87">
        <v>1262</v>
      </c>
      <c r="N26" s="87">
        <f t="shared" si="4"/>
        <v>1401</v>
      </c>
      <c r="O26" s="87">
        <f t="shared" si="5"/>
        <v>139</v>
      </c>
      <c r="P26" s="87">
        <v>139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1262</v>
      </c>
      <c r="W26" s="87">
        <v>1262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58</v>
      </c>
      <c r="AG26" s="87">
        <v>58</v>
      </c>
      <c r="AH26" s="87">
        <v>0</v>
      </c>
      <c r="AI26" s="87">
        <v>0</v>
      </c>
      <c r="AJ26" s="87">
        <f t="shared" si="11"/>
        <v>1401</v>
      </c>
      <c r="AK26" s="87">
        <v>1401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58</v>
      </c>
      <c r="AU26" s="87">
        <v>58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/>
      <c r="B27" s="96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</row>
    <row r="28" spans="1:55" ht="13.5" customHeight="1" x14ac:dyDescent="0.15">
      <c r="A28" s="98"/>
      <c r="B28" s="96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</row>
    <row r="29" spans="1:55" ht="13.5" customHeight="1" x14ac:dyDescent="0.15">
      <c r="A29" s="98"/>
      <c r="B29" s="96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</row>
    <row r="30" spans="1:55" ht="13.5" customHeight="1" x14ac:dyDescent="0.15">
      <c r="A30" s="98"/>
      <c r="B30" s="96"/>
      <c r="C30" s="85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31000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31201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31202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31203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31204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31302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31325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31328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31329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31364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31370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31371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31372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31384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31386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31389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31390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31401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31402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31403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>
        <f>+水洗化人口等!B27</f>
        <v>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>
        <f>+水洗化人口等!B28</f>
        <v>0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>
        <f>+水洗化人口等!B29</f>
        <v>0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>
        <f>+水洗化人口等!B30</f>
        <v>0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2025-01-10T06:30:44Z</dcterms:modified>
</cp:coreProperties>
</file>