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09_3回目集約結果\24三重県\環境省廃棄物実態調査集約結果（24三重県）\"/>
    </mc:Choice>
  </mc:AlternateContent>
  <xr:revisionPtr revIDLastSave="0" documentId="13_ncr:1_{10402B8C-7F11-4905-AD6B-3890BB0CC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水洗化人口等!$A$6:$AD$35</definedName>
    <definedName name="_xlnm.Print_Area" localSheetId="2">し尿集計結果!$A$1:$M$37</definedName>
    <definedName name="_xlnm.Print_Area" localSheetId="1">し尿処理状況!$2:$36</definedName>
    <definedName name="_xlnm.Print_Area" localSheetId="0">水洗化人口等!$2:$36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C8" i="2"/>
  <c r="AC9" i="2"/>
  <c r="AC10" i="2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AC23" i="2"/>
  <c r="AC24" i="2"/>
  <c r="N24" i="2" s="1"/>
  <c r="AC25" i="2"/>
  <c r="AC26" i="2"/>
  <c r="AC27" i="2"/>
  <c r="AC28" i="2"/>
  <c r="AC29" i="2"/>
  <c r="AC30" i="2"/>
  <c r="AC31" i="2"/>
  <c r="AC32" i="2"/>
  <c r="N32" i="2" s="1"/>
  <c r="AC33" i="2"/>
  <c r="AC34" i="2"/>
  <c r="AC35" i="2"/>
  <c r="AC36" i="2"/>
  <c r="V8" i="2"/>
  <c r="N8" i="2" s="1"/>
  <c r="V9" i="2"/>
  <c r="V10" i="2"/>
  <c r="V11" i="2"/>
  <c r="V12" i="2"/>
  <c r="N12" i="2" s="1"/>
  <c r="V13" i="2"/>
  <c r="V14" i="2"/>
  <c r="N14" i="2" s="1"/>
  <c r="V15" i="2"/>
  <c r="V16" i="2"/>
  <c r="V17" i="2"/>
  <c r="V18" i="2"/>
  <c r="V19" i="2"/>
  <c r="V20" i="2"/>
  <c r="V21" i="2"/>
  <c r="V22" i="2"/>
  <c r="N22" i="2" s="1"/>
  <c r="V23" i="2"/>
  <c r="V24" i="2"/>
  <c r="V25" i="2"/>
  <c r="V26" i="2"/>
  <c r="V27" i="2"/>
  <c r="V28" i="2"/>
  <c r="N28" i="2" s="1"/>
  <c r="V29" i="2"/>
  <c r="V30" i="2"/>
  <c r="N30" i="2" s="1"/>
  <c r="V31" i="2"/>
  <c r="V32" i="2"/>
  <c r="V33" i="2"/>
  <c r="V34" i="2"/>
  <c r="V35" i="2"/>
  <c r="V36" i="2"/>
  <c r="O8" i="2"/>
  <c r="O9" i="2"/>
  <c r="O10" i="2"/>
  <c r="O11" i="2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33" i="2" s="1"/>
  <c r="O34" i="2"/>
  <c r="O35" i="2"/>
  <c r="O36" i="2"/>
  <c r="N20" i="2"/>
  <c r="N36" i="2"/>
  <c r="K8" i="2"/>
  <c r="D8" i="2" s="1"/>
  <c r="K9" i="2"/>
  <c r="D9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D24" i="2" s="1"/>
  <c r="K25" i="2"/>
  <c r="D25" i="2" s="1"/>
  <c r="K26" i="2"/>
  <c r="K27" i="2"/>
  <c r="K28" i="2"/>
  <c r="K29" i="2"/>
  <c r="K30" i="2"/>
  <c r="K31" i="2"/>
  <c r="K32" i="2"/>
  <c r="K33" i="2"/>
  <c r="K34" i="2"/>
  <c r="K35" i="2"/>
  <c r="K36" i="2"/>
  <c r="H8" i="2"/>
  <c r="H9" i="2"/>
  <c r="H10" i="2"/>
  <c r="H11" i="2"/>
  <c r="H12" i="2"/>
  <c r="D12" i="2" s="1"/>
  <c r="H13" i="2"/>
  <c r="H14" i="2"/>
  <c r="D14" i="2" s="1"/>
  <c r="H15" i="2"/>
  <c r="D15" i="2" s="1"/>
  <c r="H16" i="2"/>
  <c r="H17" i="2"/>
  <c r="H18" i="2"/>
  <c r="H19" i="2"/>
  <c r="H20" i="2"/>
  <c r="D20" i="2" s="1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H30" i="2"/>
  <c r="D30" i="2" s="1"/>
  <c r="H31" i="2"/>
  <c r="D31" i="2" s="1"/>
  <c r="H32" i="2"/>
  <c r="D32" i="2" s="1"/>
  <c r="H33" i="2"/>
  <c r="H34" i="2"/>
  <c r="H35" i="2"/>
  <c r="H36" i="2"/>
  <c r="D36" i="2" s="1"/>
  <c r="E8" i="2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P8" i="1"/>
  <c r="I8" i="1" s="1"/>
  <c r="D8" i="1" s="1"/>
  <c r="P9" i="1"/>
  <c r="I9" i="1" s="1"/>
  <c r="P10" i="1"/>
  <c r="I10" i="1" s="1"/>
  <c r="D10" i="1" s="1"/>
  <c r="P11" i="1"/>
  <c r="I11" i="1" s="1"/>
  <c r="D11" i="1" s="1"/>
  <c r="N11" i="1" s="1"/>
  <c r="P12" i="1"/>
  <c r="I12" i="1" s="1"/>
  <c r="D12" i="1" s="1"/>
  <c r="P13" i="1"/>
  <c r="I13" i="1" s="1"/>
  <c r="D13" i="1" s="1"/>
  <c r="L13" i="1" s="1"/>
  <c r="P14" i="1"/>
  <c r="P15" i="1"/>
  <c r="P16" i="1"/>
  <c r="I16" i="1" s="1"/>
  <c r="D16" i="1" s="1"/>
  <c r="P17" i="1"/>
  <c r="P18" i="1"/>
  <c r="P19" i="1"/>
  <c r="P20" i="1"/>
  <c r="I20" i="1" s="1"/>
  <c r="D20" i="1" s="1"/>
  <c r="P21" i="1"/>
  <c r="I21" i="1" s="1"/>
  <c r="D21" i="1" s="1"/>
  <c r="L21" i="1" s="1"/>
  <c r="P22" i="1"/>
  <c r="P23" i="1"/>
  <c r="P24" i="1"/>
  <c r="I24" i="1" s="1"/>
  <c r="D24" i="1" s="1"/>
  <c r="P25" i="1"/>
  <c r="I25" i="1" s="1"/>
  <c r="P26" i="1"/>
  <c r="I26" i="1" s="1"/>
  <c r="D26" i="1" s="1"/>
  <c r="P27" i="1"/>
  <c r="I27" i="1" s="1"/>
  <c r="D27" i="1" s="1"/>
  <c r="N27" i="1" s="1"/>
  <c r="P28" i="1"/>
  <c r="I28" i="1" s="1"/>
  <c r="D28" i="1" s="1"/>
  <c r="P29" i="1"/>
  <c r="I29" i="1" s="1"/>
  <c r="D29" i="1" s="1"/>
  <c r="L29" i="1" s="1"/>
  <c r="P30" i="1"/>
  <c r="P31" i="1"/>
  <c r="P32" i="1"/>
  <c r="I32" i="1" s="1"/>
  <c r="D32" i="1" s="1"/>
  <c r="P33" i="1"/>
  <c r="P34" i="1"/>
  <c r="P35" i="1"/>
  <c r="P36" i="1"/>
  <c r="I14" i="1"/>
  <c r="D14" i="1" s="1"/>
  <c r="I15" i="1"/>
  <c r="I17" i="1"/>
  <c r="I18" i="1"/>
  <c r="D18" i="1" s="1"/>
  <c r="I19" i="1"/>
  <c r="I22" i="1"/>
  <c r="I23" i="1"/>
  <c r="D23" i="1" s="1"/>
  <c r="F23" i="1" s="1"/>
  <c r="I30" i="1"/>
  <c r="D30" i="1" s="1"/>
  <c r="I31" i="1"/>
  <c r="D31" i="1" s="1"/>
  <c r="F31" i="1" s="1"/>
  <c r="I33" i="1"/>
  <c r="I34" i="1"/>
  <c r="D34" i="1" s="1"/>
  <c r="I35" i="1"/>
  <c r="D35" i="1" s="1"/>
  <c r="N35" i="1" s="1"/>
  <c r="I36" i="1"/>
  <c r="D36" i="1" s="1"/>
  <c r="E8" i="1"/>
  <c r="E9" i="1"/>
  <c r="E10" i="1"/>
  <c r="E11" i="1"/>
  <c r="E12" i="1"/>
  <c r="E13" i="1"/>
  <c r="E14" i="1"/>
  <c r="E15" i="1"/>
  <c r="E16" i="1"/>
  <c r="E17" i="1"/>
  <c r="E18" i="1"/>
  <c r="E19" i="1"/>
  <c r="D19" i="1" s="1"/>
  <c r="N19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15" i="1"/>
  <c r="F15" i="1" s="1"/>
  <c r="D11" i="2" l="1"/>
  <c r="N27" i="2"/>
  <c r="D22" i="1"/>
  <c r="T22" i="1" s="1"/>
  <c r="D35" i="2"/>
  <c r="D19" i="2"/>
  <c r="N34" i="2"/>
  <c r="N18" i="2"/>
  <c r="N25" i="2"/>
  <c r="D21" i="2"/>
  <c r="D34" i="2"/>
  <c r="D18" i="2"/>
  <c r="D27" i="2"/>
  <c r="N10" i="2"/>
  <c r="N9" i="2"/>
  <c r="D33" i="2"/>
  <c r="N35" i="2"/>
  <c r="D25" i="1"/>
  <c r="J25" i="1" s="1"/>
  <c r="D9" i="1"/>
  <c r="N29" i="2"/>
  <c r="N13" i="2"/>
  <c r="D17" i="2"/>
  <c r="N19" i="2"/>
  <c r="N31" i="2"/>
  <c r="N15" i="2"/>
  <c r="N11" i="2"/>
  <c r="N26" i="2"/>
  <c r="D29" i="2"/>
  <c r="D13" i="2"/>
  <c r="D26" i="2"/>
  <c r="D10" i="2"/>
  <c r="D33" i="1"/>
  <c r="J33" i="1" s="1"/>
  <c r="D17" i="1"/>
  <c r="N17" i="1" s="1"/>
  <c r="N21" i="2"/>
  <c r="N23" i="2"/>
  <c r="N26" i="1"/>
  <c r="J26" i="1"/>
  <c r="F26" i="1"/>
  <c r="L26" i="1"/>
  <c r="T26" i="1"/>
  <c r="N18" i="1"/>
  <c r="J18" i="1"/>
  <c r="F18" i="1"/>
  <c r="L18" i="1"/>
  <c r="T18" i="1"/>
  <c r="N34" i="1"/>
  <c r="J34" i="1"/>
  <c r="F34" i="1"/>
  <c r="L34" i="1"/>
  <c r="T34" i="1"/>
  <c r="F14" i="1"/>
  <c r="L14" i="1"/>
  <c r="T14" i="1"/>
  <c r="N14" i="1"/>
  <c r="J14" i="1"/>
  <c r="F22" i="1"/>
  <c r="L22" i="1"/>
  <c r="J22" i="1"/>
  <c r="F30" i="1"/>
  <c r="L30" i="1"/>
  <c r="T30" i="1"/>
  <c r="N30" i="1"/>
  <c r="J30" i="1"/>
  <c r="J32" i="1"/>
  <c r="F32" i="1"/>
  <c r="L32" i="1"/>
  <c r="T32" i="1"/>
  <c r="N32" i="1"/>
  <c r="J24" i="1"/>
  <c r="F24" i="1"/>
  <c r="L24" i="1"/>
  <c r="T24" i="1"/>
  <c r="N24" i="1"/>
  <c r="J16" i="1"/>
  <c r="F16" i="1"/>
  <c r="L16" i="1"/>
  <c r="T16" i="1"/>
  <c r="N16" i="1"/>
  <c r="J8" i="1"/>
  <c r="F8" i="1"/>
  <c r="L8" i="1"/>
  <c r="T8" i="1"/>
  <c r="N8" i="1"/>
  <c r="T12" i="1"/>
  <c r="N12" i="1"/>
  <c r="J12" i="1"/>
  <c r="L12" i="1"/>
  <c r="F12" i="1"/>
  <c r="F33" i="1"/>
  <c r="J9" i="1"/>
  <c r="F9" i="1"/>
  <c r="L9" i="1"/>
  <c r="T9" i="1"/>
  <c r="N9" i="1"/>
  <c r="T36" i="1"/>
  <c r="N36" i="1"/>
  <c r="J36" i="1"/>
  <c r="L36" i="1"/>
  <c r="F36" i="1"/>
  <c r="T17" i="1"/>
  <c r="T20" i="1"/>
  <c r="N20" i="1"/>
  <c r="J20" i="1"/>
  <c r="F20" i="1"/>
  <c r="L20" i="1"/>
  <c r="T28" i="1"/>
  <c r="N28" i="1"/>
  <c r="J28" i="1"/>
  <c r="L28" i="1"/>
  <c r="F28" i="1"/>
  <c r="N10" i="1"/>
  <c r="J10" i="1"/>
  <c r="F10" i="1"/>
  <c r="L10" i="1"/>
  <c r="T10" i="1"/>
  <c r="J15" i="1"/>
  <c r="T19" i="1"/>
  <c r="L35" i="1"/>
  <c r="L27" i="1"/>
  <c r="L19" i="1"/>
  <c r="L11" i="1"/>
  <c r="F29" i="1"/>
  <c r="F13" i="1"/>
  <c r="J23" i="1"/>
  <c r="T27" i="1"/>
  <c r="T11" i="1"/>
  <c r="F35" i="1"/>
  <c r="F27" i="1"/>
  <c r="F19" i="1"/>
  <c r="F11" i="1"/>
  <c r="J29" i="1"/>
  <c r="J21" i="1"/>
  <c r="J13" i="1"/>
  <c r="N31" i="1"/>
  <c r="N23" i="1"/>
  <c r="N15" i="1"/>
  <c r="F21" i="1"/>
  <c r="J31" i="1"/>
  <c r="T35" i="1"/>
  <c r="J27" i="1"/>
  <c r="J11" i="1"/>
  <c r="N21" i="1"/>
  <c r="T31" i="1"/>
  <c r="T15" i="1"/>
  <c r="J35" i="1"/>
  <c r="J19" i="1"/>
  <c r="N29" i="1"/>
  <c r="N13" i="1"/>
  <c r="T23" i="1"/>
  <c r="L31" i="1"/>
  <c r="L23" i="1"/>
  <c r="L15" i="1"/>
  <c r="T29" i="1"/>
  <c r="T13" i="1"/>
  <c r="T2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L17" i="1" l="1"/>
  <c r="F17" i="1"/>
  <c r="J17" i="1"/>
  <c r="T33" i="1"/>
  <c r="N25" i="1"/>
  <c r="N33" i="1"/>
  <c r="T25" i="1"/>
  <c r="L33" i="1"/>
  <c r="L25" i="1"/>
  <c r="F25" i="1"/>
  <c r="N22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<sst xmlns="http://schemas.openxmlformats.org/spreadsheetml/2006/main" count="755" uniqueCount="320">
  <si>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</si>
  <si>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</si>
  <si>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</si>
  <si>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</si>
  <si>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</si>
  <si>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</si>
  <si>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</si>
  <si>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</si>
  <si>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</si>
  <si>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</si>
  <si>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</si>
  <si>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</si>
  <si>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</si>
  <si>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</si>
  <si>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</si>
  <si>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</si>
  <si>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</si>
  <si>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</si>
  <si>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</si>
  <si>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</si>
  <si>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</si>
  <si>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</si>
  <si>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</si>
  <si>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</si>
  <si>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</si>
  <si>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</si>
  <si>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</si>
  <si>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</si>
  <si>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</si>
  <si>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</si>
  <si>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</si>
  <si>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</si>
  <si>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</si>
  <si>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</si>
  <si>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</si>
  <si>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</si>
  <si>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</si>
  <si>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</si>
  <si>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</si>
  <si>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</si>
  <si>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</si>
  <si>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</si>
  <si>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</si>
  <si>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</si>
  <si>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</si>
  <si>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</si>
  <si>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</si>
  <si>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</si>
  <si>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</si>
  <si>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</si>
  <si>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</si>
  <si>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</si>
  <si>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</si>
  <si>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</si>
  <si>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</si>
  <si>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</si>
  <si>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</si>
  <si>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</si>
  <si>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</si>
  <si>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</si>
  <si>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</si>
  <si>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</si>
  <si>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</si>
  <si>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</si>
  <si>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</si>
  <si>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</si>
  <si>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</si>
  <si>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</si>
  <si>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</si>
  <si>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</si>
  <si>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</si>
  <si>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</si>
  <si>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</si>
  <si>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</si>
  <si>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</si>
  <si>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</si>
  <si>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</si>
  <si>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</si>
  <si>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</si>
  <si>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</si>
  <si>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</si>
  <si>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</si>
  <si>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</si>
  <si>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</si>
  <si>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</si>
  <si>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</si>
  <si>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</si>
  <si>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</si>
  <si>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</si>
  <si>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</si>
  <si>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</si>
  <si>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</si>
  <si>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</si>
  <si>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</si>
  <si>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</si>
  <si>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</si>
  <si>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</si>
  <si>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</si>
  <si>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</si>
  <si>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</si>
  <si>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</si>
  <si>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</si>
  <si>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</si>
  <si>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</si>
  <si>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</si>
  <si>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</si>
  <si>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</si>
  <si>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</si>
  <si>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</si>
  <si>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</si>
  <si>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</si>
  <si>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</si>
  <si>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</si>
  <si>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</si>
  <si>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</si>
  <si>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</si>
  <si>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</si>
  <si>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</si>
  <si>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</si>
  <si>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</si>
  <si>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</si>
  <si>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</si>
  <si>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</si>
  <si>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</si>
  <si>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</si>
  <si>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</si>
  <si>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</si>
  <si>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</si>
  <si>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</si>
  <si>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</si>
  <si>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</si>
  <si>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</si>
  <si>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</si>
  <si>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</si>
  <si>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</si>
  <si>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</si>
  <si>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</si>
  <si>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</si>
  <si>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</si>
  <si>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</si>
  <si>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</si>
  <si>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</si>
  <si>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</si>
  <si>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</si>
  <si>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</si>
  <si>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</si>
  <si>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</si>
  <si>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</si>
  <si>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</si>
  <si>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</si>
  <si>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</si>
  <si>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</si>
  <si>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</si>
  <si>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</si>
  <si>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</si>
  <si>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</si>
  <si>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</si>
  <si>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</si>
  <si>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</si>
  <si>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</si>
  <si>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</si>
  <si>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</si>
  <si>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</si>
  <si>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</si>
  <si>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</si>
  <si>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</si>
  <si>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</si>
  <si>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</si>
  <si>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</si>
  <si>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</si>
  <si>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</si>
  <si>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</si>
  <si>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</si>
  <si>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</si>
  <si>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</si>
  <si>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</si>
  <si>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</si>
  <si>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</si>
  <si>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</si>
  <si>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</si>
  <si>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</si>
  <si>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</si>
  <si>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</si>
  <si>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</si>
  <si>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</si>
  <si>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</si>
  <si>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</si>
  <si>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</si>
  <si>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</si>
  <si>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</si>
  <si>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</si>
  <si>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</si>
  <si>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</si>
  <si>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</si>
  <si>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</si>
  <si>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</si>
  <si>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</si>
  <si>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</si>
  <si>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</si>
  <si>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</si>
  <si>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</si>
  <si>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</si>
  <si>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</si>
  <si>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</si>
  <si>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</si>
  <si>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</si>
  <si>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</si>
  <si>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</si>
  <si>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</si>
  <si>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</si>
  <si>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</si>
  <si>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</si>
  <si>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</si>
  <si>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</si>
  <si>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</si>
  <si>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</si>
  <si>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</si>
  <si>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</si>
  <si>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</si>
  <si>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</si>
  <si>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</si>
  <si>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</si>
  <si>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</si>
  <si>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</si>
  <si>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</si>
  <si>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</si>
  <si>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</si>
  <si>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</si>
  <si>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</si>
  <si>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</si>
  <si>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</si>
  <si>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</si>
  <si>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</si>
  <si>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</si>
  <si>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</si>
  <si>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</si>
  <si>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</si>
  <si>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</si>
  <si>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</si>
  <si>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</si>
  <si>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</si>
  <si>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</si>
  <si>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</si>
  <si>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</si>
  <si>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</si>
  <si>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</si>
  <si>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</si>
  <si>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</si>
  <si>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</si>
  <si>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</si>
  <si>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</si>
  <si>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</si>
  <si>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</si>
  <si>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</si>
  <si>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</si>
  <si>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</si>
  <si>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24000</t>
  </si>
  <si>
    <t>水洗化人口等（令和5年度実績）</t>
    <phoneticPr fontId="3"/>
  </si>
  <si>
    <t>し尿処理の状況（令和5年度実績）</t>
    <phoneticPr fontId="3"/>
  </si>
  <si>
    <t>24201</t>
  </si>
  <si>
    <t>津市</t>
  </si>
  <si>
    <t/>
  </si>
  <si>
    <t>○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</si>
  <si>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</si>
  <si>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</si>
  <si>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</si>
  <si>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</si>
  <si>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</si>
  <si>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</si>
  <si>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</si>
  <si>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</si>
  <si>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</si>
  <si>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</si>
  <si>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</si>
  <si>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</si>
  <si>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</si>
  <si>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</si>
  <si>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</si>
  <si>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</si>
  <si>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</si>
  <si>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</si>
  <si>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</si>
  <si>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</si>
  <si>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</si>
  <si>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</si>
  <si>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</si>
  <si>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</si>
  <si>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</si>
  <si>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</si>
  <si>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</si>
  <si>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</si>
  <si>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</si>
  <si>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</si>
  <si>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</si>
  <si>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</si>
  <si>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</si>
  <si>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</si>
  <si>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24344</t>
  </si>
  <si>
    <t>川越町</t>
  </si>
  <si>
    <t>24441</t>
  </si>
  <si>
    <t>多気町</t>
  </si>
  <si>
    <t>24442</t>
  </si>
  <si>
    <t>明和町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</si>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</sst>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319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30</v>
      </c>
      <c r="B7" s="108" t="s">
        <v>256</v>
      </c>
      <c r="C7" s="92" t="s">
        <v>198</v>
      </c>
      <c r="D7" s="93">
        <f t="shared" ref="D7:D36" si="0">+SUM(E7,+I7)</f>
        <v>1756672</v>
      </c>
      <c r="E7" s="93">
        <f t="shared" ref="E7:E36" si="1">+SUM(G7+H7)</f>
        <v>76460</v>
      </c>
      <c r="F7" s="94">
        <f t="shared" ref="F7:F36" si="2">IF(D7&gt;0,E7/D7*100,"-")</f>
        <v>4.3525484552608562</v>
      </c>
      <c r="G7" s="93">
        <f>SUM(G$8:G$207)</f>
        <v>76460</v>
      </c>
      <c r="H7" s="93">
        <f>SUM(H$8:H$207)</f>
        <v>0</v>
      </c>
      <c r="I7" s="93">
        <f t="shared" ref="I7:I36" si="3">+SUM(K7,+M7,O7+P7)</f>
        <v>1680212</v>
      </c>
      <c r="J7" s="94">
        <f t="shared" ref="J7:J36" si="4">IF(D7&gt;0,I7/D7*100,"-")</f>
        <v>95.647451544739141</v>
      </c>
      <c r="K7" s="93">
        <f>SUM(K$8:K$207)</f>
        <v>993298</v>
      </c>
      <c r="L7" s="94">
        <f t="shared" ref="L7:L36" si="5">IF(D7&gt;0,K7/D7*100,"-")</f>
        <v>56.544306506849317</v>
      </c>
      <c r="M7" s="93">
        <f>SUM(M$8:M$207)</f>
        <v>3650</v>
      </c>
      <c r="N7" s="94">
        <f t="shared" ref="N7:N36" si="6">IF(D7&gt;0,M7/D7*100,"-")</f>
        <v>0.20777925531914893</v>
      </c>
      <c r="O7" s="91">
        <f>SUM(O$8:O$207)</f>
        <v>75618</v>
      </c>
      <c r="P7" s="93">
        <f t="shared" ref="P7:P36" si="7">SUM(Q7:S7)</f>
        <v>607646</v>
      </c>
      <c r="Q7" s="93">
        <f>SUM(Q$8:Q$207)</f>
        <v>139405</v>
      </c>
      <c r="R7" s="93">
        <f>SUM(R$8:R$207)</f>
        <v>466182</v>
      </c>
      <c r="S7" s="93">
        <f>SUM(S$8:S$207)</f>
        <v>2059</v>
      </c>
      <c r="T7" s="94">
        <f t="shared" ref="T7:T36" si="8">IF(D7&gt;0,P7/D7*100,"-")</f>
        <v>34.590748870591668</v>
      </c>
      <c r="U7" s="93">
        <f>SUM(U$8:U$207)</f>
        <v>61672</v>
      </c>
      <c r="V7" s="95">
        <f t="shared" ref="V7:AC7" si="9">COUNTIF(V$8:V$207,"○")</f>
        <v>21</v>
      </c>
      <c r="W7" s="95">
        <f t="shared" si="9"/>
        <v>0</v>
      </c>
      <c r="X7" s="95">
        <f t="shared" si="9"/>
        <v>1</v>
      </c>
      <c r="Y7" s="95">
        <f t="shared" si="9"/>
        <v>7</v>
      </c>
      <c r="Z7" s="95">
        <f t="shared" si="9"/>
        <v>15</v>
      </c>
      <c r="AA7" s="95">
        <f t="shared" si="9"/>
        <v>0</v>
      </c>
      <c r="AB7" s="95">
        <f t="shared" si="9"/>
        <v>1</v>
      </c>
      <c r="AC7" s="95">
        <f t="shared" si="9"/>
        <v>13</v>
      </c>
    </row>
    <row r="8" spans="1:31" ht="13.5" customHeight="1" x14ac:dyDescent="0.15">
      <c r="A8" s="85" t="s">
        <v>30</v>
      </c>
      <c r="B8" s="86" t="s">
        <v>259</v>
      </c>
      <c r="C8" s="85" t="s">
        <v>260</v>
      </c>
      <c r="D8" s="87">
        <f t="shared" si="0"/>
        <v>271430</v>
      </c>
      <c r="E8" s="87">
        <f t="shared" si="1"/>
        <v>8867</v>
      </c>
      <c r="F8" s="106">
        <f t="shared" si="2"/>
        <v>3.2667722801458936</v>
      </c>
      <c r="G8" s="87">
        <v>8867</v>
      </c>
      <c r="H8" s="87">
        <v>0</v>
      </c>
      <c r="I8" s="87">
        <f t="shared" si="3"/>
        <v>262563</v>
      </c>
      <c r="J8" s="88">
        <f t="shared" si="4"/>
        <v>96.733227719854114</v>
      </c>
      <c r="K8" s="87">
        <v>151269</v>
      </c>
      <c r="L8" s="88">
        <f t="shared" si="5"/>
        <v>55.730390892679516</v>
      </c>
      <c r="M8" s="87">
        <v>0</v>
      </c>
      <c r="N8" s="88">
        <f t="shared" si="6"/>
        <v>0</v>
      </c>
      <c r="O8" s="87">
        <v>10578</v>
      </c>
      <c r="P8" s="87">
        <f t="shared" si="7"/>
        <v>100716</v>
      </c>
      <c r="Q8" s="87">
        <v>9827</v>
      </c>
      <c r="R8" s="87">
        <v>90889</v>
      </c>
      <c r="S8" s="87">
        <v>0</v>
      </c>
      <c r="T8" s="88">
        <f t="shared" si="8"/>
        <v>37.105699443687143</v>
      </c>
      <c r="U8" s="87">
        <v>10233</v>
      </c>
      <c r="V8" s="85" t="s">
        <v>262</v>
      </c>
      <c r="W8" s="85"/>
      <c r="X8" s="85"/>
      <c r="Y8" s="85"/>
      <c r="Z8" s="85" t="s">
        <v>262</v>
      </c>
      <c r="AA8" s="85"/>
      <c r="AB8" s="85"/>
      <c r="AC8" s="85"/>
      <c r="AD8" s="115" t="s">
        <v>261</v>
      </c>
    </row>
    <row r="9" spans="1:31" ht="13.5" customHeight="1" x14ac:dyDescent="0.15">
      <c r="A9" s="85" t="s">
        <v>30</v>
      </c>
      <c r="B9" s="86" t="s">
        <v>263</v>
      </c>
      <c r="C9" s="85" t="s">
        <v>264</v>
      </c>
      <c r="D9" s="87">
        <f t="shared" si="0"/>
        <v>308248</v>
      </c>
      <c r="E9" s="87">
        <f t="shared" si="1"/>
        <v>6304</v>
      </c>
      <c r="F9" s="106">
        <f t="shared" si="2"/>
        <v>2.045106537593107</v>
      </c>
      <c r="G9" s="87">
        <v>6304</v>
      </c>
      <c r="H9" s="87">
        <v>0</v>
      </c>
      <c r="I9" s="87">
        <f t="shared" si="3"/>
        <v>301944</v>
      </c>
      <c r="J9" s="88">
        <f t="shared" si="4"/>
        <v>97.954893462406886</v>
      </c>
      <c r="K9" s="87">
        <v>239678</v>
      </c>
      <c r="L9" s="88">
        <f t="shared" si="5"/>
        <v>77.754924606161268</v>
      </c>
      <c r="M9" s="87">
        <v>3391</v>
      </c>
      <c r="N9" s="88">
        <f t="shared" si="6"/>
        <v>1.1000882406374088</v>
      </c>
      <c r="O9" s="87">
        <v>5240</v>
      </c>
      <c r="P9" s="87">
        <f t="shared" si="7"/>
        <v>53635</v>
      </c>
      <c r="Q9" s="87">
        <v>20961</v>
      </c>
      <c r="R9" s="87">
        <v>32674</v>
      </c>
      <c r="S9" s="87">
        <v>0</v>
      </c>
      <c r="T9" s="88">
        <f t="shared" si="8"/>
        <v>17.399950689055565</v>
      </c>
      <c r="U9" s="87">
        <v>11743</v>
      </c>
      <c r="V9" s="85" t="s">
        <v>262</v>
      </c>
      <c r="W9" s="85"/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30</v>
      </c>
      <c r="B10" s="86" t="s">
        <v>265</v>
      </c>
      <c r="C10" s="85" t="s">
        <v>266</v>
      </c>
      <c r="D10" s="87">
        <f t="shared" si="0"/>
        <v>120662</v>
      </c>
      <c r="E10" s="87">
        <f t="shared" si="1"/>
        <v>6312</v>
      </c>
      <c r="F10" s="106">
        <f t="shared" si="2"/>
        <v>5.2311415358605027</v>
      </c>
      <c r="G10" s="87">
        <v>6312</v>
      </c>
      <c r="H10" s="87">
        <v>0</v>
      </c>
      <c r="I10" s="87">
        <f t="shared" si="3"/>
        <v>114350</v>
      </c>
      <c r="J10" s="88">
        <f t="shared" si="4"/>
        <v>94.768858464139498</v>
      </c>
      <c r="K10" s="87">
        <v>61667</v>
      </c>
      <c r="L10" s="88">
        <f t="shared" si="5"/>
        <v>51.1072251413038</v>
      </c>
      <c r="M10" s="87">
        <v>0</v>
      </c>
      <c r="N10" s="88">
        <f t="shared" si="6"/>
        <v>0</v>
      </c>
      <c r="O10" s="87">
        <v>0</v>
      </c>
      <c r="P10" s="87">
        <f t="shared" si="7"/>
        <v>52683</v>
      </c>
      <c r="Q10" s="87">
        <v>16724</v>
      </c>
      <c r="R10" s="87">
        <v>35959</v>
      </c>
      <c r="S10" s="87">
        <v>0</v>
      </c>
      <c r="T10" s="88">
        <f t="shared" si="8"/>
        <v>43.661633322835691</v>
      </c>
      <c r="U10" s="87">
        <v>1291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30</v>
      </c>
      <c r="B11" s="86" t="s">
        <v>267</v>
      </c>
      <c r="C11" s="85" t="s">
        <v>268</v>
      </c>
      <c r="D11" s="87">
        <f t="shared" si="0"/>
        <v>157646</v>
      </c>
      <c r="E11" s="87">
        <f t="shared" si="1"/>
        <v>2939</v>
      </c>
      <c r="F11" s="106">
        <f t="shared" si="2"/>
        <v>1.8643035662179821</v>
      </c>
      <c r="G11" s="87">
        <v>2939</v>
      </c>
      <c r="H11" s="87">
        <v>0</v>
      </c>
      <c r="I11" s="87">
        <f t="shared" si="3"/>
        <v>154707</v>
      </c>
      <c r="J11" s="88">
        <f t="shared" si="4"/>
        <v>98.135696433782016</v>
      </c>
      <c r="K11" s="87">
        <v>99494</v>
      </c>
      <c r="L11" s="88">
        <f t="shared" si="5"/>
        <v>63.112289560153769</v>
      </c>
      <c r="M11" s="87">
        <v>0</v>
      </c>
      <c r="N11" s="88">
        <f t="shared" si="6"/>
        <v>0</v>
      </c>
      <c r="O11" s="87">
        <v>983</v>
      </c>
      <c r="P11" s="87">
        <f t="shared" si="7"/>
        <v>54230</v>
      </c>
      <c r="Q11" s="87">
        <v>9067</v>
      </c>
      <c r="R11" s="87">
        <v>45163</v>
      </c>
      <c r="S11" s="87">
        <v>0</v>
      </c>
      <c r="T11" s="88">
        <f t="shared" si="8"/>
        <v>34.39985790949342</v>
      </c>
      <c r="U11" s="87">
        <v>5016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30</v>
      </c>
      <c r="B12" s="86" t="s">
        <v>269</v>
      </c>
      <c r="C12" s="85" t="s">
        <v>270</v>
      </c>
      <c r="D12" s="87">
        <f t="shared" si="0"/>
        <v>138986</v>
      </c>
      <c r="E12" s="87">
        <f t="shared" si="1"/>
        <v>2460</v>
      </c>
      <c r="F12" s="106">
        <f t="shared" si="2"/>
        <v>1.7699624422603717</v>
      </c>
      <c r="G12" s="87">
        <v>2460</v>
      </c>
      <c r="H12" s="87">
        <v>0</v>
      </c>
      <c r="I12" s="87">
        <f t="shared" si="3"/>
        <v>136526</v>
      </c>
      <c r="J12" s="88">
        <f t="shared" si="4"/>
        <v>98.230037557739621</v>
      </c>
      <c r="K12" s="87">
        <v>105421</v>
      </c>
      <c r="L12" s="88">
        <f t="shared" si="5"/>
        <v>75.850085620134394</v>
      </c>
      <c r="M12" s="87">
        <v>0</v>
      </c>
      <c r="N12" s="88">
        <f t="shared" si="6"/>
        <v>0</v>
      </c>
      <c r="O12" s="87">
        <v>1292</v>
      </c>
      <c r="P12" s="87">
        <f t="shared" si="7"/>
        <v>29813</v>
      </c>
      <c r="Q12" s="87">
        <v>8645</v>
      </c>
      <c r="R12" s="87">
        <v>21168</v>
      </c>
      <c r="S12" s="87">
        <v>0</v>
      </c>
      <c r="T12" s="88">
        <f t="shared" si="8"/>
        <v>21.450361906954658</v>
      </c>
      <c r="U12" s="87">
        <v>5557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30</v>
      </c>
      <c r="B13" s="86" t="s">
        <v>271</v>
      </c>
      <c r="C13" s="85" t="s">
        <v>272</v>
      </c>
      <c r="D13" s="87">
        <f t="shared" si="0"/>
        <v>195782</v>
      </c>
      <c r="E13" s="87">
        <f t="shared" si="1"/>
        <v>6319</v>
      </c>
      <c r="F13" s="106">
        <f t="shared" si="2"/>
        <v>3.2275694394786036</v>
      </c>
      <c r="G13" s="87">
        <v>6319</v>
      </c>
      <c r="H13" s="87">
        <v>0</v>
      </c>
      <c r="I13" s="87">
        <f t="shared" si="3"/>
        <v>189463</v>
      </c>
      <c r="J13" s="88">
        <f t="shared" si="4"/>
        <v>96.7724305605214</v>
      </c>
      <c r="K13" s="87">
        <v>109985</v>
      </c>
      <c r="L13" s="88">
        <f t="shared" si="5"/>
        <v>56.177278810105115</v>
      </c>
      <c r="M13" s="87">
        <v>0</v>
      </c>
      <c r="N13" s="88">
        <f t="shared" si="6"/>
        <v>0</v>
      </c>
      <c r="O13" s="87">
        <v>15590</v>
      </c>
      <c r="P13" s="87">
        <f t="shared" si="7"/>
        <v>63888</v>
      </c>
      <c r="Q13" s="87">
        <v>7917</v>
      </c>
      <c r="R13" s="87">
        <v>55971</v>
      </c>
      <c r="S13" s="87">
        <v>0</v>
      </c>
      <c r="T13" s="88">
        <f t="shared" si="8"/>
        <v>32.632213380188169</v>
      </c>
      <c r="U13" s="87">
        <v>9618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30</v>
      </c>
      <c r="B14" s="86" t="s">
        <v>273</v>
      </c>
      <c r="C14" s="85" t="s">
        <v>274</v>
      </c>
      <c r="D14" s="87">
        <f t="shared" si="0"/>
        <v>75408</v>
      </c>
      <c r="E14" s="87">
        <f t="shared" si="1"/>
        <v>2133</v>
      </c>
      <c r="F14" s="106">
        <f t="shared" si="2"/>
        <v>2.8286123488224062</v>
      </c>
      <c r="G14" s="87">
        <v>2133</v>
      </c>
      <c r="H14" s="87">
        <v>0</v>
      </c>
      <c r="I14" s="87">
        <f t="shared" si="3"/>
        <v>73275</v>
      </c>
      <c r="J14" s="88">
        <f t="shared" si="4"/>
        <v>97.171387651177596</v>
      </c>
      <c r="K14" s="87">
        <v>27223</v>
      </c>
      <c r="L14" s="88">
        <f t="shared" si="5"/>
        <v>36.100944196902184</v>
      </c>
      <c r="M14" s="87">
        <v>24</v>
      </c>
      <c r="N14" s="88">
        <f t="shared" si="6"/>
        <v>3.1826861871419476E-2</v>
      </c>
      <c r="O14" s="87">
        <v>0</v>
      </c>
      <c r="P14" s="87">
        <f t="shared" si="7"/>
        <v>46028</v>
      </c>
      <c r="Q14" s="87">
        <v>1036</v>
      </c>
      <c r="R14" s="87">
        <v>44992</v>
      </c>
      <c r="S14" s="87">
        <v>0</v>
      </c>
      <c r="T14" s="88">
        <f t="shared" si="8"/>
        <v>61.038616592403997</v>
      </c>
      <c r="U14" s="87">
        <v>1197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30</v>
      </c>
      <c r="B15" s="86" t="s">
        <v>275</v>
      </c>
      <c r="C15" s="85" t="s">
        <v>276</v>
      </c>
      <c r="D15" s="87">
        <f t="shared" si="0"/>
        <v>15955</v>
      </c>
      <c r="E15" s="87">
        <f t="shared" si="1"/>
        <v>3320</v>
      </c>
      <c r="F15" s="106">
        <f t="shared" si="2"/>
        <v>20.808523973675964</v>
      </c>
      <c r="G15" s="87">
        <v>3320</v>
      </c>
      <c r="H15" s="87">
        <v>0</v>
      </c>
      <c r="I15" s="87">
        <f t="shared" si="3"/>
        <v>12635</v>
      </c>
      <c r="J15" s="88">
        <f t="shared" si="4"/>
        <v>79.19147602632404</v>
      </c>
      <c r="K15" s="87">
        <v>0</v>
      </c>
      <c r="L15" s="88">
        <f t="shared" si="5"/>
        <v>0</v>
      </c>
      <c r="M15" s="87">
        <v>0</v>
      </c>
      <c r="N15" s="88">
        <f t="shared" si="6"/>
        <v>0</v>
      </c>
      <c r="O15" s="87">
        <v>0</v>
      </c>
      <c r="P15" s="87">
        <f t="shared" si="7"/>
        <v>12635</v>
      </c>
      <c r="Q15" s="87">
        <v>4893</v>
      </c>
      <c r="R15" s="87">
        <v>7742</v>
      </c>
      <c r="S15" s="87">
        <v>0</v>
      </c>
      <c r="T15" s="88">
        <f t="shared" si="8"/>
        <v>79.19147602632404</v>
      </c>
      <c r="U15" s="87">
        <v>236</v>
      </c>
      <c r="V15" s="85" t="s">
        <v>262</v>
      </c>
      <c r="W15" s="85"/>
      <c r="X15" s="85"/>
      <c r="Y15" s="85"/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30</v>
      </c>
      <c r="B16" s="86" t="s">
        <v>277</v>
      </c>
      <c r="C16" s="85" t="s">
        <v>278</v>
      </c>
      <c r="D16" s="87">
        <f t="shared" si="0"/>
        <v>49177</v>
      </c>
      <c r="E16" s="87">
        <f t="shared" si="1"/>
        <v>5084</v>
      </c>
      <c r="F16" s="106">
        <f t="shared" si="2"/>
        <v>10.338166215913944</v>
      </c>
      <c r="G16" s="87">
        <v>5084</v>
      </c>
      <c r="H16" s="87">
        <v>0</v>
      </c>
      <c r="I16" s="87">
        <f t="shared" si="3"/>
        <v>44093</v>
      </c>
      <c r="J16" s="88">
        <f t="shared" si="4"/>
        <v>89.661833784086056</v>
      </c>
      <c r="K16" s="87">
        <v>31080</v>
      </c>
      <c r="L16" s="88">
        <f t="shared" si="5"/>
        <v>63.200276552046688</v>
      </c>
      <c r="M16" s="87">
        <v>0</v>
      </c>
      <c r="N16" s="88">
        <f t="shared" si="6"/>
        <v>0</v>
      </c>
      <c r="O16" s="87">
        <v>7773</v>
      </c>
      <c r="P16" s="87">
        <f t="shared" si="7"/>
        <v>5240</v>
      </c>
      <c r="Q16" s="87">
        <v>0</v>
      </c>
      <c r="R16" s="87">
        <v>5240</v>
      </c>
      <c r="S16" s="87">
        <v>0</v>
      </c>
      <c r="T16" s="88">
        <f t="shared" si="8"/>
        <v>10.655387681233098</v>
      </c>
      <c r="U16" s="87">
        <v>2456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30</v>
      </c>
      <c r="B17" s="86" t="s">
        <v>279</v>
      </c>
      <c r="C17" s="85" t="s">
        <v>280</v>
      </c>
      <c r="D17" s="87">
        <f t="shared" si="0"/>
        <v>16649</v>
      </c>
      <c r="E17" s="87">
        <f t="shared" si="1"/>
        <v>2983</v>
      </c>
      <c r="F17" s="106">
        <f t="shared" si="2"/>
        <v>17.916992011532223</v>
      </c>
      <c r="G17" s="87">
        <v>2983</v>
      </c>
      <c r="H17" s="87">
        <v>0</v>
      </c>
      <c r="I17" s="87">
        <f t="shared" si="3"/>
        <v>13666</v>
      </c>
      <c r="J17" s="88">
        <f t="shared" si="4"/>
        <v>82.08300798846777</v>
      </c>
      <c r="K17" s="87">
        <v>1157</v>
      </c>
      <c r="L17" s="88">
        <f t="shared" si="5"/>
        <v>6.9493663283080069</v>
      </c>
      <c r="M17" s="87">
        <v>0</v>
      </c>
      <c r="N17" s="88">
        <f t="shared" si="6"/>
        <v>0</v>
      </c>
      <c r="O17" s="87">
        <v>0</v>
      </c>
      <c r="P17" s="87">
        <f t="shared" si="7"/>
        <v>12509</v>
      </c>
      <c r="Q17" s="87">
        <v>6284</v>
      </c>
      <c r="R17" s="87">
        <v>6225</v>
      </c>
      <c r="S17" s="87">
        <v>0</v>
      </c>
      <c r="T17" s="88">
        <f t="shared" si="8"/>
        <v>75.133641660159768</v>
      </c>
      <c r="U17" s="87">
        <v>456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30</v>
      </c>
      <c r="B18" s="86" t="s">
        <v>281</v>
      </c>
      <c r="C18" s="85" t="s">
        <v>282</v>
      </c>
      <c r="D18" s="87">
        <f t="shared" si="0"/>
        <v>15412</v>
      </c>
      <c r="E18" s="87">
        <f t="shared" si="1"/>
        <v>1631</v>
      </c>
      <c r="F18" s="106">
        <f t="shared" si="2"/>
        <v>10.582662860109005</v>
      </c>
      <c r="G18" s="87">
        <v>1631</v>
      </c>
      <c r="H18" s="87">
        <v>0</v>
      </c>
      <c r="I18" s="87">
        <f t="shared" si="3"/>
        <v>13781</v>
      </c>
      <c r="J18" s="88">
        <f t="shared" si="4"/>
        <v>89.417337139890989</v>
      </c>
      <c r="K18" s="87">
        <v>0</v>
      </c>
      <c r="L18" s="88">
        <f t="shared" si="5"/>
        <v>0</v>
      </c>
      <c r="M18" s="87">
        <v>0</v>
      </c>
      <c r="N18" s="88">
        <f t="shared" si="6"/>
        <v>0</v>
      </c>
      <c r="O18" s="87">
        <v>0</v>
      </c>
      <c r="P18" s="87">
        <f t="shared" si="7"/>
        <v>13781</v>
      </c>
      <c r="Q18" s="87">
        <v>6148</v>
      </c>
      <c r="R18" s="87">
        <v>6869</v>
      </c>
      <c r="S18" s="87">
        <v>764</v>
      </c>
      <c r="T18" s="88">
        <f t="shared" si="8"/>
        <v>89.417337139890989</v>
      </c>
      <c r="U18" s="87">
        <v>125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30</v>
      </c>
      <c r="B19" s="86" t="s">
        <v>283</v>
      </c>
      <c r="C19" s="85" t="s">
        <v>284</v>
      </c>
      <c r="D19" s="87">
        <f t="shared" si="0"/>
        <v>44771</v>
      </c>
      <c r="E19" s="87">
        <f t="shared" si="1"/>
        <v>737</v>
      </c>
      <c r="F19" s="106">
        <f t="shared" si="2"/>
        <v>1.6461548770409415</v>
      </c>
      <c r="G19" s="87">
        <v>737</v>
      </c>
      <c r="H19" s="87">
        <v>0</v>
      </c>
      <c r="I19" s="87">
        <f t="shared" si="3"/>
        <v>44034</v>
      </c>
      <c r="J19" s="88">
        <f t="shared" si="4"/>
        <v>98.353845122959058</v>
      </c>
      <c r="K19" s="87">
        <v>39193</v>
      </c>
      <c r="L19" s="88">
        <f t="shared" si="5"/>
        <v>87.541042192490664</v>
      </c>
      <c r="M19" s="87">
        <v>0</v>
      </c>
      <c r="N19" s="88">
        <f t="shared" si="6"/>
        <v>0</v>
      </c>
      <c r="O19" s="87">
        <v>3472</v>
      </c>
      <c r="P19" s="87">
        <f t="shared" si="7"/>
        <v>1369</v>
      </c>
      <c r="Q19" s="87">
        <v>216</v>
      </c>
      <c r="R19" s="87">
        <v>1153</v>
      </c>
      <c r="S19" s="87">
        <v>0</v>
      </c>
      <c r="T19" s="88">
        <f t="shared" si="8"/>
        <v>3.057782939849456</v>
      </c>
      <c r="U19" s="87">
        <v>2318</v>
      </c>
      <c r="V19" s="85"/>
      <c r="W19" s="85"/>
      <c r="X19" s="85"/>
      <c r="Y19" s="85" t="s">
        <v>262</v>
      </c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30</v>
      </c>
      <c r="B20" s="86" t="s">
        <v>285</v>
      </c>
      <c r="C20" s="85" t="s">
        <v>286</v>
      </c>
      <c r="D20" s="87">
        <f t="shared" si="0"/>
        <v>42873</v>
      </c>
      <c r="E20" s="87">
        <f t="shared" si="1"/>
        <v>3988</v>
      </c>
      <c r="F20" s="106">
        <f t="shared" si="2"/>
        <v>9.3018916334289639</v>
      </c>
      <c r="G20" s="87">
        <v>3988</v>
      </c>
      <c r="H20" s="87">
        <v>0</v>
      </c>
      <c r="I20" s="87">
        <f t="shared" si="3"/>
        <v>38885</v>
      </c>
      <c r="J20" s="88">
        <f t="shared" si="4"/>
        <v>90.698108366571034</v>
      </c>
      <c r="K20" s="87">
        <v>2803</v>
      </c>
      <c r="L20" s="88">
        <f t="shared" si="5"/>
        <v>6.5379143050404682</v>
      </c>
      <c r="M20" s="87">
        <v>0</v>
      </c>
      <c r="N20" s="88">
        <f t="shared" si="6"/>
        <v>0</v>
      </c>
      <c r="O20" s="87">
        <v>1544</v>
      </c>
      <c r="P20" s="87">
        <f t="shared" si="7"/>
        <v>34538</v>
      </c>
      <c r="Q20" s="87">
        <v>15474</v>
      </c>
      <c r="R20" s="87">
        <v>19064</v>
      </c>
      <c r="S20" s="87">
        <v>0</v>
      </c>
      <c r="T20" s="88">
        <f t="shared" si="8"/>
        <v>80.558859888507911</v>
      </c>
      <c r="U20" s="87">
        <v>564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30</v>
      </c>
      <c r="B21" s="86" t="s">
        <v>287</v>
      </c>
      <c r="C21" s="85" t="s">
        <v>288</v>
      </c>
      <c r="D21" s="87">
        <f t="shared" si="0"/>
        <v>85340</v>
      </c>
      <c r="E21" s="87">
        <f t="shared" si="1"/>
        <v>9608</v>
      </c>
      <c r="F21" s="106">
        <f t="shared" si="2"/>
        <v>11.258495430044528</v>
      </c>
      <c r="G21" s="87">
        <v>9608</v>
      </c>
      <c r="H21" s="87">
        <v>0</v>
      </c>
      <c r="I21" s="87">
        <f t="shared" si="3"/>
        <v>75732</v>
      </c>
      <c r="J21" s="88">
        <f t="shared" si="4"/>
        <v>88.741504569955481</v>
      </c>
      <c r="K21" s="87">
        <v>14141</v>
      </c>
      <c r="L21" s="88">
        <f t="shared" si="5"/>
        <v>16.570189828919617</v>
      </c>
      <c r="M21" s="87">
        <v>235</v>
      </c>
      <c r="N21" s="88">
        <f t="shared" si="6"/>
        <v>0.27536911178814155</v>
      </c>
      <c r="O21" s="87">
        <v>13230</v>
      </c>
      <c r="P21" s="87">
        <f t="shared" si="7"/>
        <v>48126</v>
      </c>
      <c r="Q21" s="87">
        <v>8120</v>
      </c>
      <c r="R21" s="87">
        <v>40006</v>
      </c>
      <c r="S21" s="87">
        <v>0</v>
      </c>
      <c r="T21" s="88">
        <f t="shared" si="8"/>
        <v>56.393250527302555</v>
      </c>
      <c r="U21" s="87">
        <v>5970</v>
      </c>
      <c r="V21" s="85" t="s">
        <v>262</v>
      </c>
      <c r="W21" s="85"/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30</v>
      </c>
      <c r="B22" s="86" t="s">
        <v>289</v>
      </c>
      <c r="C22" s="85" t="s">
        <v>290</v>
      </c>
      <c r="D22" s="87">
        <f t="shared" si="0"/>
        <v>5936</v>
      </c>
      <c r="E22" s="87">
        <f t="shared" si="1"/>
        <v>4</v>
      </c>
      <c r="F22" s="106">
        <f t="shared" si="2"/>
        <v>6.7385444743935319E-2</v>
      </c>
      <c r="G22" s="87">
        <v>4</v>
      </c>
      <c r="H22" s="87">
        <v>0</v>
      </c>
      <c r="I22" s="87">
        <f t="shared" si="3"/>
        <v>5932</v>
      </c>
      <c r="J22" s="88">
        <f t="shared" si="4"/>
        <v>99.932614555256066</v>
      </c>
      <c r="K22" s="87">
        <v>3817</v>
      </c>
      <c r="L22" s="88">
        <f t="shared" si="5"/>
        <v>64.302560646900261</v>
      </c>
      <c r="M22" s="87">
        <v>0</v>
      </c>
      <c r="N22" s="88">
        <f t="shared" si="6"/>
        <v>0</v>
      </c>
      <c r="O22" s="87">
        <v>2068</v>
      </c>
      <c r="P22" s="87">
        <f t="shared" si="7"/>
        <v>47</v>
      </c>
      <c r="Q22" s="87">
        <v>31</v>
      </c>
      <c r="R22" s="87">
        <v>9</v>
      </c>
      <c r="S22" s="87">
        <v>7</v>
      </c>
      <c r="T22" s="88">
        <f t="shared" si="8"/>
        <v>0.79177897574123979</v>
      </c>
      <c r="U22" s="87">
        <v>576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30</v>
      </c>
      <c r="B23" s="86" t="s">
        <v>291</v>
      </c>
      <c r="C23" s="85" t="s">
        <v>292</v>
      </c>
      <c r="D23" s="87">
        <f t="shared" si="0"/>
        <v>25915</v>
      </c>
      <c r="E23" s="87">
        <f t="shared" si="1"/>
        <v>201</v>
      </c>
      <c r="F23" s="106">
        <f t="shared" si="2"/>
        <v>0.77561257958711172</v>
      </c>
      <c r="G23" s="87">
        <v>201</v>
      </c>
      <c r="H23" s="87">
        <v>0</v>
      </c>
      <c r="I23" s="87">
        <f t="shared" si="3"/>
        <v>25714</v>
      </c>
      <c r="J23" s="88">
        <f t="shared" si="4"/>
        <v>99.224387420412882</v>
      </c>
      <c r="K23" s="87">
        <v>25484</v>
      </c>
      <c r="L23" s="88">
        <f t="shared" si="5"/>
        <v>98.336870538298285</v>
      </c>
      <c r="M23" s="87">
        <v>0</v>
      </c>
      <c r="N23" s="88">
        <f t="shared" si="6"/>
        <v>0</v>
      </c>
      <c r="O23" s="87">
        <v>0</v>
      </c>
      <c r="P23" s="87">
        <f t="shared" si="7"/>
        <v>230</v>
      </c>
      <c r="Q23" s="87">
        <v>121</v>
      </c>
      <c r="R23" s="87">
        <v>109</v>
      </c>
      <c r="S23" s="87">
        <v>0</v>
      </c>
      <c r="T23" s="88">
        <f t="shared" si="8"/>
        <v>0.88751688211460544</v>
      </c>
      <c r="U23" s="87">
        <v>764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30</v>
      </c>
      <c r="B24" s="86" t="s">
        <v>293</v>
      </c>
      <c r="C24" s="85" t="s">
        <v>294</v>
      </c>
      <c r="D24" s="87">
        <f t="shared" si="0"/>
        <v>41028</v>
      </c>
      <c r="E24" s="87">
        <f t="shared" si="1"/>
        <v>2055</v>
      </c>
      <c r="F24" s="106">
        <f t="shared" si="2"/>
        <v>5.0087744954665103</v>
      </c>
      <c r="G24" s="87">
        <v>2055</v>
      </c>
      <c r="H24" s="87">
        <v>0</v>
      </c>
      <c r="I24" s="87">
        <f t="shared" si="3"/>
        <v>38973</v>
      </c>
      <c r="J24" s="88">
        <f t="shared" si="4"/>
        <v>94.991225504533489</v>
      </c>
      <c r="K24" s="87">
        <v>28400</v>
      </c>
      <c r="L24" s="88">
        <f t="shared" si="5"/>
        <v>69.221019791361996</v>
      </c>
      <c r="M24" s="87">
        <v>0</v>
      </c>
      <c r="N24" s="88">
        <f t="shared" si="6"/>
        <v>0</v>
      </c>
      <c r="O24" s="87">
        <v>3009</v>
      </c>
      <c r="P24" s="87">
        <f t="shared" si="7"/>
        <v>7564</v>
      </c>
      <c r="Q24" s="87">
        <v>1740</v>
      </c>
      <c r="R24" s="87">
        <v>5824</v>
      </c>
      <c r="S24" s="87">
        <v>0</v>
      </c>
      <c r="T24" s="88">
        <f t="shared" si="8"/>
        <v>18.436189919079656</v>
      </c>
      <c r="U24" s="87">
        <v>1128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30</v>
      </c>
      <c r="B25" s="86" t="s">
        <v>295</v>
      </c>
      <c r="C25" s="85" t="s">
        <v>296</v>
      </c>
      <c r="D25" s="87">
        <f t="shared" si="0"/>
        <v>11036</v>
      </c>
      <c r="E25" s="87">
        <f t="shared" si="1"/>
        <v>52</v>
      </c>
      <c r="F25" s="106">
        <f t="shared" si="2"/>
        <v>0.4711852120333454</v>
      </c>
      <c r="G25" s="87">
        <v>52</v>
      </c>
      <c r="H25" s="87">
        <v>0</v>
      </c>
      <c r="I25" s="87">
        <f t="shared" si="3"/>
        <v>10984</v>
      </c>
      <c r="J25" s="88">
        <f t="shared" si="4"/>
        <v>99.528814787966652</v>
      </c>
      <c r="K25" s="87">
        <v>10779</v>
      </c>
      <c r="L25" s="88">
        <f t="shared" si="5"/>
        <v>97.671257702065958</v>
      </c>
      <c r="M25" s="87">
        <v>0</v>
      </c>
      <c r="N25" s="88">
        <f t="shared" si="6"/>
        <v>0</v>
      </c>
      <c r="O25" s="87">
        <v>0</v>
      </c>
      <c r="P25" s="87">
        <f t="shared" si="7"/>
        <v>205</v>
      </c>
      <c r="Q25" s="87">
        <v>138</v>
      </c>
      <c r="R25" s="87">
        <v>67</v>
      </c>
      <c r="S25" s="87">
        <v>0</v>
      </c>
      <c r="T25" s="88">
        <f t="shared" si="8"/>
        <v>1.8575570859006887</v>
      </c>
      <c r="U25" s="87">
        <v>198</v>
      </c>
      <c r="V25" s="85" t="s">
        <v>262</v>
      </c>
      <c r="W25" s="85"/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30</v>
      </c>
      <c r="B26" s="86" t="s">
        <v>297</v>
      </c>
      <c r="C26" s="85" t="s">
        <v>298</v>
      </c>
      <c r="D26" s="87">
        <f t="shared" si="0"/>
        <v>15599</v>
      </c>
      <c r="E26" s="87">
        <f t="shared" si="1"/>
        <v>108</v>
      </c>
      <c r="F26" s="106">
        <f t="shared" si="2"/>
        <v>0.69235207385088793</v>
      </c>
      <c r="G26" s="87">
        <v>108</v>
      </c>
      <c r="H26" s="87">
        <v>0</v>
      </c>
      <c r="I26" s="87">
        <f t="shared" si="3"/>
        <v>15491</v>
      </c>
      <c r="J26" s="88">
        <f t="shared" si="4"/>
        <v>99.307647926149116</v>
      </c>
      <c r="K26" s="87">
        <v>15032</v>
      </c>
      <c r="L26" s="88">
        <f t="shared" si="5"/>
        <v>96.365151612282844</v>
      </c>
      <c r="M26" s="87">
        <v>0</v>
      </c>
      <c r="N26" s="88">
        <f t="shared" si="6"/>
        <v>0</v>
      </c>
      <c r="O26" s="87">
        <v>0</v>
      </c>
      <c r="P26" s="87">
        <f t="shared" si="7"/>
        <v>459</v>
      </c>
      <c r="Q26" s="87">
        <v>368</v>
      </c>
      <c r="R26" s="87">
        <v>51</v>
      </c>
      <c r="S26" s="87">
        <v>40</v>
      </c>
      <c r="T26" s="88">
        <f t="shared" si="8"/>
        <v>2.9424963138662736</v>
      </c>
      <c r="U26" s="87">
        <v>675</v>
      </c>
      <c r="V26" s="85" t="s">
        <v>262</v>
      </c>
      <c r="W26" s="85"/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30</v>
      </c>
      <c r="B27" s="86" t="s">
        <v>299</v>
      </c>
      <c r="C27" s="85" t="s">
        <v>300</v>
      </c>
      <c r="D27" s="87">
        <f t="shared" si="0"/>
        <v>13860</v>
      </c>
      <c r="E27" s="87">
        <f t="shared" si="1"/>
        <v>401</v>
      </c>
      <c r="F27" s="106">
        <f t="shared" si="2"/>
        <v>2.8932178932178929</v>
      </c>
      <c r="G27" s="87">
        <v>401</v>
      </c>
      <c r="H27" s="87">
        <v>0</v>
      </c>
      <c r="I27" s="87">
        <f t="shared" si="3"/>
        <v>13459</v>
      </c>
      <c r="J27" s="88">
        <f t="shared" si="4"/>
        <v>97.106782106782106</v>
      </c>
      <c r="K27" s="87">
        <v>5605</v>
      </c>
      <c r="L27" s="88">
        <f t="shared" si="5"/>
        <v>40.440115440115441</v>
      </c>
      <c r="M27" s="87">
        <v>0</v>
      </c>
      <c r="N27" s="88">
        <f t="shared" si="6"/>
        <v>0</v>
      </c>
      <c r="O27" s="87">
        <v>2364</v>
      </c>
      <c r="P27" s="87">
        <f t="shared" si="7"/>
        <v>5490</v>
      </c>
      <c r="Q27" s="87">
        <v>802</v>
      </c>
      <c r="R27" s="87">
        <v>4688</v>
      </c>
      <c r="S27" s="87">
        <v>0</v>
      </c>
      <c r="T27" s="88">
        <f t="shared" si="8"/>
        <v>39.61038961038961</v>
      </c>
      <c r="U27" s="87">
        <v>177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30</v>
      </c>
      <c r="B28" s="86" t="s">
        <v>301</v>
      </c>
      <c r="C28" s="85" t="s">
        <v>302</v>
      </c>
      <c r="D28" s="87">
        <f t="shared" si="0"/>
        <v>22872</v>
      </c>
      <c r="E28" s="87">
        <f t="shared" si="1"/>
        <v>725</v>
      </c>
      <c r="F28" s="106">
        <f t="shared" si="2"/>
        <v>3.1698146204966768</v>
      </c>
      <c r="G28" s="87">
        <v>725</v>
      </c>
      <c r="H28" s="87">
        <v>0</v>
      </c>
      <c r="I28" s="87">
        <f t="shared" si="3"/>
        <v>22147</v>
      </c>
      <c r="J28" s="88">
        <f t="shared" si="4"/>
        <v>96.83018537950332</v>
      </c>
      <c r="K28" s="87">
        <v>4475</v>
      </c>
      <c r="L28" s="88">
        <f t="shared" si="5"/>
        <v>19.56540748513466</v>
      </c>
      <c r="M28" s="87">
        <v>0</v>
      </c>
      <c r="N28" s="88">
        <f t="shared" si="6"/>
        <v>0</v>
      </c>
      <c r="O28" s="87">
        <v>3360</v>
      </c>
      <c r="P28" s="87">
        <f t="shared" si="7"/>
        <v>14312</v>
      </c>
      <c r="Q28" s="87">
        <v>5162</v>
      </c>
      <c r="R28" s="87">
        <v>9150</v>
      </c>
      <c r="S28" s="87">
        <v>0</v>
      </c>
      <c r="T28" s="88">
        <f t="shared" si="8"/>
        <v>62.574326687653027</v>
      </c>
      <c r="U28" s="87">
        <v>287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30</v>
      </c>
      <c r="B29" s="86" t="s">
        <v>303</v>
      </c>
      <c r="C29" s="85" t="s">
        <v>304</v>
      </c>
      <c r="D29" s="87">
        <f t="shared" si="0"/>
        <v>8463</v>
      </c>
      <c r="E29" s="87">
        <f t="shared" si="1"/>
        <v>1053</v>
      </c>
      <c r="F29" s="106">
        <f t="shared" si="2"/>
        <v>12.442396313364055</v>
      </c>
      <c r="G29" s="87">
        <v>1053</v>
      </c>
      <c r="H29" s="87">
        <v>0</v>
      </c>
      <c r="I29" s="87">
        <f t="shared" si="3"/>
        <v>7410</v>
      </c>
      <c r="J29" s="88">
        <f t="shared" si="4"/>
        <v>87.557603686635943</v>
      </c>
      <c r="K29" s="87">
        <v>1281</v>
      </c>
      <c r="L29" s="88">
        <f t="shared" si="5"/>
        <v>15.136476426799009</v>
      </c>
      <c r="M29" s="87">
        <v>0</v>
      </c>
      <c r="N29" s="88">
        <f t="shared" si="6"/>
        <v>0</v>
      </c>
      <c r="O29" s="87">
        <v>0</v>
      </c>
      <c r="P29" s="87">
        <f t="shared" si="7"/>
        <v>6129</v>
      </c>
      <c r="Q29" s="87">
        <v>1587</v>
      </c>
      <c r="R29" s="87">
        <v>4542</v>
      </c>
      <c r="S29" s="87">
        <v>0</v>
      </c>
      <c r="T29" s="88">
        <f t="shared" si="8"/>
        <v>72.421127259836936</v>
      </c>
      <c r="U29" s="87">
        <v>125</v>
      </c>
      <c r="V29" s="85"/>
      <c r="W29" s="85"/>
      <c r="X29" s="85" t="s">
        <v>262</v>
      </c>
      <c r="Y29" s="85"/>
      <c r="Z29" s="85"/>
      <c r="AA29" s="85"/>
      <c r="AB29" s="85" t="s">
        <v>262</v>
      </c>
      <c r="AC29" s="85"/>
      <c r="AD29" s="115" t="s">
        <v>261</v>
      </c>
    </row>
    <row r="30" spans="1:30" ht="13.5" customHeight="1" x14ac:dyDescent="0.15">
      <c r="A30" s="85" t="s">
        <v>30</v>
      </c>
      <c r="B30" s="86" t="s">
        <v>305</v>
      </c>
      <c r="C30" s="85" t="s">
        <v>306</v>
      </c>
      <c r="D30" s="87">
        <f t="shared" si="0"/>
        <v>15081</v>
      </c>
      <c r="E30" s="87">
        <f t="shared" si="1"/>
        <v>290</v>
      </c>
      <c r="F30" s="106">
        <f t="shared" si="2"/>
        <v>1.9229494065380281</v>
      </c>
      <c r="G30" s="87">
        <v>290</v>
      </c>
      <c r="H30" s="87">
        <v>0</v>
      </c>
      <c r="I30" s="87">
        <f t="shared" si="3"/>
        <v>14791</v>
      </c>
      <c r="J30" s="88">
        <f t="shared" si="4"/>
        <v>98.077050593461962</v>
      </c>
      <c r="K30" s="87">
        <v>10930</v>
      </c>
      <c r="L30" s="88">
        <f t="shared" si="5"/>
        <v>72.475300046416024</v>
      </c>
      <c r="M30" s="87">
        <v>0</v>
      </c>
      <c r="N30" s="88">
        <f t="shared" si="6"/>
        <v>0</v>
      </c>
      <c r="O30" s="87">
        <v>1214</v>
      </c>
      <c r="P30" s="87">
        <f t="shared" si="7"/>
        <v>2647</v>
      </c>
      <c r="Q30" s="87">
        <v>568</v>
      </c>
      <c r="R30" s="87">
        <v>2079</v>
      </c>
      <c r="S30" s="87">
        <v>0</v>
      </c>
      <c r="T30" s="88">
        <f t="shared" si="8"/>
        <v>17.551886479676416</v>
      </c>
      <c r="U30" s="87">
        <v>148</v>
      </c>
      <c r="V30" s="85"/>
      <c r="W30" s="85"/>
      <c r="X30" s="85"/>
      <c r="Y30" s="85" t="s">
        <v>262</v>
      </c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30</v>
      </c>
      <c r="B31" s="86" t="s">
        <v>307</v>
      </c>
      <c r="C31" s="85" t="s">
        <v>308</v>
      </c>
      <c r="D31" s="87">
        <f t="shared" si="0"/>
        <v>7734</v>
      </c>
      <c r="E31" s="87">
        <f t="shared" si="1"/>
        <v>1839</v>
      </c>
      <c r="F31" s="106">
        <f t="shared" si="2"/>
        <v>23.778122575640033</v>
      </c>
      <c r="G31" s="87">
        <v>1839</v>
      </c>
      <c r="H31" s="87">
        <v>0</v>
      </c>
      <c r="I31" s="87">
        <f t="shared" si="3"/>
        <v>5895</v>
      </c>
      <c r="J31" s="88">
        <f t="shared" si="4"/>
        <v>76.221877424359974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0</v>
      </c>
      <c r="P31" s="87">
        <f t="shared" si="7"/>
        <v>5895</v>
      </c>
      <c r="Q31" s="87">
        <v>0</v>
      </c>
      <c r="R31" s="87">
        <v>4647</v>
      </c>
      <c r="S31" s="87">
        <v>1248</v>
      </c>
      <c r="T31" s="88">
        <f t="shared" si="8"/>
        <v>76.221877424359974</v>
      </c>
      <c r="U31" s="87">
        <v>57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30</v>
      </c>
      <c r="B32" s="86" t="s">
        <v>309</v>
      </c>
      <c r="C32" s="85" t="s">
        <v>310</v>
      </c>
      <c r="D32" s="87">
        <f t="shared" si="0"/>
        <v>7430</v>
      </c>
      <c r="E32" s="87">
        <f t="shared" si="1"/>
        <v>1798</v>
      </c>
      <c r="F32" s="106">
        <f t="shared" si="2"/>
        <v>24.199192462987888</v>
      </c>
      <c r="G32" s="87">
        <v>1798</v>
      </c>
      <c r="H32" s="87">
        <v>0</v>
      </c>
      <c r="I32" s="87">
        <f t="shared" si="3"/>
        <v>5632</v>
      </c>
      <c r="J32" s="88">
        <f t="shared" si="4"/>
        <v>75.800807537012119</v>
      </c>
      <c r="K32" s="87">
        <v>0</v>
      </c>
      <c r="L32" s="88">
        <f t="shared" si="5"/>
        <v>0</v>
      </c>
      <c r="M32" s="87">
        <v>0</v>
      </c>
      <c r="N32" s="88">
        <f t="shared" si="6"/>
        <v>0</v>
      </c>
      <c r="O32" s="87">
        <v>0</v>
      </c>
      <c r="P32" s="87">
        <f t="shared" si="7"/>
        <v>5632</v>
      </c>
      <c r="Q32" s="87">
        <v>1760</v>
      </c>
      <c r="R32" s="87">
        <v>3872</v>
      </c>
      <c r="S32" s="87">
        <v>0</v>
      </c>
      <c r="T32" s="88">
        <f t="shared" si="8"/>
        <v>75.800807537012119</v>
      </c>
      <c r="U32" s="87">
        <v>94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30</v>
      </c>
      <c r="B33" s="86" t="s">
        <v>311</v>
      </c>
      <c r="C33" s="85" t="s">
        <v>312</v>
      </c>
      <c r="D33" s="87">
        <f t="shared" si="0"/>
        <v>10979</v>
      </c>
      <c r="E33" s="87">
        <f t="shared" si="1"/>
        <v>1852</v>
      </c>
      <c r="F33" s="106">
        <f t="shared" si="2"/>
        <v>16.868567264778214</v>
      </c>
      <c r="G33" s="87">
        <v>1852</v>
      </c>
      <c r="H33" s="87">
        <v>0</v>
      </c>
      <c r="I33" s="87">
        <f t="shared" si="3"/>
        <v>9127</v>
      </c>
      <c r="J33" s="88">
        <f t="shared" si="4"/>
        <v>83.131432735221793</v>
      </c>
      <c r="K33" s="87">
        <v>2380</v>
      </c>
      <c r="L33" s="88">
        <f t="shared" si="5"/>
        <v>21.677748428818656</v>
      </c>
      <c r="M33" s="87">
        <v>0</v>
      </c>
      <c r="N33" s="88">
        <f t="shared" si="6"/>
        <v>0</v>
      </c>
      <c r="O33" s="87">
        <v>3901</v>
      </c>
      <c r="P33" s="87">
        <f t="shared" si="7"/>
        <v>2846</v>
      </c>
      <c r="Q33" s="87">
        <v>1117</v>
      </c>
      <c r="R33" s="87">
        <v>1729</v>
      </c>
      <c r="S33" s="87">
        <v>0</v>
      </c>
      <c r="T33" s="88">
        <f t="shared" si="8"/>
        <v>25.922215137990712</v>
      </c>
      <c r="U33" s="87">
        <v>91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30</v>
      </c>
      <c r="B34" s="86" t="s">
        <v>313</v>
      </c>
      <c r="C34" s="85" t="s">
        <v>314</v>
      </c>
      <c r="D34" s="87">
        <f t="shared" si="0"/>
        <v>14204</v>
      </c>
      <c r="E34" s="87">
        <f t="shared" si="1"/>
        <v>2150</v>
      </c>
      <c r="F34" s="106">
        <f t="shared" si="2"/>
        <v>15.136581244719796</v>
      </c>
      <c r="G34" s="87">
        <v>2150</v>
      </c>
      <c r="H34" s="87">
        <v>0</v>
      </c>
      <c r="I34" s="87">
        <f t="shared" si="3"/>
        <v>12054</v>
      </c>
      <c r="J34" s="88">
        <f t="shared" si="4"/>
        <v>84.863418755280208</v>
      </c>
      <c r="K34" s="87">
        <v>0</v>
      </c>
      <c r="L34" s="88">
        <f t="shared" si="5"/>
        <v>0</v>
      </c>
      <c r="M34" s="87">
        <v>0</v>
      </c>
      <c r="N34" s="88">
        <f t="shared" si="6"/>
        <v>0</v>
      </c>
      <c r="O34" s="87">
        <v>0</v>
      </c>
      <c r="P34" s="87">
        <f t="shared" si="7"/>
        <v>12054</v>
      </c>
      <c r="Q34" s="87">
        <v>5381</v>
      </c>
      <c r="R34" s="87">
        <v>6673</v>
      </c>
      <c r="S34" s="87">
        <v>0</v>
      </c>
      <c r="T34" s="88">
        <f t="shared" si="8"/>
        <v>84.863418755280208</v>
      </c>
      <c r="U34" s="87">
        <v>391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30</v>
      </c>
      <c r="B35" s="86" t="s">
        <v>315</v>
      </c>
      <c r="C35" s="85" t="s">
        <v>316</v>
      </c>
      <c r="D35" s="87">
        <f t="shared" si="0"/>
        <v>7864</v>
      </c>
      <c r="E35" s="87">
        <f t="shared" si="1"/>
        <v>1071</v>
      </c>
      <c r="F35" s="106">
        <f t="shared" si="2"/>
        <v>13.619023397761953</v>
      </c>
      <c r="G35" s="87">
        <v>1071</v>
      </c>
      <c r="H35" s="87">
        <v>0</v>
      </c>
      <c r="I35" s="87">
        <f t="shared" si="3"/>
        <v>6793</v>
      </c>
      <c r="J35" s="88">
        <f t="shared" si="4"/>
        <v>86.38097660223805</v>
      </c>
      <c r="K35" s="87">
        <v>2004</v>
      </c>
      <c r="L35" s="88">
        <f t="shared" si="5"/>
        <v>25.48321464903357</v>
      </c>
      <c r="M35" s="87">
        <v>0</v>
      </c>
      <c r="N35" s="88">
        <f t="shared" si="6"/>
        <v>0</v>
      </c>
      <c r="O35" s="87">
        <v>0</v>
      </c>
      <c r="P35" s="87">
        <f t="shared" si="7"/>
        <v>4789</v>
      </c>
      <c r="Q35" s="87">
        <v>1874</v>
      </c>
      <c r="R35" s="87">
        <v>2915</v>
      </c>
      <c r="S35" s="87">
        <v>0</v>
      </c>
      <c r="T35" s="88">
        <f t="shared" si="8"/>
        <v>60.89776195320448</v>
      </c>
      <c r="U35" s="87">
        <v>56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30</v>
      </c>
      <c r="B36" s="86" t="s">
        <v>317</v>
      </c>
      <c r="C36" s="85" t="s">
        <v>318</v>
      </c>
      <c r="D36" s="87">
        <f t="shared" si="0"/>
        <v>10332</v>
      </c>
      <c r="E36" s="87">
        <f t="shared" si="1"/>
        <v>176</v>
      </c>
      <c r="F36" s="106">
        <f t="shared" si="2"/>
        <v>1.7034456058846303</v>
      </c>
      <c r="G36" s="87">
        <v>176</v>
      </c>
      <c r="H36" s="87">
        <v>0</v>
      </c>
      <c r="I36" s="87">
        <f t="shared" si="3"/>
        <v>10156</v>
      </c>
      <c r="J36" s="88">
        <f t="shared" si="4"/>
        <v>98.296554394115361</v>
      </c>
      <c r="K36" s="87">
        <v>0</v>
      </c>
      <c r="L36" s="88">
        <f t="shared" si="5"/>
        <v>0</v>
      </c>
      <c r="M36" s="87">
        <v>0</v>
      </c>
      <c r="N36" s="88">
        <f t="shared" si="6"/>
        <v>0</v>
      </c>
      <c r="O36" s="87">
        <v>0</v>
      </c>
      <c r="P36" s="87">
        <f t="shared" si="7"/>
        <v>10156</v>
      </c>
      <c r="Q36" s="87">
        <v>3444</v>
      </c>
      <c r="R36" s="87">
        <v>6712</v>
      </c>
      <c r="S36" s="87">
        <v>0</v>
      </c>
      <c r="T36" s="88">
        <f t="shared" si="8"/>
        <v>98.296554394115361</v>
      </c>
      <c r="U36" s="87">
        <v>125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6">
    <sortCondition ref="A8:A36"/>
    <sortCondition ref="B8:B36"/>
    <sortCondition ref="C8:C3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三重県</v>
      </c>
      <c r="B7" s="90" t="str">
        <f>水洗化人口等!B7</f>
        <v>24000</v>
      </c>
      <c r="C7" s="89" t="s">
        <v>198</v>
      </c>
      <c r="D7" s="91">
        <f t="shared" ref="D7:D36" si="0">SUM(E7,+H7,+K7)</f>
        <v>562541</v>
      </c>
      <c r="E7" s="91">
        <f t="shared" ref="E7:E36" si="1">SUM(F7:G7)</f>
        <v>10080</v>
      </c>
      <c r="F7" s="91">
        <f>SUM(F$8:F$207)</f>
        <v>5597</v>
      </c>
      <c r="G7" s="91">
        <f>SUM(G$8:G$207)</f>
        <v>4483</v>
      </c>
      <c r="H7" s="91">
        <f t="shared" ref="H7:H36" si="2">SUM(I7:J7)</f>
        <v>10713</v>
      </c>
      <c r="I7" s="91">
        <f>SUM(I$8:I$207)</f>
        <v>9944</v>
      </c>
      <c r="J7" s="91">
        <f>SUM(J$8:J$207)</f>
        <v>769</v>
      </c>
      <c r="K7" s="91">
        <f t="shared" ref="K7:K36" si="3">SUM(L7:M7)</f>
        <v>541748</v>
      </c>
      <c r="L7" s="91">
        <f>SUM(L$8:L$207)</f>
        <v>65979</v>
      </c>
      <c r="M7" s="91">
        <f>SUM(M$8:M$207)</f>
        <v>475769</v>
      </c>
      <c r="N7" s="91">
        <f t="shared" ref="N7:N36" si="4">SUM(O7,+V7,+AC7)</f>
        <v>562541</v>
      </c>
      <c r="O7" s="91">
        <f t="shared" ref="O7:O36" si="5">SUM(P7:U7)</f>
        <v>81520</v>
      </c>
      <c r="P7" s="91">
        <f t="shared" ref="P7:U7" si="6">SUM(P$8:P$207)</f>
        <v>81520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36" si="7">SUM(W7:AB7)</f>
        <v>481021</v>
      </c>
      <c r="W7" s="91">
        <f t="shared" ref="W7:AB7" si="8">SUM(W$8:W$207)</f>
        <v>481021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36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36" si="10">SUM(AG7:AI7)</f>
        <v>10065</v>
      </c>
      <c r="AG7" s="91">
        <f>SUM(AG$8:AG$207)</f>
        <v>10065</v>
      </c>
      <c r="AH7" s="91">
        <f>SUM(AH$8:AH$207)</f>
        <v>0</v>
      </c>
      <c r="AI7" s="91">
        <f>SUM(AI$8:AI$207)</f>
        <v>0</v>
      </c>
      <c r="AJ7" s="91">
        <f t="shared" ref="AJ7:AJ36" si="11">SUM(AK7:AS7)</f>
        <v>39805</v>
      </c>
      <c r="AK7" s="91">
        <f t="shared" ref="AK7:AS7" si="12">SUM(AK$8:AK$207)</f>
        <v>29850</v>
      </c>
      <c r="AL7" s="91">
        <f t="shared" si="12"/>
        <v>24</v>
      </c>
      <c r="AM7" s="91">
        <f t="shared" si="12"/>
        <v>4732</v>
      </c>
      <c r="AN7" s="91">
        <f t="shared" si="12"/>
        <v>1934</v>
      </c>
      <c r="AO7" s="91">
        <f t="shared" si="12"/>
        <v>0</v>
      </c>
      <c r="AP7" s="91">
        <f t="shared" si="12"/>
        <v>0</v>
      </c>
      <c r="AQ7" s="91">
        <f t="shared" si="12"/>
        <v>9</v>
      </c>
      <c r="AR7" s="91">
        <f t="shared" si="12"/>
        <v>90</v>
      </c>
      <c r="AS7" s="91">
        <f t="shared" si="12"/>
        <v>3166</v>
      </c>
      <c r="AT7" s="91">
        <f t="shared" ref="AT7:AT36" si="13">SUM(AU7:AY7)</f>
        <v>134</v>
      </c>
      <c r="AU7" s="91">
        <f>SUM(AU$8:AU$207)</f>
        <v>134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 t="shared" ref="AZ7:AZ36" si="14">SUM(BA7:BC7)</f>
        <v>697</v>
      </c>
      <c r="BA7" s="91">
        <f>SUM(BA$8:BA$207)</f>
        <v>697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30</v>
      </c>
      <c r="B8" s="96" t="s">
        <v>259</v>
      </c>
      <c r="C8" s="85" t="s">
        <v>260</v>
      </c>
      <c r="D8" s="87">
        <f t="shared" si="0"/>
        <v>97499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97499</v>
      </c>
      <c r="L8" s="87">
        <v>11017</v>
      </c>
      <c r="M8" s="87">
        <v>86482</v>
      </c>
      <c r="N8" s="87">
        <f t="shared" si="4"/>
        <v>97499</v>
      </c>
      <c r="O8" s="87">
        <f t="shared" si="5"/>
        <v>11017</v>
      </c>
      <c r="P8" s="87">
        <v>11017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86482</v>
      </c>
      <c r="W8" s="87">
        <v>86482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207</v>
      </c>
      <c r="BA8" s="87">
        <v>207</v>
      </c>
      <c r="BB8" s="87">
        <v>0</v>
      </c>
      <c r="BC8" s="87">
        <v>0</v>
      </c>
    </row>
    <row r="9" spans="1:55" ht="13.5" customHeight="1" x14ac:dyDescent="0.15">
      <c r="A9" s="98" t="s">
        <v>30</v>
      </c>
      <c r="B9" s="96" t="s">
        <v>263</v>
      </c>
      <c r="C9" s="85" t="s">
        <v>264</v>
      </c>
      <c r="D9" s="87">
        <f t="shared" si="0"/>
        <v>59635</v>
      </c>
      <c r="E9" s="87">
        <f t="shared" si="1"/>
        <v>0</v>
      </c>
      <c r="F9" s="87">
        <v>0</v>
      </c>
      <c r="G9" s="87">
        <v>0</v>
      </c>
      <c r="H9" s="87">
        <f t="shared" si="2"/>
        <v>7193</v>
      </c>
      <c r="I9" s="87">
        <v>7193</v>
      </c>
      <c r="J9" s="87">
        <v>0</v>
      </c>
      <c r="K9" s="87">
        <f t="shared" si="3"/>
        <v>52442</v>
      </c>
      <c r="L9" s="87">
        <v>2114</v>
      </c>
      <c r="M9" s="87">
        <v>50328</v>
      </c>
      <c r="N9" s="87">
        <f t="shared" si="4"/>
        <v>59635</v>
      </c>
      <c r="O9" s="87">
        <f t="shared" si="5"/>
        <v>9307</v>
      </c>
      <c r="P9" s="87">
        <v>9307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50328</v>
      </c>
      <c r="W9" s="87">
        <v>50328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1872</v>
      </c>
      <c r="AG9" s="87">
        <v>1872</v>
      </c>
      <c r="AH9" s="87">
        <v>0</v>
      </c>
      <c r="AI9" s="87">
        <v>0</v>
      </c>
      <c r="AJ9" s="87">
        <f t="shared" si="11"/>
        <v>1872</v>
      </c>
      <c r="AK9" s="87">
        <v>0</v>
      </c>
      <c r="AL9" s="87">
        <v>0</v>
      </c>
      <c r="AM9" s="87">
        <v>0</v>
      </c>
      <c r="AN9" s="87">
        <v>1872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30</v>
      </c>
      <c r="B10" s="96" t="s">
        <v>265</v>
      </c>
      <c r="C10" s="85" t="s">
        <v>266</v>
      </c>
      <c r="D10" s="87">
        <f t="shared" si="0"/>
        <v>31918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31918</v>
      </c>
      <c r="L10" s="87">
        <v>4620</v>
      </c>
      <c r="M10" s="87">
        <v>27298</v>
      </c>
      <c r="N10" s="87">
        <f t="shared" si="4"/>
        <v>31918</v>
      </c>
      <c r="O10" s="87">
        <f t="shared" si="5"/>
        <v>4620</v>
      </c>
      <c r="P10" s="87">
        <v>4620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27298</v>
      </c>
      <c r="W10" s="87">
        <v>27298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884</v>
      </c>
      <c r="AG10" s="87">
        <v>884</v>
      </c>
      <c r="AH10" s="87">
        <v>0</v>
      </c>
      <c r="AI10" s="87">
        <v>0</v>
      </c>
      <c r="AJ10" s="87">
        <f t="shared" si="11"/>
        <v>884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7</v>
      </c>
      <c r="AS10" s="87">
        <v>877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30</v>
      </c>
      <c r="B11" s="96" t="s">
        <v>267</v>
      </c>
      <c r="C11" s="85" t="s">
        <v>268</v>
      </c>
      <c r="D11" s="87">
        <f t="shared" si="0"/>
        <v>43671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43671</v>
      </c>
      <c r="L11" s="87">
        <v>5070</v>
      </c>
      <c r="M11" s="87">
        <v>38601</v>
      </c>
      <c r="N11" s="87">
        <f t="shared" si="4"/>
        <v>43671</v>
      </c>
      <c r="O11" s="87">
        <f t="shared" si="5"/>
        <v>5070</v>
      </c>
      <c r="P11" s="87">
        <v>5070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38601</v>
      </c>
      <c r="W11" s="87">
        <v>38601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1755</v>
      </c>
      <c r="AG11" s="87">
        <v>1755</v>
      </c>
      <c r="AH11" s="87">
        <v>0</v>
      </c>
      <c r="AI11" s="87">
        <v>0</v>
      </c>
      <c r="AJ11" s="87">
        <f t="shared" si="11"/>
        <v>1755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1755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30</v>
      </c>
      <c r="B12" s="96" t="s">
        <v>269</v>
      </c>
      <c r="C12" s="85" t="s">
        <v>270</v>
      </c>
      <c r="D12" s="87">
        <f t="shared" si="0"/>
        <v>31286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31286</v>
      </c>
      <c r="L12" s="87">
        <v>2507</v>
      </c>
      <c r="M12" s="87">
        <v>28779</v>
      </c>
      <c r="N12" s="87">
        <f t="shared" si="4"/>
        <v>31286</v>
      </c>
      <c r="O12" s="87">
        <f t="shared" si="5"/>
        <v>2507</v>
      </c>
      <c r="P12" s="87">
        <v>2507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28779</v>
      </c>
      <c r="W12" s="87">
        <v>28779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3</v>
      </c>
      <c r="AG12" s="87">
        <v>3</v>
      </c>
      <c r="AH12" s="87">
        <v>0</v>
      </c>
      <c r="AI12" s="87">
        <v>0</v>
      </c>
      <c r="AJ12" s="87">
        <f t="shared" si="11"/>
        <v>3</v>
      </c>
      <c r="AK12" s="87">
        <v>0</v>
      </c>
      <c r="AL12" s="87">
        <v>0</v>
      </c>
      <c r="AM12" s="87">
        <v>3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189</v>
      </c>
      <c r="BA12" s="87">
        <v>189</v>
      </c>
      <c r="BB12" s="87">
        <v>0</v>
      </c>
      <c r="BC12" s="87">
        <v>0</v>
      </c>
    </row>
    <row r="13" spans="1:55" ht="13.5" customHeight="1" x14ac:dyDescent="0.15">
      <c r="A13" s="98" t="s">
        <v>30</v>
      </c>
      <c r="B13" s="96" t="s">
        <v>271</v>
      </c>
      <c r="C13" s="85" t="s">
        <v>272</v>
      </c>
      <c r="D13" s="87">
        <f t="shared" si="0"/>
        <v>45007</v>
      </c>
      <c r="E13" s="87">
        <f t="shared" si="1"/>
        <v>0</v>
      </c>
      <c r="F13" s="87">
        <v>0</v>
      </c>
      <c r="G13" s="87">
        <v>0</v>
      </c>
      <c r="H13" s="87">
        <f t="shared" si="2"/>
        <v>109</v>
      </c>
      <c r="I13" s="87">
        <v>109</v>
      </c>
      <c r="J13" s="87">
        <v>0</v>
      </c>
      <c r="K13" s="87">
        <f t="shared" si="3"/>
        <v>44898</v>
      </c>
      <c r="L13" s="87">
        <v>5523</v>
      </c>
      <c r="M13" s="87">
        <v>39375</v>
      </c>
      <c r="N13" s="87">
        <f t="shared" si="4"/>
        <v>45007</v>
      </c>
      <c r="O13" s="87">
        <f t="shared" si="5"/>
        <v>5632</v>
      </c>
      <c r="P13" s="87">
        <v>5632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39375</v>
      </c>
      <c r="W13" s="87">
        <v>39375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2268</v>
      </c>
      <c r="AG13" s="87">
        <v>2268</v>
      </c>
      <c r="AH13" s="87">
        <v>0</v>
      </c>
      <c r="AI13" s="87">
        <v>0</v>
      </c>
      <c r="AJ13" s="87">
        <f t="shared" si="11"/>
        <v>2268</v>
      </c>
      <c r="AK13" s="87">
        <v>0</v>
      </c>
      <c r="AL13" s="87">
        <v>0</v>
      </c>
      <c r="AM13" s="87">
        <v>2268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30</v>
      </c>
      <c r="B14" s="96" t="s">
        <v>273</v>
      </c>
      <c r="C14" s="85" t="s">
        <v>274</v>
      </c>
      <c r="D14" s="87">
        <f t="shared" si="0"/>
        <v>26841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26841</v>
      </c>
      <c r="L14" s="87">
        <v>1875</v>
      </c>
      <c r="M14" s="87">
        <v>24966</v>
      </c>
      <c r="N14" s="87">
        <f t="shared" si="4"/>
        <v>26841</v>
      </c>
      <c r="O14" s="87">
        <f t="shared" si="5"/>
        <v>1875</v>
      </c>
      <c r="P14" s="87">
        <v>1875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24966</v>
      </c>
      <c r="W14" s="87">
        <v>24966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97</v>
      </c>
      <c r="AG14" s="87">
        <v>97</v>
      </c>
      <c r="AH14" s="87">
        <v>0</v>
      </c>
      <c r="AI14" s="87">
        <v>0</v>
      </c>
      <c r="AJ14" s="87">
        <f t="shared" si="11"/>
        <v>26841</v>
      </c>
      <c r="AK14" s="87">
        <v>26841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97</v>
      </c>
      <c r="AU14" s="87">
        <v>97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30</v>
      </c>
      <c r="B15" s="96" t="s">
        <v>275</v>
      </c>
      <c r="C15" s="85" t="s">
        <v>276</v>
      </c>
      <c r="D15" s="87">
        <f t="shared" si="0"/>
        <v>14086</v>
      </c>
      <c r="E15" s="87">
        <f t="shared" si="1"/>
        <v>3207</v>
      </c>
      <c r="F15" s="87">
        <v>3201</v>
      </c>
      <c r="G15" s="87">
        <v>6</v>
      </c>
      <c r="H15" s="87">
        <f t="shared" si="2"/>
        <v>0</v>
      </c>
      <c r="I15" s="87">
        <v>0</v>
      </c>
      <c r="J15" s="87">
        <v>0</v>
      </c>
      <c r="K15" s="87">
        <f t="shared" si="3"/>
        <v>10879</v>
      </c>
      <c r="L15" s="87">
        <v>0</v>
      </c>
      <c r="M15" s="87">
        <v>10879</v>
      </c>
      <c r="N15" s="87">
        <f t="shared" si="4"/>
        <v>14086</v>
      </c>
      <c r="O15" s="87">
        <f t="shared" si="5"/>
        <v>3201</v>
      </c>
      <c r="P15" s="87">
        <v>3201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10885</v>
      </c>
      <c r="W15" s="87">
        <v>10885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43</v>
      </c>
      <c r="AG15" s="87">
        <v>43</v>
      </c>
      <c r="AH15" s="87">
        <v>0</v>
      </c>
      <c r="AI15" s="87">
        <v>0</v>
      </c>
      <c r="AJ15" s="87">
        <f t="shared" si="11"/>
        <v>43</v>
      </c>
      <c r="AK15" s="87">
        <v>0</v>
      </c>
      <c r="AL15" s="87">
        <v>0</v>
      </c>
      <c r="AM15" s="87">
        <v>11</v>
      </c>
      <c r="AN15" s="87">
        <v>0</v>
      </c>
      <c r="AO15" s="87">
        <v>0</v>
      </c>
      <c r="AP15" s="87">
        <v>0</v>
      </c>
      <c r="AQ15" s="87">
        <v>9</v>
      </c>
      <c r="AR15" s="87">
        <v>0</v>
      </c>
      <c r="AS15" s="87">
        <v>23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30</v>
      </c>
      <c r="B16" s="96" t="s">
        <v>277</v>
      </c>
      <c r="C16" s="85" t="s">
        <v>278</v>
      </c>
      <c r="D16" s="87">
        <f t="shared" si="0"/>
        <v>9213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9213</v>
      </c>
      <c r="L16" s="87">
        <v>1339</v>
      </c>
      <c r="M16" s="87">
        <v>7874</v>
      </c>
      <c r="N16" s="87">
        <f t="shared" si="4"/>
        <v>9213</v>
      </c>
      <c r="O16" s="87">
        <f t="shared" si="5"/>
        <v>1339</v>
      </c>
      <c r="P16" s="87">
        <v>1339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7874</v>
      </c>
      <c r="W16" s="87">
        <v>7874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511</v>
      </c>
      <c r="AG16" s="87">
        <v>511</v>
      </c>
      <c r="AH16" s="87">
        <v>0</v>
      </c>
      <c r="AI16" s="87">
        <v>0</v>
      </c>
      <c r="AJ16" s="87">
        <f t="shared" si="11"/>
        <v>511</v>
      </c>
      <c r="AK16" s="87">
        <v>0</v>
      </c>
      <c r="AL16" s="87">
        <v>0</v>
      </c>
      <c r="AM16" s="87">
        <v>511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30</v>
      </c>
      <c r="B17" s="96" t="s">
        <v>279</v>
      </c>
      <c r="C17" s="85" t="s">
        <v>280</v>
      </c>
      <c r="D17" s="87">
        <f t="shared" si="0"/>
        <v>9236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9236</v>
      </c>
      <c r="L17" s="87">
        <v>1980</v>
      </c>
      <c r="M17" s="87">
        <v>7256</v>
      </c>
      <c r="N17" s="87">
        <f t="shared" si="4"/>
        <v>9236</v>
      </c>
      <c r="O17" s="87">
        <f t="shared" si="5"/>
        <v>1980</v>
      </c>
      <c r="P17" s="87">
        <v>1980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7256</v>
      </c>
      <c r="W17" s="87">
        <v>7256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23</v>
      </c>
      <c r="AG17" s="87">
        <v>23</v>
      </c>
      <c r="AH17" s="87">
        <v>0</v>
      </c>
      <c r="AI17" s="87">
        <v>0</v>
      </c>
      <c r="AJ17" s="87">
        <f t="shared" si="11"/>
        <v>2003</v>
      </c>
      <c r="AK17" s="87">
        <v>1980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23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48</v>
      </c>
      <c r="BA17" s="87">
        <v>48</v>
      </c>
      <c r="BB17" s="87">
        <v>0</v>
      </c>
      <c r="BC17" s="87">
        <v>0</v>
      </c>
    </row>
    <row r="18" spans="1:55" ht="13.5" customHeight="1" x14ac:dyDescent="0.15">
      <c r="A18" s="98" t="s">
        <v>30</v>
      </c>
      <c r="B18" s="96" t="s">
        <v>281</v>
      </c>
      <c r="C18" s="85" t="s">
        <v>282</v>
      </c>
      <c r="D18" s="87">
        <f t="shared" si="0"/>
        <v>12371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12371</v>
      </c>
      <c r="L18" s="87">
        <v>3522</v>
      </c>
      <c r="M18" s="87">
        <v>8849</v>
      </c>
      <c r="N18" s="87">
        <f t="shared" si="4"/>
        <v>12371</v>
      </c>
      <c r="O18" s="87">
        <f t="shared" si="5"/>
        <v>3522</v>
      </c>
      <c r="P18" s="87">
        <v>3522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8849</v>
      </c>
      <c r="W18" s="87">
        <v>8849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250</v>
      </c>
      <c r="AG18" s="87">
        <v>250</v>
      </c>
      <c r="AH18" s="87">
        <v>0</v>
      </c>
      <c r="AI18" s="87">
        <v>0</v>
      </c>
      <c r="AJ18" s="87">
        <f t="shared" si="11"/>
        <v>250</v>
      </c>
      <c r="AK18" s="87">
        <v>0</v>
      </c>
      <c r="AL18" s="87">
        <v>0</v>
      </c>
      <c r="AM18" s="87">
        <v>250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30</v>
      </c>
      <c r="B19" s="96" t="s">
        <v>283</v>
      </c>
      <c r="C19" s="85" t="s">
        <v>284</v>
      </c>
      <c r="D19" s="87">
        <f t="shared" si="0"/>
        <v>6761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6761</v>
      </c>
      <c r="L19" s="87">
        <v>677</v>
      </c>
      <c r="M19" s="87">
        <v>6084</v>
      </c>
      <c r="N19" s="87">
        <f t="shared" si="4"/>
        <v>6761</v>
      </c>
      <c r="O19" s="87">
        <f t="shared" si="5"/>
        <v>677</v>
      </c>
      <c r="P19" s="87">
        <v>677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6084</v>
      </c>
      <c r="W19" s="87">
        <v>6084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1</v>
      </c>
      <c r="AG19" s="87">
        <v>1</v>
      </c>
      <c r="AH19" s="87">
        <v>0</v>
      </c>
      <c r="AI19" s="87">
        <v>0</v>
      </c>
      <c r="AJ19" s="87">
        <f t="shared" si="11"/>
        <v>1</v>
      </c>
      <c r="AK19" s="87">
        <v>0</v>
      </c>
      <c r="AL19" s="87">
        <v>0</v>
      </c>
      <c r="AM19" s="87">
        <v>1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41</v>
      </c>
      <c r="BA19" s="87">
        <v>41</v>
      </c>
      <c r="BB19" s="87">
        <v>0</v>
      </c>
      <c r="BC19" s="87">
        <v>0</v>
      </c>
    </row>
    <row r="20" spans="1:55" ht="13.5" customHeight="1" x14ac:dyDescent="0.15">
      <c r="A20" s="98" t="s">
        <v>30</v>
      </c>
      <c r="B20" s="96" t="s">
        <v>285</v>
      </c>
      <c r="C20" s="85" t="s">
        <v>286</v>
      </c>
      <c r="D20" s="87">
        <f t="shared" si="0"/>
        <v>34069</v>
      </c>
      <c r="E20" s="87">
        <f t="shared" si="1"/>
        <v>0</v>
      </c>
      <c r="F20" s="87">
        <v>0</v>
      </c>
      <c r="G20" s="87">
        <v>0</v>
      </c>
      <c r="H20" s="87">
        <f t="shared" si="2"/>
        <v>81</v>
      </c>
      <c r="I20" s="87">
        <v>27</v>
      </c>
      <c r="J20" s="87">
        <v>54</v>
      </c>
      <c r="K20" s="87">
        <f t="shared" si="3"/>
        <v>33988</v>
      </c>
      <c r="L20" s="87">
        <v>9439</v>
      </c>
      <c r="M20" s="87">
        <v>24549</v>
      </c>
      <c r="N20" s="87">
        <f t="shared" si="4"/>
        <v>34069</v>
      </c>
      <c r="O20" s="87">
        <f t="shared" si="5"/>
        <v>9466</v>
      </c>
      <c r="P20" s="87">
        <v>9466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24603</v>
      </c>
      <c r="W20" s="87">
        <v>24603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86</v>
      </c>
      <c r="AG20" s="87">
        <v>86</v>
      </c>
      <c r="AH20" s="87">
        <v>0</v>
      </c>
      <c r="AI20" s="87">
        <v>0</v>
      </c>
      <c r="AJ20" s="87">
        <f t="shared" si="11"/>
        <v>86</v>
      </c>
      <c r="AK20" s="87">
        <v>0</v>
      </c>
      <c r="AL20" s="87">
        <v>0</v>
      </c>
      <c r="AM20" s="87">
        <v>16</v>
      </c>
      <c r="AN20" s="87">
        <v>0</v>
      </c>
      <c r="AO20" s="87">
        <v>0</v>
      </c>
      <c r="AP20" s="87">
        <v>0</v>
      </c>
      <c r="AQ20" s="87">
        <v>0</v>
      </c>
      <c r="AR20" s="87">
        <v>70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183</v>
      </c>
      <c r="BA20" s="87">
        <v>183</v>
      </c>
      <c r="BB20" s="87">
        <v>0</v>
      </c>
      <c r="BC20" s="87">
        <v>0</v>
      </c>
    </row>
    <row r="21" spans="1:55" ht="13.5" customHeight="1" x14ac:dyDescent="0.15">
      <c r="A21" s="98" t="s">
        <v>30</v>
      </c>
      <c r="B21" s="96" t="s">
        <v>287</v>
      </c>
      <c r="C21" s="85" t="s">
        <v>288</v>
      </c>
      <c r="D21" s="87">
        <f t="shared" si="0"/>
        <v>62247</v>
      </c>
      <c r="E21" s="87">
        <f t="shared" si="1"/>
        <v>1966</v>
      </c>
      <c r="F21" s="87">
        <v>1966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60281</v>
      </c>
      <c r="L21" s="87">
        <v>5303</v>
      </c>
      <c r="M21" s="87">
        <v>54978</v>
      </c>
      <c r="N21" s="87">
        <f t="shared" si="4"/>
        <v>62247</v>
      </c>
      <c r="O21" s="87">
        <f t="shared" si="5"/>
        <v>7269</v>
      </c>
      <c r="P21" s="87">
        <v>7269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54978</v>
      </c>
      <c r="W21" s="87">
        <v>54978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1461</v>
      </c>
      <c r="AG21" s="87">
        <v>1461</v>
      </c>
      <c r="AH21" s="87">
        <v>0</v>
      </c>
      <c r="AI21" s="87">
        <v>0</v>
      </c>
      <c r="AJ21" s="87">
        <f t="shared" si="11"/>
        <v>1461</v>
      </c>
      <c r="AK21" s="87">
        <v>0</v>
      </c>
      <c r="AL21" s="87">
        <v>0</v>
      </c>
      <c r="AM21" s="87">
        <v>1461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30</v>
      </c>
      <c r="B22" s="96" t="s">
        <v>289</v>
      </c>
      <c r="C22" s="85" t="s">
        <v>290</v>
      </c>
      <c r="D22" s="87">
        <f t="shared" si="0"/>
        <v>938</v>
      </c>
      <c r="E22" s="87">
        <f t="shared" si="1"/>
        <v>0</v>
      </c>
      <c r="F22" s="87">
        <v>0</v>
      </c>
      <c r="G22" s="87">
        <v>0</v>
      </c>
      <c r="H22" s="87">
        <f t="shared" si="2"/>
        <v>715</v>
      </c>
      <c r="I22" s="87">
        <v>0</v>
      </c>
      <c r="J22" s="87">
        <v>715</v>
      </c>
      <c r="K22" s="87">
        <f t="shared" si="3"/>
        <v>223</v>
      </c>
      <c r="L22" s="87">
        <v>84</v>
      </c>
      <c r="M22" s="87">
        <v>139</v>
      </c>
      <c r="N22" s="87">
        <f t="shared" si="4"/>
        <v>938</v>
      </c>
      <c r="O22" s="87">
        <f t="shared" si="5"/>
        <v>84</v>
      </c>
      <c r="P22" s="87">
        <v>84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854</v>
      </c>
      <c r="W22" s="87">
        <v>854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30</v>
      </c>
      <c r="B23" s="96" t="s">
        <v>291</v>
      </c>
      <c r="C23" s="85" t="s">
        <v>292</v>
      </c>
      <c r="D23" s="87">
        <f t="shared" si="0"/>
        <v>781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781</v>
      </c>
      <c r="L23" s="87">
        <v>180</v>
      </c>
      <c r="M23" s="87">
        <v>601</v>
      </c>
      <c r="N23" s="87">
        <f t="shared" si="4"/>
        <v>781</v>
      </c>
      <c r="O23" s="87">
        <f t="shared" si="5"/>
        <v>180</v>
      </c>
      <c r="P23" s="87">
        <v>180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601</v>
      </c>
      <c r="W23" s="87">
        <v>601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0</v>
      </c>
      <c r="AG23" s="87">
        <v>0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5</v>
      </c>
      <c r="BA23" s="87">
        <v>5</v>
      </c>
      <c r="BB23" s="87">
        <v>0</v>
      </c>
      <c r="BC23" s="87">
        <v>0</v>
      </c>
    </row>
    <row r="24" spans="1:55" ht="13.5" customHeight="1" x14ac:dyDescent="0.15">
      <c r="A24" s="98" t="s">
        <v>30</v>
      </c>
      <c r="B24" s="96" t="s">
        <v>293</v>
      </c>
      <c r="C24" s="85" t="s">
        <v>294</v>
      </c>
      <c r="D24" s="87">
        <f t="shared" si="0"/>
        <v>10704</v>
      </c>
      <c r="E24" s="87">
        <f t="shared" si="1"/>
        <v>0</v>
      </c>
      <c r="F24" s="87">
        <v>0</v>
      </c>
      <c r="G24" s="87">
        <v>0</v>
      </c>
      <c r="H24" s="87">
        <f t="shared" si="2"/>
        <v>2340</v>
      </c>
      <c r="I24" s="87">
        <v>2340</v>
      </c>
      <c r="J24" s="87">
        <v>0</v>
      </c>
      <c r="K24" s="87">
        <f t="shared" si="3"/>
        <v>8364</v>
      </c>
      <c r="L24" s="87">
        <v>0</v>
      </c>
      <c r="M24" s="87">
        <v>8364</v>
      </c>
      <c r="N24" s="87">
        <f t="shared" si="4"/>
        <v>10704</v>
      </c>
      <c r="O24" s="87">
        <f t="shared" si="5"/>
        <v>2340</v>
      </c>
      <c r="P24" s="87">
        <v>2340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8364</v>
      </c>
      <c r="W24" s="87">
        <v>8364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5</v>
      </c>
      <c r="AG24" s="87">
        <v>5</v>
      </c>
      <c r="AH24" s="87">
        <v>0</v>
      </c>
      <c r="AI24" s="87">
        <v>0</v>
      </c>
      <c r="AJ24" s="87">
        <f t="shared" si="11"/>
        <v>321</v>
      </c>
      <c r="AK24" s="87">
        <v>321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5</v>
      </c>
      <c r="AU24" s="87">
        <v>5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30</v>
      </c>
      <c r="B25" s="96" t="s">
        <v>295</v>
      </c>
      <c r="C25" s="85" t="s">
        <v>296</v>
      </c>
      <c r="D25" s="87">
        <f t="shared" si="0"/>
        <v>318</v>
      </c>
      <c r="E25" s="87">
        <f t="shared" si="1"/>
        <v>0</v>
      </c>
      <c r="F25" s="87">
        <v>0</v>
      </c>
      <c r="G25" s="87">
        <v>0</v>
      </c>
      <c r="H25" s="87">
        <f t="shared" si="2"/>
        <v>29</v>
      </c>
      <c r="I25" s="87">
        <v>29</v>
      </c>
      <c r="J25" s="87">
        <v>0</v>
      </c>
      <c r="K25" s="87">
        <f t="shared" si="3"/>
        <v>289</v>
      </c>
      <c r="L25" s="87">
        <v>35</v>
      </c>
      <c r="M25" s="87">
        <v>254</v>
      </c>
      <c r="N25" s="87">
        <f t="shared" si="4"/>
        <v>318</v>
      </c>
      <c r="O25" s="87">
        <f t="shared" si="5"/>
        <v>64</v>
      </c>
      <c r="P25" s="87">
        <v>64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254</v>
      </c>
      <c r="W25" s="87">
        <v>254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8</v>
      </c>
      <c r="AK25" s="87">
        <v>8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30</v>
      </c>
      <c r="B26" s="96" t="s">
        <v>297</v>
      </c>
      <c r="C26" s="85" t="s">
        <v>298</v>
      </c>
      <c r="D26" s="87">
        <f t="shared" si="0"/>
        <v>1099</v>
      </c>
      <c r="E26" s="87">
        <f t="shared" si="1"/>
        <v>0</v>
      </c>
      <c r="F26" s="87">
        <v>0</v>
      </c>
      <c r="G26" s="87">
        <v>0</v>
      </c>
      <c r="H26" s="87">
        <f t="shared" si="2"/>
        <v>246</v>
      </c>
      <c r="I26" s="87">
        <v>246</v>
      </c>
      <c r="J26" s="87">
        <v>0</v>
      </c>
      <c r="K26" s="87">
        <f t="shared" si="3"/>
        <v>853</v>
      </c>
      <c r="L26" s="87">
        <v>0</v>
      </c>
      <c r="M26" s="87">
        <v>853</v>
      </c>
      <c r="N26" s="87">
        <f t="shared" si="4"/>
        <v>1099</v>
      </c>
      <c r="O26" s="87">
        <f t="shared" si="5"/>
        <v>246</v>
      </c>
      <c r="P26" s="87">
        <v>246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853</v>
      </c>
      <c r="W26" s="87">
        <v>853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32</v>
      </c>
      <c r="AG26" s="87">
        <v>32</v>
      </c>
      <c r="AH26" s="87">
        <v>0</v>
      </c>
      <c r="AI26" s="87">
        <v>0</v>
      </c>
      <c r="AJ26" s="87">
        <f t="shared" si="11"/>
        <v>32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32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30</v>
      </c>
      <c r="B27" s="96" t="s">
        <v>299</v>
      </c>
      <c r="C27" s="85" t="s">
        <v>300</v>
      </c>
      <c r="D27" s="87">
        <f t="shared" si="0"/>
        <v>5802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5802</v>
      </c>
      <c r="L27" s="87">
        <v>602</v>
      </c>
      <c r="M27" s="87">
        <v>5200</v>
      </c>
      <c r="N27" s="87">
        <f t="shared" si="4"/>
        <v>5802</v>
      </c>
      <c r="O27" s="87">
        <f t="shared" si="5"/>
        <v>602</v>
      </c>
      <c r="P27" s="87">
        <v>602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5200</v>
      </c>
      <c r="W27" s="87">
        <v>5200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30</v>
      </c>
      <c r="B28" s="96" t="s">
        <v>301</v>
      </c>
      <c r="C28" s="85" t="s">
        <v>302</v>
      </c>
      <c r="D28" s="87">
        <f t="shared" si="0"/>
        <v>11443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11443</v>
      </c>
      <c r="L28" s="87">
        <v>1401</v>
      </c>
      <c r="M28" s="87">
        <v>10042</v>
      </c>
      <c r="N28" s="87">
        <f t="shared" si="4"/>
        <v>11443</v>
      </c>
      <c r="O28" s="87">
        <f t="shared" si="5"/>
        <v>1401</v>
      </c>
      <c r="P28" s="87">
        <v>1401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10042</v>
      </c>
      <c r="W28" s="87">
        <v>10042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330</v>
      </c>
      <c r="AG28" s="87">
        <v>330</v>
      </c>
      <c r="AH28" s="87">
        <v>0</v>
      </c>
      <c r="AI28" s="87">
        <v>0</v>
      </c>
      <c r="AJ28" s="87">
        <f t="shared" si="11"/>
        <v>330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330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30</v>
      </c>
      <c r="B29" s="96" t="s">
        <v>303</v>
      </c>
      <c r="C29" s="85" t="s">
        <v>304</v>
      </c>
      <c r="D29" s="87">
        <f t="shared" si="0"/>
        <v>6950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6950</v>
      </c>
      <c r="L29" s="87">
        <v>914</v>
      </c>
      <c r="M29" s="87">
        <v>6036</v>
      </c>
      <c r="N29" s="87">
        <f t="shared" si="4"/>
        <v>6950</v>
      </c>
      <c r="O29" s="87">
        <f t="shared" si="5"/>
        <v>914</v>
      </c>
      <c r="P29" s="87">
        <v>914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6036</v>
      </c>
      <c r="W29" s="87">
        <v>6036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12</v>
      </c>
      <c r="AG29" s="87">
        <v>12</v>
      </c>
      <c r="AH29" s="87">
        <v>0</v>
      </c>
      <c r="AI29" s="87">
        <v>0</v>
      </c>
      <c r="AJ29" s="87">
        <f t="shared" si="11"/>
        <v>12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12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30</v>
      </c>
      <c r="B30" s="96" t="s">
        <v>305</v>
      </c>
      <c r="C30" s="85" t="s">
        <v>306</v>
      </c>
      <c r="D30" s="87">
        <f t="shared" si="0"/>
        <v>2694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2694</v>
      </c>
      <c r="L30" s="87">
        <v>402</v>
      </c>
      <c r="M30" s="87">
        <v>2292</v>
      </c>
      <c r="N30" s="87">
        <f t="shared" si="4"/>
        <v>2694</v>
      </c>
      <c r="O30" s="87">
        <f t="shared" si="5"/>
        <v>402</v>
      </c>
      <c r="P30" s="87">
        <v>402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2292</v>
      </c>
      <c r="W30" s="87">
        <v>2292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62</v>
      </c>
      <c r="AG30" s="87">
        <v>62</v>
      </c>
      <c r="AH30" s="87">
        <v>0</v>
      </c>
      <c r="AI30" s="87">
        <v>0</v>
      </c>
      <c r="AJ30" s="87">
        <f t="shared" si="11"/>
        <v>62</v>
      </c>
      <c r="AK30" s="87">
        <v>0</v>
      </c>
      <c r="AL30" s="87">
        <v>0</v>
      </c>
      <c r="AM30" s="87">
        <v>0</v>
      </c>
      <c r="AN30" s="87">
        <v>62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30</v>
      </c>
      <c r="B31" s="96" t="s">
        <v>307</v>
      </c>
      <c r="C31" s="85" t="s">
        <v>308</v>
      </c>
      <c r="D31" s="87">
        <f t="shared" si="0"/>
        <v>4123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4123</v>
      </c>
      <c r="L31" s="87">
        <v>1155</v>
      </c>
      <c r="M31" s="87">
        <v>2968</v>
      </c>
      <c r="N31" s="87">
        <f t="shared" si="4"/>
        <v>4123</v>
      </c>
      <c r="O31" s="87">
        <f t="shared" si="5"/>
        <v>1155</v>
      </c>
      <c r="P31" s="87">
        <v>1155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2968</v>
      </c>
      <c r="W31" s="87">
        <v>2968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94</v>
      </c>
      <c r="AG31" s="87">
        <v>94</v>
      </c>
      <c r="AH31" s="87">
        <v>0</v>
      </c>
      <c r="AI31" s="87">
        <v>0</v>
      </c>
      <c r="AJ31" s="87">
        <f t="shared" si="11"/>
        <v>94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1</v>
      </c>
      <c r="AS31" s="87">
        <v>93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30</v>
      </c>
      <c r="B32" s="96" t="s">
        <v>309</v>
      </c>
      <c r="C32" s="85" t="s">
        <v>310</v>
      </c>
      <c r="D32" s="87">
        <f t="shared" si="0"/>
        <v>6335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6335</v>
      </c>
      <c r="L32" s="87">
        <v>1243</v>
      </c>
      <c r="M32" s="87">
        <v>5092</v>
      </c>
      <c r="N32" s="87">
        <f t="shared" si="4"/>
        <v>6335</v>
      </c>
      <c r="O32" s="87">
        <f t="shared" si="5"/>
        <v>1243</v>
      </c>
      <c r="P32" s="87">
        <v>1243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5092</v>
      </c>
      <c r="W32" s="87">
        <v>5092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11</v>
      </c>
      <c r="AG32" s="87">
        <v>11</v>
      </c>
      <c r="AH32" s="87">
        <v>0</v>
      </c>
      <c r="AI32" s="87">
        <v>0</v>
      </c>
      <c r="AJ32" s="87">
        <f t="shared" si="11"/>
        <v>185</v>
      </c>
      <c r="AK32" s="87">
        <v>185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11</v>
      </c>
      <c r="AU32" s="87">
        <v>11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30</v>
      </c>
      <c r="B33" s="96" t="s">
        <v>311</v>
      </c>
      <c r="C33" s="85" t="s">
        <v>312</v>
      </c>
      <c r="D33" s="87">
        <f t="shared" si="0"/>
        <v>5052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5052</v>
      </c>
      <c r="L33" s="87">
        <v>1986</v>
      </c>
      <c r="M33" s="87">
        <v>3066</v>
      </c>
      <c r="N33" s="87">
        <f t="shared" si="4"/>
        <v>5052</v>
      </c>
      <c r="O33" s="87">
        <f t="shared" si="5"/>
        <v>1986</v>
      </c>
      <c r="P33" s="87">
        <v>1986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3066</v>
      </c>
      <c r="W33" s="87">
        <v>3066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12</v>
      </c>
      <c r="AG33" s="87">
        <v>12</v>
      </c>
      <c r="AH33" s="87">
        <v>0</v>
      </c>
      <c r="AI33" s="87">
        <v>0</v>
      </c>
      <c r="AJ33" s="87">
        <f t="shared" si="11"/>
        <v>36</v>
      </c>
      <c r="AK33" s="87">
        <v>0</v>
      </c>
      <c r="AL33" s="87">
        <v>24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12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24</v>
      </c>
      <c r="BA33" s="87">
        <v>24</v>
      </c>
      <c r="BB33" s="87">
        <v>0</v>
      </c>
      <c r="BC33" s="87">
        <v>0</v>
      </c>
    </row>
    <row r="34" spans="1:55" ht="13.5" customHeight="1" x14ac:dyDescent="0.15">
      <c r="A34" s="98" t="s">
        <v>30</v>
      </c>
      <c r="B34" s="96" t="s">
        <v>313</v>
      </c>
      <c r="C34" s="85" t="s">
        <v>314</v>
      </c>
      <c r="D34" s="87">
        <f t="shared" si="0"/>
        <v>9844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9844</v>
      </c>
      <c r="L34" s="87">
        <v>2398</v>
      </c>
      <c r="M34" s="87">
        <v>7446</v>
      </c>
      <c r="N34" s="87">
        <f t="shared" si="4"/>
        <v>9844</v>
      </c>
      <c r="O34" s="87">
        <f t="shared" si="5"/>
        <v>2398</v>
      </c>
      <c r="P34" s="87">
        <v>2398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7446</v>
      </c>
      <c r="W34" s="87">
        <v>7446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211</v>
      </c>
      <c r="AG34" s="87">
        <v>211</v>
      </c>
      <c r="AH34" s="87">
        <v>0</v>
      </c>
      <c r="AI34" s="87">
        <v>0</v>
      </c>
      <c r="AJ34" s="87">
        <f t="shared" si="11"/>
        <v>211</v>
      </c>
      <c r="AK34" s="87">
        <v>0</v>
      </c>
      <c r="AL34" s="87">
        <v>0</v>
      </c>
      <c r="AM34" s="87">
        <v>211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30</v>
      </c>
      <c r="B35" s="96" t="s">
        <v>315</v>
      </c>
      <c r="C35" s="85" t="s">
        <v>316</v>
      </c>
      <c r="D35" s="87">
        <f t="shared" si="0"/>
        <v>4907</v>
      </c>
      <c r="E35" s="87">
        <f t="shared" si="1"/>
        <v>4907</v>
      </c>
      <c r="F35" s="87">
        <v>430</v>
      </c>
      <c r="G35" s="87">
        <v>4477</v>
      </c>
      <c r="H35" s="87">
        <f t="shared" si="2"/>
        <v>0</v>
      </c>
      <c r="I35" s="87">
        <v>0</v>
      </c>
      <c r="J35" s="87">
        <v>0</v>
      </c>
      <c r="K35" s="87">
        <f t="shared" si="3"/>
        <v>0</v>
      </c>
      <c r="L35" s="87">
        <v>0</v>
      </c>
      <c r="M35" s="87">
        <v>0</v>
      </c>
      <c r="N35" s="87">
        <f t="shared" si="4"/>
        <v>4907</v>
      </c>
      <c r="O35" s="87">
        <f t="shared" si="5"/>
        <v>430</v>
      </c>
      <c r="P35" s="87">
        <v>430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4477</v>
      </c>
      <c r="W35" s="87">
        <v>4477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16</v>
      </c>
      <c r="AG35" s="87">
        <v>16</v>
      </c>
      <c r="AH35" s="87">
        <v>0</v>
      </c>
      <c r="AI35" s="87">
        <v>0</v>
      </c>
      <c r="AJ35" s="87">
        <f t="shared" si="11"/>
        <v>208</v>
      </c>
      <c r="AK35" s="87">
        <v>200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8</v>
      </c>
      <c r="AT35" s="87">
        <f t="shared" si="13"/>
        <v>8</v>
      </c>
      <c r="AU35" s="87">
        <v>8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30</v>
      </c>
      <c r="B36" s="96" t="s">
        <v>317</v>
      </c>
      <c r="C36" s="85" t="s">
        <v>318</v>
      </c>
      <c r="D36" s="87">
        <f t="shared" si="0"/>
        <v>7711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7711</v>
      </c>
      <c r="L36" s="87">
        <v>593</v>
      </c>
      <c r="M36" s="87">
        <v>7118</v>
      </c>
      <c r="N36" s="87">
        <f t="shared" si="4"/>
        <v>7711</v>
      </c>
      <c r="O36" s="87">
        <f t="shared" si="5"/>
        <v>593</v>
      </c>
      <c r="P36" s="87">
        <v>593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7118</v>
      </c>
      <c r="W36" s="87">
        <v>7118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26</v>
      </c>
      <c r="AG36" s="87">
        <v>26</v>
      </c>
      <c r="AH36" s="87">
        <v>0</v>
      </c>
      <c r="AI36" s="87">
        <v>0</v>
      </c>
      <c r="AJ36" s="87">
        <f t="shared" si="11"/>
        <v>328</v>
      </c>
      <c r="AK36" s="87">
        <v>315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13</v>
      </c>
      <c r="AT36" s="87">
        <f t="shared" si="13"/>
        <v>13</v>
      </c>
      <c r="AU36" s="87">
        <v>13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6">
    <sortCondition ref="A8:A36"/>
    <sortCondition ref="B8:B36"/>
    <sortCondition ref="C8:C3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5" man="1"/>
    <brk id="31" min="1" max="35" man="1"/>
    <brk id="45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24000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24201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24202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24203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24204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24205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24207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24208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24209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24210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24211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24212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24214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24215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24216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24303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24324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24341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24343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24344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24441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24442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24443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24461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24470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24471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24472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24543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24561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24562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2025-01-10T06:18:27Z</dcterms:modified>
</cp:coreProperties>
</file>