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7石川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水洗化人口等!$A$6:$AD$25</definedName>
    <definedName name="_xlnm.Print_Area" localSheetId="2">し尿集計結果!$A$1:$M$37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N8" i="2" s="1"/>
  <c r="AC9" i="2"/>
  <c r="AC10" i="2"/>
  <c r="AC11" i="2"/>
  <c r="AC12" i="2"/>
  <c r="AC13" i="2"/>
  <c r="AC14" i="2"/>
  <c r="N14" i="2" s="1"/>
  <c r="AC15" i="2"/>
  <c r="AC16" i="2"/>
  <c r="AC17" i="2"/>
  <c r="AC18" i="2"/>
  <c r="AC19" i="2"/>
  <c r="AC20" i="2"/>
  <c r="N20" i="2" s="1"/>
  <c r="AC21" i="2"/>
  <c r="AC22" i="2"/>
  <c r="AC23" i="2"/>
  <c r="AC24" i="2"/>
  <c r="AC25" i="2"/>
  <c r="AC26" i="2"/>
  <c r="N26" i="2" s="1"/>
  <c r="V8" i="2"/>
  <c r="V9" i="2"/>
  <c r="V10" i="2"/>
  <c r="V11" i="2"/>
  <c r="V12" i="2"/>
  <c r="V13" i="2"/>
  <c r="N13" i="2" s="1"/>
  <c r="V14" i="2"/>
  <c r="V15" i="2"/>
  <c r="V16" i="2"/>
  <c r="V17" i="2"/>
  <c r="V18" i="2"/>
  <c r="V19" i="2"/>
  <c r="N19" i="2" s="1"/>
  <c r="V20" i="2"/>
  <c r="V21" i="2"/>
  <c r="V22" i="2"/>
  <c r="V23" i="2"/>
  <c r="V24" i="2"/>
  <c r="V25" i="2"/>
  <c r="N25" i="2" s="1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9" i="2"/>
  <c r="N10" i="2"/>
  <c r="N11" i="2"/>
  <c r="N15" i="2"/>
  <c r="N16" i="2"/>
  <c r="N17" i="2"/>
  <c r="N21" i="2"/>
  <c r="N22" i="2"/>
  <c r="N23" i="2"/>
  <c r="K8" i="2"/>
  <c r="K9" i="2"/>
  <c r="K10" i="2"/>
  <c r="D10" i="2" s="1"/>
  <c r="K11" i="2"/>
  <c r="K12" i="2"/>
  <c r="K13" i="2"/>
  <c r="K14" i="2"/>
  <c r="K15" i="2"/>
  <c r="K16" i="2"/>
  <c r="D16" i="2" s="1"/>
  <c r="K17" i="2"/>
  <c r="K18" i="2"/>
  <c r="K19" i="2"/>
  <c r="K20" i="2"/>
  <c r="K21" i="2"/>
  <c r="K22" i="2"/>
  <c r="D22" i="2" s="1"/>
  <c r="K23" i="2"/>
  <c r="K24" i="2"/>
  <c r="K25" i="2"/>
  <c r="K26" i="2"/>
  <c r="H8" i="2"/>
  <c r="H9" i="2"/>
  <c r="D9" i="2" s="1"/>
  <c r="H10" i="2"/>
  <c r="H11" i="2"/>
  <c r="H12" i="2"/>
  <c r="H13" i="2"/>
  <c r="H14" i="2"/>
  <c r="H15" i="2"/>
  <c r="D15" i="2" s="1"/>
  <c r="H16" i="2"/>
  <c r="H17" i="2"/>
  <c r="H18" i="2"/>
  <c r="H19" i="2"/>
  <c r="H20" i="2"/>
  <c r="H21" i="2"/>
  <c r="D21" i="2" s="1"/>
  <c r="H22" i="2"/>
  <c r="H23" i="2"/>
  <c r="H24" i="2"/>
  <c r="H25" i="2"/>
  <c r="H2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11" i="2"/>
  <c r="D12" i="2"/>
  <c r="D13" i="2"/>
  <c r="D17" i="2"/>
  <c r="D18" i="2"/>
  <c r="D19" i="2"/>
  <c r="D23" i="2"/>
  <c r="D24" i="2"/>
  <c r="D25" i="2"/>
  <c r="T12" i="1"/>
  <c r="T24" i="1"/>
  <c r="P8" i="1"/>
  <c r="I8" i="1" s="1"/>
  <c r="D8" i="1" s="1"/>
  <c r="P9" i="1"/>
  <c r="I9" i="1" s="1"/>
  <c r="P10" i="1"/>
  <c r="I10" i="1" s="1"/>
  <c r="P11" i="1"/>
  <c r="I11" i="1" s="1"/>
  <c r="P12" i="1"/>
  <c r="P13" i="1"/>
  <c r="P14" i="1"/>
  <c r="I14" i="1" s="1"/>
  <c r="D14" i="1" s="1"/>
  <c r="P15" i="1"/>
  <c r="I15" i="1" s="1"/>
  <c r="P16" i="1"/>
  <c r="I16" i="1" s="1"/>
  <c r="D16" i="1" s="1"/>
  <c r="P17" i="1"/>
  <c r="I17" i="1" s="1"/>
  <c r="P18" i="1"/>
  <c r="P19" i="1"/>
  <c r="P20" i="1"/>
  <c r="I20" i="1" s="1"/>
  <c r="D20" i="1" s="1"/>
  <c r="P21" i="1"/>
  <c r="I21" i="1" s="1"/>
  <c r="P22" i="1"/>
  <c r="I22" i="1" s="1"/>
  <c r="D22" i="1" s="1"/>
  <c r="P23" i="1"/>
  <c r="I23" i="1" s="1"/>
  <c r="P24" i="1"/>
  <c r="P25" i="1"/>
  <c r="P26" i="1"/>
  <c r="I26" i="1" s="1"/>
  <c r="D26" i="1" s="1"/>
  <c r="J8" i="1"/>
  <c r="J14" i="1"/>
  <c r="J20" i="1"/>
  <c r="J26" i="1"/>
  <c r="I12" i="1"/>
  <c r="D12" i="1" s="1"/>
  <c r="I13" i="1"/>
  <c r="D13" i="1" s="1"/>
  <c r="I18" i="1"/>
  <c r="D18" i="1" s="1"/>
  <c r="T18" i="1" s="1"/>
  <c r="I19" i="1"/>
  <c r="D19" i="1" s="1"/>
  <c r="I24" i="1"/>
  <c r="D24" i="1" s="1"/>
  <c r="I25" i="1"/>
  <c r="D25" i="1" s="1"/>
  <c r="F12" i="1"/>
  <c r="F18" i="1"/>
  <c r="F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9" i="1"/>
  <c r="L9" i="1" s="1"/>
  <c r="D10" i="1"/>
  <c r="D15" i="1"/>
  <c r="L15" i="1" s="1"/>
  <c r="D21" i="1"/>
  <c r="F22" i="1" l="1"/>
  <c r="T22" i="1"/>
  <c r="L22" i="1"/>
  <c r="J22" i="1"/>
  <c r="N22" i="1"/>
  <c r="F16" i="1"/>
  <c r="L16" i="1"/>
  <c r="J16" i="1"/>
  <c r="T16" i="1"/>
  <c r="N16" i="1"/>
  <c r="D23" i="1"/>
  <c r="D11" i="1"/>
  <c r="T10" i="1"/>
  <c r="L10" i="1"/>
  <c r="J10" i="1"/>
  <c r="F10" i="1"/>
  <c r="F21" i="1"/>
  <c r="N21" i="1"/>
  <c r="J21" i="1"/>
  <c r="T21" i="1"/>
  <c r="L25" i="1"/>
  <c r="J25" i="1"/>
  <c r="T25" i="1"/>
  <c r="F25" i="1"/>
  <c r="N25" i="1"/>
  <c r="J24" i="1"/>
  <c r="N24" i="1"/>
  <c r="L24" i="1"/>
  <c r="D26" i="2"/>
  <c r="D20" i="2"/>
  <c r="D14" i="2"/>
  <c r="D8" i="2"/>
  <c r="T15" i="1"/>
  <c r="N15" i="1"/>
  <c r="J15" i="1"/>
  <c r="F15" i="1"/>
  <c r="T19" i="1"/>
  <c r="F19" i="1"/>
  <c r="N19" i="1"/>
  <c r="L19" i="1"/>
  <c r="J19" i="1"/>
  <c r="D17" i="1"/>
  <c r="L18" i="1"/>
  <c r="J18" i="1"/>
  <c r="N18" i="1"/>
  <c r="N24" i="2"/>
  <c r="N18" i="2"/>
  <c r="N12" i="2"/>
  <c r="F9" i="1"/>
  <c r="N9" i="1"/>
  <c r="J9" i="1"/>
  <c r="T9" i="1"/>
  <c r="N13" i="1"/>
  <c r="L13" i="1"/>
  <c r="J13" i="1"/>
  <c r="T13" i="1"/>
  <c r="F13" i="1"/>
  <c r="N10" i="1"/>
  <c r="N12" i="1"/>
  <c r="L12" i="1"/>
  <c r="J12" i="1"/>
  <c r="L21" i="1"/>
  <c r="L26" i="1"/>
  <c r="T26" i="1"/>
  <c r="F26" i="1"/>
  <c r="N26" i="1"/>
  <c r="N20" i="1"/>
  <c r="L20" i="1"/>
  <c r="T20" i="1"/>
  <c r="F20" i="1"/>
  <c r="L14" i="1"/>
  <c r="T14" i="1"/>
  <c r="F14" i="1"/>
  <c r="N14" i="1"/>
  <c r="N8" i="1"/>
  <c r="L8" i="1"/>
  <c r="T8" i="1"/>
  <c r="F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T17" i="1" l="1"/>
  <c r="N17" i="1"/>
  <c r="L17" i="1"/>
  <c r="J17" i="1"/>
  <c r="F17" i="1"/>
  <c r="J11" i="1"/>
  <c r="T11" i="1"/>
  <c r="N11" i="1"/>
  <c r="L11" i="1"/>
  <c r="F11" i="1"/>
  <c r="J23" i="1"/>
  <c r="T23" i="1"/>
  <c r="N23" i="1"/>
  <c r="L23" i="1"/>
  <c r="F23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<sst xmlns="http://schemas.openxmlformats.org/spreadsheetml/2006/main" count="665" uniqueCount="300">
  <si>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</si>
  <si>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</si>
  <si>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</si>
  <si>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</si>
  <si>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</si>
  <si>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</si>
  <si>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</si>
  <si>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</si>
  <si>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</si>
  <si>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</si>
  <si>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</si>
  <si>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</si>
  <si>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</si>
  <si>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</si>
  <si>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</si>
  <si>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</si>
  <si>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</si>
  <si>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</si>
  <si>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</si>
  <si>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</si>
  <si>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</si>
  <si>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</si>
  <si>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</si>
  <si>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</si>
  <si>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</si>
  <si>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</si>
  <si>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</si>
  <si>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</si>
  <si>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</si>
  <si>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</si>
  <si>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</si>
  <si>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</si>
  <si>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</si>
  <si>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</si>
  <si>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</si>
  <si>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</si>
  <si>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</si>
  <si>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</si>
  <si>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</si>
  <si>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</si>
  <si>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</si>
  <si>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</si>
  <si>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</si>
  <si>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</si>
  <si>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</si>
  <si>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</si>
  <si>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</si>
  <si>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</si>
  <si>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</si>
  <si>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</si>
  <si>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</si>
  <si>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</si>
  <si>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</si>
  <si>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</si>
  <si>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</si>
  <si>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</si>
  <si>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</si>
  <si>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</si>
  <si>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</si>
  <si>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</si>
  <si>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</si>
  <si>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</si>
  <si>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</si>
  <si>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</si>
  <si>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</si>
  <si>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</si>
  <si>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</si>
  <si>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</si>
  <si>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</si>
  <si>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</si>
  <si>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</si>
  <si>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</si>
  <si>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</si>
  <si>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</si>
  <si>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</si>
  <si>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</si>
  <si>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</si>
  <si>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</si>
  <si>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</si>
  <si>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</si>
  <si>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</si>
  <si>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</si>
  <si>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</si>
  <si>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</si>
  <si>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</si>
  <si>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</si>
  <si>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</si>
  <si>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</si>
  <si>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</si>
  <si>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</si>
  <si>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</si>
  <si>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</si>
  <si>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</si>
  <si>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</si>
  <si>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</si>
  <si>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</si>
  <si>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</si>
  <si>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</si>
  <si>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</si>
  <si>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</si>
  <si>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</si>
  <si>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</si>
  <si>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</si>
  <si>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</si>
  <si>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</si>
  <si>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</si>
  <si>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</si>
  <si>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</si>
  <si>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</si>
  <si>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</si>
  <si>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</si>
  <si>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</si>
  <si>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</si>
  <si>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</si>
  <si>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</si>
  <si>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</si>
  <si>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</si>
  <si>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</si>
  <si>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</si>
  <si>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</si>
  <si>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</si>
  <si>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</si>
  <si>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</si>
  <si>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</si>
  <si>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</si>
  <si>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</si>
  <si>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</si>
  <si>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</si>
  <si>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</si>
  <si>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</si>
  <si>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</si>
  <si>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</si>
  <si>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</si>
  <si>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</si>
  <si>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</si>
  <si>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</si>
  <si>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</si>
  <si>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</si>
  <si>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</si>
  <si>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</si>
  <si>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</si>
  <si>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</si>
  <si>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</si>
  <si>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</si>
  <si>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</si>
  <si>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</si>
  <si>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</si>
  <si>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</si>
  <si>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</si>
  <si>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</si>
  <si>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</si>
  <si>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</si>
  <si>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</si>
  <si>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</si>
  <si>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</si>
  <si>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</si>
  <si>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</si>
  <si>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</si>
  <si>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</si>
  <si>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</si>
  <si>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</si>
  <si>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</si>
  <si>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</si>
  <si>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</si>
  <si>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</si>
  <si>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</si>
  <si>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</si>
  <si>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</si>
  <si>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</si>
  <si>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</si>
  <si>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</si>
  <si>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</si>
  <si>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</si>
  <si>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</si>
  <si>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</si>
  <si>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</si>
  <si>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</si>
  <si>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</si>
  <si>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</si>
  <si>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</si>
  <si>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</si>
  <si>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</si>
  <si>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</si>
  <si>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</si>
  <si>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</si>
  <si>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</si>
  <si>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</si>
  <si>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</si>
  <si>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</si>
  <si>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</si>
  <si>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</si>
  <si>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</si>
  <si>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</si>
  <si>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</si>
  <si>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</si>
  <si>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</si>
  <si>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</si>
  <si>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</si>
  <si>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</si>
  <si>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</si>
  <si>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</si>
  <si>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</si>
  <si>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</si>
  <si>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</si>
  <si>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</si>
  <si>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</si>
  <si>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</si>
  <si>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</si>
  <si>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</si>
  <si>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</si>
  <si>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</si>
  <si>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</si>
  <si>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</si>
  <si>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</si>
  <si>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</si>
  <si>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</si>
  <si>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</si>
  <si>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</si>
  <si>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</si>
  <si>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</si>
  <si>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</si>
  <si>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</si>
  <si>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</si>
  <si>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</si>
  <si>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</si>
  <si>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</si>
  <si>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</si>
  <si>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</si>
  <si>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</si>
  <si>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</si>
  <si>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</si>
  <si>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</si>
  <si>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</si>
  <si>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</si>
  <si>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</si>
  <si>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</si>
  <si>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</si>
  <si>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</si>
  <si>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</si>
  <si>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</si>
  <si>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</si>
  <si>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</si>
  <si>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</si>
  <si>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</si>
  <si>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</si>
  <si>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</si>
  <si>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</si>
  <si>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</si>
  <si>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</si>
  <si>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</si>
  <si>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</si>
  <si>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</si>
  <si>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</si>
  <si>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</si>
  <si>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</si>
  <si>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</si>
  <si>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総人口のうち、外国人人口</t>
    <rPh sb="0" eb="3">
      <t>ソウジンコウ</t>
    </rPh>
    <phoneticPr fontId="3"/>
  </si>
  <si>
    <t>17000</t>
  </si>
  <si>
    <t>水洗化人口等（令和5年度実績）</t>
    <phoneticPr fontId="3"/>
  </si>
  <si>
    <t>し尿処理の状況（令和5年度実績）</t>
    <phoneticPr fontId="3"/>
  </si>
  <si>
    <t>17201</t>
  </si>
  <si>
    <t>金沢市</t>
  </si>
  <si>
    <t/>
  </si>
  <si>
    <t>○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</si>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</sst>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2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8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256</v>
      </c>
      <c r="V2" s="111" t="s">
        <v>196</v>
      </c>
      <c r="W2" s="112"/>
      <c r="X2" s="112"/>
      <c r="Y2" s="113"/>
      <c r="Z2" s="123" t="s">
        <v>197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198</v>
      </c>
      <c r="F4" s="117" t="s">
        <v>248</v>
      </c>
      <c r="G4" s="117" t="s">
        <v>242</v>
      </c>
      <c r="H4" s="117" t="s">
        <v>200</v>
      </c>
      <c r="I4" s="119" t="s">
        <v>198</v>
      </c>
      <c r="J4" s="117" t="s">
        <v>201</v>
      </c>
      <c r="K4" s="117" t="s">
        <v>202</v>
      </c>
      <c r="L4" s="117" t="s">
        <v>203</v>
      </c>
      <c r="M4" s="117" t="s">
        <v>255</v>
      </c>
      <c r="N4" s="117" t="s">
        <v>204</v>
      </c>
      <c r="O4" s="109" t="s">
        <v>249</v>
      </c>
      <c r="P4" s="120" t="s">
        <v>205</v>
      </c>
      <c r="Q4" s="100"/>
      <c r="R4" s="100"/>
      <c r="S4" s="57"/>
      <c r="T4" s="117" t="s">
        <v>206</v>
      </c>
      <c r="U4" s="58"/>
      <c r="V4" s="117" t="s">
        <v>207</v>
      </c>
      <c r="W4" s="117" t="s">
        <v>244</v>
      </c>
      <c r="X4" s="121" t="s">
        <v>208</v>
      </c>
      <c r="Y4" s="121" t="s">
        <v>209</v>
      </c>
      <c r="Z4" s="117" t="s">
        <v>207</v>
      </c>
      <c r="AA4" s="117" t="s">
        <v>243</v>
      </c>
      <c r="AB4" s="121" t="s">
        <v>208</v>
      </c>
      <c r="AC4" s="121" t="s">
        <v>209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246</v>
      </c>
      <c r="R5" s="99" t="s">
        <v>210</v>
      </c>
      <c r="S5" s="59" t="s">
        <v>247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37</v>
      </c>
      <c r="B7" s="108" t="s">
        <v>257</v>
      </c>
      <c r="C7" s="92" t="s">
        <v>198</v>
      </c>
      <c r="D7" s="93">
        <f>+SUM(E7,+I7)</f>
        <v>1110485</v>
      </c>
      <c r="E7" s="93">
        <f>+SUM(G7+H7)</f>
        <v>21049</v>
      </c>
      <c r="F7" s="94">
        <f>IF(D7&gt;0,E7/D7*100,"-")</f>
        <v>1.8954781019104263</v>
      </c>
      <c r="G7" s="93">
        <f>SUM(G$8:G$207)</f>
        <v>21048</v>
      </c>
      <c r="H7" s="93">
        <f>SUM(H$8:H$207)</f>
        <v>1</v>
      </c>
      <c r="I7" s="93">
        <f>+SUM(K7,+M7,O7+P7)</f>
        <v>1089436</v>
      </c>
      <c r="J7" s="94">
        <f>IF(D7&gt;0,I7/D7*100,"-")</f>
        <v>98.104521898089573</v>
      </c>
      <c r="K7" s="93">
        <f>SUM(K$8:K$207)</f>
        <v>893863</v>
      </c>
      <c r="L7" s="94">
        <f>IF(D7&gt;0,K7/D7*100,"-")</f>
        <v>80.493027821177236</v>
      </c>
      <c r="M7" s="93">
        <f>SUM(M$8:M$207)</f>
        <v>2089</v>
      </c>
      <c r="N7" s="94">
        <f>IF(D7&gt;0,M7/D7*100,"-")</f>
        <v>0.1881160033678978</v>
      </c>
      <c r="O7" s="91">
        <f>SUM(O$8:O$207)</f>
        <v>43057</v>
      </c>
      <c r="P7" s="93">
        <f>SUM(Q7:S7)</f>
        <v>150427</v>
      </c>
      <c r="Q7" s="93">
        <f>SUM(Q$8:Q$207)</f>
        <v>87794</v>
      </c>
      <c r="R7" s="93">
        <f>SUM(R$8:R$207)</f>
        <v>55659</v>
      </c>
      <c r="S7" s="93">
        <f>SUM(S$8:S$207)</f>
        <v>6974</v>
      </c>
      <c r="T7" s="94">
        <f>IF(D7&gt;0,P7/D7*100,"-")</f>
        <v>13.546063206616928</v>
      </c>
      <c r="U7" s="93">
        <f>SUM(U$8:U$207)</f>
        <v>18333</v>
      </c>
      <c r="V7" s="95">
        <f t="shared" ref="V7:AC7" si="0">COUNTIF(V$8:V$207,"○")</f>
        <v>13</v>
      </c>
      <c r="W7" s="95">
        <f t="shared" si="0"/>
        <v>0</v>
      </c>
      <c r="X7" s="95">
        <f t="shared" si="0"/>
        <v>0</v>
      </c>
      <c r="Y7" s="95">
        <f t="shared" si="0"/>
        <v>6</v>
      </c>
      <c r="Z7" s="95">
        <f t="shared" si="0"/>
        <v>13</v>
      </c>
      <c r="AA7" s="95">
        <f t="shared" si="0"/>
        <v>0</v>
      </c>
      <c r="AB7" s="95">
        <f t="shared" si="0"/>
        <v>0</v>
      </c>
      <c r="AC7" s="95">
        <f t="shared" si="0"/>
        <v>6</v>
      </c>
    </row>
    <row r="8" spans="1:31" ht="13.5" customHeight="1">
      <c r="A8" s="85" t="s">
        <v>37</v>
      </c>
      <c r="B8" s="86" t="s">
        <v>260</v>
      </c>
      <c r="C8" s="85" t="s">
        <v>261</v>
      </c>
      <c r="D8" s="87">
        <f>+SUM(E8,+I8)</f>
        <v>445411</v>
      </c>
      <c r="E8" s="87">
        <f>+SUM(G8+H8)</f>
        <v>2342</v>
      </c>
      <c r="F8" s="106">
        <f>IF(D8&gt;0,E8/D8*100,"-")</f>
        <v>0.52580650230910331</v>
      </c>
      <c r="G8" s="87">
        <v>2342</v>
      </c>
      <c r="H8" s="87">
        <v>0</v>
      </c>
      <c r="I8" s="87">
        <f>+SUM(K8,+M8,O8+P8)</f>
        <v>443069</v>
      </c>
      <c r="J8" s="88">
        <f>IF(D8&gt;0,I8/D8*100,"-")</f>
        <v>99.474193497690905</v>
      </c>
      <c r="K8" s="87">
        <v>425357</v>
      </c>
      <c r="L8" s="88">
        <f>IF(D8&gt;0,K8/D8*100,"-")</f>
        <v>95.497641504138869</v>
      </c>
      <c r="M8" s="87">
        <v>0</v>
      </c>
      <c r="N8" s="88">
        <f>IF(D8&gt;0,M8/D8*100,"-")</f>
        <v>0</v>
      </c>
      <c r="O8" s="87">
        <v>2756</v>
      </c>
      <c r="P8" s="87">
        <f>SUM(Q8:S8)</f>
        <v>14956</v>
      </c>
      <c r="Q8" s="87">
        <v>8793</v>
      </c>
      <c r="R8" s="87">
        <v>6163</v>
      </c>
      <c r="S8" s="87">
        <v>0</v>
      </c>
      <c r="T8" s="88">
        <f>IF(D8&gt;0,P8/D8*100,"-")</f>
        <v>3.3577976296050167</v>
      </c>
      <c r="U8" s="87">
        <v>6894</v>
      </c>
      <c r="V8" s="85" t="s">
        <v>263</v>
      </c>
      <c r="W8" s="85"/>
      <c r="X8" s="85"/>
      <c r="Y8" s="85"/>
      <c r="Z8" s="85" t="s">
        <v>263</v>
      </c>
      <c r="AA8" s="85"/>
      <c r="AB8" s="85"/>
      <c r="AC8" s="85"/>
      <c r="AD8" s="184" t="s">
        <v>262</v>
      </c>
    </row>
    <row r="9" spans="1:31" ht="13.5" customHeight="1">
      <c r="A9" s="85" t="s">
        <v>37</v>
      </c>
      <c r="B9" s="86" t="s">
        <v>264</v>
      </c>
      <c r="C9" s="85" t="s">
        <v>265</v>
      </c>
      <c r="D9" s="87">
        <f>+SUM(E9,+I9)</f>
        <v>48505</v>
      </c>
      <c r="E9" s="87">
        <f>+SUM(G9+H9)</f>
        <v>1448</v>
      </c>
      <c r="F9" s="106">
        <f>IF(D9&gt;0,E9/D9*100,"-")</f>
        <v>2.9852592516235439</v>
      </c>
      <c r="G9" s="87">
        <v>1448</v>
      </c>
      <c r="H9" s="87">
        <v>0</v>
      </c>
      <c r="I9" s="87">
        <f>+SUM(K9,+M9,O9+P9)</f>
        <v>47057</v>
      </c>
      <c r="J9" s="88">
        <f>IF(D9&gt;0,I9/D9*100,"-")</f>
        <v>97.014740748376454</v>
      </c>
      <c r="K9" s="87">
        <v>19467</v>
      </c>
      <c r="L9" s="88">
        <f>IF(D9&gt;0,K9/D9*100,"-")</f>
        <v>40.134006803422331</v>
      </c>
      <c r="M9" s="87">
        <v>1191</v>
      </c>
      <c r="N9" s="88">
        <f>IF(D9&gt;0,M9/D9*100,"-")</f>
        <v>2.4554169673229564</v>
      </c>
      <c r="O9" s="87">
        <v>6344</v>
      </c>
      <c r="P9" s="87">
        <f>SUM(Q9:S9)</f>
        <v>20055</v>
      </c>
      <c r="Q9" s="87">
        <v>11611</v>
      </c>
      <c r="R9" s="87">
        <v>3727</v>
      </c>
      <c r="S9" s="87">
        <v>4717</v>
      </c>
      <c r="T9" s="88">
        <f>IF(D9&gt;0,P9/D9*100,"-")</f>
        <v>41.346252963612002</v>
      </c>
      <c r="U9" s="87">
        <v>808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37</v>
      </c>
      <c r="B10" s="86" t="s">
        <v>266</v>
      </c>
      <c r="C10" s="85" t="s">
        <v>267</v>
      </c>
      <c r="D10" s="87">
        <f>+SUM(E10,+I10)</f>
        <v>106341</v>
      </c>
      <c r="E10" s="87">
        <f>+SUM(G10+H10)</f>
        <v>1358</v>
      </c>
      <c r="F10" s="106">
        <f>IF(D10&gt;0,E10/D10*100,"-")</f>
        <v>1.2770239136363208</v>
      </c>
      <c r="G10" s="87">
        <v>1358</v>
      </c>
      <c r="H10" s="87">
        <v>0</v>
      </c>
      <c r="I10" s="87">
        <f>+SUM(K10,+M10,O10+P10)</f>
        <v>104983</v>
      </c>
      <c r="J10" s="88">
        <f>IF(D10&gt;0,I10/D10*100,"-")</f>
        <v>98.722976086363673</v>
      </c>
      <c r="K10" s="87">
        <v>70009</v>
      </c>
      <c r="L10" s="88">
        <f>IF(D10&gt;0,K10/D10*100,"-")</f>
        <v>65.834438269341078</v>
      </c>
      <c r="M10" s="87">
        <v>0</v>
      </c>
      <c r="N10" s="88">
        <f>IF(D10&gt;0,M10/D10*100,"-")</f>
        <v>0</v>
      </c>
      <c r="O10" s="87">
        <v>5914</v>
      </c>
      <c r="P10" s="87">
        <f>SUM(Q10:S10)</f>
        <v>29060</v>
      </c>
      <c r="Q10" s="87">
        <v>17284</v>
      </c>
      <c r="R10" s="87">
        <v>11776</v>
      </c>
      <c r="S10" s="87">
        <v>0</v>
      </c>
      <c r="T10" s="88">
        <f>IF(D10&gt;0,P10/D10*100,"-")</f>
        <v>27.32718330653276</v>
      </c>
      <c r="U10" s="87">
        <v>3082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37</v>
      </c>
      <c r="B11" s="86" t="s">
        <v>268</v>
      </c>
      <c r="C11" s="85" t="s">
        <v>269</v>
      </c>
      <c r="D11" s="87">
        <f>+SUM(E11,+I11)</f>
        <v>23308</v>
      </c>
      <c r="E11" s="87">
        <f>+SUM(G11+H11)</f>
        <v>3653</v>
      </c>
      <c r="F11" s="106">
        <f>IF(D11&gt;0,E11/D11*100,"-")</f>
        <v>15.672730392998114</v>
      </c>
      <c r="G11" s="87">
        <v>3653</v>
      </c>
      <c r="H11" s="87">
        <v>0</v>
      </c>
      <c r="I11" s="87">
        <f>+SUM(K11,+M11,O11+P11)</f>
        <v>19655</v>
      </c>
      <c r="J11" s="88">
        <f>IF(D11&gt;0,I11/D11*100,"-")</f>
        <v>84.327269607001881</v>
      </c>
      <c r="K11" s="87">
        <v>10461</v>
      </c>
      <c r="L11" s="88">
        <f>IF(D11&gt;0,K11/D11*100,"-")</f>
        <v>44.88158572164064</v>
      </c>
      <c r="M11" s="87">
        <v>0</v>
      </c>
      <c r="N11" s="88">
        <f>IF(D11&gt;0,M11/D11*100,"-")</f>
        <v>0</v>
      </c>
      <c r="O11" s="87">
        <v>596</v>
      </c>
      <c r="P11" s="87">
        <f>SUM(Q11:S11)</f>
        <v>8598</v>
      </c>
      <c r="Q11" s="87">
        <v>4385</v>
      </c>
      <c r="R11" s="87">
        <v>2597</v>
      </c>
      <c r="S11" s="87">
        <v>1616</v>
      </c>
      <c r="T11" s="88">
        <f>IF(D11&gt;0,P11/D11*100,"-")</f>
        <v>36.888621932383728</v>
      </c>
      <c r="U11" s="87">
        <v>210</v>
      </c>
      <c r="V11" s="85"/>
      <c r="W11" s="85"/>
      <c r="X11" s="85"/>
      <c r="Y11" s="85" t="s">
        <v>263</v>
      </c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37</v>
      </c>
      <c r="B12" s="86" t="s">
        <v>270</v>
      </c>
      <c r="C12" s="85" t="s">
        <v>271</v>
      </c>
      <c r="D12" s="87">
        <f>+SUM(E12,+I12)</f>
        <v>12668</v>
      </c>
      <c r="E12" s="87">
        <f>+SUM(G12+H12)</f>
        <v>2539</v>
      </c>
      <c r="F12" s="106">
        <f>IF(D12&gt;0,E12/D12*100,"-")</f>
        <v>20.042627091885066</v>
      </c>
      <c r="G12" s="87">
        <v>2539</v>
      </c>
      <c r="H12" s="87">
        <v>0</v>
      </c>
      <c r="I12" s="87">
        <f>+SUM(K12,+M12,O12+P12)</f>
        <v>10129</v>
      </c>
      <c r="J12" s="88">
        <f>IF(D12&gt;0,I12/D12*100,"-")</f>
        <v>79.957372908114934</v>
      </c>
      <c r="K12" s="87">
        <v>4007</v>
      </c>
      <c r="L12" s="88">
        <f>IF(D12&gt;0,K12/D12*100,"-")</f>
        <v>31.63088095989896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6122</v>
      </c>
      <c r="Q12" s="87">
        <v>2863</v>
      </c>
      <c r="R12" s="87">
        <v>3259</v>
      </c>
      <c r="S12" s="87">
        <v>0</v>
      </c>
      <c r="T12" s="88">
        <f>IF(D12&gt;0,P12/D12*100,"-")</f>
        <v>48.326491948215974</v>
      </c>
      <c r="U12" s="87">
        <v>0</v>
      </c>
      <c r="V12" s="85"/>
      <c r="W12" s="85"/>
      <c r="X12" s="85"/>
      <c r="Y12" s="85" t="s">
        <v>263</v>
      </c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37</v>
      </c>
      <c r="B13" s="86" t="s">
        <v>272</v>
      </c>
      <c r="C13" s="85" t="s">
        <v>273</v>
      </c>
      <c r="D13" s="87">
        <f>+SUM(E13,+I13)</f>
        <v>62745</v>
      </c>
      <c r="E13" s="87">
        <f>+SUM(G13+H13)</f>
        <v>1731</v>
      </c>
      <c r="F13" s="106">
        <f>IF(D13&gt;0,E13/D13*100,"-")</f>
        <v>2.7587855606024383</v>
      </c>
      <c r="G13" s="87">
        <v>1731</v>
      </c>
      <c r="H13" s="87">
        <v>0</v>
      </c>
      <c r="I13" s="87">
        <f>+SUM(K13,+M13,O13+P13)</f>
        <v>61014</v>
      </c>
      <c r="J13" s="88">
        <f>IF(D13&gt;0,I13/D13*100,"-")</f>
        <v>97.241214439397567</v>
      </c>
      <c r="K13" s="87">
        <v>27066</v>
      </c>
      <c r="L13" s="88">
        <f>IF(D13&gt;0,K13/D13*100,"-")</f>
        <v>43.136504900788907</v>
      </c>
      <c r="M13" s="87">
        <v>0</v>
      </c>
      <c r="N13" s="88">
        <f>IF(D13&gt;0,M13/D13*100,"-")</f>
        <v>0</v>
      </c>
      <c r="O13" s="87">
        <v>3161</v>
      </c>
      <c r="P13" s="87">
        <f>SUM(Q13:S13)</f>
        <v>30787</v>
      </c>
      <c r="Q13" s="87">
        <v>22326</v>
      </c>
      <c r="R13" s="87">
        <v>8461</v>
      </c>
      <c r="S13" s="87">
        <v>0</v>
      </c>
      <c r="T13" s="88">
        <f>IF(D13&gt;0,P13/D13*100,"-")</f>
        <v>49.066857916965496</v>
      </c>
      <c r="U13" s="87">
        <v>1390</v>
      </c>
      <c r="V13" s="85"/>
      <c r="W13" s="85"/>
      <c r="X13" s="85"/>
      <c r="Y13" s="85" t="s">
        <v>263</v>
      </c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37</v>
      </c>
      <c r="B14" s="86" t="s">
        <v>274</v>
      </c>
      <c r="C14" s="85" t="s">
        <v>275</v>
      </c>
      <c r="D14" s="87">
        <f>+SUM(E14,+I14)</f>
        <v>19889</v>
      </c>
      <c r="E14" s="87">
        <f>+SUM(G14+H14)</f>
        <v>746</v>
      </c>
      <c r="F14" s="106">
        <f>IF(D14&gt;0,E14/D14*100,"-")</f>
        <v>3.7508170345417065</v>
      </c>
      <c r="G14" s="87">
        <v>746</v>
      </c>
      <c r="H14" s="87">
        <v>0</v>
      </c>
      <c r="I14" s="87">
        <f>+SUM(K14,+M14,O14+P14)</f>
        <v>19143</v>
      </c>
      <c r="J14" s="88">
        <f>IF(D14&gt;0,I14/D14*100,"-")</f>
        <v>96.249182965458289</v>
      </c>
      <c r="K14" s="87">
        <v>13224</v>
      </c>
      <c r="L14" s="88">
        <f>IF(D14&gt;0,K14/D14*100,"-")</f>
        <v>66.489014027854594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5919</v>
      </c>
      <c r="Q14" s="87">
        <v>4147</v>
      </c>
      <c r="R14" s="87">
        <v>1772</v>
      </c>
      <c r="S14" s="87">
        <v>0</v>
      </c>
      <c r="T14" s="88">
        <f>IF(D14&gt;0,P14/D14*100,"-")</f>
        <v>29.760168937603698</v>
      </c>
      <c r="U14" s="87">
        <v>207</v>
      </c>
      <c r="V14" s="85" t="s">
        <v>263</v>
      </c>
      <c r="W14" s="85"/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37</v>
      </c>
      <c r="B15" s="86" t="s">
        <v>276</v>
      </c>
      <c r="C15" s="85" t="s">
        <v>277</v>
      </c>
      <c r="D15" s="87">
        <f>+SUM(E15,+I15)</f>
        <v>36047</v>
      </c>
      <c r="E15" s="87">
        <f>+SUM(G15+H15)</f>
        <v>522</v>
      </c>
      <c r="F15" s="106">
        <f>IF(D15&gt;0,E15/D15*100,"-")</f>
        <v>1.4481094127111827</v>
      </c>
      <c r="G15" s="87">
        <v>522</v>
      </c>
      <c r="H15" s="87">
        <v>0</v>
      </c>
      <c r="I15" s="87">
        <f>+SUM(K15,+M15,O15+P15)</f>
        <v>35525</v>
      </c>
      <c r="J15" s="88">
        <f>IF(D15&gt;0,I15/D15*100,"-")</f>
        <v>98.55189058728881</v>
      </c>
      <c r="K15" s="87">
        <v>30395</v>
      </c>
      <c r="L15" s="88">
        <f>IF(D15&gt;0,K15/D15*100,"-")</f>
        <v>84.320470496851328</v>
      </c>
      <c r="M15" s="87">
        <v>0</v>
      </c>
      <c r="N15" s="88">
        <f>IF(D15&gt;0,M15/D15*100,"-")</f>
        <v>0</v>
      </c>
      <c r="O15" s="87">
        <v>4115</v>
      </c>
      <c r="P15" s="87">
        <f>SUM(Q15:S15)</f>
        <v>1015</v>
      </c>
      <c r="Q15" s="87">
        <v>845</v>
      </c>
      <c r="R15" s="87">
        <v>170</v>
      </c>
      <c r="S15" s="87">
        <v>0</v>
      </c>
      <c r="T15" s="88">
        <f>IF(D15&gt;0,P15/D15*100,"-")</f>
        <v>2.8157683024939661</v>
      </c>
      <c r="U15" s="87">
        <v>390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37</v>
      </c>
      <c r="B16" s="86" t="s">
        <v>278</v>
      </c>
      <c r="C16" s="85" t="s">
        <v>279</v>
      </c>
      <c r="D16" s="87">
        <f>+SUM(E16,+I16)</f>
        <v>112679</v>
      </c>
      <c r="E16" s="87">
        <f>+SUM(G16+H16)</f>
        <v>773</v>
      </c>
      <c r="F16" s="106">
        <f>IF(D16&gt;0,E16/D16*100,"-")</f>
        <v>0.68601957773853162</v>
      </c>
      <c r="G16" s="87">
        <v>773</v>
      </c>
      <c r="H16" s="87">
        <v>0</v>
      </c>
      <c r="I16" s="87">
        <f>+SUM(K16,+M16,O16+P16)</f>
        <v>111906</v>
      </c>
      <c r="J16" s="88">
        <f>IF(D16&gt;0,I16/D16*100,"-")</f>
        <v>99.313980422261466</v>
      </c>
      <c r="K16" s="87">
        <v>101485</v>
      </c>
      <c r="L16" s="88">
        <f>IF(D16&gt;0,K16/D16*100,"-")</f>
        <v>90.065584536603978</v>
      </c>
      <c r="M16" s="87">
        <v>271</v>
      </c>
      <c r="N16" s="88">
        <f>IF(D16&gt;0,M16/D16*100,"-")</f>
        <v>0.24050621677508674</v>
      </c>
      <c r="O16" s="87">
        <v>6505</v>
      </c>
      <c r="P16" s="87">
        <f>SUM(Q16:S16)</f>
        <v>3645</v>
      </c>
      <c r="Q16" s="87">
        <v>3181</v>
      </c>
      <c r="R16" s="87">
        <v>464</v>
      </c>
      <c r="S16" s="87">
        <v>0</v>
      </c>
      <c r="T16" s="88">
        <f>IF(D16&gt;0,P16/D16*100,"-")</f>
        <v>3.2348529894656504</v>
      </c>
      <c r="U16" s="87">
        <v>1781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37</v>
      </c>
      <c r="B17" s="86" t="s">
        <v>280</v>
      </c>
      <c r="C17" s="85" t="s">
        <v>281</v>
      </c>
      <c r="D17" s="87">
        <f>+SUM(E17,+I17)</f>
        <v>49663</v>
      </c>
      <c r="E17" s="87">
        <f>+SUM(G17+H17)</f>
        <v>546</v>
      </c>
      <c r="F17" s="106">
        <f>IF(D17&gt;0,E17/D17*100,"-")</f>
        <v>1.0994100235587863</v>
      </c>
      <c r="G17" s="87">
        <v>546</v>
      </c>
      <c r="H17" s="87">
        <v>0</v>
      </c>
      <c r="I17" s="87">
        <f>+SUM(K17,+M17,O17+P17)</f>
        <v>49117</v>
      </c>
      <c r="J17" s="88">
        <f>IF(D17&gt;0,I17/D17*100,"-")</f>
        <v>98.900589976441211</v>
      </c>
      <c r="K17" s="87">
        <v>43145</v>
      </c>
      <c r="L17" s="88">
        <f>IF(D17&gt;0,K17/D17*100,"-")</f>
        <v>86.875541147333024</v>
      </c>
      <c r="M17" s="87">
        <v>0</v>
      </c>
      <c r="N17" s="88">
        <f>IF(D17&gt;0,M17/D17*100,"-")</f>
        <v>0</v>
      </c>
      <c r="O17" s="87">
        <v>1842</v>
      </c>
      <c r="P17" s="87">
        <f>SUM(Q17:S17)</f>
        <v>4130</v>
      </c>
      <c r="Q17" s="87">
        <v>2810</v>
      </c>
      <c r="R17" s="87">
        <v>1320</v>
      </c>
      <c r="S17" s="87">
        <v>0</v>
      </c>
      <c r="T17" s="88">
        <f>IF(D17&gt;0,P17/D17*100,"-")</f>
        <v>8.3160501782010741</v>
      </c>
      <c r="U17" s="87">
        <v>1345</v>
      </c>
      <c r="V17" s="85"/>
      <c r="W17" s="85"/>
      <c r="X17" s="85"/>
      <c r="Y17" s="85" t="s">
        <v>263</v>
      </c>
      <c r="Z17" s="85"/>
      <c r="AA17" s="85"/>
      <c r="AB17" s="85"/>
      <c r="AC17" s="85" t="s">
        <v>263</v>
      </c>
      <c r="AD17" s="184" t="s">
        <v>262</v>
      </c>
    </row>
    <row r="18" spans="1:30" ht="13.5" customHeight="1">
      <c r="A18" s="85" t="s">
        <v>37</v>
      </c>
      <c r="B18" s="86" t="s">
        <v>282</v>
      </c>
      <c r="C18" s="85" t="s">
        <v>283</v>
      </c>
      <c r="D18" s="87">
        <f>+SUM(E18,+I18)</f>
        <v>54072</v>
      </c>
      <c r="E18" s="87">
        <f>+SUM(G18+H18)</f>
        <v>49</v>
      </c>
      <c r="F18" s="106">
        <f>IF(D18&gt;0,E18/D18*100,"-")</f>
        <v>9.0619914188489428E-2</v>
      </c>
      <c r="G18" s="87">
        <v>49</v>
      </c>
      <c r="H18" s="87">
        <v>0</v>
      </c>
      <c r="I18" s="87">
        <f>+SUM(K18,+M18,O18+P18)</f>
        <v>54023</v>
      </c>
      <c r="J18" s="88">
        <f>IF(D18&gt;0,I18/D18*100,"-")</f>
        <v>99.909380085811506</v>
      </c>
      <c r="K18" s="87">
        <v>51192</v>
      </c>
      <c r="L18" s="88">
        <f>IF(D18&gt;0,K18/D18*100,"-")</f>
        <v>94.673768308921439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2831</v>
      </c>
      <c r="Q18" s="87">
        <v>924</v>
      </c>
      <c r="R18" s="87">
        <v>1907</v>
      </c>
      <c r="S18" s="87">
        <v>0</v>
      </c>
      <c r="T18" s="88">
        <f>IF(D18&gt;0,P18/D18*100,"-")</f>
        <v>5.2356117768900718</v>
      </c>
      <c r="U18" s="87">
        <v>594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37</v>
      </c>
      <c r="B19" s="86" t="s">
        <v>284</v>
      </c>
      <c r="C19" s="85" t="s">
        <v>285</v>
      </c>
      <c r="D19" s="87">
        <f>+SUM(E19,+I19)</f>
        <v>6099</v>
      </c>
      <c r="E19" s="87">
        <f>+SUM(G19+H19)</f>
        <v>0</v>
      </c>
      <c r="F19" s="106">
        <f>IF(D19&gt;0,E19/D19*100,"-")</f>
        <v>0</v>
      </c>
      <c r="G19" s="87">
        <v>0</v>
      </c>
      <c r="H19" s="87">
        <v>0</v>
      </c>
      <c r="I19" s="87">
        <f>+SUM(K19,+M19,O19+P19)</f>
        <v>6099</v>
      </c>
      <c r="J19" s="88">
        <f>IF(D19&gt;0,I19/D19*100,"-")</f>
        <v>100</v>
      </c>
      <c r="K19" s="87">
        <v>0</v>
      </c>
      <c r="L19" s="88">
        <f>IF(D19&gt;0,K19/D19*100,"-")</f>
        <v>0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6099</v>
      </c>
      <c r="Q19" s="87">
        <v>0</v>
      </c>
      <c r="R19" s="87">
        <v>6099</v>
      </c>
      <c r="S19" s="87">
        <v>0</v>
      </c>
      <c r="T19" s="88">
        <f>IF(D19&gt;0,P19/D19*100,"-")</f>
        <v>100</v>
      </c>
      <c r="U19" s="87">
        <v>68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37</v>
      </c>
      <c r="B20" s="86" t="s">
        <v>286</v>
      </c>
      <c r="C20" s="85" t="s">
        <v>287</v>
      </c>
      <c r="D20" s="87">
        <f>+SUM(E20,+I20)</f>
        <v>37433</v>
      </c>
      <c r="E20" s="87">
        <f>+SUM(G20+H20)</f>
        <v>362</v>
      </c>
      <c r="F20" s="106">
        <f>IF(D20&gt;0,E20/D20*100,"-")</f>
        <v>0.96706114925333253</v>
      </c>
      <c r="G20" s="87">
        <v>362</v>
      </c>
      <c r="H20" s="87">
        <v>0</v>
      </c>
      <c r="I20" s="87">
        <f>+SUM(K20,+M20,O20+P20)</f>
        <v>37071</v>
      </c>
      <c r="J20" s="88">
        <f>IF(D20&gt;0,I20/D20*100,"-")</f>
        <v>99.03293885074666</v>
      </c>
      <c r="K20" s="87">
        <v>32888</v>
      </c>
      <c r="L20" s="88">
        <f>IF(D20&gt;0,K20/D20*100,"-")</f>
        <v>87.85830684155691</v>
      </c>
      <c r="M20" s="87">
        <v>0</v>
      </c>
      <c r="N20" s="88">
        <f>IF(D20&gt;0,M20/D20*100,"-")</f>
        <v>0</v>
      </c>
      <c r="O20" s="87">
        <v>1273</v>
      </c>
      <c r="P20" s="87">
        <f>SUM(Q20:S20)</f>
        <v>2910</v>
      </c>
      <c r="Q20" s="87">
        <v>1896</v>
      </c>
      <c r="R20" s="87">
        <v>946</v>
      </c>
      <c r="S20" s="87">
        <v>68</v>
      </c>
      <c r="T20" s="88">
        <f>IF(D20&gt;0,P20/D20*100,"-")</f>
        <v>7.7738893489701599</v>
      </c>
      <c r="U20" s="87">
        <v>364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37</v>
      </c>
      <c r="B21" s="86" t="s">
        <v>288</v>
      </c>
      <c r="C21" s="85" t="s">
        <v>289</v>
      </c>
      <c r="D21" s="87">
        <f>+SUM(E21,+I21)</f>
        <v>26020</v>
      </c>
      <c r="E21" s="87">
        <f>+SUM(G21+H21)</f>
        <v>125</v>
      </c>
      <c r="F21" s="106">
        <f>IF(D21&gt;0,E21/D21*100,"-")</f>
        <v>0.48039969254419673</v>
      </c>
      <c r="G21" s="87">
        <v>125</v>
      </c>
      <c r="H21" s="87">
        <v>0</v>
      </c>
      <c r="I21" s="87">
        <f>+SUM(K21,+M21,O21+P21)</f>
        <v>25895</v>
      </c>
      <c r="J21" s="88">
        <f>IF(D21&gt;0,I21/D21*100,"-")</f>
        <v>99.519600307455804</v>
      </c>
      <c r="K21" s="87">
        <v>25410</v>
      </c>
      <c r="L21" s="88">
        <f>IF(D21&gt;0,K21/D21*100,"-")</f>
        <v>97.655649500384328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485</v>
      </c>
      <c r="Q21" s="87">
        <v>481</v>
      </c>
      <c r="R21" s="87">
        <v>4</v>
      </c>
      <c r="S21" s="87">
        <v>0</v>
      </c>
      <c r="T21" s="88">
        <f>IF(D21&gt;0,P21/D21*100,"-")</f>
        <v>1.8639508070714836</v>
      </c>
      <c r="U21" s="87">
        <v>356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37</v>
      </c>
      <c r="B22" s="86" t="s">
        <v>290</v>
      </c>
      <c r="C22" s="85" t="s">
        <v>291</v>
      </c>
      <c r="D22" s="87">
        <f>+SUM(E22,+I22)</f>
        <v>17982</v>
      </c>
      <c r="E22" s="87">
        <f>+SUM(G22+H22)</f>
        <v>490</v>
      </c>
      <c r="F22" s="106">
        <f>IF(D22&gt;0,E22/D22*100,"-")</f>
        <v>2.7249471693916139</v>
      </c>
      <c r="G22" s="87">
        <v>490</v>
      </c>
      <c r="H22" s="87">
        <v>0</v>
      </c>
      <c r="I22" s="87">
        <f>+SUM(K22,+M22,O22+P22)</f>
        <v>17492</v>
      </c>
      <c r="J22" s="88">
        <f>IF(D22&gt;0,I22/D22*100,"-")</f>
        <v>97.275052830608388</v>
      </c>
      <c r="K22" s="87">
        <v>9668</v>
      </c>
      <c r="L22" s="88">
        <f>IF(D22&gt;0,K22/D22*100,"-")</f>
        <v>53.764875987098208</v>
      </c>
      <c r="M22" s="87">
        <v>627</v>
      </c>
      <c r="N22" s="88">
        <f>IF(D22&gt;0,M22/D22*100,"-")</f>
        <v>3.48682015348682</v>
      </c>
      <c r="O22" s="87">
        <v>4992</v>
      </c>
      <c r="P22" s="87">
        <f>SUM(Q22:S22)</f>
        <v>2205</v>
      </c>
      <c r="Q22" s="87">
        <v>0</v>
      </c>
      <c r="R22" s="87">
        <v>1632</v>
      </c>
      <c r="S22" s="87">
        <v>573</v>
      </c>
      <c r="T22" s="88">
        <f>IF(D22&gt;0,P22/D22*100,"-")</f>
        <v>12.262262262262261</v>
      </c>
      <c r="U22" s="87">
        <v>183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37</v>
      </c>
      <c r="B23" s="86" t="s">
        <v>292</v>
      </c>
      <c r="C23" s="85" t="s">
        <v>293</v>
      </c>
      <c r="D23" s="87">
        <f>+SUM(E23,+I23)</f>
        <v>12042</v>
      </c>
      <c r="E23" s="87">
        <f>+SUM(G23+H23)</f>
        <v>329</v>
      </c>
      <c r="F23" s="106">
        <f>IF(D23&gt;0,E23/D23*100,"-")</f>
        <v>2.7321043016110278</v>
      </c>
      <c r="G23" s="87">
        <v>328</v>
      </c>
      <c r="H23" s="87">
        <v>1</v>
      </c>
      <c r="I23" s="87">
        <f>+SUM(K23,+M23,O23+P23)</f>
        <v>11713</v>
      </c>
      <c r="J23" s="88">
        <f>IF(D23&gt;0,I23/D23*100,"-")</f>
        <v>97.267895698388969</v>
      </c>
      <c r="K23" s="87">
        <v>7551</v>
      </c>
      <c r="L23" s="88">
        <f>IF(D23&gt;0,K23/D23*100,"-")</f>
        <v>62.705530642750375</v>
      </c>
      <c r="M23" s="87">
        <v>0</v>
      </c>
      <c r="N23" s="88">
        <f>IF(D23&gt;0,M23/D23*100,"-")</f>
        <v>0</v>
      </c>
      <c r="O23" s="87">
        <v>2333</v>
      </c>
      <c r="P23" s="87">
        <f>SUM(Q23:S23)</f>
        <v>1829</v>
      </c>
      <c r="Q23" s="87">
        <v>1460</v>
      </c>
      <c r="R23" s="87">
        <v>369</v>
      </c>
      <c r="S23" s="87">
        <v>0</v>
      </c>
      <c r="T23" s="88">
        <f>IF(D23&gt;0,P23/D23*100,"-")</f>
        <v>15.188506892542767</v>
      </c>
      <c r="U23" s="87">
        <v>200</v>
      </c>
      <c r="V23" s="85"/>
      <c r="W23" s="85"/>
      <c r="X23" s="85"/>
      <c r="Y23" s="85" t="s">
        <v>263</v>
      </c>
      <c r="Z23" s="85"/>
      <c r="AA23" s="85"/>
      <c r="AB23" s="85"/>
      <c r="AC23" s="85" t="s">
        <v>263</v>
      </c>
      <c r="AD23" s="184" t="s">
        <v>262</v>
      </c>
    </row>
    <row r="24" spans="1:30" ht="13.5" customHeight="1">
      <c r="A24" s="85" t="s">
        <v>37</v>
      </c>
      <c r="B24" s="86" t="s">
        <v>294</v>
      </c>
      <c r="C24" s="85" t="s">
        <v>295</v>
      </c>
      <c r="D24" s="87">
        <f>+SUM(E24,+I24)</f>
        <v>16896</v>
      </c>
      <c r="E24" s="87">
        <f>+SUM(G24+H24)</f>
        <v>725</v>
      </c>
      <c r="F24" s="106">
        <f>IF(D24&gt;0,E24/D24*100,"-")</f>
        <v>4.2909564393939394</v>
      </c>
      <c r="G24" s="87">
        <v>725</v>
      </c>
      <c r="H24" s="87">
        <v>0</v>
      </c>
      <c r="I24" s="87">
        <f>+SUM(K24,+M24,O24+P24)</f>
        <v>16171</v>
      </c>
      <c r="J24" s="88">
        <f>IF(D24&gt;0,I24/D24*100,"-")</f>
        <v>95.709043560606062</v>
      </c>
      <c r="K24" s="87">
        <v>14531</v>
      </c>
      <c r="L24" s="88">
        <f>IF(D24&gt;0,K24/D24*100,"-")</f>
        <v>86.002604166666657</v>
      </c>
      <c r="M24" s="87">
        <v>0</v>
      </c>
      <c r="N24" s="88">
        <f>IF(D24&gt;0,M24/D24*100,"-")</f>
        <v>0</v>
      </c>
      <c r="O24" s="87">
        <v>49</v>
      </c>
      <c r="P24" s="87">
        <f>SUM(Q24:S24)</f>
        <v>1591</v>
      </c>
      <c r="Q24" s="87">
        <v>1228</v>
      </c>
      <c r="R24" s="87">
        <v>363</v>
      </c>
      <c r="S24" s="87">
        <v>0</v>
      </c>
      <c r="T24" s="88">
        <f>IF(D24&gt;0,P24/D24*100,"-")</f>
        <v>9.4164299242424239</v>
      </c>
      <c r="U24" s="87">
        <v>177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37</v>
      </c>
      <c r="B25" s="86" t="s">
        <v>296</v>
      </c>
      <c r="C25" s="85" t="s">
        <v>297</v>
      </c>
      <c r="D25" s="87">
        <f>+SUM(E25,+I25)</f>
        <v>7396</v>
      </c>
      <c r="E25" s="87">
        <f>+SUM(G25+H25)</f>
        <v>108</v>
      </c>
      <c r="F25" s="106">
        <f>IF(D25&gt;0,E25/D25*100,"-")</f>
        <v>1.4602487831260142</v>
      </c>
      <c r="G25" s="87">
        <v>108</v>
      </c>
      <c r="H25" s="87">
        <v>0</v>
      </c>
      <c r="I25" s="87">
        <f>+SUM(K25,+M25,O25+P25)</f>
        <v>7288</v>
      </c>
      <c r="J25" s="88">
        <f>IF(D25&gt;0,I25/D25*100,"-")</f>
        <v>98.539751216873981</v>
      </c>
      <c r="K25" s="87">
        <v>2995</v>
      </c>
      <c r="L25" s="88">
        <f>IF(D25&gt;0,K25/D25*100,"-")</f>
        <v>40.494862087614926</v>
      </c>
      <c r="M25" s="87">
        <v>0</v>
      </c>
      <c r="N25" s="88">
        <f>IF(D25&gt;0,M25/D25*100,"-")</f>
        <v>0</v>
      </c>
      <c r="O25" s="87">
        <v>345</v>
      </c>
      <c r="P25" s="87">
        <f>SUM(Q25:S25)</f>
        <v>3948</v>
      </c>
      <c r="Q25" s="87">
        <v>1759</v>
      </c>
      <c r="R25" s="87">
        <v>2189</v>
      </c>
      <c r="S25" s="87">
        <v>0</v>
      </c>
      <c r="T25" s="88">
        <f>IF(D25&gt;0,P25/D25*100,"-")</f>
        <v>53.380205516495408</v>
      </c>
      <c r="U25" s="87">
        <v>122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37</v>
      </c>
      <c r="B26" s="86" t="s">
        <v>298</v>
      </c>
      <c r="C26" s="85" t="s">
        <v>299</v>
      </c>
      <c r="D26" s="87">
        <f>+SUM(E26,+I26)</f>
        <v>15289</v>
      </c>
      <c r="E26" s="87">
        <f>+SUM(G26+H26)</f>
        <v>3203</v>
      </c>
      <c r="F26" s="106">
        <f>IF(D26&gt;0,E26/D26*100,"-")</f>
        <v>20.949702400418602</v>
      </c>
      <c r="G26" s="87">
        <v>3203</v>
      </c>
      <c r="H26" s="87">
        <v>0</v>
      </c>
      <c r="I26" s="87">
        <f>+SUM(K26,+M26,O26+P26)</f>
        <v>12086</v>
      </c>
      <c r="J26" s="88">
        <f>IF(D26&gt;0,I26/D26*100,"-")</f>
        <v>79.050297599581398</v>
      </c>
      <c r="K26" s="87">
        <v>5012</v>
      </c>
      <c r="L26" s="88">
        <f>IF(D26&gt;0,K26/D26*100,"-")</f>
        <v>32.781738504807379</v>
      </c>
      <c r="M26" s="87">
        <v>0</v>
      </c>
      <c r="N26" s="88">
        <f>IF(D26&gt;0,M26/D26*100,"-")</f>
        <v>0</v>
      </c>
      <c r="O26" s="87">
        <v>2832</v>
      </c>
      <c r="P26" s="87">
        <f>SUM(Q26:S26)</f>
        <v>4242</v>
      </c>
      <c r="Q26" s="87">
        <v>1801</v>
      </c>
      <c r="R26" s="87">
        <v>2441</v>
      </c>
      <c r="S26" s="87">
        <v>0</v>
      </c>
      <c r="T26" s="88">
        <f>IF(D26&gt;0,P26/D26*100,"-")</f>
        <v>27.745437896526916</v>
      </c>
      <c r="U26" s="87">
        <v>162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/>
      <c r="B27" s="86"/>
      <c r="C27" s="85"/>
      <c r="D27" s="87"/>
      <c r="E27" s="87"/>
      <c r="F27" s="106"/>
      <c r="G27" s="87"/>
      <c r="H27" s="87"/>
      <c r="I27" s="87"/>
      <c r="J27" s="88"/>
      <c r="K27" s="87"/>
      <c r="L27" s="88"/>
      <c r="M27" s="87"/>
      <c r="N27" s="88"/>
      <c r="O27" s="87"/>
      <c r="P27" s="87"/>
      <c r="Q27" s="87"/>
      <c r="R27" s="87"/>
      <c r="S27" s="87"/>
      <c r="T27" s="88"/>
      <c r="U27" s="87"/>
      <c r="V27" s="85"/>
      <c r="W27" s="85"/>
      <c r="X27" s="85"/>
      <c r="Y27" s="85"/>
      <c r="Z27" s="85"/>
      <c r="AA27" s="85"/>
      <c r="AB27" s="85"/>
      <c r="AC27" s="85"/>
    </row>
    <row r="28" spans="1:30" ht="13.5" customHeight="1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26">
    <sortCondition ref="A8:A26"/>
    <sortCondition ref="B8:B26"/>
    <sortCondition ref="C8:C26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215</v>
      </c>
      <c r="AG2" s="138"/>
      <c r="AH2" s="138"/>
      <c r="AI2" s="139"/>
      <c r="AJ2" s="137" t="s">
        <v>216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217</v>
      </c>
      <c r="AU2" s="132"/>
      <c r="AV2" s="132"/>
      <c r="AW2" s="132"/>
      <c r="AX2" s="132"/>
      <c r="AY2" s="132"/>
      <c r="AZ2" s="137" t="s">
        <v>218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198</v>
      </c>
      <c r="E3" s="140" t="s">
        <v>219</v>
      </c>
      <c r="F3" s="138"/>
      <c r="G3" s="139"/>
      <c r="H3" s="143" t="s">
        <v>220</v>
      </c>
      <c r="I3" s="144"/>
      <c r="J3" s="145"/>
      <c r="K3" s="140" t="s">
        <v>221</v>
      </c>
      <c r="L3" s="144"/>
      <c r="M3" s="145"/>
      <c r="N3" s="77" t="s">
        <v>198</v>
      </c>
      <c r="O3" s="140" t="s">
        <v>222</v>
      </c>
      <c r="P3" s="141"/>
      <c r="Q3" s="141"/>
      <c r="R3" s="141"/>
      <c r="S3" s="141"/>
      <c r="T3" s="141"/>
      <c r="U3" s="142"/>
      <c r="V3" s="140" t="s">
        <v>223</v>
      </c>
      <c r="W3" s="141"/>
      <c r="X3" s="141"/>
      <c r="Y3" s="141"/>
      <c r="Z3" s="141"/>
      <c r="AA3" s="141"/>
      <c r="AB3" s="142"/>
      <c r="AC3" s="78" t="s">
        <v>224</v>
      </c>
      <c r="AD3" s="74"/>
      <c r="AE3" s="75"/>
      <c r="AF3" s="134" t="s">
        <v>198</v>
      </c>
      <c r="AG3" s="132" t="s">
        <v>225</v>
      </c>
      <c r="AH3" s="132" t="s">
        <v>226</v>
      </c>
      <c r="AI3" s="132" t="s">
        <v>227</v>
      </c>
      <c r="AJ3" s="133" t="s">
        <v>198</v>
      </c>
      <c r="AK3" s="132" t="s">
        <v>228</v>
      </c>
      <c r="AL3" s="132" t="s">
        <v>229</v>
      </c>
      <c r="AM3" s="132" t="s">
        <v>230</v>
      </c>
      <c r="AN3" s="132" t="s">
        <v>226</v>
      </c>
      <c r="AO3" s="132" t="s">
        <v>227</v>
      </c>
      <c r="AP3" s="132" t="s">
        <v>231</v>
      </c>
      <c r="AQ3" s="132" t="s">
        <v>232</v>
      </c>
      <c r="AR3" s="132" t="s">
        <v>233</v>
      </c>
      <c r="AS3" s="132" t="s">
        <v>234</v>
      </c>
      <c r="AT3" s="134" t="s">
        <v>198</v>
      </c>
      <c r="AU3" s="132" t="s">
        <v>228</v>
      </c>
      <c r="AV3" s="132" t="s">
        <v>229</v>
      </c>
      <c r="AW3" s="132" t="s">
        <v>230</v>
      </c>
      <c r="AX3" s="132" t="s">
        <v>226</v>
      </c>
      <c r="AY3" s="132" t="s">
        <v>227</v>
      </c>
      <c r="AZ3" s="134" t="s">
        <v>198</v>
      </c>
      <c r="BA3" s="132" t="s">
        <v>225</v>
      </c>
      <c r="BB3" s="132" t="s">
        <v>226</v>
      </c>
      <c r="BC3" s="132" t="s">
        <v>227</v>
      </c>
    </row>
    <row r="4" spans="1:55" s="84" customFormat="1" ht="18.75" customHeight="1">
      <c r="A4" s="133"/>
      <c r="B4" s="133"/>
      <c r="C4" s="133"/>
      <c r="D4" s="77"/>
      <c r="E4" s="77" t="s">
        <v>198</v>
      </c>
      <c r="F4" s="130" t="s">
        <v>235</v>
      </c>
      <c r="G4" s="130" t="s">
        <v>236</v>
      </c>
      <c r="H4" s="77" t="s">
        <v>198</v>
      </c>
      <c r="I4" s="130" t="s">
        <v>235</v>
      </c>
      <c r="J4" s="130" t="s">
        <v>236</v>
      </c>
      <c r="K4" s="77" t="s">
        <v>198</v>
      </c>
      <c r="L4" s="130" t="s">
        <v>235</v>
      </c>
      <c r="M4" s="130" t="s">
        <v>236</v>
      </c>
      <c r="N4" s="77"/>
      <c r="O4" s="77" t="s">
        <v>198</v>
      </c>
      <c r="P4" s="130" t="s">
        <v>225</v>
      </c>
      <c r="Q4" s="128" t="s">
        <v>226</v>
      </c>
      <c r="R4" s="128" t="s">
        <v>227</v>
      </c>
      <c r="S4" s="130" t="s">
        <v>237</v>
      </c>
      <c r="T4" s="130" t="s">
        <v>238</v>
      </c>
      <c r="U4" s="130" t="s">
        <v>239</v>
      </c>
      <c r="V4" s="77" t="s">
        <v>198</v>
      </c>
      <c r="W4" s="130" t="s">
        <v>225</v>
      </c>
      <c r="X4" s="128" t="s">
        <v>226</v>
      </c>
      <c r="Y4" s="128" t="s">
        <v>227</v>
      </c>
      <c r="Z4" s="130" t="s">
        <v>237</v>
      </c>
      <c r="AA4" s="130" t="s">
        <v>238</v>
      </c>
      <c r="AB4" s="130" t="s">
        <v>239</v>
      </c>
      <c r="AC4" s="77" t="s">
        <v>198</v>
      </c>
      <c r="AD4" s="130" t="s">
        <v>235</v>
      </c>
      <c r="AE4" s="130" t="s">
        <v>236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>
      <c r="A7" s="97" t="str">
        <f>水洗化人口等!A7</f>
        <v>石川県</v>
      </c>
      <c r="B7" s="90" t="str">
        <f>水洗化人口等!B7</f>
        <v>17000</v>
      </c>
      <c r="C7" s="89" t="s">
        <v>198</v>
      </c>
      <c r="D7" s="91">
        <f>SUM(E7,+H7,+K7)</f>
        <v>91417</v>
      </c>
      <c r="E7" s="91">
        <f>SUM(F7:G7)</f>
        <v>0</v>
      </c>
      <c r="F7" s="91">
        <f>SUM(F$8:F$207)</f>
        <v>0</v>
      </c>
      <c r="G7" s="91">
        <f>SUM(G$8:G$207)</f>
        <v>0</v>
      </c>
      <c r="H7" s="91">
        <f>SUM(I7:J7)</f>
        <v>0</v>
      </c>
      <c r="I7" s="91">
        <f>SUM(I$8:I$207)</f>
        <v>0</v>
      </c>
      <c r="J7" s="91">
        <f>SUM(J$8:J$207)</f>
        <v>0</v>
      </c>
      <c r="K7" s="91">
        <f>SUM(L7:M7)</f>
        <v>91417</v>
      </c>
      <c r="L7" s="91">
        <f>SUM(L$8:L$207)</f>
        <v>10193</v>
      </c>
      <c r="M7" s="91">
        <f>SUM(M$8:M$207)</f>
        <v>81224</v>
      </c>
      <c r="N7" s="91">
        <f>SUM(O7,+V7,+AC7)</f>
        <v>91418</v>
      </c>
      <c r="O7" s="91">
        <f>SUM(P7:U7)</f>
        <v>10193</v>
      </c>
      <c r="P7" s="91">
        <f t="shared" ref="P7:U7" si="0">SUM(P$8:P$207)</f>
        <v>8505</v>
      </c>
      <c r="Q7" s="91">
        <f t="shared" si="0"/>
        <v>1252</v>
      </c>
      <c r="R7" s="91">
        <f t="shared" si="0"/>
        <v>345</v>
      </c>
      <c r="S7" s="91">
        <f t="shared" si="0"/>
        <v>91</v>
      </c>
      <c r="T7" s="91">
        <f t="shared" si="0"/>
        <v>0</v>
      </c>
      <c r="U7" s="91">
        <f t="shared" si="0"/>
        <v>0</v>
      </c>
      <c r="V7" s="91">
        <f>SUM(W7:AB7)</f>
        <v>81224</v>
      </c>
      <c r="W7" s="91">
        <f t="shared" ref="W7:AB7" si="1">SUM(W$8:W$207)</f>
        <v>79578</v>
      </c>
      <c r="X7" s="91">
        <f t="shared" si="1"/>
        <v>0</v>
      </c>
      <c r="Y7" s="91">
        <f t="shared" si="1"/>
        <v>613</v>
      </c>
      <c r="Z7" s="91">
        <f t="shared" si="1"/>
        <v>1033</v>
      </c>
      <c r="AA7" s="91">
        <f t="shared" si="1"/>
        <v>0</v>
      </c>
      <c r="AB7" s="91">
        <f t="shared" si="1"/>
        <v>0</v>
      </c>
      <c r="AC7" s="91">
        <f>SUM(AD7:AE7)</f>
        <v>1</v>
      </c>
      <c r="AD7" s="91">
        <f>SUM(AD$8:AD$207)</f>
        <v>1</v>
      </c>
      <c r="AE7" s="91">
        <f>SUM(AE$8:AE$207)</f>
        <v>0</v>
      </c>
      <c r="AF7" s="91">
        <f>SUM(AG7:AI7)</f>
        <v>1020</v>
      </c>
      <c r="AG7" s="91">
        <f>SUM(AG$8:AG$207)</f>
        <v>941</v>
      </c>
      <c r="AH7" s="91">
        <f>SUM(AH$8:AH$207)</f>
        <v>0</v>
      </c>
      <c r="AI7" s="91">
        <f>SUM(AI$8:AI$207)</f>
        <v>79</v>
      </c>
      <c r="AJ7" s="91">
        <f>SUM(AK7:AS7)</f>
        <v>1751</v>
      </c>
      <c r="AK7" s="91">
        <f t="shared" ref="AK7:AS7" si="2">SUM(AK$8:AK$207)</f>
        <v>642</v>
      </c>
      <c r="AL7" s="91">
        <f t="shared" si="2"/>
        <v>208</v>
      </c>
      <c r="AM7" s="91">
        <f t="shared" si="2"/>
        <v>406</v>
      </c>
      <c r="AN7" s="91">
        <f t="shared" si="2"/>
        <v>0</v>
      </c>
      <c r="AO7" s="91">
        <f t="shared" si="2"/>
        <v>0</v>
      </c>
      <c r="AP7" s="91">
        <f t="shared" si="2"/>
        <v>0</v>
      </c>
      <c r="AQ7" s="91">
        <f t="shared" si="2"/>
        <v>0</v>
      </c>
      <c r="AR7" s="91">
        <f t="shared" si="2"/>
        <v>0</v>
      </c>
      <c r="AS7" s="91">
        <f t="shared" si="2"/>
        <v>495</v>
      </c>
      <c r="AT7" s="91">
        <f>SUM(AU7:AY7)</f>
        <v>74</v>
      </c>
      <c r="AU7" s="91">
        <f>SUM(AU$8:AU$207)</f>
        <v>40</v>
      </c>
      <c r="AV7" s="91">
        <f>SUM(AV$8:AV$207)</f>
        <v>0</v>
      </c>
      <c r="AW7" s="91">
        <f>SUM(AW$8:AW$207)</f>
        <v>34</v>
      </c>
      <c r="AX7" s="91">
        <f>SUM(AX$8:AX$207)</f>
        <v>0</v>
      </c>
      <c r="AY7" s="91">
        <f>SUM(AY$8:AY$207)</f>
        <v>0</v>
      </c>
      <c r="AZ7" s="91">
        <f>SUM(BA7:BC7)</f>
        <v>212</v>
      </c>
      <c r="BA7" s="91">
        <f>SUM(BA$8:BA$207)</f>
        <v>201</v>
      </c>
      <c r="BB7" s="91">
        <f>SUM(BB$8:BB$207)</f>
        <v>0</v>
      </c>
      <c r="BC7" s="91">
        <f>SUM(BC$8:BC$207)</f>
        <v>11</v>
      </c>
    </row>
    <row r="8" spans="1:55" ht="13.5" customHeight="1">
      <c r="A8" s="98" t="s">
        <v>37</v>
      </c>
      <c r="B8" s="96" t="s">
        <v>260</v>
      </c>
      <c r="C8" s="85" t="s">
        <v>261</v>
      </c>
      <c r="D8" s="87">
        <f>SUM(E8,+H8,+K8)</f>
        <v>7709</v>
      </c>
      <c r="E8" s="87">
        <f>SUM(F8:G8)</f>
        <v>0</v>
      </c>
      <c r="F8" s="87">
        <v>0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7709</v>
      </c>
      <c r="L8" s="87">
        <v>1246</v>
      </c>
      <c r="M8" s="87">
        <v>6463</v>
      </c>
      <c r="N8" s="87">
        <f>SUM(O8,+V8,+AC8)</f>
        <v>7709</v>
      </c>
      <c r="O8" s="87">
        <f>SUM(P8:U8)</f>
        <v>1246</v>
      </c>
      <c r="P8" s="87">
        <v>1246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6463</v>
      </c>
      <c r="W8" s="87">
        <v>6463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56</v>
      </c>
      <c r="AG8" s="87">
        <v>56</v>
      </c>
      <c r="AH8" s="87">
        <v>0</v>
      </c>
      <c r="AI8" s="87">
        <v>0</v>
      </c>
      <c r="AJ8" s="87">
        <f>SUM(AK8:AS8)</f>
        <v>56</v>
      </c>
      <c r="AK8" s="87">
        <v>0</v>
      </c>
      <c r="AL8" s="87">
        <v>0</v>
      </c>
      <c r="AM8" s="87">
        <v>56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6</v>
      </c>
      <c r="AU8" s="87">
        <v>0</v>
      </c>
      <c r="AV8" s="87">
        <v>0</v>
      </c>
      <c r="AW8" s="87">
        <v>6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37</v>
      </c>
      <c r="B9" s="96" t="s">
        <v>264</v>
      </c>
      <c r="C9" s="85" t="s">
        <v>265</v>
      </c>
      <c r="D9" s="87">
        <f>SUM(E9,+H9,+K9)</f>
        <v>15706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15706</v>
      </c>
      <c r="L9" s="87">
        <v>1742</v>
      </c>
      <c r="M9" s="87">
        <v>13964</v>
      </c>
      <c r="N9" s="87">
        <f>SUM(O9,+V9,+AC9)</f>
        <v>15706</v>
      </c>
      <c r="O9" s="87">
        <f>SUM(P9:U9)</f>
        <v>1742</v>
      </c>
      <c r="P9" s="87">
        <v>1742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13964</v>
      </c>
      <c r="W9" s="87">
        <v>13964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0</v>
      </c>
      <c r="AG9" s="87">
        <v>0</v>
      </c>
      <c r="AH9" s="87">
        <v>0</v>
      </c>
      <c r="AI9" s="87">
        <v>0</v>
      </c>
      <c r="AJ9" s="87">
        <f>SUM(AK9:AS9)</f>
        <v>140</v>
      </c>
      <c r="AK9" s="87">
        <v>140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37</v>
      </c>
      <c r="B10" s="96" t="s">
        <v>266</v>
      </c>
      <c r="C10" s="85" t="s">
        <v>267</v>
      </c>
      <c r="D10" s="87">
        <f>SUM(E10,+H10,+K10)</f>
        <v>14205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14205</v>
      </c>
      <c r="L10" s="87">
        <v>732</v>
      </c>
      <c r="M10" s="87">
        <v>13473</v>
      </c>
      <c r="N10" s="87">
        <f>SUM(O10,+V10,+AC10)</f>
        <v>14205</v>
      </c>
      <c r="O10" s="87">
        <f>SUM(P10:U10)</f>
        <v>732</v>
      </c>
      <c r="P10" s="87">
        <v>732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13473</v>
      </c>
      <c r="W10" s="87">
        <v>13473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76</v>
      </c>
      <c r="AG10" s="87">
        <v>76</v>
      </c>
      <c r="AH10" s="87">
        <v>0</v>
      </c>
      <c r="AI10" s="87">
        <v>0</v>
      </c>
      <c r="AJ10" s="87">
        <f>SUM(AK10:AS10)</f>
        <v>177</v>
      </c>
      <c r="AK10" s="87">
        <v>0</v>
      </c>
      <c r="AL10" s="87">
        <v>101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76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101</v>
      </c>
      <c r="BA10" s="87">
        <v>101</v>
      </c>
      <c r="BB10" s="87">
        <v>0</v>
      </c>
      <c r="BC10" s="87">
        <v>0</v>
      </c>
    </row>
    <row r="11" spans="1:55" ht="13.5" customHeight="1">
      <c r="A11" s="98" t="s">
        <v>37</v>
      </c>
      <c r="B11" s="96" t="s">
        <v>268</v>
      </c>
      <c r="C11" s="85" t="s">
        <v>269</v>
      </c>
      <c r="D11" s="87">
        <f>SUM(E11,+H11,+K11)</f>
        <v>6504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6504</v>
      </c>
      <c r="L11" s="87">
        <v>1230</v>
      </c>
      <c r="M11" s="87">
        <v>5274</v>
      </c>
      <c r="N11" s="87">
        <f>SUM(O11,+V11,+AC11)</f>
        <v>6504</v>
      </c>
      <c r="O11" s="87">
        <f>SUM(P11:U11)</f>
        <v>1230</v>
      </c>
      <c r="P11" s="87">
        <v>1230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5274</v>
      </c>
      <c r="W11" s="87">
        <v>5274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57</v>
      </c>
      <c r="AG11" s="87">
        <v>57</v>
      </c>
      <c r="AH11" s="87">
        <v>0</v>
      </c>
      <c r="AI11" s="87">
        <v>0</v>
      </c>
      <c r="AJ11" s="87">
        <f>SUM(AK11:AS11)</f>
        <v>57</v>
      </c>
      <c r="AK11" s="87">
        <v>0</v>
      </c>
      <c r="AL11" s="87">
        <v>0</v>
      </c>
      <c r="AM11" s="87">
        <v>57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37</v>
      </c>
      <c r="B12" s="96" t="s">
        <v>270</v>
      </c>
      <c r="C12" s="85" t="s">
        <v>271</v>
      </c>
      <c r="D12" s="87">
        <f>SUM(E12,+H12,+K12)</f>
        <v>3138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3138</v>
      </c>
      <c r="L12" s="87">
        <v>1252</v>
      </c>
      <c r="M12" s="87">
        <v>1886</v>
      </c>
      <c r="N12" s="87">
        <f>SUM(O12,+V12,+AC12)</f>
        <v>3138</v>
      </c>
      <c r="O12" s="87">
        <f>SUM(P12:U12)</f>
        <v>1252</v>
      </c>
      <c r="P12" s="87">
        <v>0</v>
      </c>
      <c r="Q12" s="87">
        <v>1252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1886</v>
      </c>
      <c r="W12" s="87">
        <v>1886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0</v>
      </c>
      <c r="AG12" s="87">
        <v>0</v>
      </c>
      <c r="AH12" s="87">
        <v>0</v>
      </c>
      <c r="AI12" s="87">
        <v>0</v>
      </c>
      <c r="AJ12" s="87">
        <f>SUM(AK12:AS12)</f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37</v>
      </c>
      <c r="B13" s="96" t="s">
        <v>272</v>
      </c>
      <c r="C13" s="85" t="s">
        <v>273</v>
      </c>
      <c r="D13" s="87">
        <f>SUM(E13,+H13,+K13)</f>
        <v>15132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15132</v>
      </c>
      <c r="L13" s="87">
        <v>406</v>
      </c>
      <c r="M13" s="87">
        <v>14726</v>
      </c>
      <c r="N13" s="87">
        <f>SUM(O13,+V13,+AC13)</f>
        <v>15132</v>
      </c>
      <c r="O13" s="87">
        <f>SUM(P13:U13)</f>
        <v>406</v>
      </c>
      <c r="P13" s="87">
        <v>406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14726</v>
      </c>
      <c r="W13" s="87">
        <v>14726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74</v>
      </c>
      <c r="AG13" s="87">
        <v>74</v>
      </c>
      <c r="AH13" s="87">
        <v>0</v>
      </c>
      <c r="AI13" s="87">
        <v>0</v>
      </c>
      <c r="AJ13" s="87">
        <f>SUM(AK13:AS13)</f>
        <v>181</v>
      </c>
      <c r="AK13" s="87">
        <v>0</v>
      </c>
      <c r="AL13" s="87">
        <v>107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74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100</v>
      </c>
      <c r="BA13" s="87">
        <v>100</v>
      </c>
      <c r="BB13" s="87">
        <v>0</v>
      </c>
      <c r="BC13" s="87">
        <v>0</v>
      </c>
    </row>
    <row r="14" spans="1:55" ht="13.5" customHeight="1">
      <c r="A14" s="98" t="s">
        <v>37</v>
      </c>
      <c r="B14" s="96" t="s">
        <v>274</v>
      </c>
      <c r="C14" s="85" t="s">
        <v>275</v>
      </c>
      <c r="D14" s="87">
        <f>SUM(E14,+H14,+K14)</f>
        <v>2567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2567</v>
      </c>
      <c r="L14" s="87">
        <v>184</v>
      </c>
      <c r="M14" s="87">
        <v>2383</v>
      </c>
      <c r="N14" s="87">
        <f>SUM(O14,+V14,+AC14)</f>
        <v>2567</v>
      </c>
      <c r="O14" s="87">
        <f>SUM(P14:U14)</f>
        <v>184</v>
      </c>
      <c r="P14" s="87">
        <v>184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2383</v>
      </c>
      <c r="W14" s="87">
        <v>2383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7</v>
      </c>
      <c r="AG14" s="87">
        <v>7</v>
      </c>
      <c r="AH14" s="87">
        <v>0</v>
      </c>
      <c r="AI14" s="87">
        <v>0</v>
      </c>
      <c r="AJ14" s="87">
        <f>SUM(AK14:AS14)</f>
        <v>124</v>
      </c>
      <c r="AK14" s="87">
        <v>124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7</v>
      </c>
      <c r="AU14" s="87">
        <v>7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37</v>
      </c>
      <c r="B15" s="96" t="s">
        <v>276</v>
      </c>
      <c r="C15" s="85" t="s">
        <v>277</v>
      </c>
      <c r="D15" s="87">
        <f>SUM(E15,+H15,+K15)</f>
        <v>1924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1924</v>
      </c>
      <c r="L15" s="87">
        <v>267</v>
      </c>
      <c r="M15" s="87">
        <v>1657</v>
      </c>
      <c r="N15" s="87">
        <f>SUM(O15,+V15,+AC15)</f>
        <v>1924</v>
      </c>
      <c r="O15" s="87">
        <f>SUM(P15:U15)</f>
        <v>267</v>
      </c>
      <c r="P15" s="87">
        <v>267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1657</v>
      </c>
      <c r="W15" s="87">
        <v>1657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171</v>
      </c>
      <c r="AG15" s="87">
        <v>171</v>
      </c>
      <c r="AH15" s="87">
        <v>0</v>
      </c>
      <c r="AI15" s="87">
        <v>0</v>
      </c>
      <c r="AJ15" s="87">
        <f>SUM(AK15:AS15)</f>
        <v>171</v>
      </c>
      <c r="AK15" s="87">
        <v>0</v>
      </c>
      <c r="AL15" s="87">
        <v>0</v>
      </c>
      <c r="AM15" s="87">
        <v>171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16</v>
      </c>
      <c r="AU15" s="87">
        <v>0</v>
      </c>
      <c r="AV15" s="87">
        <v>0</v>
      </c>
      <c r="AW15" s="87">
        <v>16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37</v>
      </c>
      <c r="B16" s="96" t="s">
        <v>278</v>
      </c>
      <c r="C16" s="85" t="s">
        <v>279</v>
      </c>
      <c r="D16" s="87">
        <f>SUM(E16,+H16,+K16)</f>
        <v>6527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6527</v>
      </c>
      <c r="L16" s="87">
        <v>561</v>
      </c>
      <c r="M16" s="87">
        <v>5966</v>
      </c>
      <c r="N16" s="87">
        <f>SUM(O16,+V16,+AC16)</f>
        <v>6527</v>
      </c>
      <c r="O16" s="87">
        <f>SUM(P16:U16)</f>
        <v>561</v>
      </c>
      <c r="P16" s="87">
        <v>561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5966</v>
      </c>
      <c r="W16" s="87">
        <v>5966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79</v>
      </c>
      <c r="AG16" s="87">
        <v>79</v>
      </c>
      <c r="AH16" s="87">
        <v>0</v>
      </c>
      <c r="AI16" s="87">
        <v>0</v>
      </c>
      <c r="AJ16" s="87">
        <f>SUM(AK16:AS16)</f>
        <v>79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79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37</v>
      </c>
      <c r="B17" s="96" t="s">
        <v>280</v>
      </c>
      <c r="C17" s="85" t="s">
        <v>281</v>
      </c>
      <c r="D17" s="87">
        <f>SUM(E17,+H17,+K17)</f>
        <v>2212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2212</v>
      </c>
      <c r="L17" s="87">
        <v>457</v>
      </c>
      <c r="M17" s="87">
        <v>1755</v>
      </c>
      <c r="N17" s="87">
        <f>SUM(O17,+V17,+AC17)</f>
        <v>2212</v>
      </c>
      <c r="O17" s="87">
        <f>SUM(P17:U17)</f>
        <v>457</v>
      </c>
      <c r="P17" s="87">
        <v>457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1755</v>
      </c>
      <c r="W17" s="87">
        <v>1755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27</v>
      </c>
      <c r="AG17" s="87">
        <v>27</v>
      </c>
      <c r="AH17" s="87">
        <v>0</v>
      </c>
      <c r="AI17" s="87">
        <v>0</v>
      </c>
      <c r="AJ17" s="87">
        <f>SUM(AK17:AS17)</f>
        <v>27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27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37</v>
      </c>
      <c r="B18" s="96" t="s">
        <v>282</v>
      </c>
      <c r="C18" s="85" t="s">
        <v>283</v>
      </c>
      <c r="D18" s="87">
        <f>SUM(E18,+H18,+K18)</f>
        <v>1161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1161</v>
      </c>
      <c r="L18" s="87">
        <v>91</v>
      </c>
      <c r="M18" s="87">
        <v>1070</v>
      </c>
      <c r="N18" s="87">
        <f>SUM(O18,+V18,+AC18)</f>
        <v>1161</v>
      </c>
      <c r="O18" s="87">
        <f>SUM(P18:U18)</f>
        <v>91</v>
      </c>
      <c r="P18" s="87">
        <v>91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1070</v>
      </c>
      <c r="W18" s="87">
        <v>1070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14</v>
      </c>
      <c r="AG18" s="87">
        <v>14</v>
      </c>
      <c r="AH18" s="87">
        <v>0</v>
      </c>
      <c r="AI18" s="87">
        <v>0</v>
      </c>
      <c r="AJ18" s="87">
        <f>SUM(AK18:AS18)</f>
        <v>14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14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37</v>
      </c>
      <c r="B19" s="96" t="s">
        <v>284</v>
      </c>
      <c r="C19" s="85" t="s">
        <v>285</v>
      </c>
      <c r="D19" s="87">
        <f>SUM(E19,+H19,+K19)</f>
        <v>1221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1221</v>
      </c>
      <c r="L19" s="87">
        <v>24</v>
      </c>
      <c r="M19" s="87">
        <v>1197</v>
      </c>
      <c r="N19" s="87">
        <f>SUM(O19,+V19,+AC19)</f>
        <v>1221</v>
      </c>
      <c r="O19" s="87">
        <f>SUM(P19:U19)</f>
        <v>24</v>
      </c>
      <c r="P19" s="87">
        <v>24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1197</v>
      </c>
      <c r="W19" s="87">
        <v>1197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15</v>
      </c>
      <c r="AG19" s="87">
        <v>15</v>
      </c>
      <c r="AH19" s="87">
        <v>0</v>
      </c>
      <c r="AI19" s="87">
        <v>0</v>
      </c>
      <c r="AJ19" s="87">
        <f>SUM(AK19:AS19)</f>
        <v>24</v>
      </c>
      <c r="AK19" s="87">
        <v>24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15</v>
      </c>
      <c r="AU19" s="87">
        <v>15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37</v>
      </c>
      <c r="B20" s="96" t="s">
        <v>286</v>
      </c>
      <c r="C20" s="85" t="s">
        <v>287</v>
      </c>
      <c r="D20" s="87">
        <f>SUM(E20,+H20,+K20)</f>
        <v>1213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1213</v>
      </c>
      <c r="L20" s="87">
        <v>240</v>
      </c>
      <c r="M20" s="87">
        <v>973</v>
      </c>
      <c r="N20" s="87">
        <f>SUM(O20,+V20,+AC20)</f>
        <v>1213</v>
      </c>
      <c r="O20" s="87">
        <f>SUM(P20:U20)</f>
        <v>240</v>
      </c>
      <c r="P20" s="87">
        <v>240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973</v>
      </c>
      <c r="W20" s="87">
        <v>973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108</v>
      </c>
      <c r="AG20" s="87">
        <v>108</v>
      </c>
      <c r="AH20" s="87">
        <v>0</v>
      </c>
      <c r="AI20" s="87">
        <v>0</v>
      </c>
      <c r="AJ20" s="87">
        <f>SUM(AK20:AS20)</f>
        <v>108</v>
      </c>
      <c r="AK20" s="87">
        <v>0</v>
      </c>
      <c r="AL20" s="87">
        <v>0</v>
      </c>
      <c r="AM20" s="87">
        <v>108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10</v>
      </c>
      <c r="AU20" s="87">
        <v>0</v>
      </c>
      <c r="AV20" s="87">
        <v>0</v>
      </c>
      <c r="AW20" s="87">
        <v>10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37</v>
      </c>
      <c r="B21" s="96" t="s">
        <v>288</v>
      </c>
      <c r="C21" s="85" t="s">
        <v>289</v>
      </c>
      <c r="D21" s="87">
        <f>SUM(E21,+H21,+K21)</f>
        <v>165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165</v>
      </c>
      <c r="L21" s="87">
        <v>64</v>
      </c>
      <c r="M21" s="87">
        <v>101</v>
      </c>
      <c r="N21" s="87">
        <f>SUM(O21,+V21,+AC21)</f>
        <v>165</v>
      </c>
      <c r="O21" s="87">
        <f>SUM(P21:U21)</f>
        <v>64</v>
      </c>
      <c r="P21" s="87">
        <v>64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101</v>
      </c>
      <c r="W21" s="87">
        <v>101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14</v>
      </c>
      <c r="AG21" s="87">
        <v>14</v>
      </c>
      <c r="AH21" s="87">
        <v>0</v>
      </c>
      <c r="AI21" s="87">
        <v>0</v>
      </c>
      <c r="AJ21" s="87">
        <f>SUM(AK21:AS21)</f>
        <v>14</v>
      </c>
      <c r="AK21" s="87">
        <v>0</v>
      </c>
      <c r="AL21" s="87">
        <v>0</v>
      </c>
      <c r="AM21" s="87">
        <v>14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2</v>
      </c>
      <c r="AU21" s="87">
        <v>0</v>
      </c>
      <c r="AV21" s="87">
        <v>0</v>
      </c>
      <c r="AW21" s="87">
        <v>2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37</v>
      </c>
      <c r="B22" s="96" t="s">
        <v>290</v>
      </c>
      <c r="C22" s="85" t="s">
        <v>291</v>
      </c>
      <c r="D22" s="87">
        <f>SUM(E22,+H22,+K22)</f>
        <v>5715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5715</v>
      </c>
      <c r="L22" s="87">
        <v>349</v>
      </c>
      <c r="M22" s="87">
        <v>5366</v>
      </c>
      <c r="N22" s="87">
        <f>SUM(O22,+V22,+AC22)</f>
        <v>5715</v>
      </c>
      <c r="O22" s="87">
        <f>SUM(P22:U22)</f>
        <v>349</v>
      </c>
      <c r="P22" s="87">
        <v>349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5366</v>
      </c>
      <c r="W22" s="87">
        <v>5366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14</v>
      </c>
      <c r="AG22" s="87">
        <v>14</v>
      </c>
      <c r="AH22" s="87">
        <v>0</v>
      </c>
      <c r="AI22" s="87">
        <v>0</v>
      </c>
      <c r="AJ22" s="87">
        <f>SUM(AK22:AS22)</f>
        <v>275</v>
      </c>
      <c r="AK22" s="87">
        <v>275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14</v>
      </c>
      <c r="AU22" s="87">
        <v>14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37</v>
      </c>
      <c r="B23" s="96" t="s">
        <v>292</v>
      </c>
      <c r="C23" s="85" t="s">
        <v>293</v>
      </c>
      <c r="D23" s="87">
        <f>SUM(E23,+H23,+K23)</f>
        <v>1648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1648</v>
      </c>
      <c r="L23" s="87">
        <v>97</v>
      </c>
      <c r="M23" s="87">
        <v>1551</v>
      </c>
      <c r="N23" s="87">
        <f>SUM(O23,+V23,+AC23)</f>
        <v>1649</v>
      </c>
      <c r="O23" s="87">
        <f>SUM(P23:U23)</f>
        <v>97</v>
      </c>
      <c r="P23" s="87">
        <v>97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1551</v>
      </c>
      <c r="W23" s="87">
        <v>1551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1</v>
      </c>
      <c r="AD23" s="87">
        <v>1</v>
      </c>
      <c r="AE23" s="87">
        <v>0</v>
      </c>
      <c r="AF23" s="87">
        <f>SUM(AG23:AI23)</f>
        <v>4</v>
      </c>
      <c r="AG23" s="87">
        <v>4</v>
      </c>
      <c r="AH23" s="87">
        <v>0</v>
      </c>
      <c r="AI23" s="87">
        <v>0</v>
      </c>
      <c r="AJ23" s="87">
        <f>SUM(AK23:AS23)</f>
        <v>79</v>
      </c>
      <c r="AK23" s="87">
        <v>79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4</v>
      </c>
      <c r="AU23" s="87">
        <v>4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37</v>
      </c>
      <c r="B24" s="96" t="s">
        <v>294</v>
      </c>
      <c r="C24" s="85" t="s">
        <v>295</v>
      </c>
      <c r="D24" s="87">
        <f>SUM(E24,+H24,+K24)</f>
        <v>958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958</v>
      </c>
      <c r="L24" s="87">
        <v>345</v>
      </c>
      <c r="M24" s="87">
        <v>613</v>
      </c>
      <c r="N24" s="87">
        <f>SUM(O24,+V24,+AC24)</f>
        <v>958</v>
      </c>
      <c r="O24" s="87">
        <f>SUM(P24:U24)</f>
        <v>345</v>
      </c>
      <c r="P24" s="87">
        <v>0</v>
      </c>
      <c r="Q24" s="87">
        <v>0</v>
      </c>
      <c r="R24" s="87">
        <v>345</v>
      </c>
      <c r="S24" s="87">
        <v>0</v>
      </c>
      <c r="T24" s="87">
        <v>0</v>
      </c>
      <c r="U24" s="87">
        <v>0</v>
      </c>
      <c r="V24" s="87">
        <f>SUM(W24:AB24)</f>
        <v>613</v>
      </c>
      <c r="W24" s="87">
        <v>0</v>
      </c>
      <c r="X24" s="87">
        <v>0</v>
      </c>
      <c r="Y24" s="87">
        <v>613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79</v>
      </c>
      <c r="AG24" s="87">
        <v>0</v>
      </c>
      <c r="AH24" s="87">
        <v>0</v>
      </c>
      <c r="AI24" s="87">
        <v>79</v>
      </c>
      <c r="AJ24" s="87">
        <f>SUM(AK24:AS24)</f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11</v>
      </c>
      <c r="BA24" s="87">
        <v>0</v>
      </c>
      <c r="BB24" s="87">
        <v>0</v>
      </c>
      <c r="BC24" s="87">
        <v>11</v>
      </c>
    </row>
    <row r="25" spans="1:55" ht="13.5" customHeight="1">
      <c r="A25" s="98" t="s">
        <v>37</v>
      </c>
      <c r="B25" s="96" t="s">
        <v>296</v>
      </c>
      <c r="C25" s="85" t="s">
        <v>297</v>
      </c>
      <c r="D25" s="87">
        <f>SUM(E25,+H25,+K25)</f>
        <v>1124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1124</v>
      </c>
      <c r="L25" s="87">
        <v>91</v>
      </c>
      <c r="M25" s="87">
        <v>1033</v>
      </c>
      <c r="N25" s="87">
        <f>SUM(O25,+V25,+AC25)</f>
        <v>1124</v>
      </c>
      <c r="O25" s="87">
        <f>SUM(P25:U25)</f>
        <v>91</v>
      </c>
      <c r="P25" s="87">
        <v>0</v>
      </c>
      <c r="Q25" s="87">
        <v>0</v>
      </c>
      <c r="R25" s="87">
        <v>0</v>
      </c>
      <c r="S25" s="87">
        <v>91</v>
      </c>
      <c r="T25" s="87">
        <v>0</v>
      </c>
      <c r="U25" s="87">
        <v>0</v>
      </c>
      <c r="V25" s="87">
        <f>SUM(W25:AB25)</f>
        <v>1033</v>
      </c>
      <c r="W25" s="87">
        <v>0</v>
      </c>
      <c r="X25" s="87">
        <v>0</v>
      </c>
      <c r="Y25" s="87">
        <v>0</v>
      </c>
      <c r="Z25" s="87">
        <v>1033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0</v>
      </c>
      <c r="AG25" s="87">
        <v>0</v>
      </c>
      <c r="AH25" s="87">
        <v>0</v>
      </c>
      <c r="AI25" s="87">
        <v>0</v>
      </c>
      <c r="AJ25" s="87">
        <f>SUM(AK25:AS25)</f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37</v>
      </c>
      <c r="B26" s="96" t="s">
        <v>298</v>
      </c>
      <c r="C26" s="85" t="s">
        <v>299</v>
      </c>
      <c r="D26" s="87">
        <f>SUM(E26,+H26,+K26)</f>
        <v>2588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2588</v>
      </c>
      <c r="L26" s="87">
        <v>815</v>
      </c>
      <c r="M26" s="87">
        <v>1773</v>
      </c>
      <c r="N26" s="87">
        <f>SUM(O26,+V26,+AC26)</f>
        <v>2588</v>
      </c>
      <c r="O26" s="87">
        <f>SUM(P26:U26)</f>
        <v>815</v>
      </c>
      <c r="P26" s="87">
        <v>815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1773</v>
      </c>
      <c r="W26" s="87">
        <v>1773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225</v>
      </c>
      <c r="AG26" s="87">
        <v>225</v>
      </c>
      <c r="AH26" s="87">
        <v>0</v>
      </c>
      <c r="AI26" s="87">
        <v>0</v>
      </c>
      <c r="AJ26" s="87">
        <f>SUM(AK26:AS26)</f>
        <v>225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225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/>
      <c r="B27" s="96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</row>
    <row r="28" spans="1:55" ht="13.5" customHeight="1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17000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17201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17202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17203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17204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249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17205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17206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17207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17209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252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17210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17211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17212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17324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17361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17365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17384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17386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17407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17461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17463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>
        <f>+水洗化人口等!B27</f>
        <v>0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2025-01-21T05:53:06Z</dcterms:modified>
</cp:coreProperties>
</file>