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9栃木県\環境省廃棄物実態調査集約結果（09栃木県）\"/>
    </mc:Choice>
  </mc:AlternateContent>
  <xr:revisionPtr revIDLastSave="0" documentId="13_ncr:1_{FB94A0B7-61CE-4D6E-A436-3BED590CB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水洗化人口等!$A$6:$AD$31</definedName>
    <definedName name="_xlnm.Print_Area" localSheetId="2">し尿集計結果!$A$1:$M$37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N19" i="2" s="1"/>
  <c r="AC20" i="2"/>
  <c r="N20" i="2" s="1"/>
  <c r="AC21" i="2"/>
  <c r="AC22" i="2"/>
  <c r="AC23" i="2"/>
  <c r="AC24" i="2"/>
  <c r="AC25" i="2"/>
  <c r="AC26" i="2"/>
  <c r="AC27" i="2"/>
  <c r="AC28" i="2"/>
  <c r="AC29" i="2"/>
  <c r="AC30" i="2"/>
  <c r="AC31" i="2"/>
  <c r="N31" i="2" s="1"/>
  <c r="AC32" i="2"/>
  <c r="V8" i="2"/>
  <c r="V9" i="2"/>
  <c r="N9" i="2" s="1"/>
  <c r="V10" i="2"/>
  <c r="N10" i="2" s="1"/>
  <c r="V11" i="2"/>
  <c r="V12" i="2"/>
  <c r="N12" i="2" s="1"/>
  <c r="V13" i="2"/>
  <c r="N13" i="2" s="1"/>
  <c r="V14" i="2"/>
  <c r="N14" i="2" s="1"/>
  <c r="V15" i="2"/>
  <c r="V16" i="2"/>
  <c r="V17" i="2"/>
  <c r="V18" i="2"/>
  <c r="V19" i="2"/>
  <c r="V20" i="2"/>
  <c r="V21" i="2"/>
  <c r="N21" i="2" s="1"/>
  <c r="V22" i="2"/>
  <c r="N22" i="2" s="1"/>
  <c r="V23" i="2"/>
  <c r="N23" i="2" s="1"/>
  <c r="V24" i="2"/>
  <c r="V25" i="2"/>
  <c r="N25" i="2" s="1"/>
  <c r="V26" i="2"/>
  <c r="N26" i="2" s="1"/>
  <c r="V27" i="2"/>
  <c r="N27" i="2" s="1"/>
  <c r="V28" i="2"/>
  <c r="N28" i="2" s="1"/>
  <c r="V29" i="2"/>
  <c r="N29" i="2" s="1"/>
  <c r="V30" i="2"/>
  <c r="N30" i="2" s="1"/>
  <c r="V31" i="2"/>
  <c r="V32" i="2"/>
  <c r="O8" i="2"/>
  <c r="O9" i="2"/>
  <c r="O10" i="2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32" i="2" s="1"/>
  <c r="N11" i="2"/>
  <c r="N15" i="2"/>
  <c r="K8" i="2"/>
  <c r="K9" i="2"/>
  <c r="D9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D25" i="2" s="1"/>
  <c r="K26" i="2"/>
  <c r="D26" i="2" s="1"/>
  <c r="K27" i="2"/>
  <c r="K28" i="2"/>
  <c r="K29" i="2"/>
  <c r="K30" i="2"/>
  <c r="K31" i="2"/>
  <c r="K32" i="2"/>
  <c r="H8" i="2"/>
  <c r="D8" i="2" s="1"/>
  <c r="H9" i="2"/>
  <c r="H10" i="2"/>
  <c r="H11" i="2"/>
  <c r="H12" i="2"/>
  <c r="H13" i="2"/>
  <c r="H14" i="2"/>
  <c r="D14" i="2" s="1"/>
  <c r="H15" i="2"/>
  <c r="H16" i="2"/>
  <c r="H17" i="2"/>
  <c r="H18" i="2"/>
  <c r="D18" i="2" s="1"/>
  <c r="H19" i="2"/>
  <c r="D19" i="2" s="1"/>
  <c r="H20" i="2"/>
  <c r="H21" i="2"/>
  <c r="H22" i="2"/>
  <c r="H23" i="2"/>
  <c r="H24" i="2"/>
  <c r="H25" i="2"/>
  <c r="H26" i="2"/>
  <c r="H27" i="2"/>
  <c r="D27" i="2" s="1"/>
  <c r="H28" i="2"/>
  <c r="H29" i="2"/>
  <c r="H30" i="2"/>
  <c r="D30" i="2" s="1"/>
  <c r="H31" i="2"/>
  <c r="D31" i="2" s="1"/>
  <c r="H32" i="2"/>
  <c r="D32" i="2" s="1"/>
  <c r="E8" i="2"/>
  <c r="E9" i="2"/>
  <c r="E10" i="2"/>
  <c r="D10" i="2" s="1"/>
  <c r="E11" i="2"/>
  <c r="D11" i="2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15" i="2"/>
  <c r="D16" i="2"/>
  <c r="D17" i="2"/>
  <c r="D23" i="2"/>
  <c r="D24" i="2"/>
  <c r="P8" i="1"/>
  <c r="P9" i="1"/>
  <c r="I9" i="1" s="1"/>
  <c r="D9" i="1" s="1"/>
  <c r="P10" i="1"/>
  <c r="P11" i="1"/>
  <c r="I11" i="1" s="1"/>
  <c r="P12" i="1"/>
  <c r="I12" i="1" s="1"/>
  <c r="D12" i="1" s="1"/>
  <c r="P13" i="1"/>
  <c r="P14" i="1"/>
  <c r="I14" i="1" s="1"/>
  <c r="P15" i="1"/>
  <c r="P16" i="1"/>
  <c r="P17" i="1"/>
  <c r="I17" i="1" s="1"/>
  <c r="D17" i="1" s="1"/>
  <c r="P18" i="1"/>
  <c r="P19" i="1"/>
  <c r="P20" i="1"/>
  <c r="P21" i="1"/>
  <c r="P22" i="1"/>
  <c r="P23" i="1"/>
  <c r="P24" i="1"/>
  <c r="P25" i="1"/>
  <c r="I25" i="1" s="1"/>
  <c r="D25" i="1" s="1"/>
  <c r="P26" i="1"/>
  <c r="I26" i="1" s="1"/>
  <c r="D26" i="1" s="1"/>
  <c r="N26" i="1" s="1"/>
  <c r="P27" i="1"/>
  <c r="P28" i="1"/>
  <c r="I28" i="1" s="1"/>
  <c r="D28" i="1" s="1"/>
  <c r="P29" i="1"/>
  <c r="I29" i="1" s="1"/>
  <c r="D29" i="1" s="1"/>
  <c r="P30" i="1"/>
  <c r="P31" i="1"/>
  <c r="P32" i="1"/>
  <c r="I32" i="1" s="1"/>
  <c r="D32" i="1" s="1"/>
  <c r="I8" i="1"/>
  <c r="D8" i="1" s="1"/>
  <c r="I10" i="1"/>
  <c r="I13" i="1"/>
  <c r="D13" i="1" s="1"/>
  <c r="I15" i="1"/>
  <c r="D15" i="1" s="1"/>
  <c r="I16" i="1"/>
  <c r="D16" i="1" s="1"/>
  <c r="I18" i="1"/>
  <c r="D18" i="1" s="1"/>
  <c r="N18" i="1" s="1"/>
  <c r="I19" i="1"/>
  <c r="I20" i="1"/>
  <c r="I21" i="1"/>
  <c r="I22" i="1"/>
  <c r="I23" i="1"/>
  <c r="I24" i="1"/>
  <c r="I27" i="1"/>
  <c r="I30" i="1"/>
  <c r="D30" i="1" s="1"/>
  <c r="I31" i="1"/>
  <c r="D31" i="1" s="1"/>
  <c r="E8" i="1"/>
  <c r="E9" i="1"/>
  <c r="E10" i="1"/>
  <c r="E11" i="1"/>
  <c r="E12" i="1"/>
  <c r="E13" i="1"/>
  <c r="E14" i="1"/>
  <c r="E15" i="1"/>
  <c r="E16" i="1"/>
  <c r="E17" i="1"/>
  <c r="E18" i="1"/>
  <c r="E19" i="1"/>
  <c r="D19" i="1" s="1"/>
  <c r="E20" i="1"/>
  <c r="E21" i="1"/>
  <c r="E22" i="1"/>
  <c r="D22" i="1" s="1"/>
  <c r="E23" i="1"/>
  <c r="D23" i="1" s="1"/>
  <c r="E24" i="1"/>
  <c r="E25" i="1"/>
  <c r="E26" i="1"/>
  <c r="E27" i="1"/>
  <c r="E28" i="1"/>
  <c r="E29" i="1"/>
  <c r="E30" i="1"/>
  <c r="E31" i="1"/>
  <c r="E32" i="1"/>
  <c r="D10" i="1"/>
  <c r="N10" i="1" s="1"/>
  <c r="D20" i="1"/>
  <c r="T20" i="1" s="1"/>
  <c r="D24" i="1"/>
  <c r="J24" i="1" s="1"/>
  <c r="J16" i="1" l="1"/>
  <c r="N16" i="1"/>
  <c r="F15" i="1"/>
  <c r="L15" i="1"/>
  <c r="F22" i="1"/>
  <c r="J22" i="1"/>
  <c r="T12" i="1"/>
  <c r="F12" i="1"/>
  <c r="J8" i="1"/>
  <c r="N8" i="1"/>
  <c r="J32" i="1"/>
  <c r="N32" i="1"/>
  <c r="F30" i="1"/>
  <c r="J30" i="1"/>
  <c r="F23" i="1"/>
  <c r="L23" i="1"/>
  <c r="F31" i="1"/>
  <c r="L31" i="1"/>
  <c r="T28" i="1"/>
  <c r="F28" i="1"/>
  <c r="D20" i="2"/>
  <c r="D29" i="2"/>
  <c r="D13" i="2"/>
  <c r="D14" i="1"/>
  <c r="F14" i="1" s="1"/>
  <c r="D27" i="1"/>
  <c r="D11" i="1"/>
  <c r="N18" i="2"/>
  <c r="D21" i="1"/>
  <c r="T21" i="1" s="1"/>
  <c r="N24" i="2"/>
  <c r="N8" i="2"/>
  <c r="N17" i="2"/>
  <c r="D22" i="2"/>
  <c r="F20" i="1"/>
  <c r="N24" i="1"/>
  <c r="D28" i="2"/>
  <c r="D12" i="2"/>
  <c r="D21" i="2"/>
  <c r="N27" i="1"/>
  <c r="L27" i="1"/>
  <c r="J27" i="1"/>
  <c r="F27" i="1"/>
  <c r="T27" i="1"/>
  <c r="N19" i="1"/>
  <c r="L19" i="1"/>
  <c r="J19" i="1"/>
  <c r="F19" i="1"/>
  <c r="T19" i="1"/>
  <c r="N11" i="1"/>
  <c r="L11" i="1"/>
  <c r="J11" i="1"/>
  <c r="F11" i="1"/>
  <c r="T11" i="1"/>
  <c r="T13" i="1"/>
  <c r="N13" i="1"/>
  <c r="L13" i="1"/>
  <c r="J13" i="1"/>
  <c r="F13" i="1"/>
  <c r="N21" i="1"/>
  <c r="L21" i="1"/>
  <c r="F21" i="1"/>
  <c r="T29" i="1"/>
  <c r="N29" i="1"/>
  <c r="L29" i="1"/>
  <c r="J29" i="1"/>
  <c r="F29" i="1"/>
  <c r="L25" i="1"/>
  <c r="J25" i="1"/>
  <c r="F25" i="1"/>
  <c r="T25" i="1"/>
  <c r="N25" i="1"/>
  <c r="L17" i="1"/>
  <c r="J17" i="1"/>
  <c r="F17" i="1"/>
  <c r="T17" i="1"/>
  <c r="N17" i="1"/>
  <c r="L9" i="1"/>
  <c r="J9" i="1"/>
  <c r="F9" i="1"/>
  <c r="T9" i="1"/>
  <c r="N9" i="1"/>
  <c r="J31" i="1"/>
  <c r="J23" i="1"/>
  <c r="J15" i="1"/>
  <c r="L32" i="1"/>
  <c r="L24" i="1"/>
  <c r="L16" i="1"/>
  <c r="L8" i="1"/>
  <c r="T10" i="1"/>
  <c r="L30" i="1"/>
  <c r="L22" i="1"/>
  <c r="N31" i="1"/>
  <c r="N23" i="1"/>
  <c r="N15" i="1"/>
  <c r="F26" i="1"/>
  <c r="F18" i="1"/>
  <c r="F10" i="1"/>
  <c r="J28" i="1"/>
  <c r="J20" i="1"/>
  <c r="J12" i="1"/>
  <c r="N30" i="1"/>
  <c r="N22" i="1"/>
  <c r="T32" i="1"/>
  <c r="T24" i="1"/>
  <c r="T16" i="1"/>
  <c r="T8" i="1"/>
  <c r="T18" i="1"/>
  <c r="L28" i="1"/>
  <c r="L20" i="1"/>
  <c r="L12" i="1"/>
  <c r="T31" i="1"/>
  <c r="T23" i="1"/>
  <c r="T15" i="1"/>
  <c r="F32" i="1"/>
  <c r="F24" i="1"/>
  <c r="F16" i="1"/>
  <c r="F8" i="1"/>
  <c r="J26" i="1"/>
  <c r="J18" i="1"/>
  <c r="J10" i="1"/>
  <c r="N28" i="1"/>
  <c r="N20" i="1"/>
  <c r="N12" i="1"/>
  <c r="T30" i="1"/>
  <c r="T22" i="1"/>
  <c r="T26" i="1"/>
  <c r="L26" i="1"/>
  <c r="L18" i="1"/>
  <c r="L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21" i="1" l="1"/>
  <c r="J14" i="1"/>
  <c r="T14" i="1"/>
  <c r="L14" i="1"/>
  <c r="N14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AZ7" i="2"/>
  <c r="I7" i="1"/>
  <c r="E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<sst xmlns="http://schemas.openxmlformats.org/spreadsheetml/2006/main" count="719" uniqueCount="312">
  <si>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</si>
  <si>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</si>
  <si>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</si>
  <si>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</si>
  <si>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</si>
  <si>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</si>
  <si>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</si>
  <si>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</si>
  <si>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</si>
  <si>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</si>
  <si>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</si>
  <si>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</si>
  <si>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</si>
  <si>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</si>
  <si>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</si>
  <si>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</si>
  <si>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</si>
  <si>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</si>
  <si>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</si>
  <si>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</si>
  <si>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</si>
  <si>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</si>
  <si>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</si>
  <si>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</si>
  <si>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</si>
  <si>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</si>
  <si>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</si>
  <si>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</si>
  <si>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</si>
  <si>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</si>
  <si>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</si>
  <si>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</si>
  <si>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</si>
  <si>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</si>
  <si>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</si>
  <si>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</si>
  <si>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</si>
  <si>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</si>
  <si>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</si>
  <si>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</si>
  <si>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</si>
  <si>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</si>
  <si>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</si>
  <si>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</si>
  <si>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</si>
  <si>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</si>
  <si>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</si>
  <si>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</si>
  <si>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</si>
  <si>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</si>
  <si>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</si>
  <si>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</si>
  <si>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</si>
  <si>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</si>
  <si>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</si>
  <si>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</si>
  <si>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</si>
  <si>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</si>
  <si>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</si>
  <si>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</si>
  <si>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</si>
  <si>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</si>
  <si>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</si>
  <si>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</si>
  <si>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</si>
  <si>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</si>
  <si>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</si>
  <si>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</si>
  <si>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</si>
  <si>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</si>
  <si>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</si>
  <si>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</si>
  <si>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</si>
  <si>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</si>
  <si>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</si>
  <si>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</si>
  <si>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</si>
  <si>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</si>
  <si>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</si>
  <si>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</si>
  <si>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</si>
  <si>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</si>
  <si>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</si>
  <si>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</si>
  <si>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</si>
  <si>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</si>
  <si>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</si>
  <si>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</si>
  <si>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</si>
  <si>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</si>
  <si>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</si>
  <si>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</si>
  <si>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</si>
  <si>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</si>
  <si>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</si>
  <si>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</si>
  <si>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</si>
  <si>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</si>
  <si>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</si>
  <si>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</si>
  <si>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</si>
  <si>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</si>
  <si>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</si>
  <si>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</si>
  <si>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</si>
  <si>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</si>
  <si>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</si>
  <si>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</si>
  <si>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</si>
  <si>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</si>
  <si>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</si>
  <si>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</si>
  <si>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</si>
  <si>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</si>
  <si>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</si>
  <si>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</si>
  <si>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</si>
  <si>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</si>
  <si>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</si>
  <si>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</si>
  <si>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</si>
  <si>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</si>
  <si>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</si>
  <si>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</si>
  <si>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</si>
  <si>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</si>
  <si>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</si>
  <si>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</si>
  <si>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</si>
  <si>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</si>
  <si>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</si>
  <si>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</si>
  <si>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</si>
  <si>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</si>
  <si>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</si>
  <si>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</si>
  <si>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</si>
  <si>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</si>
  <si>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</si>
  <si>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</si>
  <si>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</si>
  <si>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</si>
  <si>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</si>
  <si>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</si>
  <si>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</si>
  <si>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</si>
  <si>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</si>
  <si>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</si>
  <si>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</si>
  <si>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</si>
  <si>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</si>
  <si>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</si>
  <si>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</si>
  <si>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</si>
  <si>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</si>
  <si>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</si>
  <si>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</si>
  <si>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</si>
  <si>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</si>
  <si>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</si>
  <si>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</si>
  <si>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</si>
  <si>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</si>
  <si>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</si>
  <si>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</si>
  <si>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</si>
  <si>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</si>
  <si>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</si>
  <si>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</si>
  <si>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</si>
  <si>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</si>
  <si>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</si>
  <si>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</si>
  <si>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</si>
  <si>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</si>
  <si>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</si>
  <si>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</si>
  <si>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</si>
  <si>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</si>
  <si>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</si>
  <si>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</si>
  <si>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</si>
  <si>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</si>
  <si>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</si>
  <si>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</si>
  <si>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</si>
  <si>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</si>
  <si>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</si>
  <si>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</si>
  <si>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</si>
  <si>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</si>
  <si>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</si>
  <si>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</si>
  <si>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</si>
  <si>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</si>
  <si>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</si>
  <si>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</si>
  <si>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</si>
  <si>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</si>
  <si>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</si>
  <si>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</si>
  <si>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</si>
  <si>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</si>
  <si>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</si>
  <si>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</si>
  <si>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</si>
  <si>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</si>
  <si>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</si>
  <si>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</si>
  <si>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</si>
  <si>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</si>
  <si>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</si>
  <si>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</si>
  <si>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</si>
  <si>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</si>
  <si>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</si>
  <si>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</si>
  <si>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</si>
  <si>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</si>
  <si>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</si>
  <si>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</si>
  <si>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</si>
  <si>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</si>
  <si>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</si>
  <si>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</si>
  <si>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</si>
  <si>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</si>
  <si>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</si>
  <si>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</si>
  <si>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</si>
  <si>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</si>
  <si>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</si>
  <si>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</si>
  <si>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</si>
  <si>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</si>
  <si>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</si>
  <si>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</si>
  <si>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</si>
  <si>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</si>
  <si>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</si>
  <si>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</si>
  <si>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</si>
  <si>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</si>
  <si>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</si>
  <si>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</si>
  <si>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</si>
  <si>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</si>
  <si>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</si>
  <si>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</si>
  <si>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</si>
  <si>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</si>
  <si>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</si>
  <si>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</si>
  <si>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</si>
  <si>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</si>
  <si>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</si>
  <si>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09000</t>
  </si>
  <si>
    <t>水洗化人口等（令和5年度実績）</t>
    <phoneticPr fontId="3"/>
  </si>
  <si>
    <t>し尿処理の状況（令和5年度実績）</t>
    <phoneticPr fontId="3"/>
  </si>
  <si>
    <t>09201</t>
  </si>
  <si>
    <t>宇都宮市</t>
  </si>
  <si>
    <t/>
  </si>
  <si>
    <t>○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</si>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</sst>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311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45</v>
      </c>
      <c r="B7" s="108" t="s">
        <v>256</v>
      </c>
      <c r="C7" s="92" t="s">
        <v>198</v>
      </c>
      <c r="D7" s="93">
        <f t="shared" ref="D7:D32" si="0">+SUM(E7,+I7)</f>
        <v>1918121</v>
      </c>
      <c r="E7" s="93">
        <f t="shared" ref="E7:E32" si="1">+SUM(G7+H7)</f>
        <v>93244</v>
      </c>
      <c r="F7" s="94">
        <f t="shared" ref="F7:F32" si="2">IF(D7&gt;0,E7/D7*100,"-")</f>
        <v>4.8612157418640427</v>
      </c>
      <c r="G7" s="93">
        <f>SUM(G$8:G$207)</f>
        <v>93244</v>
      </c>
      <c r="H7" s="93">
        <f>SUM(H$8:H$207)</f>
        <v>0</v>
      </c>
      <c r="I7" s="93">
        <f t="shared" ref="I7:I32" si="3">+SUM(K7,+M7,O7+P7)</f>
        <v>1824877</v>
      </c>
      <c r="J7" s="94">
        <f t="shared" ref="J7:J32" si="4">IF(D7&gt;0,I7/D7*100,"-")</f>
        <v>95.138784258135956</v>
      </c>
      <c r="K7" s="93">
        <f>SUM(K$8:K$207)</f>
        <v>1262118</v>
      </c>
      <c r="L7" s="94">
        <f t="shared" ref="L7:L32" si="5">IF(D7&gt;0,K7/D7*100,"-")</f>
        <v>65.799707109196973</v>
      </c>
      <c r="M7" s="93">
        <f>SUM(M$8:M$207)</f>
        <v>857</v>
      </c>
      <c r="N7" s="94">
        <f t="shared" ref="N7:N32" si="6">IF(D7&gt;0,M7/D7*100,"-")</f>
        <v>4.4679141722550345E-2</v>
      </c>
      <c r="O7" s="91">
        <f>SUM(O$8:O$207)</f>
        <v>60350</v>
      </c>
      <c r="P7" s="93">
        <f t="shared" ref="P7:P32" si="7">SUM(Q7:S7)</f>
        <v>501552</v>
      </c>
      <c r="Q7" s="93">
        <f>SUM(Q$8:Q$207)</f>
        <v>156706</v>
      </c>
      <c r="R7" s="93">
        <f>SUM(R$8:R$207)</f>
        <v>327329</v>
      </c>
      <c r="S7" s="93">
        <f>SUM(S$8:S$207)</f>
        <v>17517</v>
      </c>
      <c r="T7" s="94">
        <f t="shared" ref="T7:T32" si="8">IF(D7&gt;0,P7/D7*100,"-")</f>
        <v>26.148089719053182</v>
      </c>
      <c r="U7" s="93">
        <f>SUM(U$8:U$207)</f>
        <v>48693</v>
      </c>
      <c r="V7" s="95">
        <f t="shared" ref="V7:AC7" si="9">COUNTIF(V$8:V$207,"○")</f>
        <v>19</v>
      </c>
      <c r="W7" s="95">
        <f t="shared" si="9"/>
        <v>1</v>
      </c>
      <c r="X7" s="95">
        <f t="shared" si="9"/>
        <v>0</v>
      </c>
      <c r="Y7" s="95">
        <f t="shared" si="9"/>
        <v>5</v>
      </c>
      <c r="Z7" s="95">
        <f t="shared" si="9"/>
        <v>16</v>
      </c>
      <c r="AA7" s="95">
        <f t="shared" si="9"/>
        <v>1</v>
      </c>
      <c r="AB7" s="95">
        <f t="shared" si="9"/>
        <v>0</v>
      </c>
      <c r="AC7" s="95">
        <f t="shared" si="9"/>
        <v>8</v>
      </c>
    </row>
    <row r="8" spans="1:31" ht="13.5" customHeight="1" x14ac:dyDescent="0.15">
      <c r="A8" s="85" t="s">
        <v>45</v>
      </c>
      <c r="B8" s="86" t="s">
        <v>259</v>
      </c>
      <c r="C8" s="85" t="s">
        <v>260</v>
      </c>
      <c r="D8" s="87">
        <f t="shared" si="0"/>
        <v>515895</v>
      </c>
      <c r="E8" s="87">
        <f t="shared" si="1"/>
        <v>8706</v>
      </c>
      <c r="F8" s="106">
        <f t="shared" si="2"/>
        <v>1.6875526996772601</v>
      </c>
      <c r="G8" s="87">
        <v>8706</v>
      </c>
      <c r="H8" s="87">
        <v>0</v>
      </c>
      <c r="I8" s="87">
        <f t="shared" si="3"/>
        <v>507189</v>
      </c>
      <c r="J8" s="88">
        <f t="shared" si="4"/>
        <v>98.312447300322731</v>
      </c>
      <c r="K8" s="87">
        <v>451524</v>
      </c>
      <c r="L8" s="88">
        <f t="shared" si="5"/>
        <v>87.522460965894226</v>
      </c>
      <c r="M8" s="87">
        <v>0</v>
      </c>
      <c r="N8" s="88">
        <f t="shared" si="6"/>
        <v>0</v>
      </c>
      <c r="O8" s="87">
        <v>9360</v>
      </c>
      <c r="P8" s="87">
        <f t="shared" si="7"/>
        <v>46305</v>
      </c>
      <c r="Q8" s="87">
        <v>7518</v>
      </c>
      <c r="R8" s="87">
        <v>27730</v>
      </c>
      <c r="S8" s="87">
        <v>11057</v>
      </c>
      <c r="T8" s="88">
        <f t="shared" si="8"/>
        <v>8.9756636524874249</v>
      </c>
      <c r="U8" s="87">
        <v>10544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45</v>
      </c>
      <c r="B9" s="86" t="s">
        <v>263</v>
      </c>
      <c r="C9" s="85" t="s">
        <v>264</v>
      </c>
      <c r="D9" s="87">
        <f t="shared" si="0"/>
        <v>141342</v>
      </c>
      <c r="E9" s="87">
        <f t="shared" si="1"/>
        <v>8584</v>
      </c>
      <c r="F9" s="106">
        <f t="shared" si="2"/>
        <v>6.0732124916868298</v>
      </c>
      <c r="G9" s="87">
        <v>8584</v>
      </c>
      <c r="H9" s="87">
        <v>0</v>
      </c>
      <c r="I9" s="87">
        <f t="shared" si="3"/>
        <v>132758</v>
      </c>
      <c r="J9" s="88">
        <f t="shared" si="4"/>
        <v>93.926787508313168</v>
      </c>
      <c r="K9" s="87">
        <v>90602</v>
      </c>
      <c r="L9" s="88">
        <f t="shared" si="5"/>
        <v>64.101257941729983</v>
      </c>
      <c r="M9" s="87">
        <v>857</v>
      </c>
      <c r="N9" s="88">
        <f t="shared" si="6"/>
        <v>0.60633074386947972</v>
      </c>
      <c r="O9" s="87">
        <v>0</v>
      </c>
      <c r="P9" s="87">
        <f t="shared" si="7"/>
        <v>41299</v>
      </c>
      <c r="Q9" s="87">
        <v>23000</v>
      </c>
      <c r="R9" s="87">
        <v>18299</v>
      </c>
      <c r="S9" s="87">
        <v>0</v>
      </c>
      <c r="T9" s="88">
        <f t="shared" si="8"/>
        <v>29.2191988227137</v>
      </c>
      <c r="U9" s="87">
        <v>5394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45</v>
      </c>
      <c r="B10" s="86" t="s">
        <v>265</v>
      </c>
      <c r="C10" s="85" t="s">
        <v>266</v>
      </c>
      <c r="D10" s="87">
        <f t="shared" si="0"/>
        <v>154686</v>
      </c>
      <c r="E10" s="87">
        <f t="shared" si="1"/>
        <v>5850</v>
      </c>
      <c r="F10" s="106">
        <f t="shared" si="2"/>
        <v>3.7818548543501027</v>
      </c>
      <c r="G10" s="87">
        <v>5850</v>
      </c>
      <c r="H10" s="87">
        <v>0</v>
      </c>
      <c r="I10" s="87">
        <f t="shared" si="3"/>
        <v>148836</v>
      </c>
      <c r="J10" s="88">
        <f t="shared" si="4"/>
        <v>96.218145145649899</v>
      </c>
      <c r="K10" s="87">
        <v>96573</v>
      </c>
      <c r="L10" s="88">
        <f t="shared" si="5"/>
        <v>62.431635700709819</v>
      </c>
      <c r="M10" s="87">
        <v>0</v>
      </c>
      <c r="N10" s="88">
        <f t="shared" si="6"/>
        <v>0</v>
      </c>
      <c r="O10" s="87">
        <v>6036</v>
      </c>
      <c r="P10" s="87">
        <f t="shared" si="7"/>
        <v>46227</v>
      </c>
      <c r="Q10" s="87">
        <v>22120</v>
      </c>
      <c r="R10" s="87">
        <v>24107</v>
      </c>
      <c r="S10" s="87">
        <v>0</v>
      </c>
      <c r="T10" s="88">
        <f t="shared" si="8"/>
        <v>29.884411000349093</v>
      </c>
      <c r="U10" s="87">
        <v>4827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45</v>
      </c>
      <c r="B11" s="86" t="s">
        <v>267</v>
      </c>
      <c r="C11" s="85" t="s">
        <v>268</v>
      </c>
      <c r="D11" s="87">
        <f t="shared" si="0"/>
        <v>114325</v>
      </c>
      <c r="E11" s="87">
        <f t="shared" si="1"/>
        <v>6052</v>
      </c>
      <c r="F11" s="106">
        <f t="shared" si="2"/>
        <v>5.2936802973977697</v>
      </c>
      <c r="G11" s="87">
        <v>6052</v>
      </c>
      <c r="H11" s="87">
        <v>0</v>
      </c>
      <c r="I11" s="87">
        <f t="shared" si="3"/>
        <v>108273</v>
      </c>
      <c r="J11" s="88">
        <f t="shared" si="4"/>
        <v>94.706319702602229</v>
      </c>
      <c r="K11" s="87">
        <v>79791</v>
      </c>
      <c r="L11" s="88">
        <f t="shared" si="5"/>
        <v>69.793133610321462</v>
      </c>
      <c r="M11" s="87">
        <v>0</v>
      </c>
      <c r="N11" s="88">
        <f t="shared" si="6"/>
        <v>0</v>
      </c>
      <c r="O11" s="87">
        <v>0</v>
      </c>
      <c r="P11" s="87">
        <f t="shared" si="7"/>
        <v>28482</v>
      </c>
      <c r="Q11" s="87">
        <v>14634</v>
      </c>
      <c r="R11" s="87">
        <v>13848</v>
      </c>
      <c r="S11" s="87">
        <v>0</v>
      </c>
      <c r="T11" s="88">
        <f t="shared" si="8"/>
        <v>24.913186092280778</v>
      </c>
      <c r="U11" s="87">
        <v>3195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45</v>
      </c>
      <c r="B12" s="86" t="s">
        <v>269</v>
      </c>
      <c r="C12" s="85" t="s">
        <v>270</v>
      </c>
      <c r="D12" s="87">
        <f t="shared" si="0"/>
        <v>93967</v>
      </c>
      <c r="E12" s="87">
        <f t="shared" si="1"/>
        <v>257</v>
      </c>
      <c r="F12" s="106">
        <f t="shared" si="2"/>
        <v>0.27350027137186461</v>
      </c>
      <c r="G12" s="87">
        <v>257</v>
      </c>
      <c r="H12" s="87">
        <v>0</v>
      </c>
      <c r="I12" s="87">
        <f t="shared" si="3"/>
        <v>93710</v>
      </c>
      <c r="J12" s="88">
        <f t="shared" si="4"/>
        <v>99.726499728628141</v>
      </c>
      <c r="K12" s="87">
        <v>60106</v>
      </c>
      <c r="L12" s="88">
        <f t="shared" si="5"/>
        <v>63.965008992518648</v>
      </c>
      <c r="M12" s="87">
        <v>0</v>
      </c>
      <c r="N12" s="88">
        <f t="shared" si="6"/>
        <v>0</v>
      </c>
      <c r="O12" s="87">
        <v>2922</v>
      </c>
      <c r="P12" s="87">
        <f t="shared" si="7"/>
        <v>30682</v>
      </c>
      <c r="Q12" s="87">
        <v>9021</v>
      </c>
      <c r="R12" s="87">
        <v>21661</v>
      </c>
      <c r="S12" s="87">
        <v>0</v>
      </c>
      <c r="T12" s="88">
        <f t="shared" si="8"/>
        <v>32.651888428916536</v>
      </c>
      <c r="U12" s="87">
        <v>1645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45</v>
      </c>
      <c r="B13" s="86" t="s">
        <v>271</v>
      </c>
      <c r="C13" s="85" t="s">
        <v>272</v>
      </c>
      <c r="D13" s="87">
        <f t="shared" si="0"/>
        <v>76743</v>
      </c>
      <c r="E13" s="87">
        <f t="shared" si="1"/>
        <v>10238</v>
      </c>
      <c r="F13" s="106">
        <f t="shared" si="2"/>
        <v>13.340630415803394</v>
      </c>
      <c r="G13" s="87">
        <v>10238</v>
      </c>
      <c r="H13" s="87">
        <v>0</v>
      </c>
      <c r="I13" s="87">
        <f t="shared" si="3"/>
        <v>66505</v>
      </c>
      <c r="J13" s="88">
        <f t="shared" si="4"/>
        <v>86.659369584196597</v>
      </c>
      <c r="K13" s="87">
        <v>50660</v>
      </c>
      <c r="L13" s="88">
        <f t="shared" si="5"/>
        <v>66.012535345243222</v>
      </c>
      <c r="M13" s="87">
        <v>0</v>
      </c>
      <c r="N13" s="88">
        <f t="shared" si="6"/>
        <v>0</v>
      </c>
      <c r="O13" s="87">
        <v>0</v>
      </c>
      <c r="P13" s="87">
        <f t="shared" si="7"/>
        <v>15845</v>
      </c>
      <c r="Q13" s="87">
        <v>1031</v>
      </c>
      <c r="R13" s="87">
        <v>14814</v>
      </c>
      <c r="S13" s="87">
        <v>0</v>
      </c>
      <c r="T13" s="88">
        <f t="shared" si="8"/>
        <v>20.646834238953389</v>
      </c>
      <c r="U13" s="87">
        <v>1653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45</v>
      </c>
      <c r="B14" s="86" t="s">
        <v>273</v>
      </c>
      <c r="C14" s="85" t="s">
        <v>274</v>
      </c>
      <c r="D14" s="87">
        <f t="shared" si="0"/>
        <v>167119</v>
      </c>
      <c r="E14" s="87">
        <f t="shared" si="1"/>
        <v>2401</v>
      </c>
      <c r="F14" s="106">
        <f t="shared" si="2"/>
        <v>1.4367007940449621</v>
      </c>
      <c r="G14" s="87">
        <v>2401</v>
      </c>
      <c r="H14" s="87">
        <v>0</v>
      </c>
      <c r="I14" s="87">
        <f t="shared" si="3"/>
        <v>164718</v>
      </c>
      <c r="J14" s="88">
        <f t="shared" si="4"/>
        <v>98.563299205955033</v>
      </c>
      <c r="K14" s="87">
        <v>98202</v>
      </c>
      <c r="L14" s="88">
        <f t="shared" si="5"/>
        <v>58.761720690047213</v>
      </c>
      <c r="M14" s="87">
        <v>0</v>
      </c>
      <c r="N14" s="88">
        <f t="shared" si="6"/>
        <v>0</v>
      </c>
      <c r="O14" s="87">
        <v>12596</v>
      </c>
      <c r="P14" s="87">
        <f t="shared" si="7"/>
        <v>53920</v>
      </c>
      <c r="Q14" s="87">
        <v>15156</v>
      </c>
      <c r="R14" s="87">
        <v>38764</v>
      </c>
      <c r="S14" s="87">
        <v>0</v>
      </c>
      <c r="T14" s="88">
        <f t="shared" si="8"/>
        <v>32.26443432524129</v>
      </c>
      <c r="U14" s="87">
        <v>7485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45</v>
      </c>
      <c r="B15" s="86" t="s">
        <v>275</v>
      </c>
      <c r="C15" s="85" t="s">
        <v>276</v>
      </c>
      <c r="D15" s="87">
        <f t="shared" si="0"/>
        <v>78991</v>
      </c>
      <c r="E15" s="87">
        <f t="shared" si="1"/>
        <v>1736</v>
      </c>
      <c r="F15" s="106">
        <f t="shared" si="2"/>
        <v>2.1977187274499626</v>
      </c>
      <c r="G15" s="87">
        <v>1736</v>
      </c>
      <c r="H15" s="87">
        <v>0</v>
      </c>
      <c r="I15" s="87">
        <f t="shared" si="3"/>
        <v>77255</v>
      </c>
      <c r="J15" s="88">
        <f t="shared" si="4"/>
        <v>97.802281272550033</v>
      </c>
      <c r="K15" s="87">
        <v>47554</v>
      </c>
      <c r="L15" s="88">
        <f t="shared" si="5"/>
        <v>60.201795141218618</v>
      </c>
      <c r="M15" s="87">
        <v>0</v>
      </c>
      <c r="N15" s="88">
        <f t="shared" si="6"/>
        <v>0</v>
      </c>
      <c r="O15" s="87">
        <v>6662</v>
      </c>
      <c r="P15" s="87">
        <f t="shared" si="7"/>
        <v>23039</v>
      </c>
      <c r="Q15" s="87">
        <v>10228</v>
      </c>
      <c r="R15" s="87">
        <v>10896</v>
      </c>
      <c r="S15" s="87">
        <v>1915</v>
      </c>
      <c r="T15" s="88">
        <f t="shared" si="8"/>
        <v>29.166613918041296</v>
      </c>
      <c r="U15" s="87">
        <v>3996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45</v>
      </c>
      <c r="B16" s="86" t="s">
        <v>277</v>
      </c>
      <c r="C16" s="85" t="s">
        <v>278</v>
      </c>
      <c r="D16" s="87">
        <f t="shared" si="0"/>
        <v>68958</v>
      </c>
      <c r="E16" s="87">
        <f t="shared" si="1"/>
        <v>10025</v>
      </c>
      <c r="F16" s="106">
        <f t="shared" si="2"/>
        <v>14.537834623974014</v>
      </c>
      <c r="G16" s="87">
        <v>10025</v>
      </c>
      <c r="H16" s="87">
        <v>0</v>
      </c>
      <c r="I16" s="87">
        <f t="shared" si="3"/>
        <v>58933</v>
      </c>
      <c r="J16" s="88">
        <f t="shared" si="4"/>
        <v>85.462165376025993</v>
      </c>
      <c r="K16" s="87">
        <v>37450</v>
      </c>
      <c r="L16" s="88">
        <f t="shared" si="5"/>
        <v>54.308419617738338</v>
      </c>
      <c r="M16" s="87">
        <v>0</v>
      </c>
      <c r="N16" s="88">
        <f t="shared" si="6"/>
        <v>0</v>
      </c>
      <c r="O16" s="87">
        <v>3436</v>
      </c>
      <c r="P16" s="87">
        <f t="shared" si="7"/>
        <v>18047</v>
      </c>
      <c r="Q16" s="87">
        <v>3080</v>
      </c>
      <c r="R16" s="87">
        <v>14967</v>
      </c>
      <c r="S16" s="87">
        <v>0</v>
      </c>
      <c r="T16" s="88">
        <f t="shared" si="8"/>
        <v>26.171002639287682</v>
      </c>
      <c r="U16" s="87">
        <v>1220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45</v>
      </c>
      <c r="B17" s="86" t="s">
        <v>279</v>
      </c>
      <c r="C17" s="85" t="s">
        <v>280</v>
      </c>
      <c r="D17" s="87">
        <f t="shared" si="0"/>
        <v>30645</v>
      </c>
      <c r="E17" s="87">
        <f t="shared" si="1"/>
        <v>7178</v>
      </c>
      <c r="F17" s="106">
        <f t="shared" si="2"/>
        <v>23.423070647740253</v>
      </c>
      <c r="G17" s="87">
        <v>7178</v>
      </c>
      <c r="H17" s="87">
        <v>0</v>
      </c>
      <c r="I17" s="87">
        <f t="shared" si="3"/>
        <v>23467</v>
      </c>
      <c r="J17" s="88">
        <f t="shared" si="4"/>
        <v>76.576929352259754</v>
      </c>
      <c r="K17" s="87">
        <v>12088</v>
      </c>
      <c r="L17" s="88">
        <f t="shared" si="5"/>
        <v>39.44526023821178</v>
      </c>
      <c r="M17" s="87">
        <v>0</v>
      </c>
      <c r="N17" s="88">
        <f t="shared" si="6"/>
        <v>0</v>
      </c>
      <c r="O17" s="87">
        <v>907</v>
      </c>
      <c r="P17" s="87">
        <f t="shared" si="7"/>
        <v>10472</v>
      </c>
      <c r="Q17" s="87">
        <v>0</v>
      </c>
      <c r="R17" s="87">
        <v>10472</v>
      </c>
      <c r="S17" s="87">
        <v>0</v>
      </c>
      <c r="T17" s="88">
        <f t="shared" si="8"/>
        <v>34.171969326154347</v>
      </c>
      <c r="U17" s="87">
        <v>405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45</v>
      </c>
      <c r="B18" s="86" t="s">
        <v>281</v>
      </c>
      <c r="C18" s="85" t="s">
        <v>282</v>
      </c>
      <c r="D18" s="87">
        <f t="shared" si="0"/>
        <v>116292</v>
      </c>
      <c r="E18" s="87">
        <f t="shared" si="1"/>
        <v>18787</v>
      </c>
      <c r="F18" s="106">
        <f t="shared" si="2"/>
        <v>16.155023561379974</v>
      </c>
      <c r="G18" s="87">
        <v>18787</v>
      </c>
      <c r="H18" s="87">
        <v>0</v>
      </c>
      <c r="I18" s="87">
        <f t="shared" si="3"/>
        <v>97505</v>
      </c>
      <c r="J18" s="88">
        <f t="shared" si="4"/>
        <v>83.844976438620023</v>
      </c>
      <c r="K18" s="87">
        <v>63148</v>
      </c>
      <c r="L18" s="88">
        <f t="shared" si="5"/>
        <v>54.301241701922741</v>
      </c>
      <c r="M18" s="87">
        <v>0</v>
      </c>
      <c r="N18" s="88">
        <f t="shared" si="6"/>
        <v>0</v>
      </c>
      <c r="O18" s="87">
        <v>1248</v>
      </c>
      <c r="P18" s="87">
        <f t="shared" si="7"/>
        <v>33109</v>
      </c>
      <c r="Q18" s="87">
        <v>7996</v>
      </c>
      <c r="R18" s="87">
        <v>23788</v>
      </c>
      <c r="S18" s="87">
        <v>1325</v>
      </c>
      <c r="T18" s="88">
        <f t="shared" si="8"/>
        <v>28.470574072163174</v>
      </c>
      <c r="U18" s="87">
        <v>2714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45</v>
      </c>
      <c r="B19" s="86" t="s">
        <v>283</v>
      </c>
      <c r="C19" s="85" t="s">
        <v>284</v>
      </c>
      <c r="D19" s="87">
        <f t="shared" si="0"/>
        <v>43684</v>
      </c>
      <c r="E19" s="87">
        <f t="shared" si="1"/>
        <v>1500</v>
      </c>
      <c r="F19" s="106">
        <f t="shared" si="2"/>
        <v>3.4337514879589781</v>
      </c>
      <c r="G19" s="87">
        <v>1500</v>
      </c>
      <c r="H19" s="87">
        <v>0</v>
      </c>
      <c r="I19" s="87">
        <f t="shared" si="3"/>
        <v>42184</v>
      </c>
      <c r="J19" s="88">
        <f t="shared" si="4"/>
        <v>96.566248512041014</v>
      </c>
      <c r="K19" s="87">
        <v>21261</v>
      </c>
      <c r="L19" s="88">
        <f t="shared" si="5"/>
        <v>48.669993590330556</v>
      </c>
      <c r="M19" s="87">
        <v>0</v>
      </c>
      <c r="N19" s="88">
        <f t="shared" si="6"/>
        <v>0</v>
      </c>
      <c r="O19" s="87">
        <v>1003</v>
      </c>
      <c r="P19" s="87">
        <f t="shared" si="7"/>
        <v>19920</v>
      </c>
      <c r="Q19" s="87">
        <v>5989</v>
      </c>
      <c r="R19" s="87">
        <v>13931</v>
      </c>
      <c r="S19" s="87">
        <v>0</v>
      </c>
      <c r="T19" s="88">
        <f t="shared" si="8"/>
        <v>45.600219760095229</v>
      </c>
      <c r="U19" s="87">
        <v>612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45</v>
      </c>
      <c r="B20" s="86" t="s">
        <v>285</v>
      </c>
      <c r="C20" s="85" t="s">
        <v>286</v>
      </c>
      <c r="D20" s="87">
        <f t="shared" si="0"/>
        <v>24193</v>
      </c>
      <c r="E20" s="87">
        <f t="shared" si="1"/>
        <v>1007</v>
      </c>
      <c r="F20" s="106">
        <f t="shared" si="2"/>
        <v>4.1623610135163069</v>
      </c>
      <c r="G20" s="87">
        <v>1007</v>
      </c>
      <c r="H20" s="87">
        <v>0</v>
      </c>
      <c r="I20" s="87">
        <f t="shared" si="3"/>
        <v>23186</v>
      </c>
      <c r="J20" s="88">
        <f t="shared" si="4"/>
        <v>95.837638986483697</v>
      </c>
      <c r="K20" s="87">
        <v>2250</v>
      </c>
      <c r="L20" s="88">
        <f t="shared" si="5"/>
        <v>9.3002108047782421</v>
      </c>
      <c r="M20" s="87">
        <v>0</v>
      </c>
      <c r="N20" s="88">
        <f t="shared" si="6"/>
        <v>0</v>
      </c>
      <c r="O20" s="87">
        <v>840</v>
      </c>
      <c r="P20" s="87">
        <f t="shared" si="7"/>
        <v>20096</v>
      </c>
      <c r="Q20" s="87">
        <v>9204</v>
      </c>
      <c r="R20" s="87">
        <v>10892</v>
      </c>
      <c r="S20" s="87">
        <v>0</v>
      </c>
      <c r="T20" s="88">
        <f t="shared" si="8"/>
        <v>83.065349481254913</v>
      </c>
      <c r="U20" s="87">
        <v>313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45</v>
      </c>
      <c r="B21" s="86" t="s">
        <v>287</v>
      </c>
      <c r="C21" s="85" t="s">
        <v>288</v>
      </c>
      <c r="D21" s="87">
        <f t="shared" si="0"/>
        <v>59648</v>
      </c>
      <c r="E21" s="87">
        <f t="shared" si="1"/>
        <v>26</v>
      </c>
      <c r="F21" s="106">
        <f t="shared" si="2"/>
        <v>4.3589055793991416E-2</v>
      </c>
      <c r="G21" s="87">
        <v>26</v>
      </c>
      <c r="H21" s="87">
        <v>0</v>
      </c>
      <c r="I21" s="87">
        <f t="shared" si="3"/>
        <v>59622</v>
      </c>
      <c r="J21" s="88">
        <f t="shared" si="4"/>
        <v>99.956410944206013</v>
      </c>
      <c r="K21" s="87">
        <v>52799</v>
      </c>
      <c r="L21" s="88">
        <f t="shared" si="5"/>
        <v>88.517636802575112</v>
      </c>
      <c r="M21" s="87">
        <v>0</v>
      </c>
      <c r="N21" s="88">
        <f t="shared" si="6"/>
        <v>0</v>
      </c>
      <c r="O21" s="87">
        <v>6335</v>
      </c>
      <c r="P21" s="87">
        <f t="shared" si="7"/>
        <v>488</v>
      </c>
      <c r="Q21" s="87">
        <v>53</v>
      </c>
      <c r="R21" s="87">
        <v>435</v>
      </c>
      <c r="S21" s="87">
        <v>0</v>
      </c>
      <c r="T21" s="88">
        <f t="shared" si="8"/>
        <v>0.81813304721030045</v>
      </c>
      <c r="U21" s="87">
        <v>986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45</v>
      </c>
      <c r="B22" s="86" t="s">
        <v>289</v>
      </c>
      <c r="C22" s="85" t="s">
        <v>290</v>
      </c>
      <c r="D22" s="87">
        <f t="shared" si="0"/>
        <v>30891</v>
      </c>
      <c r="E22" s="87">
        <f t="shared" si="1"/>
        <v>184</v>
      </c>
      <c r="F22" s="106">
        <f t="shared" si="2"/>
        <v>0.59564274384124827</v>
      </c>
      <c r="G22" s="87">
        <v>184</v>
      </c>
      <c r="H22" s="87">
        <v>0</v>
      </c>
      <c r="I22" s="87">
        <f t="shared" si="3"/>
        <v>30707</v>
      </c>
      <c r="J22" s="88">
        <f t="shared" si="4"/>
        <v>99.404357256158747</v>
      </c>
      <c r="K22" s="87">
        <v>22272</v>
      </c>
      <c r="L22" s="88">
        <f t="shared" si="5"/>
        <v>72.098669515392828</v>
      </c>
      <c r="M22" s="87">
        <v>0</v>
      </c>
      <c r="N22" s="88">
        <f t="shared" si="6"/>
        <v>0</v>
      </c>
      <c r="O22" s="87">
        <v>0</v>
      </c>
      <c r="P22" s="87">
        <f t="shared" si="7"/>
        <v>8435</v>
      </c>
      <c r="Q22" s="87">
        <v>3492</v>
      </c>
      <c r="R22" s="87">
        <v>4943</v>
      </c>
      <c r="S22" s="87">
        <v>0</v>
      </c>
      <c r="T22" s="88">
        <f t="shared" si="8"/>
        <v>27.305687740765922</v>
      </c>
      <c r="U22" s="87">
        <v>513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45</v>
      </c>
      <c r="B23" s="86" t="s">
        <v>291</v>
      </c>
      <c r="C23" s="85" t="s">
        <v>292</v>
      </c>
      <c r="D23" s="87">
        <f t="shared" si="0"/>
        <v>21656</v>
      </c>
      <c r="E23" s="87">
        <f t="shared" si="1"/>
        <v>1143</v>
      </c>
      <c r="F23" s="106">
        <f t="shared" si="2"/>
        <v>5.2779830070188405</v>
      </c>
      <c r="G23" s="87">
        <v>1143</v>
      </c>
      <c r="H23" s="87">
        <v>0</v>
      </c>
      <c r="I23" s="87">
        <f t="shared" si="3"/>
        <v>20513</v>
      </c>
      <c r="J23" s="88">
        <f t="shared" si="4"/>
        <v>94.722016992981168</v>
      </c>
      <c r="K23" s="87">
        <v>4754</v>
      </c>
      <c r="L23" s="88">
        <f t="shared" si="5"/>
        <v>21.952345770225342</v>
      </c>
      <c r="M23" s="87">
        <v>0</v>
      </c>
      <c r="N23" s="88">
        <f t="shared" si="6"/>
        <v>0</v>
      </c>
      <c r="O23" s="87">
        <v>1817</v>
      </c>
      <c r="P23" s="87">
        <f t="shared" si="7"/>
        <v>13942</v>
      </c>
      <c r="Q23" s="87">
        <v>4253</v>
      </c>
      <c r="R23" s="87">
        <v>7805</v>
      </c>
      <c r="S23" s="87">
        <v>1884</v>
      </c>
      <c r="T23" s="88">
        <f t="shared" si="8"/>
        <v>64.379386775027697</v>
      </c>
      <c r="U23" s="87">
        <v>314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45</v>
      </c>
      <c r="B24" s="86" t="s">
        <v>293</v>
      </c>
      <c r="C24" s="85" t="s">
        <v>294</v>
      </c>
      <c r="D24" s="87">
        <f t="shared" si="0"/>
        <v>11768</v>
      </c>
      <c r="E24" s="87">
        <f t="shared" si="1"/>
        <v>428</v>
      </c>
      <c r="F24" s="106">
        <f t="shared" si="2"/>
        <v>3.6369816451393611</v>
      </c>
      <c r="G24" s="87">
        <v>428</v>
      </c>
      <c r="H24" s="87">
        <v>0</v>
      </c>
      <c r="I24" s="87">
        <f t="shared" si="3"/>
        <v>11340</v>
      </c>
      <c r="J24" s="88">
        <f t="shared" si="4"/>
        <v>96.363018354860642</v>
      </c>
      <c r="K24" s="87">
        <v>2433</v>
      </c>
      <c r="L24" s="88">
        <f t="shared" si="5"/>
        <v>20.67471108089735</v>
      </c>
      <c r="M24" s="87">
        <v>0</v>
      </c>
      <c r="N24" s="88">
        <f t="shared" si="6"/>
        <v>0</v>
      </c>
      <c r="O24" s="87">
        <v>0</v>
      </c>
      <c r="P24" s="87">
        <f t="shared" si="7"/>
        <v>8907</v>
      </c>
      <c r="Q24" s="87">
        <v>3134</v>
      </c>
      <c r="R24" s="87">
        <v>5325</v>
      </c>
      <c r="S24" s="87">
        <v>448</v>
      </c>
      <c r="T24" s="88">
        <f t="shared" si="8"/>
        <v>75.688307273963289</v>
      </c>
      <c r="U24" s="87">
        <v>125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45</v>
      </c>
      <c r="B25" s="86" t="s">
        <v>295</v>
      </c>
      <c r="C25" s="85" t="s">
        <v>296</v>
      </c>
      <c r="D25" s="87">
        <f t="shared" si="0"/>
        <v>11271</v>
      </c>
      <c r="E25" s="87">
        <f t="shared" si="1"/>
        <v>437</v>
      </c>
      <c r="F25" s="106">
        <f t="shared" si="2"/>
        <v>3.8772069913938423</v>
      </c>
      <c r="G25" s="87">
        <v>437</v>
      </c>
      <c r="H25" s="87">
        <v>0</v>
      </c>
      <c r="I25" s="87">
        <f t="shared" si="3"/>
        <v>10834</v>
      </c>
      <c r="J25" s="88">
        <f t="shared" si="4"/>
        <v>96.122793008606152</v>
      </c>
      <c r="K25" s="87">
        <v>1880</v>
      </c>
      <c r="L25" s="88">
        <f t="shared" si="5"/>
        <v>16.67997515748381</v>
      </c>
      <c r="M25" s="87">
        <v>0</v>
      </c>
      <c r="N25" s="88">
        <f t="shared" si="6"/>
        <v>0</v>
      </c>
      <c r="O25" s="87">
        <v>1362</v>
      </c>
      <c r="P25" s="87">
        <f t="shared" si="7"/>
        <v>7592</v>
      </c>
      <c r="Q25" s="87">
        <v>1068</v>
      </c>
      <c r="R25" s="87">
        <v>6524</v>
      </c>
      <c r="S25" s="87">
        <v>0</v>
      </c>
      <c r="T25" s="88">
        <f t="shared" si="8"/>
        <v>67.358708189158008</v>
      </c>
      <c r="U25" s="87">
        <v>209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45</v>
      </c>
      <c r="B26" s="86" t="s">
        <v>297</v>
      </c>
      <c r="C26" s="85" t="s">
        <v>298</v>
      </c>
      <c r="D26" s="87">
        <f t="shared" si="0"/>
        <v>15517</v>
      </c>
      <c r="E26" s="87">
        <f t="shared" si="1"/>
        <v>513</v>
      </c>
      <c r="F26" s="106">
        <f t="shared" si="2"/>
        <v>3.3060514274666497</v>
      </c>
      <c r="G26" s="87">
        <v>513</v>
      </c>
      <c r="H26" s="87">
        <v>0</v>
      </c>
      <c r="I26" s="87">
        <f t="shared" si="3"/>
        <v>15004</v>
      </c>
      <c r="J26" s="88">
        <f t="shared" si="4"/>
        <v>96.693948572533344</v>
      </c>
      <c r="K26" s="87">
        <v>3984</v>
      </c>
      <c r="L26" s="88">
        <f t="shared" si="5"/>
        <v>25.675066056583102</v>
      </c>
      <c r="M26" s="87">
        <v>0</v>
      </c>
      <c r="N26" s="88">
        <f t="shared" si="6"/>
        <v>0</v>
      </c>
      <c r="O26" s="87">
        <v>2996</v>
      </c>
      <c r="P26" s="87">
        <f t="shared" si="7"/>
        <v>8024</v>
      </c>
      <c r="Q26" s="87">
        <v>350</v>
      </c>
      <c r="R26" s="87">
        <v>6786</v>
      </c>
      <c r="S26" s="87">
        <v>888</v>
      </c>
      <c r="T26" s="88">
        <f t="shared" si="8"/>
        <v>51.71102661596958</v>
      </c>
      <c r="U26" s="87">
        <v>189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45</v>
      </c>
      <c r="B27" s="86" t="s">
        <v>299</v>
      </c>
      <c r="C27" s="85" t="s">
        <v>300</v>
      </c>
      <c r="D27" s="87">
        <f t="shared" si="0"/>
        <v>38281</v>
      </c>
      <c r="E27" s="87">
        <f t="shared" si="1"/>
        <v>2980</v>
      </c>
      <c r="F27" s="106">
        <f t="shared" si="2"/>
        <v>7.7845406337347507</v>
      </c>
      <c r="G27" s="87">
        <v>2980</v>
      </c>
      <c r="H27" s="87">
        <v>0</v>
      </c>
      <c r="I27" s="87">
        <f t="shared" si="3"/>
        <v>35301</v>
      </c>
      <c r="J27" s="88">
        <f t="shared" si="4"/>
        <v>92.21545936626525</v>
      </c>
      <c r="K27" s="87">
        <v>25250</v>
      </c>
      <c r="L27" s="88">
        <f t="shared" si="5"/>
        <v>65.959614430135048</v>
      </c>
      <c r="M27" s="87">
        <v>0</v>
      </c>
      <c r="N27" s="88">
        <f t="shared" si="6"/>
        <v>0</v>
      </c>
      <c r="O27" s="87">
        <v>0</v>
      </c>
      <c r="P27" s="87">
        <f t="shared" si="7"/>
        <v>10051</v>
      </c>
      <c r="Q27" s="87">
        <v>0</v>
      </c>
      <c r="R27" s="87">
        <v>10051</v>
      </c>
      <c r="S27" s="87">
        <v>0</v>
      </c>
      <c r="T27" s="88">
        <f t="shared" si="8"/>
        <v>26.255844936130195</v>
      </c>
      <c r="U27" s="87">
        <v>713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45</v>
      </c>
      <c r="B28" s="86" t="s">
        <v>301</v>
      </c>
      <c r="C28" s="85" t="s">
        <v>302</v>
      </c>
      <c r="D28" s="87">
        <f t="shared" si="0"/>
        <v>24960</v>
      </c>
      <c r="E28" s="87">
        <f t="shared" si="1"/>
        <v>799</v>
      </c>
      <c r="F28" s="106">
        <f t="shared" si="2"/>
        <v>3.2011217948717947</v>
      </c>
      <c r="G28" s="87">
        <v>799</v>
      </c>
      <c r="H28" s="87">
        <v>0</v>
      </c>
      <c r="I28" s="87">
        <f t="shared" si="3"/>
        <v>24161</v>
      </c>
      <c r="J28" s="88">
        <f t="shared" si="4"/>
        <v>96.798878205128204</v>
      </c>
      <c r="K28" s="87">
        <v>16993</v>
      </c>
      <c r="L28" s="88">
        <f t="shared" si="5"/>
        <v>68.080929487179489</v>
      </c>
      <c r="M28" s="87">
        <v>0</v>
      </c>
      <c r="N28" s="88">
        <f t="shared" si="6"/>
        <v>0</v>
      </c>
      <c r="O28" s="87">
        <v>972</v>
      </c>
      <c r="P28" s="87">
        <f t="shared" si="7"/>
        <v>6196</v>
      </c>
      <c r="Q28" s="87">
        <v>988</v>
      </c>
      <c r="R28" s="87">
        <v>5208</v>
      </c>
      <c r="S28" s="87">
        <v>0</v>
      </c>
      <c r="T28" s="88">
        <f t="shared" si="8"/>
        <v>24.823717948717949</v>
      </c>
      <c r="U28" s="87">
        <v>505</v>
      </c>
      <c r="V28" s="85" t="s">
        <v>262</v>
      </c>
      <c r="W28" s="85"/>
      <c r="X28" s="85"/>
      <c r="Y28" s="85"/>
      <c r="Z28" s="85"/>
      <c r="AA28" s="85" t="s">
        <v>262</v>
      </c>
      <c r="AB28" s="85"/>
      <c r="AC28" s="85"/>
      <c r="AD28" s="115" t="s">
        <v>261</v>
      </c>
    </row>
    <row r="29" spans="1:30" ht="13.5" customHeight="1" x14ac:dyDescent="0.15">
      <c r="A29" s="85" t="s">
        <v>45</v>
      </c>
      <c r="B29" s="86" t="s">
        <v>303</v>
      </c>
      <c r="C29" s="85" t="s">
        <v>304</v>
      </c>
      <c r="D29" s="87">
        <f t="shared" si="0"/>
        <v>10120</v>
      </c>
      <c r="E29" s="87">
        <f t="shared" si="1"/>
        <v>1837</v>
      </c>
      <c r="F29" s="106">
        <f t="shared" si="2"/>
        <v>18.15217391304348</v>
      </c>
      <c r="G29" s="87">
        <v>1837</v>
      </c>
      <c r="H29" s="87">
        <v>0</v>
      </c>
      <c r="I29" s="87">
        <f t="shared" si="3"/>
        <v>8283</v>
      </c>
      <c r="J29" s="88">
        <f t="shared" si="4"/>
        <v>81.847826086956516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0</v>
      </c>
      <c r="P29" s="87">
        <f t="shared" si="7"/>
        <v>8283</v>
      </c>
      <c r="Q29" s="87">
        <v>3471</v>
      </c>
      <c r="R29" s="87">
        <v>4812</v>
      </c>
      <c r="S29" s="87">
        <v>0</v>
      </c>
      <c r="T29" s="88">
        <f t="shared" si="8"/>
        <v>81.847826086956516</v>
      </c>
      <c r="U29" s="87">
        <v>89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45</v>
      </c>
      <c r="B30" s="86" t="s">
        <v>305</v>
      </c>
      <c r="C30" s="85" t="s">
        <v>306</v>
      </c>
      <c r="D30" s="87">
        <f t="shared" si="0"/>
        <v>28927</v>
      </c>
      <c r="E30" s="87">
        <f t="shared" si="1"/>
        <v>505</v>
      </c>
      <c r="F30" s="106">
        <f t="shared" si="2"/>
        <v>1.7457738445051336</v>
      </c>
      <c r="G30" s="87">
        <v>505</v>
      </c>
      <c r="H30" s="87">
        <v>0</v>
      </c>
      <c r="I30" s="87">
        <f t="shared" si="3"/>
        <v>28422</v>
      </c>
      <c r="J30" s="88">
        <f t="shared" si="4"/>
        <v>98.254226155494862</v>
      </c>
      <c r="K30" s="87">
        <v>15413</v>
      </c>
      <c r="L30" s="88">
        <f t="shared" si="5"/>
        <v>53.282400525460638</v>
      </c>
      <c r="M30" s="87">
        <v>0</v>
      </c>
      <c r="N30" s="88">
        <f t="shared" si="6"/>
        <v>0</v>
      </c>
      <c r="O30" s="87">
        <v>1201</v>
      </c>
      <c r="P30" s="87">
        <f t="shared" si="7"/>
        <v>11808</v>
      </c>
      <c r="Q30" s="87">
        <v>5110</v>
      </c>
      <c r="R30" s="87">
        <v>6698</v>
      </c>
      <c r="S30" s="87">
        <v>0</v>
      </c>
      <c r="T30" s="88">
        <f t="shared" si="8"/>
        <v>40.819995160230924</v>
      </c>
      <c r="U30" s="87">
        <v>412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45</v>
      </c>
      <c r="B31" s="86" t="s">
        <v>307</v>
      </c>
      <c r="C31" s="85" t="s">
        <v>308</v>
      </c>
      <c r="D31" s="87">
        <f t="shared" si="0"/>
        <v>23609</v>
      </c>
      <c r="E31" s="87">
        <f t="shared" si="1"/>
        <v>1196</v>
      </c>
      <c r="F31" s="106">
        <f t="shared" si="2"/>
        <v>5.0658647126095984</v>
      </c>
      <c r="G31" s="87">
        <v>1196</v>
      </c>
      <c r="H31" s="87">
        <v>0</v>
      </c>
      <c r="I31" s="87">
        <f t="shared" si="3"/>
        <v>22413</v>
      </c>
      <c r="J31" s="88">
        <f t="shared" si="4"/>
        <v>94.934135287390404</v>
      </c>
      <c r="K31" s="87">
        <v>2008</v>
      </c>
      <c r="L31" s="88">
        <f t="shared" si="5"/>
        <v>8.5052310559532387</v>
      </c>
      <c r="M31" s="87">
        <v>0</v>
      </c>
      <c r="N31" s="88">
        <f t="shared" si="6"/>
        <v>0</v>
      </c>
      <c r="O31" s="87">
        <v>0</v>
      </c>
      <c r="P31" s="87">
        <f t="shared" si="7"/>
        <v>20405</v>
      </c>
      <c r="Q31" s="87">
        <v>3041</v>
      </c>
      <c r="R31" s="87">
        <v>17364</v>
      </c>
      <c r="S31" s="87">
        <v>0</v>
      </c>
      <c r="T31" s="88">
        <f t="shared" si="8"/>
        <v>86.428904231437159</v>
      </c>
      <c r="U31" s="87">
        <v>485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45</v>
      </c>
      <c r="B32" s="86" t="s">
        <v>309</v>
      </c>
      <c r="C32" s="85" t="s">
        <v>310</v>
      </c>
      <c r="D32" s="87">
        <f t="shared" si="0"/>
        <v>14633</v>
      </c>
      <c r="E32" s="87">
        <f t="shared" si="1"/>
        <v>875</v>
      </c>
      <c r="F32" s="106">
        <f t="shared" si="2"/>
        <v>5.9796350714139272</v>
      </c>
      <c r="G32" s="87">
        <v>875</v>
      </c>
      <c r="H32" s="87">
        <v>0</v>
      </c>
      <c r="I32" s="87">
        <f t="shared" si="3"/>
        <v>13758</v>
      </c>
      <c r="J32" s="88">
        <f t="shared" si="4"/>
        <v>94.020364928586076</v>
      </c>
      <c r="K32" s="87">
        <v>3123</v>
      </c>
      <c r="L32" s="88">
        <f t="shared" si="5"/>
        <v>21.342171803457937</v>
      </c>
      <c r="M32" s="87">
        <v>0</v>
      </c>
      <c r="N32" s="88">
        <f t="shared" si="6"/>
        <v>0</v>
      </c>
      <c r="O32" s="87">
        <v>657</v>
      </c>
      <c r="P32" s="87">
        <f t="shared" si="7"/>
        <v>9978</v>
      </c>
      <c r="Q32" s="87">
        <v>2769</v>
      </c>
      <c r="R32" s="87">
        <v>7209</v>
      </c>
      <c r="S32" s="87">
        <v>0</v>
      </c>
      <c r="T32" s="88">
        <f t="shared" si="8"/>
        <v>68.188341420077904</v>
      </c>
      <c r="U32" s="87">
        <v>150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2">
    <sortCondition ref="A8:A32"/>
    <sortCondition ref="B8:B32"/>
    <sortCondition ref="C8:C3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栃木県</v>
      </c>
      <c r="B7" s="90" t="str">
        <f>水洗化人口等!B7</f>
        <v>09000</v>
      </c>
      <c r="C7" s="89" t="s">
        <v>198</v>
      </c>
      <c r="D7" s="91">
        <f t="shared" ref="D7:D32" si="0">SUM(E7,+H7,+K7)</f>
        <v>312400</v>
      </c>
      <c r="E7" s="91">
        <f t="shared" ref="E7:E32" si="1">SUM(F7:G7)</f>
        <v>17000</v>
      </c>
      <c r="F7" s="91">
        <f>SUM(F$8:F$207)</f>
        <v>9869</v>
      </c>
      <c r="G7" s="91">
        <f>SUM(G$8:G$207)</f>
        <v>7131</v>
      </c>
      <c r="H7" s="91">
        <f t="shared" ref="H7:H32" si="2">SUM(I7:J7)</f>
        <v>21391</v>
      </c>
      <c r="I7" s="91">
        <f>SUM(I$8:I$207)</f>
        <v>2549</v>
      </c>
      <c r="J7" s="91">
        <f>SUM(J$8:J$207)</f>
        <v>18842</v>
      </c>
      <c r="K7" s="91">
        <f t="shared" ref="K7:K32" si="3">SUM(L7:M7)</f>
        <v>274009</v>
      </c>
      <c r="L7" s="91">
        <f>SUM(L$8:L$207)</f>
        <v>30677</v>
      </c>
      <c r="M7" s="91">
        <f>SUM(M$8:M$207)</f>
        <v>243332</v>
      </c>
      <c r="N7" s="91">
        <f t="shared" ref="N7:N32" si="4">SUM(O7,+V7,+AC7)</f>
        <v>312400</v>
      </c>
      <c r="O7" s="91">
        <f t="shared" ref="O7:O32" si="5">SUM(P7:U7)</f>
        <v>43095</v>
      </c>
      <c r="P7" s="91">
        <f t="shared" ref="P7:U7" si="6">SUM(P$8:P$207)</f>
        <v>38029</v>
      </c>
      <c r="Q7" s="91">
        <f t="shared" si="6"/>
        <v>0</v>
      </c>
      <c r="R7" s="91">
        <f t="shared" si="6"/>
        <v>0</v>
      </c>
      <c r="S7" s="91">
        <f t="shared" si="6"/>
        <v>5066</v>
      </c>
      <c r="T7" s="91">
        <f t="shared" si="6"/>
        <v>0</v>
      </c>
      <c r="U7" s="91">
        <f t="shared" si="6"/>
        <v>0</v>
      </c>
      <c r="V7" s="91">
        <f t="shared" ref="V7:V32" si="7">SUM(W7:AB7)</f>
        <v>269305</v>
      </c>
      <c r="W7" s="91">
        <f t="shared" ref="W7:AB7" si="8">SUM(W$8:W$207)</f>
        <v>232204</v>
      </c>
      <c r="X7" s="91">
        <f t="shared" si="8"/>
        <v>0</v>
      </c>
      <c r="Y7" s="91">
        <f t="shared" si="8"/>
        <v>0</v>
      </c>
      <c r="Z7" s="91">
        <f t="shared" si="8"/>
        <v>37101</v>
      </c>
      <c r="AA7" s="91">
        <f t="shared" si="8"/>
        <v>0</v>
      </c>
      <c r="AB7" s="91">
        <f t="shared" si="8"/>
        <v>0</v>
      </c>
      <c r="AC7" s="91">
        <f t="shared" ref="AC7:AC32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32" si="10">SUM(AG7:AI7)</f>
        <v>5586</v>
      </c>
      <c r="AG7" s="91">
        <f>SUM(AG$8:AG$207)</f>
        <v>5586</v>
      </c>
      <c r="AH7" s="91">
        <f>SUM(AH$8:AH$207)</f>
        <v>0</v>
      </c>
      <c r="AI7" s="91">
        <f>SUM(AI$8:AI$207)</f>
        <v>0</v>
      </c>
      <c r="AJ7" s="91">
        <f t="shared" ref="AJ7:AJ32" si="11">SUM(AK7:AS7)</f>
        <v>8943</v>
      </c>
      <c r="AK7" s="91">
        <f t="shared" ref="AK7:AS7" si="12">SUM(AK$8:AK$207)</f>
        <v>4667</v>
      </c>
      <c r="AL7" s="91">
        <f t="shared" si="12"/>
        <v>0</v>
      </c>
      <c r="AM7" s="91">
        <f t="shared" si="12"/>
        <v>2463</v>
      </c>
      <c r="AN7" s="91">
        <f t="shared" si="12"/>
        <v>310</v>
      </c>
      <c r="AO7" s="91">
        <f t="shared" si="12"/>
        <v>0</v>
      </c>
      <c r="AP7" s="91">
        <f t="shared" si="12"/>
        <v>0</v>
      </c>
      <c r="AQ7" s="91">
        <f t="shared" si="12"/>
        <v>142</v>
      </c>
      <c r="AR7" s="91">
        <f t="shared" si="12"/>
        <v>65</v>
      </c>
      <c r="AS7" s="91">
        <f t="shared" si="12"/>
        <v>1296</v>
      </c>
      <c r="AT7" s="91">
        <f t="shared" ref="AT7:AT32" si="13">SUM(AU7:AY7)</f>
        <v>1377</v>
      </c>
      <c r="AU7" s="91">
        <f>SUM(AU$8:AU$207)</f>
        <v>1310</v>
      </c>
      <c r="AV7" s="91">
        <f>SUM(AV$8:AV$207)</f>
        <v>0</v>
      </c>
      <c r="AW7" s="91">
        <f>SUM(AW$8:AW$207)</f>
        <v>66</v>
      </c>
      <c r="AX7" s="91">
        <f>SUM(AX$8:AX$207)</f>
        <v>1</v>
      </c>
      <c r="AY7" s="91">
        <f>SUM(AY$8:AY$207)</f>
        <v>0</v>
      </c>
      <c r="AZ7" s="91">
        <f t="shared" ref="AZ7:AZ32" si="14">SUM(BA7:BC7)</f>
        <v>801</v>
      </c>
      <c r="BA7" s="91">
        <f>SUM(BA$8:BA$207)</f>
        <v>801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45</v>
      </c>
      <c r="B8" s="96" t="s">
        <v>259</v>
      </c>
      <c r="C8" s="85" t="s">
        <v>260</v>
      </c>
      <c r="D8" s="87">
        <f t="shared" si="0"/>
        <v>42167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42167</v>
      </c>
      <c r="L8" s="87">
        <v>5066</v>
      </c>
      <c r="M8" s="87">
        <v>37101</v>
      </c>
      <c r="N8" s="87">
        <f t="shared" si="4"/>
        <v>42167</v>
      </c>
      <c r="O8" s="87">
        <f t="shared" si="5"/>
        <v>5066</v>
      </c>
      <c r="P8" s="87">
        <v>0</v>
      </c>
      <c r="Q8" s="87">
        <v>0</v>
      </c>
      <c r="R8" s="87">
        <v>0</v>
      </c>
      <c r="S8" s="87">
        <v>5066</v>
      </c>
      <c r="T8" s="87">
        <v>0</v>
      </c>
      <c r="U8" s="87">
        <v>0</v>
      </c>
      <c r="V8" s="87">
        <f t="shared" si="7"/>
        <v>37101</v>
      </c>
      <c r="W8" s="87">
        <v>0</v>
      </c>
      <c r="X8" s="87">
        <v>0</v>
      </c>
      <c r="Y8" s="87">
        <v>0</v>
      </c>
      <c r="Z8" s="87">
        <v>37101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45</v>
      </c>
      <c r="B9" s="96" t="s">
        <v>263</v>
      </c>
      <c r="C9" s="85" t="s">
        <v>264</v>
      </c>
      <c r="D9" s="87">
        <f t="shared" si="0"/>
        <v>25256</v>
      </c>
      <c r="E9" s="87">
        <f t="shared" si="1"/>
        <v>3550</v>
      </c>
      <c r="F9" s="87">
        <v>3550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21706</v>
      </c>
      <c r="L9" s="87">
        <v>0</v>
      </c>
      <c r="M9" s="87">
        <v>21706</v>
      </c>
      <c r="N9" s="87">
        <f t="shared" si="4"/>
        <v>25256</v>
      </c>
      <c r="O9" s="87">
        <f t="shared" si="5"/>
        <v>3550</v>
      </c>
      <c r="P9" s="87">
        <v>3550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21706</v>
      </c>
      <c r="W9" s="87">
        <v>21706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53</v>
      </c>
      <c r="AG9" s="87">
        <v>53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53</v>
      </c>
      <c r="AU9" s="87">
        <v>53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45</v>
      </c>
      <c r="B10" s="96" t="s">
        <v>265</v>
      </c>
      <c r="C10" s="85" t="s">
        <v>266</v>
      </c>
      <c r="D10" s="87">
        <f t="shared" si="0"/>
        <v>31391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31391</v>
      </c>
      <c r="L10" s="87">
        <v>4371</v>
      </c>
      <c r="M10" s="87">
        <v>27020</v>
      </c>
      <c r="N10" s="87">
        <f t="shared" si="4"/>
        <v>31391</v>
      </c>
      <c r="O10" s="87">
        <f t="shared" si="5"/>
        <v>4371</v>
      </c>
      <c r="P10" s="87">
        <v>4371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27020</v>
      </c>
      <c r="W10" s="87">
        <v>27020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1296</v>
      </c>
      <c r="AG10" s="87">
        <v>1296</v>
      </c>
      <c r="AH10" s="87">
        <v>0</v>
      </c>
      <c r="AI10" s="87">
        <v>0</v>
      </c>
      <c r="AJ10" s="87">
        <f t="shared" si="11"/>
        <v>1296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1296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45</v>
      </c>
      <c r="B11" s="96" t="s">
        <v>267</v>
      </c>
      <c r="C11" s="85" t="s">
        <v>268</v>
      </c>
      <c r="D11" s="87">
        <f t="shared" si="0"/>
        <v>24666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24666</v>
      </c>
      <c r="L11" s="87">
        <v>3377</v>
      </c>
      <c r="M11" s="87">
        <v>21289</v>
      </c>
      <c r="N11" s="87">
        <f t="shared" si="4"/>
        <v>24666</v>
      </c>
      <c r="O11" s="87">
        <f t="shared" si="5"/>
        <v>3377</v>
      </c>
      <c r="P11" s="87">
        <v>3377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21289</v>
      </c>
      <c r="W11" s="87">
        <v>21289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65</v>
      </c>
      <c r="AG11" s="87">
        <v>65</v>
      </c>
      <c r="AH11" s="87">
        <v>0</v>
      </c>
      <c r="AI11" s="87">
        <v>0</v>
      </c>
      <c r="AJ11" s="87">
        <f t="shared" si="11"/>
        <v>65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65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45</v>
      </c>
      <c r="B12" s="96" t="s">
        <v>269</v>
      </c>
      <c r="C12" s="85" t="s">
        <v>270</v>
      </c>
      <c r="D12" s="87">
        <f t="shared" si="0"/>
        <v>17512</v>
      </c>
      <c r="E12" s="87">
        <f t="shared" si="1"/>
        <v>3320</v>
      </c>
      <c r="F12" s="87">
        <v>2512</v>
      </c>
      <c r="G12" s="87">
        <v>808</v>
      </c>
      <c r="H12" s="87">
        <f t="shared" si="2"/>
        <v>218</v>
      </c>
      <c r="I12" s="87">
        <v>173</v>
      </c>
      <c r="J12" s="87">
        <v>45</v>
      </c>
      <c r="K12" s="87">
        <f t="shared" si="3"/>
        <v>13974</v>
      </c>
      <c r="L12" s="87">
        <v>0</v>
      </c>
      <c r="M12" s="87">
        <v>13974</v>
      </c>
      <c r="N12" s="87">
        <f t="shared" si="4"/>
        <v>17512</v>
      </c>
      <c r="O12" s="87">
        <f t="shared" si="5"/>
        <v>2685</v>
      </c>
      <c r="P12" s="87">
        <v>2685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14827</v>
      </c>
      <c r="W12" s="87">
        <v>14827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343</v>
      </c>
      <c r="AG12" s="87">
        <v>343</v>
      </c>
      <c r="AH12" s="87">
        <v>0</v>
      </c>
      <c r="AI12" s="87">
        <v>0</v>
      </c>
      <c r="AJ12" s="87">
        <f t="shared" si="11"/>
        <v>343</v>
      </c>
      <c r="AK12" s="87">
        <v>0</v>
      </c>
      <c r="AL12" s="87">
        <v>0</v>
      </c>
      <c r="AM12" s="87">
        <v>343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45</v>
      </c>
      <c r="B13" s="96" t="s">
        <v>271</v>
      </c>
      <c r="C13" s="85" t="s">
        <v>272</v>
      </c>
      <c r="D13" s="87">
        <f t="shared" si="0"/>
        <v>12742</v>
      </c>
      <c r="E13" s="87">
        <f t="shared" si="1"/>
        <v>0</v>
      </c>
      <c r="F13" s="87">
        <v>0</v>
      </c>
      <c r="G13" s="87">
        <v>0</v>
      </c>
      <c r="H13" s="87">
        <f t="shared" si="2"/>
        <v>2376</v>
      </c>
      <c r="I13" s="87">
        <v>2376</v>
      </c>
      <c r="J13" s="87">
        <v>0</v>
      </c>
      <c r="K13" s="87">
        <f t="shared" si="3"/>
        <v>10366</v>
      </c>
      <c r="L13" s="87">
        <v>0</v>
      </c>
      <c r="M13" s="87">
        <v>10366</v>
      </c>
      <c r="N13" s="87">
        <f t="shared" si="4"/>
        <v>12742</v>
      </c>
      <c r="O13" s="87">
        <f t="shared" si="5"/>
        <v>2376</v>
      </c>
      <c r="P13" s="87">
        <v>2376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10366</v>
      </c>
      <c r="W13" s="87">
        <v>10366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581</v>
      </c>
      <c r="AG13" s="87">
        <v>581</v>
      </c>
      <c r="AH13" s="87">
        <v>0</v>
      </c>
      <c r="AI13" s="87">
        <v>0</v>
      </c>
      <c r="AJ13" s="87">
        <f t="shared" si="11"/>
        <v>581</v>
      </c>
      <c r="AK13" s="87">
        <v>0</v>
      </c>
      <c r="AL13" s="87">
        <v>0</v>
      </c>
      <c r="AM13" s="87">
        <v>581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4</v>
      </c>
      <c r="AU13" s="87">
        <v>0</v>
      </c>
      <c r="AV13" s="87">
        <v>0</v>
      </c>
      <c r="AW13" s="87">
        <v>4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45</v>
      </c>
      <c r="B14" s="96" t="s">
        <v>273</v>
      </c>
      <c r="C14" s="85" t="s">
        <v>274</v>
      </c>
      <c r="D14" s="87">
        <f t="shared" si="0"/>
        <v>21324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21324</v>
      </c>
      <c r="L14" s="87">
        <v>2931</v>
      </c>
      <c r="M14" s="87">
        <v>18393</v>
      </c>
      <c r="N14" s="87">
        <f t="shared" si="4"/>
        <v>21324</v>
      </c>
      <c r="O14" s="87">
        <f t="shared" si="5"/>
        <v>2931</v>
      </c>
      <c r="P14" s="87">
        <v>2931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18393</v>
      </c>
      <c r="W14" s="87">
        <v>18393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41</v>
      </c>
      <c r="AG14" s="87">
        <v>41</v>
      </c>
      <c r="AH14" s="87">
        <v>0</v>
      </c>
      <c r="AI14" s="87">
        <v>0</v>
      </c>
      <c r="AJ14" s="87">
        <f t="shared" si="11"/>
        <v>41</v>
      </c>
      <c r="AK14" s="87">
        <v>0</v>
      </c>
      <c r="AL14" s="87">
        <v>0</v>
      </c>
      <c r="AM14" s="87">
        <v>41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4</v>
      </c>
      <c r="AU14" s="87">
        <v>0</v>
      </c>
      <c r="AV14" s="87">
        <v>0</v>
      </c>
      <c r="AW14" s="87">
        <v>4</v>
      </c>
      <c r="AX14" s="87">
        <v>0</v>
      </c>
      <c r="AY14" s="87">
        <v>0</v>
      </c>
      <c r="AZ14" s="87">
        <f t="shared" si="14"/>
        <v>189</v>
      </c>
      <c r="BA14" s="87">
        <v>189</v>
      </c>
      <c r="BB14" s="87">
        <v>0</v>
      </c>
      <c r="BC14" s="87">
        <v>0</v>
      </c>
    </row>
    <row r="15" spans="1:55" ht="13.5" customHeight="1" x14ac:dyDescent="0.15">
      <c r="A15" s="98" t="s">
        <v>45</v>
      </c>
      <c r="B15" s="96" t="s">
        <v>275</v>
      </c>
      <c r="C15" s="85" t="s">
        <v>276</v>
      </c>
      <c r="D15" s="87">
        <f t="shared" si="0"/>
        <v>12214</v>
      </c>
      <c r="E15" s="87">
        <f t="shared" si="1"/>
        <v>2260</v>
      </c>
      <c r="F15" s="87">
        <v>1552</v>
      </c>
      <c r="G15" s="87">
        <v>708</v>
      </c>
      <c r="H15" s="87">
        <f t="shared" si="2"/>
        <v>9954</v>
      </c>
      <c r="I15" s="87">
        <v>0</v>
      </c>
      <c r="J15" s="87">
        <v>9954</v>
      </c>
      <c r="K15" s="87">
        <f t="shared" si="3"/>
        <v>0</v>
      </c>
      <c r="L15" s="87">
        <v>0</v>
      </c>
      <c r="M15" s="87">
        <v>0</v>
      </c>
      <c r="N15" s="87">
        <f t="shared" si="4"/>
        <v>12214</v>
      </c>
      <c r="O15" s="87">
        <f t="shared" si="5"/>
        <v>1552</v>
      </c>
      <c r="P15" s="87">
        <v>1552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10662</v>
      </c>
      <c r="W15" s="87">
        <v>10662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551</v>
      </c>
      <c r="AG15" s="87">
        <v>551</v>
      </c>
      <c r="AH15" s="87">
        <v>0</v>
      </c>
      <c r="AI15" s="87">
        <v>0</v>
      </c>
      <c r="AJ15" s="87">
        <f t="shared" si="11"/>
        <v>551</v>
      </c>
      <c r="AK15" s="87">
        <v>0</v>
      </c>
      <c r="AL15" s="87">
        <v>0</v>
      </c>
      <c r="AM15" s="87">
        <v>491</v>
      </c>
      <c r="AN15" s="87">
        <v>0</v>
      </c>
      <c r="AO15" s="87">
        <v>0</v>
      </c>
      <c r="AP15" s="87">
        <v>0</v>
      </c>
      <c r="AQ15" s="87">
        <v>60</v>
      </c>
      <c r="AR15" s="87">
        <v>0</v>
      </c>
      <c r="AS15" s="87">
        <v>0</v>
      </c>
      <c r="AT15" s="87">
        <f t="shared" si="13"/>
        <v>22</v>
      </c>
      <c r="AU15" s="87">
        <v>0</v>
      </c>
      <c r="AV15" s="87">
        <v>0</v>
      </c>
      <c r="AW15" s="87">
        <v>22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45</v>
      </c>
      <c r="B16" s="96" t="s">
        <v>277</v>
      </c>
      <c r="C16" s="85" t="s">
        <v>278</v>
      </c>
      <c r="D16" s="87">
        <f t="shared" si="0"/>
        <v>14845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14845</v>
      </c>
      <c r="L16" s="87">
        <v>2311</v>
      </c>
      <c r="M16" s="87">
        <v>12534</v>
      </c>
      <c r="N16" s="87">
        <f t="shared" si="4"/>
        <v>14845</v>
      </c>
      <c r="O16" s="87">
        <f t="shared" si="5"/>
        <v>2311</v>
      </c>
      <c r="P16" s="87">
        <v>2311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12534</v>
      </c>
      <c r="W16" s="87">
        <v>12534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22</v>
      </c>
      <c r="AG16" s="87">
        <v>22</v>
      </c>
      <c r="AH16" s="87">
        <v>0</v>
      </c>
      <c r="AI16" s="87">
        <v>0</v>
      </c>
      <c r="AJ16" s="87">
        <f t="shared" si="11"/>
        <v>1431</v>
      </c>
      <c r="AK16" s="87">
        <v>1431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22</v>
      </c>
      <c r="AU16" s="87">
        <v>22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45</v>
      </c>
      <c r="B17" s="96" t="s">
        <v>279</v>
      </c>
      <c r="C17" s="85" t="s">
        <v>280</v>
      </c>
      <c r="D17" s="87">
        <f t="shared" si="0"/>
        <v>6763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6763</v>
      </c>
      <c r="L17" s="87">
        <v>1130</v>
      </c>
      <c r="M17" s="87">
        <v>5633</v>
      </c>
      <c r="N17" s="87">
        <f t="shared" si="4"/>
        <v>6763</v>
      </c>
      <c r="O17" s="87">
        <f t="shared" si="5"/>
        <v>1130</v>
      </c>
      <c r="P17" s="87">
        <v>1130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5633</v>
      </c>
      <c r="W17" s="87">
        <v>5633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328</v>
      </c>
      <c r="AG17" s="87">
        <v>328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328</v>
      </c>
      <c r="AU17" s="87">
        <v>328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45</v>
      </c>
      <c r="B18" s="96" t="s">
        <v>281</v>
      </c>
      <c r="C18" s="85" t="s">
        <v>282</v>
      </c>
      <c r="D18" s="87">
        <f t="shared" si="0"/>
        <v>22593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22593</v>
      </c>
      <c r="L18" s="87">
        <v>4763</v>
      </c>
      <c r="M18" s="87">
        <v>17830</v>
      </c>
      <c r="N18" s="87">
        <f t="shared" si="4"/>
        <v>22593</v>
      </c>
      <c r="O18" s="87">
        <f t="shared" si="5"/>
        <v>4763</v>
      </c>
      <c r="P18" s="87">
        <v>4763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17830</v>
      </c>
      <c r="W18" s="87">
        <v>17830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33</v>
      </c>
      <c r="AG18" s="87">
        <v>33</v>
      </c>
      <c r="AH18" s="87">
        <v>0</v>
      </c>
      <c r="AI18" s="87">
        <v>0</v>
      </c>
      <c r="AJ18" s="87">
        <f t="shared" si="11"/>
        <v>2060</v>
      </c>
      <c r="AK18" s="87">
        <v>2060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33</v>
      </c>
      <c r="AU18" s="87">
        <v>33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45</v>
      </c>
      <c r="B19" s="96" t="s">
        <v>283</v>
      </c>
      <c r="C19" s="85" t="s">
        <v>284</v>
      </c>
      <c r="D19" s="87">
        <f t="shared" si="0"/>
        <v>7923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7923</v>
      </c>
      <c r="L19" s="87">
        <v>796</v>
      </c>
      <c r="M19" s="87">
        <v>7127</v>
      </c>
      <c r="N19" s="87">
        <f t="shared" si="4"/>
        <v>7923</v>
      </c>
      <c r="O19" s="87">
        <f t="shared" si="5"/>
        <v>796</v>
      </c>
      <c r="P19" s="87">
        <v>796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7127</v>
      </c>
      <c r="W19" s="87">
        <v>7127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384</v>
      </c>
      <c r="AG19" s="87">
        <v>384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384</v>
      </c>
      <c r="AU19" s="87">
        <v>384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45</v>
      </c>
      <c r="B20" s="96" t="s">
        <v>285</v>
      </c>
      <c r="C20" s="85" t="s">
        <v>286</v>
      </c>
      <c r="D20" s="87">
        <f t="shared" si="0"/>
        <v>8587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8587</v>
      </c>
      <c r="L20" s="87">
        <v>1067</v>
      </c>
      <c r="M20" s="87">
        <v>7520</v>
      </c>
      <c r="N20" s="87">
        <f t="shared" si="4"/>
        <v>8587</v>
      </c>
      <c r="O20" s="87">
        <f t="shared" si="5"/>
        <v>1067</v>
      </c>
      <c r="P20" s="87">
        <v>1067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7520</v>
      </c>
      <c r="W20" s="87">
        <v>7520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306</v>
      </c>
      <c r="AG20" s="87">
        <v>306</v>
      </c>
      <c r="AH20" s="87">
        <v>0</v>
      </c>
      <c r="AI20" s="87">
        <v>0</v>
      </c>
      <c r="AJ20" s="87">
        <f t="shared" si="11"/>
        <v>306</v>
      </c>
      <c r="AK20" s="87">
        <v>0</v>
      </c>
      <c r="AL20" s="87">
        <v>0</v>
      </c>
      <c r="AM20" s="87">
        <v>306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5</v>
      </c>
      <c r="AU20" s="87">
        <v>0</v>
      </c>
      <c r="AV20" s="87">
        <v>0</v>
      </c>
      <c r="AW20" s="87">
        <v>5</v>
      </c>
      <c r="AX20" s="87">
        <v>0</v>
      </c>
      <c r="AY20" s="87">
        <v>0</v>
      </c>
      <c r="AZ20" s="87">
        <f t="shared" si="14"/>
        <v>301</v>
      </c>
      <c r="BA20" s="87">
        <v>301</v>
      </c>
      <c r="BB20" s="87">
        <v>0</v>
      </c>
      <c r="BC20" s="87">
        <v>0</v>
      </c>
    </row>
    <row r="21" spans="1:55" ht="13.5" customHeight="1" x14ac:dyDescent="0.15">
      <c r="A21" s="98" t="s">
        <v>45</v>
      </c>
      <c r="B21" s="96" t="s">
        <v>287</v>
      </c>
      <c r="C21" s="85" t="s">
        <v>288</v>
      </c>
      <c r="D21" s="87">
        <f t="shared" si="0"/>
        <v>5598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5598</v>
      </c>
      <c r="L21" s="87">
        <v>549</v>
      </c>
      <c r="M21" s="87">
        <v>5049</v>
      </c>
      <c r="N21" s="87">
        <f t="shared" si="4"/>
        <v>5598</v>
      </c>
      <c r="O21" s="87">
        <f t="shared" si="5"/>
        <v>549</v>
      </c>
      <c r="P21" s="87">
        <v>549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5049</v>
      </c>
      <c r="W21" s="87">
        <v>5049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11</v>
      </c>
      <c r="AG21" s="87">
        <v>11</v>
      </c>
      <c r="AH21" s="87">
        <v>0</v>
      </c>
      <c r="AI21" s="87">
        <v>0</v>
      </c>
      <c r="AJ21" s="87">
        <f t="shared" si="11"/>
        <v>11</v>
      </c>
      <c r="AK21" s="87">
        <v>0</v>
      </c>
      <c r="AL21" s="87">
        <v>0</v>
      </c>
      <c r="AM21" s="87">
        <v>11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1</v>
      </c>
      <c r="AU21" s="87">
        <v>0</v>
      </c>
      <c r="AV21" s="87">
        <v>0</v>
      </c>
      <c r="AW21" s="87">
        <v>1</v>
      </c>
      <c r="AX21" s="87">
        <v>0</v>
      </c>
      <c r="AY21" s="87">
        <v>0</v>
      </c>
      <c r="AZ21" s="87">
        <f t="shared" si="14"/>
        <v>50</v>
      </c>
      <c r="BA21" s="87">
        <v>50</v>
      </c>
      <c r="BB21" s="87">
        <v>0</v>
      </c>
      <c r="BC21" s="87">
        <v>0</v>
      </c>
    </row>
    <row r="22" spans="1:55" ht="13.5" customHeight="1" x14ac:dyDescent="0.15">
      <c r="A22" s="98" t="s">
        <v>45</v>
      </c>
      <c r="B22" s="96" t="s">
        <v>289</v>
      </c>
      <c r="C22" s="85" t="s">
        <v>290</v>
      </c>
      <c r="D22" s="87">
        <f t="shared" si="0"/>
        <v>6678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6678</v>
      </c>
      <c r="L22" s="87">
        <v>326</v>
      </c>
      <c r="M22" s="87">
        <v>6352</v>
      </c>
      <c r="N22" s="87">
        <f t="shared" si="4"/>
        <v>6678</v>
      </c>
      <c r="O22" s="87">
        <f t="shared" si="5"/>
        <v>326</v>
      </c>
      <c r="P22" s="87">
        <v>326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6352</v>
      </c>
      <c r="W22" s="87">
        <v>6352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13</v>
      </c>
      <c r="AG22" s="87">
        <v>13</v>
      </c>
      <c r="AH22" s="87">
        <v>0</v>
      </c>
      <c r="AI22" s="87">
        <v>0</v>
      </c>
      <c r="AJ22" s="87">
        <f t="shared" si="11"/>
        <v>13</v>
      </c>
      <c r="AK22" s="87">
        <v>0</v>
      </c>
      <c r="AL22" s="87">
        <v>0</v>
      </c>
      <c r="AM22" s="87">
        <v>13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1</v>
      </c>
      <c r="AU22" s="87">
        <v>0</v>
      </c>
      <c r="AV22" s="87">
        <v>0</v>
      </c>
      <c r="AW22" s="87">
        <v>1</v>
      </c>
      <c r="AX22" s="87">
        <v>0</v>
      </c>
      <c r="AY22" s="87">
        <v>0</v>
      </c>
      <c r="AZ22" s="87">
        <f t="shared" si="14"/>
        <v>59</v>
      </c>
      <c r="BA22" s="87">
        <v>59</v>
      </c>
      <c r="BB22" s="87">
        <v>0</v>
      </c>
      <c r="BC22" s="87">
        <v>0</v>
      </c>
    </row>
    <row r="23" spans="1:55" ht="13.5" customHeight="1" x14ac:dyDescent="0.15">
      <c r="A23" s="98" t="s">
        <v>45</v>
      </c>
      <c r="B23" s="96" t="s">
        <v>291</v>
      </c>
      <c r="C23" s="85" t="s">
        <v>292</v>
      </c>
      <c r="D23" s="87">
        <f t="shared" si="0"/>
        <v>5422</v>
      </c>
      <c r="E23" s="87">
        <f t="shared" si="1"/>
        <v>4232</v>
      </c>
      <c r="F23" s="87">
        <v>1022</v>
      </c>
      <c r="G23" s="87">
        <v>3210</v>
      </c>
      <c r="H23" s="87">
        <f t="shared" si="2"/>
        <v>1190</v>
      </c>
      <c r="I23" s="87">
        <v>0</v>
      </c>
      <c r="J23" s="87">
        <v>1190</v>
      </c>
      <c r="K23" s="87">
        <f t="shared" si="3"/>
        <v>0</v>
      </c>
      <c r="L23" s="87">
        <v>0</v>
      </c>
      <c r="M23" s="87">
        <v>0</v>
      </c>
      <c r="N23" s="87">
        <f t="shared" si="4"/>
        <v>5422</v>
      </c>
      <c r="O23" s="87">
        <f t="shared" si="5"/>
        <v>1022</v>
      </c>
      <c r="P23" s="87">
        <v>1022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4400</v>
      </c>
      <c r="W23" s="87">
        <v>4400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245</v>
      </c>
      <c r="AG23" s="87">
        <v>245</v>
      </c>
      <c r="AH23" s="87">
        <v>0</v>
      </c>
      <c r="AI23" s="87">
        <v>0</v>
      </c>
      <c r="AJ23" s="87">
        <f t="shared" si="11"/>
        <v>245</v>
      </c>
      <c r="AK23" s="87">
        <v>0</v>
      </c>
      <c r="AL23" s="87">
        <v>0</v>
      </c>
      <c r="AM23" s="87">
        <v>218</v>
      </c>
      <c r="AN23" s="87">
        <v>0</v>
      </c>
      <c r="AO23" s="87">
        <v>0</v>
      </c>
      <c r="AP23" s="87">
        <v>0</v>
      </c>
      <c r="AQ23" s="87">
        <v>27</v>
      </c>
      <c r="AR23" s="87">
        <v>0</v>
      </c>
      <c r="AS23" s="87">
        <v>0</v>
      </c>
      <c r="AT23" s="87">
        <f t="shared" si="13"/>
        <v>9</v>
      </c>
      <c r="AU23" s="87">
        <v>0</v>
      </c>
      <c r="AV23" s="87">
        <v>0</v>
      </c>
      <c r="AW23" s="87">
        <v>9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45</v>
      </c>
      <c r="B24" s="96" t="s">
        <v>293</v>
      </c>
      <c r="C24" s="85" t="s">
        <v>294</v>
      </c>
      <c r="D24" s="87">
        <f t="shared" si="0"/>
        <v>2731</v>
      </c>
      <c r="E24" s="87">
        <f t="shared" si="1"/>
        <v>537</v>
      </c>
      <c r="F24" s="87">
        <v>383</v>
      </c>
      <c r="G24" s="87">
        <v>154</v>
      </c>
      <c r="H24" s="87">
        <f t="shared" si="2"/>
        <v>2194</v>
      </c>
      <c r="I24" s="87">
        <v>0</v>
      </c>
      <c r="J24" s="87">
        <v>2194</v>
      </c>
      <c r="K24" s="87">
        <f t="shared" si="3"/>
        <v>0</v>
      </c>
      <c r="L24" s="87">
        <v>0</v>
      </c>
      <c r="M24" s="87">
        <v>0</v>
      </c>
      <c r="N24" s="87">
        <f t="shared" si="4"/>
        <v>2731</v>
      </c>
      <c r="O24" s="87">
        <f t="shared" si="5"/>
        <v>383</v>
      </c>
      <c r="P24" s="87">
        <v>383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2348</v>
      </c>
      <c r="W24" s="87">
        <v>2348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123</v>
      </c>
      <c r="AG24" s="87">
        <v>123</v>
      </c>
      <c r="AH24" s="87">
        <v>0</v>
      </c>
      <c r="AI24" s="87">
        <v>0</v>
      </c>
      <c r="AJ24" s="87">
        <f t="shared" si="11"/>
        <v>123</v>
      </c>
      <c r="AK24" s="87">
        <v>0</v>
      </c>
      <c r="AL24" s="87">
        <v>0</v>
      </c>
      <c r="AM24" s="87">
        <v>110</v>
      </c>
      <c r="AN24" s="87">
        <v>0</v>
      </c>
      <c r="AO24" s="87">
        <v>0</v>
      </c>
      <c r="AP24" s="87">
        <v>0</v>
      </c>
      <c r="AQ24" s="87">
        <v>13</v>
      </c>
      <c r="AR24" s="87">
        <v>0</v>
      </c>
      <c r="AS24" s="87">
        <v>0</v>
      </c>
      <c r="AT24" s="87">
        <f t="shared" si="13"/>
        <v>5</v>
      </c>
      <c r="AU24" s="87">
        <v>0</v>
      </c>
      <c r="AV24" s="87">
        <v>0</v>
      </c>
      <c r="AW24" s="87">
        <v>5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45</v>
      </c>
      <c r="B25" s="96" t="s">
        <v>295</v>
      </c>
      <c r="C25" s="85" t="s">
        <v>296</v>
      </c>
      <c r="D25" s="87">
        <f t="shared" si="0"/>
        <v>3615</v>
      </c>
      <c r="E25" s="87">
        <f t="shared" si="1"/>
        <v>2248</v>
      </c>
      <c r="F25" s="87">
        <v>391</v>
      </c>
      <c r="G25" s="87">
        <v>1857</v>
      </c>
      <c r="H25" s="87">
        <f t="shared" si="2"/>
        <v>1367</v>
      </c>
      <c r="I25" s="87">
        <v>0</v>
      </c>
      <c r="J25" s="87">
        <v>1367</v>
      </c>
      <c r="K25" s="87">
        <f t="shared" si="3"/>
        <v>0</v>
      </c>
      <c r="L25" s="87">
        <v>0</v>
      </c>
      <c r="M25" s="87">
        <v>0</v>
      </c>
      <c r="N25" s="87">
        <f t="shared" si="4"/>
        <v>3615</v>
      </c>
      <c r="O25" s="87">
        <f t="shared" si="5"/>
        <v>391</v>
      </c>
      <c r="P25" s="87">
        <v>391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3224</v>
      </c>
      <c r="W25" s="87">
        <v>3224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163</v>
      </c>
      <c r="AG25" s="87">
        <v>163</v>
      </c>
      <c r="AH25" s="87">
        <v>0</v>
      </c>
      <c r="AI25" s="87">
        <v>0</v>
      </c>
      <c r="AJ25" s="87">
        <f t="shared" si="11"/>
        <v>163</v>
      </c>
      <c r="AK25" s="87">
        <v>0</v>
      </c>
      <c r="AL25" s="87">
        <v>0</v>
      </c>
      <c r="AM25" s="87">
        <v>145</v>
      </c>
      <c r="AN25" s="87">
        <v>0</v>
      </c>
      <c r="AO25" s="87">
        <v>0</v>
      </c>
      <c r="AP25" s="87">
        <v>0</v>
      </c>
      <c r="AQ25" s="87">
        <v>18</v>
      </c>
      <c r="AR25" s="87">
        <v>0</v>
      </c>
      <c r="AS25" s="87">
        <v>0</v>
      </c>
      <c r="AT25" s="87">
        <f t="shared" si="13"/>
        <v>6</v>
      </c>
      <c r="AU25" s="87">
        <v>0</v>
      </c>
      <c r="AV25" s="87">
        <v>0</v>
      </c>
      <c r="AW25" s="87">
        <v>6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45</v>
      </c>
      <c r="B26" s="96" t="s">
        <v>297</v>
      </c>
      <c r="C26" s="85" t="s">
        <v>298</v>
      </c>
      <c r="D26" s="87">
        <f t="shared" si="0"/>
        <v>4945</v>
      </c>
      <c r="E26" s="87">
        <f t="shared" si="1"/>
        <v>853</v>
      </c>
      <c r="F26" s="87">
        <v>459</v>
      </c>
      <c r="G26" s="87">
        <v>394</v>
      </c>
      <c r="H26" s="87">
        <f t="shared" si="2"/>
        <v>4092</v>
      </c>
      <c r="I26" s="87">
        <v>0</v>
      </c>
      <c r="J26" s="87">
        <v>4092</v>
      </c>
      <c r="K26" s="87">
        <f t="shared" si="3"/>
        <v>0</v>
      </c>
      <c r="L26" s="87">
        <v>0</v>
      </c>
      <c r="M26" s="87">
        <v>0</v>
      </c>
      <c r="N26" s="87">
        <f t="shared" si="4"/>
        <v>4945</v>
      </c>
      <c r="O26" s="87">
        <f t="shared" si="5"/>
        <v>459</v>
      </c>
      <c r="P26" s="87">
        <v>459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4486</v>
      </c>
      <c r="W26" s="87">
        <v>4486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223</v>
      </c>
      <c r="AG26" s="87">
        <v>223</v>
      </c>
      <c r="AH26" s="87">
        <v>0</v>
      </c>
      <c r="AI26" s="87">
        <v>0</v>
      </c>
      <c r="AJ26" s="87">
        <f t="shared" si="11"/>
        <v>223</v>
      </c>
      <c r="AK26" s="87">
        <v>0</v>
      </c>
      <c r="AL26" s="87">
        <v>0</v>
      </c>
      <c r="AM26" s="87">
        <v>199</v>
      </c>
      <c r="AN26" s="87">
        <v>0</v>
      </c>
      <c r="AO26" s="87">
        <v>0</v>
      </c>
      <c r="AP26" s="87">
        <v>0</v>
      </c>
      <c r="AQ26" s="87">
        <v>24</v>
      </c>
      <c r="AR26" s="87">
        <v>0</v>
      </c>
      <c r="AS26" s="87">
        <v>0</v>
      </c>
      <c r="AT26" s="87">
        <f t="shared" si="13"/>
        <v>9</v>
      </c>
      <c r="AU26" s="87">
        <v>0</v>
      </c>
      <c r="AV26" s="87">
        <v>0</v>
      </c>
      <c r="AW26" s="87">
        <v>9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45</v>
      </c>
      <c r="B27" s="96" t="s">
        <v>299</v>
      </c>
      <c r="C27" s="85" t="s">
        <v>300</v>
      </c>
      <c r="D27" s="87">
        <f t="shared" si="0"/>
        <v>4210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4210</v>
      </c>
      <c r="L27" s="87">
        <v>442</v>
      </c>
      <c r="M27" s="87">
        <v>3768</v>
      </c>
      <c r="N27" s="87">
        <f t="shared" si="4"/>
        <v>4210</v>
      </c>
      <c r="O27" s="87">
        <f t="shared" si="5"/>
        <v>442</v>
      </c>
      <c r="P27" s="87">
        <v>442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3768</v>
      </c>
      <c r="W27" s="87">
        <v>3768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303</v>
      </c>
      <c r="AG27" s="87">
        <v>303</v>
      </c>
      <c r="AH27" s="87">
        <v>0</v>
      </c>
      <c r="AI27" s="87">
        <v>0</v>
      </c>
      <c r="AJ27" s="87">
        <f t="shared" si="11"/>
        <v>303</v>
      </c>
      <c r="AK27" s="87">
        <v>0</v>
      </c>
      <c r="AL27" s="87">
        <v>0</v>
      </c>
      <c r="AM27" s="87">
        <v>0</v>
      </c>
      <c r="AN27" s="87">
        <v>303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45</v>
      </c>
      <c r="B28" s="96" t="s">
        <v>301</v>
      </c>
      <c r="C28" s="85" t="s">
        <v>302</v>
      </c>
      <c r="D28" s="87">
        <f t="shared" si="0"/>
        <v>3816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3816</v>
      </c>
      <c r="L28" s="87">
        <v>380</v>
      </c>
      <c r="M28" s="87">
        <v>3436</v>
      </c>
      <c r="N28" s="87">
        <f t="shared" si="4"/>
        <v>3816</v>
      </c>
      <c r="O28" s="87">
        <f t="shared" si="5"/>
        <v>380</v>
      </c>
      <c r="P28" s="87">
        <v>380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3436</v>
      </c>
      <c r="W28" s="87">
        <v>3436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7</v>
      </c>
      <c r="AG28" s="87">
        <v>7</v>
      </c>
      <c r="AH28" s="87">
        <v>0</v>
      </c>
      <c r="AI28" s="87">
        <v>0</v>
      </c>
      <c r="AJ28" s="87">
        <f t="shared" si="11"/>
        <v>7</v>
      </c>
      <c r="AK28" s="87">
        <v>0</v>
      </c>
      <c r="AL28" s="87">
        <v>0</v>
      </c>
      <c r="AM28" s="87">
        <v>0</v>
      </c>
      <c r="AN28" s="87">
        <v>7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1</v>
      </c>
      <c r="AU28" s="87">
        <v>0</v>
      </c>
      <c r="AV28" s="87">
        <v>0</v>
      </c>
      <c r="AW28" s="87">
        <v>0</v>
      </c>
      <c r="AX28" s="87">
        <v>1</v>
      </c>
      <c r="AY28" s="87">
        <v>0</v>
      </c>
      <c r="AZ28" s="87">
        <f t="shared" si="14"/>
        <v>34</v>
      </c>
      <c r="BA28" s="87">
        <v>34</v>
      </c>
      <c r="BB28" s="87">
        <v>0</v>
      </c>
      <c r="BC28" s="87">
        <v>0</v>
      </c>
    </row>
    <row r="29" spans="1:55" ht="13.5" customHeight="1" x14ac:dyDescent="0.15">
      <c r="A29" s="98" t="s">
        <v>45</v>
      </c>
      <c r="B29" s="96" t="s">
        <v>303</v>
      </c>
      <c r="C29" s="85" t="s">
        <v>304</v>
      </c>
      <c r="D29" s="87">
        <f t="shared" si="0"/>
        <v>4770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4770</v>
      </c>
      <c r="L29" s="87">
        <v>344</v>
      </c>
      <c r="M29" s="87">
        <v>4426</v>
      </c>
      <c r="N29" s="87">
        <f t="shared" si="4"/>
        <v>4770</v>
      </c>
      <c r="O29" s="87">
        <f t="shared" si="5"/>
        <v>344</v>
      </c>
      <c r="P29" s="87">
        <v>344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4426</v>
      </c>
      <c r="W29" s="87">
        <v>4426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231</v>
      </c>
      <c r="AG29" s="87">
        <v>231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231</v>
      </c>
      <c r="AU29" s="87">
        <v>231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45</v>
      </c>
      <c r="B30" s="96" t="s">
        <v>305</v>
      </c>
      <c r="C30" s="85" t="s">
        <v>306</v>
      </c>
      <c r="D30" s="87">
        <f t="shared" si="0"/>
        <v>4947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4947</v>
      </c>
      <c r="L30" s="87">
        <v>407</v>
      </c>
      <c r="M30" s="87">
        <v>4540</v>
      </c>
      <c r="N30" s="87">
        <f t="shared" si="4"/>
        <v>4947</v>
      </c>
      <c r="O30" s="87">
        <f t="shared" si="5"/>
        <v>407</v>
      </c>
      <c r="P30" s="87">
        <v>407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4540</v>
      </c>
      <c r="W30" s="87">
        <v>4540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240</v>
      </c>
      <c r="AG30" s="87">
        <v>240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240</v>
      </c>
      <c r="AU30" s="87">
        <v>240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45</v>
      </c>
      <c r="B31" s="96" t="s">
        <v>307</v>
      </c>
      <c r="C31" s="85" t="s">
        <v>308</v>
      </c>
      <c r="D31" s="87">
        <f t="shared" si="0"/>
        <v>12899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12899</v>
      </c>
      <c r="L31" s="87">
        <v>1488</v>
      </c>
      <c r="M31" s="87">
        <v>11411</v>
      </c>
      <c r="N31" s="87">
        <f t="shared" si="4"/>
        <v>12899</v>
      </c>
      <c r="O31" s="87">
        <f t="shared" si="5"/>
        <v>1488</v>
      </c>
      <c r="P31" s="87">
        <v>1488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11411</v>
      </c>
      <c r="W31" s="87">
        <v>11411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19</v>
      </c>
      <c r="AG31" s="87">
        <v>19</v>
      </c>
      <c r="AH31" s="87">
        <v>0</v>
      </c>
      <c r="AI31" s="87">
        <v>0</v>
      </c>
      <c r="AJ31" s="87">
        <f t="shared" si="11"/>
        <v>1176</v>
      </c>
      <c r="AK31" s="87">
        <v>1176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19</v>
      </c>
      <c r="AU31" s="87">
        <v>19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45</v>
      </c>
      <c r="B32" s="96" t="s">
        <v>309</v>
      </c>
      <c r="C32" s="85" t="s">
        <v>310</v>
      </c>
      <c r="D32" s="87">
        <f t="shared" si="0"/>
        <v>4786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4786</v>
      </c>
      <c r="L32" s="87">
        <v>929</v>
      </c>
      <c r="M32" s="87">
        <v>3857</v>
      </c>
      <c r="N32" s="87">
        <f t="shared" si="4"/>
        <v>4786</v>
      </c>
      <c r="O32" s="87">
        <f t="shared" si="5"/>
        <v>929</v>
      </c>
      <c r="P32" s="87">
        <v>929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3857</v>
      </c>
      <c r="W32" s="87">
        <v>3857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5</v>
      </c>
      <c r="AG32" s="87">
        <v>5</v>
      </c>
      <c r="AH32" s="87">
        <v>0</v>
      </c>
      <c r="AI32" s="87">
        <v>0</v>
      </c>
      <c r="AJ32" s="87">
        <f t="shared" si="11"/>
        <v>5</v>
      </c>
      <c r="AK32" s="87">
        <v>0</v>
      </c>
      <c r="AL32" s="87">
        <v>0</v>
      </c>
      <c r="AM32" s="87">
        <v>5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168</v>
      </c>
      <c r="BA32" s="87">
        <v>168</v>
      </c>
      <c r="BB32" s="87">
        <v>0</v>
      </c>
      <c r="BC32" s="87">
        <v>0</v>
      </c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09000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09201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09202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09203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09204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09205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09206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09208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09209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09210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09211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09213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09214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09215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09216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09301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09342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09343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09344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09345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09361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09364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09384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09386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09407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09411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2025-01-10T05:46:56Z</dcterms:modified>
</cp:coreProperties>
</file>