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5秋田県\環境省廃棄物実態調査集約結果（05秋田県）\"/>
    </mc:Choice>
  </mc:AlternateContent>
  <xr:revisionPtr revIDLastSave="0" documentId="13_ncr:1_{C30921C1-B5E2-484E-A3AE-2D49B2A69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N14" i="2" s="1"/>
  <c r="AC15" i="2"/>
  <c r="AC16" i="2"/>
  <c r="N16" i="2" s="1"/>
  <c r="AC17" i="2"/>
  <c r="N17" i="2" s="1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V19" i="2"/>
  <c r="V20" i="2"/>
  <c r="V21" i="2"/>
  <c r="N21" i="2" s="1"/>
  <c r="V22" i="2"/>
  <c r="N22" i="2" s="1"/>
  <c r="V23" i="2"/>
  <c r="N23" i="2" s="1"/>
  <c r="V24" i="2"/>
  <c r="N24" i="2" s="1"/>
  <c r="V25" i="2"/>
  <c r="N25" i="2" s="1"/>
  <c r="V26" i="2"/>
  <c r="V27" i="2"/>
  <c r="N27" i="2" s="1"/>
  <c r="V28" i="2"/>
  <c r="N28" i="2" s="1"/>
  <c r="V29" i="2"/>
  <c r="N29" i="2" s="1"/>
  <c r="V30" i="2"/>
  <c r="V31" i="2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9" i="2"/>
  <c r="N10" i="2"/>
  <c r="N11" i="2"/>
  <c r="N15" i="2"/>
  <c r="K8" i="2"/>
  <c r="K9" i="2"/>
  <c r="K10" i="2"/>
  <c r="K11" i="2"/>
  <c r="D11" i="2" s="1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D24" i="2" s="1"/>
  <c r="K25" i="2"/>
  <c r="K26" i="2"/>
  <c r="K27" i="2"/>
  <c r="K28" i="2"/>
  <c r="K29" i="2"/>
  <c r="D29" i="2" s="1"/>
  <c r="K30" i="2"/>
  <c r="D30" i="2" s="1"/>
  <c r="K31" i="2"/>
  <c r="D31" i="2" s="1"/>
  <c r="K32" i="2"/>
  <c r="H8" i="2"/>
  <c r="H9" i="2"/>
  <c r="H10" i="2"/>
  <c r="H11" i="2"/>
  <c r="H12" i="2"/>
  <c r="D12" i="2" s="1"/>
  <c r="H13" i="2"/>
  <c r="H14" i="2"/>
  <c r="H15" i="2"/>
  <c r="H16" i="2"/>
  <c r="H17" i="2"/>
  <c r="D17" i="2" s="1"/>
  <c r="H18" i="2"/>
  <c r="H19" i="2"/>
  <c r="D19" i="2" s="1"/>
  <c r="H20" i="2"/>
  <c r="D20" i="2" s="1"/>
  <c r="H21" i="2"/>
  <c r="D21" i="2" s="1"/>
  <c r="H22" i="2"/>
  <c r="H23" i="2"/>
  <c r="H24" i="2"/>
  <c r="H25" i="2"/>
  <c r="H26" i="2"/>
  <c r="H27" i="2"/>
  <c r="H28" i="2"/>
  <c r="H29" i="2"/>
  <c r="H30" i="2"/>
  <c r="H31" i="2"/>
  <c r="H32" i="2"/>
  <c r="D32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18" i="2"/>
  <c r="D23" i="2"/>
  <c r="D25" i="2"/>
  <c r="P8" i="1"/>
  <c r="I8" i="1" s="1"/>
  <c r="D8" i="1" s="1"/>
  <c r="P9" i="1"/>
  <c r="I9" i="1" s="1"/>
  <c r="P10" i="1"/>
  <c r="I10" i="1" s="1"/>
  <c r="D10" i="1" s="1"/>
  <c r="P11" i="1"/>
  <c r="I11" i="1" s="1"/>
  <c r="P12" i="1"/>
  <c r="P13" i="1"/>
  <c r="P14" i="1"/>
  <c r="I14" i="1" s="1"/>
  <c r="D14" i="1" s="1"/>
  <c r="P15" i="1"/>
  <c r="I15" i="1" s="1"/>
  <c r="P16" i="1"/>
  <c r="I16" i="1" s="1"/>
  <c r="P17" i="1"/>
  <c r="I17" i="1" s="1"/>
  <c r="P18" i="1"/>
  <c r="P19" i="1"/>
  <c r="P20" i="1"/>
  <c r="I20" i="1" s="1"/>
  <c r="P21" i="1"/>
  <c r="I21" i="1" s="1"/>
  <c r="P22" i="1"/>
  <c r="I22" i="1" s="1"/>
  <c r="P23" i="1"/>
  <c r="I23" i="1" s="1"/>
  <c r="D23" i="1" s="1"/>
  <c r="P24" i="1"/>
  <c r="I24" i="1" s="1"/>
  <c r="D24" i="1" s="1"/>
  <c r="P25" i="1"/>
  <c r="P26" i="1"/>
  <c r="I26" i="1" s="1"/>
  <c r="P27" i="1"/>
  <c r="I27" i="1" s="1"/>
  <c r="P28" i="1"/>
  <c r="I28" i="1" s="1"/>
  <c r="D28" i="1" s="1"/>
  <c r="P29" i="1"/>
  <c r="I29" i="1" s="1"/>
  <c r="P30" i="1"/>
  <c r="P31" i="1"/>
  <c r="P32" i="1"/>
  <c r="I32" i="1" s="1"/>
  <c r="I12" i="1"/>
  <c r="D12" i="1" s="1"/>
  <c r="I13" i="1"/>
  <c r="D13" i="1" s="1"/>
  <c r="I18" i="1"/>
  <c r="D18" i="1" s="1"/>
  <c r="I19" i="1"/>
  <c r="D19" i="1" s="1"/>
  <c r="I25" i="1"/>
  <c r="D25" i="1" s="1"/>
  <c r="I30" i="1"/>
  <c r="D30" i="1" s="1"/>
  <c r="I31" i="1"/>
  <c r="D3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28" i="2" l="1"/>
  <c r="D20" i="1"/>
  <c r="D10" i="2"/>
  <c r="N32" i="2"/>
  <c r="D32" i="1"/>
  <c r="F32" i="1" s="1"/>
  <c r="D14" i="2"/>
  <c r="D15" i="1"/>
  <c r="T15" i="1" s="1"/>
  <c r="D22" i="2"/>
  <c r="N19" i="2"/>
  <c r="D16" i="1"/>
  <c r="D29" i="1"/>
  <c r="D27" i="2"/>
  <c r="N18" i="2"/>
  <c r="D26" i="2"/>
  <c r="N26" i="2"/>
  <c r="D22" i="1"/>
  <c r="T22" i="1" s="1"/>
  <c r="D15" i="2"/>
  <c r="D11" i="1"/>
  <c r="D9" i="2"/>
  <c r="D8" i="2"/>
  <c r="N31" i="2"/>
  <c r="N8" i="2"/>
  <c r="D21" i="1"/>
  <c r="N21" i="1" s="1"/>
  <c r="D17" i="1"/>
  <c r="J17" i="1" s="1"/>
  <c r="D27" i="1"/>
  <c r="F27" i="1" s="1"/>
  <c r="D26" i="1"/>
  <c r="D9" i="1"/>
  <c r="D16" i="2"/>
  <c r="N30" i="2"/>
  <c r="N20" i="2"/>
  <c r="L18" i="1"/>
  <c r="J18" i="1"/>
  <c r="T18" i="1"/>
  <c r="F18" i="1"/>
  <c r="N18" i="1"/>
  <c r="J23" i="1"/>
  <c r="F23" i="1"/>
  <c r="T23" i="1"/>
  <c r="N23" i="1"/>
  <c r="L23" i="1"/>
  <c r="L17" i="1"/>
  <c r="F11" i="1"/>
  <c r="J11" i="1"/>
  <c r="T11" i="1"/>
  <c r="N11" i="1"/>
  <c r="L11" i="1"/>
  <c r="N31" i="1"/>
  <c r="L31" i="1"/>
  <c r="J31" i="1"/>
  <c r="T31" i="1"/>
  <c r="F31" i="1"/>
  <c r="N13" i="1"/>
  <c r="J13" i="1"/>
  <c r="T13" i="1"/>
  <c r="F13" i="1"/>
  <c r="L13" i="1"/>
  <c r="J28" i="1"/>
  <c r="F28" i="1"/>
  <c r="T28" i="1"/>
  <c r="N28" i="1"/>
  <c r="L28" i="1"/>
  <c r="N22" i="1"/>
  <c r="L22" i="1"/>
  <c r="J22" i="1"/>
  <c r="F16" i="1"/>
  <c r="T16" i="1"/>
  <c r="L16" i="1"/>
  <c r="J16" i="1"/>
  <c r="N16" i="1"/>
  <c r="J10" i="1"/>
  <c r="N10" i="1"/>
  <c r="F10" i="1"/>
  <c r="T10" i="1"/>
  <c r="L10" i="1"/>
  <c r="T30" i="1"/>
  <c r="L30" i="1"/>
  <c r="F30" i="1"/>
  <c r="J30" i="1"/>
  <c r="N30" i="1"/>
  <c r="L12" i="1"/>
  <c r="J12" i="1"/>
  <c r="T12" i="1"/>
  <c r="F12" i="1"/>
  <c r="N12" i="1"/>
  <c r="N15" i="1"/>
  <c r="J15" i="1"/>
  <c r="T9" i="1"/>
  <c r="L9" i="1"/>
  <c r="N9" i="1"/>
  <c r="J9" i="1"/>
  <c r="F9" i="1"/>
  <c r="N19" i="1"/>
  <c r="L19" i="1"/>
  <c r="J19" i="1"/>
  <c r="T19" i="1"/>
  <c r="F19" i="1"/>
  <c r="J29" i="1"/>
  <c r="F29" i="1"/>
  <c r="T29" i="1"/>
  <c r="N29" i="1"/>
  <c r="L29" i="1"/>
  <c r="L25" i="1"/>
  <c r="J25" i="1"/>
  <c r="T25" i="1"/>
  <c r="F25" i="1"/>
  <c r="N25" i="1"/>
  <c r="F26" i="1"/>
  <c r="N26" i="1"/>
  <c r="L26" i="1"/>
  <c r="J26" i="1"/>
  <c r="T26" i="1"/>
  <c r="J20" i="1"/>
  <c r="N20" i="1"/>
  <c r="L20" i="1"/>
  <c r="T20" i="1"/>
  <c r="F20" i="1"/>
  <c r="F14" i="1"/>
  <c r="N14" i="1"/>
  <c r="J14" i="1"/>
  <c r="L14" i="1"/>
  <c r="T14" i="1"/>
  <c r="T8" i="1"/>
  <c r="F8" i="1"/>
  <c r="J8" i="1"/>
  <c r="N8" i="1"/>
  <c r="L8" i="1"/>
  <c r="N24" i="1"/>
  <c r="L24" i="1"/>
  <c r="T24" i="1"/>
  <c r="J24" i="1"/>
  <c r="F2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L32" i="1" l="1"/>
  <c r="L27" i="1"/>
  <c r="T32" i="1"/>
  <c r="T21" i="1"/>
  <c r="N32" i="1"/>
  <c r="J27" i="1"/>
  <c r="F15" i="1"/>
  <c r="N27" i="1"/>
  <c r="T27" i="1"/>
  <c r="N17" i="1"/>
  <c r="T17" i="1"/>
  <c r="F17" i="1"/>
  <c r="L15" i="1"/>
  <c r="J21" i="1"/>
  <c r="F22" i="1"/>
  <c r="F21" i="1"/>
  <c r="J32" i="1"/>
  <c r="L2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<sst xmlns="http://schemas.openxmlformats.org/spreadsheetml/2006/main" count="719" uniqueCount="312">
  <si>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</si>
  <si>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</si>
  <si>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</si>
  <si>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</si>
  <si>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</si>
  <si>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</si>
  <si>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</si>
  <si>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</si>
  <si>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</si>
  <si>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</si>
  <si>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</si>
  <si>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</si>
  <si>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</si>
  <si>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</si>
  <si>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</si>
  <si>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</si>
  <si>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</si>
  <si>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</si>
  <si>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</si>
  <si>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</si>
  <si>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</si>
  <si>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</si>
  <si>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</si>
  <si>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</si>
  <si>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</si>
  <si>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</si>
  <si>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</si>
  <si>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</si>
  <si>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</si>
  <si>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</si>
  <si>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</si>
  <si>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</si>
  <si>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</si>
  <si>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</si>
  <si>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</si>
  <si>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</si>
  <si>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</si>
  <si>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</si>
  <si>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</si>
  <si>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</si>
  <si>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</si>
  <si>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</si>
  <si>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</si>
  <si>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</si>
  <si>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</si>
  <si>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</si>
  <si>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</si>
  <si>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</si>
  <si>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</si>
  <si>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</si>
  <si>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</si>
  <si>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</si>
  <si>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</si>
  <si>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</si>
  <si>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</si>
  <si>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</si>
  <si>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</si>
  <si>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</si>
  <si>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</si>
  <si>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</si>
  <si>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</si>
  <si>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</si>
  <si>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</si>
  <si>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</si>
  <si>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</si>
  <si>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</si>
  <si>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</si>
  <si>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</si>
  <si>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</si>
  <si>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</si>
  <si>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</si>
  <si>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</si>
  <si>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</si>
  <si>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</si>
  <si>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</si>
  <si>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</si>
  <si>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</si>
  <si>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</si>
  <si>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</si>
  <si>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</si>
  <si>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</si>
  <si>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</si>
  <si>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</si>
  <si>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</si>
  <si>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</si>
  <si>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</si>
  <si>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</si>
  <si>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</si>
  <si>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</si>
  <si>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</si>
  <si>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</si>
  <si>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</si>
  <si>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</si>
  <si>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</si>
  <si>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</si>
  <si>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</si>
  <si>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</si>
  <si>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</si>
  <si>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</si>
  <si>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</si>
  <si>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</si>
  <si>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</si>
  <si>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</si>
  <si>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</si>
  <si>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</si>
  <si>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</si>
  <si>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</si>
  <si>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</si>
  <si>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</si>
  <si>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</si>
  <si>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</si>
  <si>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</si>
  <si>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</si>
  <si>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</si>
  <si>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</si>
  <si>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</si>
  <si>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</si>
  <si>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</si>
  <si>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</si>
  <si>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</si>
  <si>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</si>
  <si>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</si>
  <si>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</si>
  <si>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</si>
  <si>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</si>
  <si>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</si>
  <si>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</si>
  <si>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</si>
  <si>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</si>
  <si>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</si>
  <si>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</si>
  <si>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</si>
  <si>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</si>
  <si>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</si>
  <si>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</si>
  <si>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</si>
  <si>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</si>
  <si>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</si>
  <si>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</si>
  <si>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</si>
  <si>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</si>
  <si>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</si>
  <si>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</si>
  <si>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</si>
  <si>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</si>
  <si>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</si>
  <si>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</si>
  <si>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</si>
  <si>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</si>
  <si>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</si>
  <si>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</si>
  <si>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</si>
  <si>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</si>
  <si>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</si>
  <si>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</si>
  <si>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</si>
  <si>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</si>
  <si>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</si>
  <si>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</si>
  <si>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</si>
  <si>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</si>
  <si>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</si>
  <si>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</si>
  <si>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</si>
  <si>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</si>
  <si>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</si>
  <si>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</si>
  <si>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</si>
  <si>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</si>
  <si>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</si>
  <si>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</si>
  <si>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</si>
  <si>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</si>
  <si>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</si>
  <si>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</si>
  <si>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</si>
  <si>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</si>
  <si>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</si>
  <si>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</si>
  <si>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</si>
  <si>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</si>
  <si>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</si>
  <si>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</si>
  <si>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</si>
  <si>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</si>
  <si>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</si>
  <si>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</si>
  <si>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</si>
  <si>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</si>
  <si>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</si>
  <si>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</si>
  <si>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</si>
  <si>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</si>
  <si>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</si>
  <si>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</si>
  <si>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</si>
  <si>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</si>
  <si>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</si>
  <si>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</si>
  <si>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</si>
  <si>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</si>
  <si>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</si>
  <si>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</si>
  <si>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</si>
  <si>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</si>
  <si>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</si>
  <si>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</si>
  <si>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</si>
  <si>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</si>
  <si>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</si>
  <si>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</si>
  <si>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</si>
  <si>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</si>
  <si>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</si>
  <si>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</si>
  <si>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</si>
  <si>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</si>
  <si>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</si>
  <si>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</si>
  <si>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</si>
  <si>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</si>
  <si>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</si>
  <si>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</si>
  <si>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</si>
  <si>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</si>
  <si>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</si>
  <si>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</si>
  <si>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</si>
  <si>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</si>
  <si>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</si>
  <si>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</si>
  <si>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</si>
  <si>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</si>
  <si>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</si>
  <si>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</si>
  <si>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</si>
  <si>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</si>
  <si>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</si>
  <si>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</si>
  <si>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</si>
  <si>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</si>
  <si>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</si>
  <si>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</si>
  <si>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</si>
  <si>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</si>
  <si>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</si>
  <si>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</si>
  <si>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</si>
  <si>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</si>
  <si>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</si>
  <si>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</si>
  <si>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</si>
  <si>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</si>
  <si>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</si>
  <si>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</si>
  <si>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</si>
  <si>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05000</t>
  </si>
  <si>
    <t>水洗化人口等（令和5年度実績）</t>
    <phoneticPr fontId="3"/>
  </si>
  <si>
    <t>し尿処理の状況（令和5年度実績）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</si>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</sst>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311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49</v>
      </c>
      <c r="B7" s="108" t="s">
        <v>256</v>
      </c>
      <c r="C7" s="92" t="s">
        <v>198</v>
      </c>
      <c r="D7" s="93">
        <f t="shared" ref="D7:D32" si="0">+SUM(E7,+I7)</f>
        <v>927022</v>
      </c>
      <c r="E7" s="93">
        <f t="shared" ref="E7:E32" si="1">+SUM(G7+H7)</f>
        <v>146657</v>
      </c>
      <c r="F7" s="94">
        <f t="shared" ref="F7:F32" si="2">IF(D7&gt;0,E7/D7*100,"-")</f>
        <v>15.820228646137849</v>
      </c>
      <c r="G7" s="93">
        <f>SUM(G$8:G$207)</f>
        <v>146657</v>
      </c>
      <c r="H7" s="93">
        <f>SUM(H$8:H$207)</f>
        <v>0</v>
      </c>
      <c r="I7" s="93">
        <f t="shared" ref="I7:I32" si="3">+SUM(K7,+M7,O7+P7)</f>
        <v>780365</v>
      </c>
      <c r="J7" s="94">
        <f t="shared" ref="J7:J32" si="4">IF(D7&gt;0,I7/D7*100,"-")</f>
        <v>84.179771353862151</v>
      </c>
      <c r="K7" s="93">
        <f>SUM(K$8:K$207)</f>
        <v>558514</v>
      </c>
      <c r="L7" s="94">
        <f t="shared" ref="L7:L32" si="5">IF(D7&gt;0,K7/D7*100,"-")</f>
        <v>60.24819259952838</v>
      </c>
      <c r="M7" s="93">
        <f>SUM(M$8:M$207)</f>
        <v>0</v>
      </c>
      <c r="N7" s="94">
        <f t="shared" ref="N7:N32" si="6">IF(D7&gt;0,M7/D7*100,"-")</f>
        <v>0</v>
      </c>
      <c r="O7" s="91">
        <f>SUM(O$8:O$207)</f>
        <v>59085</v>
      </c>
      <c r="P7" s="93">
        <f t="shared" ref="P7:P32" si="7">SUM(Q7:S7)</f>
        <v>162766</v>
      </c>
      <c r="Q7" s="93">
        <f>SUM(Q$8:Q$207)</f>
        <v>28294</v>
      </c>
      <c r="R7" s="93">
        <f>SUM(R$8:R$207)</f>
        <v>128977</v>
      </c>
      <c r="S7" s="93">
        <f>SUM(S$8:S$207)</f>
        <v>5495</v>
      </c>
      <c r="T7" s="94">
        <f t="shared" ref="T7:T32" si="8">IF(D7&gt;0,P7/D7*100,"-")</f>
        <v>17.557943608673796</v>
      </c>
      <c r="U7" s="93">
        <f>SUM(U$8:U$207)</f>
        <v>5208</v>
      </c>
      <c r="V7" s="95">
        <f t="shared" ref="V7:AC7" si="9">COUNTIF(V$8:V$207,"○")</f>
        <v>18</v>
      </c>
      <c r="W7" s="95">
        <f t="shared" si="9"/>
        <v>0</v>
      </c>
      <c r="X7" s="95">
        <f t="shared" si="9"/>
        <v>0</v>
      </c>
      <c r="Y7" s="95">
        <f t="shared" si="9"/>
        <v>7</v>
      </c>
      <c r="Z7" s="95">
        <f t="shared" si="9"/>
        <v>18</v>
      </c>
      <c r="AA7" s="95">
        <f t="shared" si="9"/>
        <v>0</v>
      </c>
      <c r="AB7" s="95">
        <f t="shared" si="9"/>
        <v>0</v>
      </c>
      <c r="AC7" s="95">
        <f t="shared" si="9"/>
        <v>7</v>
      </c>
    </row>
    <row r="8" spans="1:31" ht="13.5" customHeight="1" x14ac:dyDescent="0.15">
      <c r="A8" s="85" t="s">
        <v>49</v>
      </c>
      <c r="B8" s="86" t="s">
        <v>259</v>
      </c>
      <c r="C8" s="85" t="s">
        <v>260</v>
      </c>
      <c r="D8" s="87">
        <f t="shared" si="0"/>
        <v>298168</v>
      </c>
      <c r="E8" s="87">
        <f t="shared" si="1"/>
        <v>7669</v>
      </c>
      <c r="F8" s="106">
        <f t="shared" si="2"/>
        <v>2.5720399238013467</v>
      </c>
      <c r="G8" s="87">
        <v>7669</v>
      </c>
      <c r="H8" s="87">
        <v>0</v>
      </c>
      <c r="I8" s="87">
        <f t="shared" si="3"/>
        <v>290499</v>
      </c>
      <c r="J8" s="88">
        <f t="shared" si="4"/>
        <v>97.427960076198644</v>
      </c>
      <c r="K8" s="87">
        <v>259312</v>
      </c>
      <c r="L8" s="88">
        <f t="shared" si="5"/>
        <v>86.968420487778701</v>
      </c>
      <c r="M8" s="87">
        <v>0</v>
      </c>
      <c r="N8" s="88">
        <f t="shared" si="6"/>
        <v>0</v>
      </c>
      <c r="O8" s="87">
        <v>4889</v>
      </c>
      <c r="P8" s="87">
        <f t="shared" si="7"/>
        <v>26298</v>
      </c>
      <c r="Q8" s="87">
        <v>11552</v>
      </c>
      <c r="R8" s="87">
        <v>14746</v>
      </c>
      <c r="S8" s="87">
        <v>0</v>
      </c>
      <c r="T8" s="88">
        <f t="shared" si="8"/>
        <v>8.8198599447291457</v>
      </c>
      <c r="U8" s="87">
        <v>1854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49</v>
      </c>
      <c r="B9" s="86" t="s">
        <v>263</v>
      </c>
      <c r="C9" s="85" t="s">
        <v>264</v>
      </c>
      <c r="D9" s="87">
        <f t="shared" si="0"/>
        <v>48559</v>
      </c>
      <c r="E9" s="87">
        <f t="shared" si="1"/>
        <v>14933</v>
      </c>
      <c r="F9" s="106">
        <f t="shared" si="2"/>
        <v>30.752280730657549</v>
      </c>
      <c r="G9" s="87">
        <v>14933</v>
      </c>
      <c r="H9" s="87">
        <v>0</v>
      </c>
      <c r="I9" s="87">
        <f t="shared" si="3"/>
        <v>33626</v>
      </c>
      <c r="J9" s="88">
        <f t="shared" si="4"/>
        <v>69.24771926934244</v>
      </c>
      <c r="K9" s="87">
        <v>20532</v>
      </c>
      <c r="L9" s="88">
        <f t="shared" si="5"/>
        <v>42.282584072983383</v>
      </c>
      <c r="M9" s="87">
        <v>0</v>
      </c>
      <c r="N9" s="88">
        <f t="shared" si="6"/>
        <v>0</v>
      </c>
      <c r="O9" s="87">
        <v>207</v>
      </c>
      <c r="P9" s="87">
        <f t="shared" si="7"/>
        <v>12887</v>
      </c>
      <c r="Q9" s="87">
        <v>894</v>
      </c>
      <c r="R9" s="87">
        <v>11993</v>
      </c>
      <c r="S9" s="87">
        <v>0</v>
      </c>
      <c r="T9" s="88">
        <f t="shared" si="8"/>
        <v>26.538849646821394</v>
      </c>
      <c r="U9" s="87">
        <v>290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49</v>
      </c>
      <c r="B10" s="86" t="s">
        <v>265</v>
      </c>
      <c r="C10" s="85" t="s">
        <v>266</v>
      </c>
      <c r="D10" s="87">
        <f t="shared" si="0"/>
        <v>81616</v>
      </c>
      <c r="E10" s="87">
        <f t="shared" si="1"/>
        <v>20384</v>
      </c>
      <c r="F10" s="106">
        <f t="shared" si="2"/>
        <v>24.975495000980199</v>
      </c>
      <c r="G10" s="87">
        <v>20384</v>
      </c>
      <c r="H10" s="87">
        <v>0</v>
      </c>
      <c r="I10" s="87">
        <f t="shared" si="3"/>
        <v>61232</v>
      </c>
      <c r="J10" s="88">
        <f t="shared" si="4"/>
        <v>75.024504999019797</v>
      </c>
      <c r="K10" s="87">
        <v>32979</v>
      </c>
      <c r="L10" s="88">
        <f t="shared" si="5"/>
        <v>40.407518133699277</v>
      </c>
      <c r="M10" s="87">
        <v>0</v>
      </c>
      <c r="N10" s="88">
        <f t="shared" si="6"/>
        <v>0</v>
      </c>
      <c r="O10" s="87">
        <v>0</v>
      </c>
      <c r="P10" s="87">
        <f t="shared" si="7"/>
        <v>28253</v>
      </c>
      <c r="Q10" s="87">
        <v>3306</v>
      </c>
      <c r="R10" s="87">
        <v>19572</v>
      </c>
      <c r="S10" s="87">
        <v>5375</v>
      </c>
      <c r="T10" s="88">
        <f t="shared" si="8"/>
        <v>34.616986865320527</v>
      </c>
      <c r="U10" s="87">
        <v>481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49</v>
      </c>
      <c r="B11" s="86" t="s">
        <v>267</v>
      </c>
      <c r="C11" s="85" t="s">
        <v>268</v>
      </c>
      <c r="D11" s="87">
        <f t="shared" si="0"/>
        <v>67125</v>
      </c>
      <c r="E11" s="87">
        <f t="shared" si="1"/>
        <v>17116</v>
      </c>
      <c r="F11" s="106">
        <f t="shared" si="2"/>
        <v>25.498696461824956</v>
      </c>
      <c r="G11" s="87">
        <v>17116</v>
      </c>
      <c r="H11" s="87">
        <v>0</v>
      </c>
      <c r="I11" s="87">
        <f t="shared" si="3"/>
        <v>50009</v>
      </c>
      <c r="J11" s="88">
        <f t="shared" si="4"/>
        <v>74.501303538175051</v>
      </c>
      <c r="K11" s="87">
        <v>35549</v>
      </c>
      <c r="L11" s="88">
        <f t="shared" si="5"/>
        <v>52.959404096834263</v>
      </c>
      <c r="M11" s="87">
        <v>0</v>
      </c>
      <c r="N11" s="88">
        <f t="shared" si="6"/>
        <v>0</v>
      </c>
      <c r="O11" s="87">
        <v>0</v>
      </c>
      <c r="P11" s="87">
        <f t="shared" si="7"/>
        <v>14460</v>
      </c>
      <c r="Q11" s="87">
        <v>873</v>
      </c>
      <c r="R11" s="87">
        <v>13587</v>
      </c>
      <c r="S11" s="87">
        <v>0</v>
      </c>
      <c r="T11" s="88">
        <f t="shared" si="8"/>
        <v>21.541899441340782</v>
      </c>
      <c r="U11" s="87">
        <v>422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49</v>
      </c>
      <c r="B12" s="86" t="s">
        <v>269</v>
      </c>
      <c r="C12" s="85" t="s">
        <v>270</v>
      </c>
      <c r="D12" s="87">
        <f t="shared" si="0"/>
        <v>24189</v>
      </c>
      <c r="E12" s="87">
        <f t="shared" si="1"/>
        <v>8482</v>
      </c>
      <c r="F12" s="106">
        <f t="shared" si="2"/>
        <v>35.065525652155941</v>
      </c>
      <c r="G12" s="87">
        <v>8482</v>
      </c>
      <c r="H12" s="87">
        <v>0</v>
      </c>
      <c r="I12" s="87">
        <f t="shared" si="3"/>
        <v>15707</v>
      </c>
      <c r="J12" s="88">
        <f t="shared" si="4"/>
        <v>64.934474347844059</v>
      </c>
      <c r="K12" s="87">
        <v>13457</v>
      </c>
      <c r="L12" s="88">
        <f t="shared" si="5"/>
        <v>55.632725619083054</v>
      </c>
      <c r="M12" s="87">
        <v>0</v>
      </c>
      <c r="N12" s="88">
        <f t="shared" si="6"/>
        <v>0</v>
      </c>
      <c r="O12" s="87">
        <v>1202</v>
      </c>
      <c r="P12" s="87">
        <f t="shared" si="7"/>
        <v>1048</v>
      </c>
      <c r="Q12" s="87">
        <v>0</v>
      </c>
      <c r="R12" s="87">
        <v>1048</v>
      </c>
      <c r="S12" s="87">
        <v>0</v>
      </c>
      <c r="T12" s="88">
        <f t="shared" si="8"/>
        <v>4.3325478523295713</v>
      </c>
      <c r="U12" s="87">
        <v>84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49</v>
      </c>
      <c r="B13" s="86" t="s">
        <v>271</v>
      </c>
      <c r="C13" s="85" t="s">
        <v>272</v>
      </c>
      <c r="D13" s="87">
        <f t="shared" si="0"/>
        <v>40752</v>
      </c>
      <c r="E13" s="87">
        <f t="shared" si="1"/>
        <v>9280</v>
      </c>
      <c r="F13" s="106">
        <f t="shared" si="2"/>
        <v>22.771888496270122</v>
      </c>
      <c r="G13" s="87">
        <v>9280</v>
      </c>
      <c r="H13" s="87">
        <v>0</v>
      </c>
      <c r="I13" s="87">
        <f t="shared" si="3"/>
        <v>31472</v>
      </c>
      <c r="J13" s="88">
        <f t="shared" si="4"/>
        <v>77.228111503729878</v>
      </c>
      <c r="K13" s="87">
        <v>18275</v>
      </c>
      <c r="L13" s="88">
        <f t="shared" si="5"/>
        <v>44.844424813506087</v>
      </c>
      <c r="M13" s="87">
        <v>0</v>
      </c>
      <c r="N13" s="88">
        <f t="shared" si="6"/>
        <v>0</v>
      </c>
      <c r="O13" s="87">
        <v>3396</v>
      </c>
      <c r="P13" s="87">
        <f t="shared" si="7"/>
        <v>9801</v>
      </c>
      <c r="Q13" s="87">
        <v>0</v>
      </c>
      <c r="R13" s="87">
        <v>9801</v>
      </c>
      <c r="S13" s="87">
        <v>0</v>
      </c>
      <c r="T13" s="88">
        <f t="shared" si="8"/>
        <v>24.050353356890458</v>
      </c>
      <c r="U13" s="87">
        <v>162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49</v>
      </c>
      <c r="B14" s="86" t="s">
        <v>273</v>
      </c>
      <c r="C14" s="85" t="s">
        <v>274</v>
      </c>
      <c r="D14" s="87">
        <f t="shared" si="0"/>
        <v>27853</v>
      </c>
      <c r="E14" s="87">
        <f t="shared" si="1"/>
        <v>9199</v>
      </c>
      <c r="F14" s="106">
        <f t="shared" si="2"/>
        <v>33.026962984238686</v>
      </c>
      <c r="G14" s="87">
        <v>9199</v>
      </c>
      <c r="H14" s="87">
        <v>0</v>
      </c>
      <c r="I14" s="87">
        <f t="shared" si="3"/>
        <v>18654</v>
      </c>
      <c r="J14" s="88">
        <f t="shared" si="4"/>
        <v>66.973037015761321</v>
      </c>
      <c r="K14" s="87">
        <v>13125</v>
      </c>
      <c r="L14" s="88">
        <f t="shared" si="5"/>
        <v>47.122392560944959</v>
      </c>
      <c r="M14" s="87">
        <v>0</v>
      </c>
      <c r="N14" s="88">
        <f t="shared" si="6"/>
        <v>0</v>
      </c>
      <c r="O14" s="87">
        <v>1500</v>
      </c>
      <c r="P14" s="87">
        <f t="shared" si="7"/>
        <v>4029</v>
      </c>
      <c r="Q14" s="87">
        <v>0</v>
      </c>
      <c r="R14" s="87">
        <v>4029</v>
      </c>
      <c r="S14" s="87">
        <v>0</v>
      </c>
      <c r="T14" s="88">
        <f t="shared" si="8"/>
        <v>14.465228162136935</v>
      </c>
      <c r="U14" s="87">
        <v>128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49</v>
      </c>
      <c r="B15" s="86" t="s">
        <v>275</v>
      </c>
      <c r="C15" s="85" t="s">
        <v>276</v>
      </c>
      <c r="D15" s="87">
        <f t="shared" si="0"/>
        <v>71948</v>
      </c>
      <c r="E15" s="87">
        <f t="shared" si="1"/>
        <v>4341</v>
      </c>
      <c r="F15" s="106">
        <f t="shared" si="2"/>
        <v>6.033524211930839</v>
      </c>
      <c r="G15" s="87">
        <v>4341</v>
      </c>
      <c r="H15" s="87">
        <v>0</v>
      </c>
      <c r="I15" s="87">
        <f t="shared" si="3"/>
        <v>67607</v>
      </c>
      <c r="J15" s="88">
        <f t="shared" si="4"/>
        <v>93.966475788069161</v>
      </c>
      <c r="K15" s="87">
        <v>31837</v>
      </c>
      <c r="L15" s="88">
        <f t="shared" si="5"/>
        <v>44.250013898927001</v>
      </c>
      <c r="M15" s="87">
        <v>0</v>
      </c>
      <c r="N15" s="88">
        <f t="shared" si="6"/>
        <v>0</v>
      </c>
      <c r="O15" s="87">
        <v>16786</v>
      </c>
      <c r="P15" s="87">
        <f t="shared" si="7"/>
        <v>18984</v>
      </c>
      <c r="Q15" s="87">
        <v>6699</v>
      </c>
      <c r="R15" s="87">
        <v>12285</v>
      </c>
      <c r="S15" s="87">
        <v>0</v>
      </c>
      <c r="T15" s="88">
        <f t="shared" si="8"/>
        <v>26.385723022182688</v>
      </c>
      <c r="U15" s="87">
        <v>317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49</v>
      </c>
      <c r="B16" s="86" t="s">
        <v>277</v>
      </c>
      <c r="C16" s="85" t="s">
        <v>278</v>
      </c>
      <c r="D16" s="87">
        <f t="shared" si="0"/>
        <v>31659</v>
      </c>
      <c r="E16" s="87">
        <f t="shared" si="1"/>
        <v>2842</v>
      </c>
      <c r="F16" s="106">
        <f t="shared" si="2"/>
        <v>8.976910199311412</v>
      </c>
      <c r="G16" s="87">
        <v>2842</v>
      </c>
      <c r="H16" s="87">
        <v>0</v>
      </c>
      <c r="I16" s="87">
        <f t="shared" si="3"/>
        <v>28817</v>
      </c>
      <c r="J16" s="88">
        <f t="shared" si="4"/>
        <v>91.023089800688581</v>
      </c>
      <c r="K16" s="87">
        <v>27707</v>
      </c>
      <c r="L16" s="88">
        <f t="shared" si="5"/>
        <v>87.516977794623969</v>
      </c>
      <c r="M16" s="87">
        <v>0</v>
      </c>
      <c r="N16" s="88">
        <f t="shared" si="6"/>
        <v>0</v>
      </c>
      <c r="O16" s="87">
        <v>0</v>
      </c>
      <c r="P16" s="87">
        <f t="shared" si="7"/>
        <v>1110</v>
      </c>
      <c r="Q16" s="87">
        <v>337</v>
      </c>
      <c r="R16" s="87">
        <v>773</v>
      </c>
      <c r="S16" s="87">
        <v>0</v>
      </c>
      <c r="T16" s="88">
        <f t="shared" si="8"/>
        <v>3.506112006064626</v>
      </c>
      <c r="U16" s="87">
        <v>129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49</v>
      </c>
      <c r="B17" s="86" t="s">
        <v>279</v>
      </c>
      <c r="C17" s="85" t="s">
        <v>280</v>
      </c>
      <c r="D17" s="87">
        <f t="shared" si="0"/>
        <v>75502</v>
      </c>
      <c r="E17" s="87">
        <f t="shared" si="1"/>
        <v>23147</v>
      </c>
      <c r="F17" s="106">
        <f t="shared" si="2"/>
        <v>30.657466027390001</v>
      </c>
      <c r="G17" s="87">
        <v>23147</v>
      </c>
      <c r="H17" s="87">
        <v>0</v>
      </c>
      <c r="I17" s="87">
        <f t="shared" si="3"/>
        <v>52355</v>
      </c>
      <c r="J17" s="88">
        <f t="shared" si="4"/>
        <v>69.342533972609999</v>
      </c>
      <c r="K17" s="87">
        <v>27293</v>
      </c>
      <c r="L17" s="88">
        <f t="shared" si="5"/>
        <v>36.148711292416095</v>
      </c>
      <c r="M17" s="87">
        <v>0</v>
      </c>
      <c r="N17" s="88">
        <f t="shared" si="6"/>
        <v>0</v>
      </c>
      <c r="O17" s="87">
        <v>9833</v>
      </c>
      <c r="P17" s="87">
        <f t="shared" si="7"/>
        <v>15229</v>
      </c>
      <c r="Q17" s="87">
        <v>2170</v>
      </c>
      <c r="R17" s="87">
        <v>13059</v>
      </c>
      <c r="S17" s="87">
        <v>0</v>
      </c>
      <c r="T17" s="88">
        <f t="shared" si="8"/>
        <v>20.170326613864535</v>
      </c>
      <c r="U17" s="87">
        <v>325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49</v>
      </c>
      <c r="B18" s="86" t="s">
        <v>281</v>
      </c>
      <c r="C18" s="85" t="s">
        <v>282</v>
      </c>
      <c r="D18" s="87">
        <f t="shared" si="0"/>
        <v>28741</v>
      </c>
      <c r="E18" s="87">
        <f t="shared" si="1"/>
        <v>4631</v>
      </c>
      <c r="F18" s="106">
        <f t="shared" si="2"/>
        <v>16.112870115862357</v>
      </c>
      <c r="G18" s="87">
        <v>4631</v>
      </c>
      <c r="H18" s="87">
        <v>0</v>
      </c>
      <c r="I18" s="87">
        <f t="shared" si="3"/>
        <v>24110</v>
      </c>
      <c r="J18" s="88">
        <f t="shared" si="4"/>
        <v>83.88712988413765</v>
      </c>
      <c r="K18" s="87">
        <v>16057</v>
      </c>
      <c r="L18" s="88">
        <f t="shared" si="5"/>
        <v>55.867923871820743</v>
      </c>
      <c r="M18" s="87">
        <v>0</v>
      </c>
      <c r="N18" s="88">
        <f t="shared" si="6"/>
        <v>0</v>
      </c>
      <c r="O18" s="87">
        <v>4360</v>
      </c>
      <c r="P18" s="87">
        <f t="shared" si="7"/>
        <v>3693</v>
      </c>
      <c r="Q18" s="87">
        <v>0</v>
      </c>
      <c r="R18" s="87">
        <v>3693</v>
      </c>
      <c r="S18" s="87">
        <v>0</v>
      </c>
      <c r="T18" s="88">
        <f t="shared" si="8"/>
        <v>12.849239762012457</v>
      </c>
      <c r="U18" s="87">
        <v>176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49</v>
      </c>
      <c r="B19" s="86" t="s">
        <v>283</v>
      </c>
      <c r="C19" s="85" t="s">
        <v>284</v>
      </c>
      <c r="D19" s="87">
        <f t="shared" si="0"/>
        <v>22614</v>
      </c>
      <c r="E19" s="87">
        <f t="shared" si="1"/>
        <v>558</v>
      </c>
      <c r="F19" s="106">
        <f t="shared" si="2"/>
        <v>2.4674980100822497</v>
      </c>
      <c r="G19" s="87">
        <v>558</v>
      </c>
      <c r="H19" s="87">
        <v>0</v>
      </c>
      <c r="I19" s="87">
        <f t="shared" si="3"/>
        <v>22056</v>
      </c>
      <c r="J19" s="88">
        <f t="shared" si="4"/>
        <v>97.532501989917748</v>
      </c>
      <c r="K19" s="87">
        <v>14530</v>
      </c>
      <c r="L19" s="88">
        <f t="shared" si="5"/>
        <v>64.252233129919517</v>
      </c>
      <c r="M19" s="87">
        <v>0</v>
      </c>
      <c r="N19" s="88">
        <f t="shared" si="6"/>
        <v>0</v>
      </c>
      <c r="O19" s="87">
        <v>5669</v>
      </c>
      <c r="P19" s="87">
        <f t="shared" si="7"/>
        <v>1857</v>
      </c>
      <c r="Q19" s="87">
        <v>624</v>
      </c>
      <c r="R19" s="87">
        <v>1233</v>
      </c>
      <c r="S19" s="87">
        <v>0</v>
      </c>
      <c r="T19" s="88">
        <f t="shared" si="8"/>
        <v>8.2117272486070583</v>
      </c>
      <c r="U19" s="87">
        <v>137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49</v>
      </c>
      <c r="B20" s="86" t="s">
        <v>285</v>
      </c>
      <c r="C20" s="85" t="s">
        <v>286</v>
      </c>
      <c r="D20" s="87">
        <f t="shared" si="0"/>
        <v>23610</v>
      </c>
      <c r="E20" s="87">
        <f t="shared" si="1"/>
        <v>8367</v>
      </c>
      <c r="F20" s="106">
        <f t="shared" si="2"/>
        <v>35.438373570520966</v>
      </c>
      <c r="G20" s="87">
        <v>8367</v>
      </c>
      <c r="H20" s="87">
        <v>0</v>
      </c>
      <c r="I20" s="87">
        <f t="shared" si="3"/>
        <v>15243</v>
      </c>
      <c r="J20" s="88">
        <f t="shared" si="4"/>
        <v>64.561626429479034</v>
      </c>
      <c r="K20" s="87">
        <v>6781</v>
      </c>
      <c r="L20" s="88">
        <f t="shared" si="5"/>
        <v>28.720880982634476</v>
      </c>
      <c r="M20" s="87">
        <v>0</v>
      </c>
      <c r="N20" s="88">
        <f t="shared" si="6"/>
        <v>0</v>
      </c>
      <c r="O20" s="87">
        <v>2968</v>
      </c>
      <c r="P20" s="87">
        <f t="shared" si="7"/>
        <v>5494</v>
      </c>
      <c r="Q20" s="87">
        <v>0</v>
      </c>
      <c r="R20" s="87">
        <v>5494</v>
      </c>
      <c r="S20" s="87">
        <v>0</v>
      </c>
      <c r="T20" s="88">
        <f t="shared" si="8"/>
        <v>23.269800931808557</v>
      </c>
      <c r="U20" s="87">
        <v>85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49</v>
      </c>
      <c r="B21" s="86" t="s">
        <v>287</v>
      </c>
      <c r="C21" s="85" t="s">
        <v>288</v>
      </c>
      <c r="D21" s="87">
        <f t="shared" si="0"/>
        <v>4509</v>
      </c>
      <c r="E21" s="87">
        <f t="shared" si="1"/>
        <v>263</v>
      </c>
      <c r="F21" s="106">
        <f t="shared" si="2"/>
        <v>5.8327788866711021</v>
      </c>
      <c r="G21" s="87">
        <v>263</v>
      </c>
      <c r="H21" s="87">
        <v>0</v>
      </c>
      <c r="I21" s="87">
        <f t="shared" si="3"/>
        <v>4246</v>
      </c>
      <c r="J21" s="88">
        <f t="shared" si="4"/>
        <v>94.167221113328907</v>
      </c>
      <c r="K21" s="87">
        <v>3593</v>
      </c>
      <c r="L21" s="88">
        <f t="shared" si="5"/>
        <v>79.685074295852743</v>
      </c>
      <c r="M21" s="87">
        <v>0</v>
      </c>
      <c r="N21" s="88">
        <f t="shared" si="6"/>
        <v>0</v>
      </c>
      <c r="O21" s="87">
        <v>0</v>
      </c>
      <c r="P21" s="87">
        <f t="shared" si="7"/>
        <v>653</v>
      </c>
      <c r="Q21" s="87">
        <v>171</v>
      </c>
      <c r="R21" s="87">
        <v>371</v>
      </c>
      <c r="S21" s="87">
        <v>111</v>
      </c>
      <c r="T21" s="88">
        <f t="shared" si="8"/>
        <v>14.482146817476158</v>
      </c>
      <c r="U21" s="87">
        <v>50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49</v>
      </c>
      <c r="B22" s="86" t="s">
        <v>289</v>
      </c>
      <c r="C22" s="85" t="s">
        <v>290</v>
      </c>
      <c r="D22" s="87">
        <f t="shared" si="0"/>
        <v>1812</v>
      </c>
      <c r="E22" s="87">
        <f t="shared" si="1"/>
        <v>165</v>
      </c>
      <c r="F22" s="106">
        <f t="shared" si="2"/>
        <v>9.105960264900661</v>
      </c>
      <c r="G22" s="87">
        <v>165</v>
      </c>
      <c r="H22" s="87">
        <v>0</v>
      </c>
      <c r="I22" s="87">
        <f t="shared" si="3"/>
        <v>1647</v>
      </c>
      <c r="J22" s="88">
        <f t="shared" si="4"/>
        <v>90.894039735099341</v>
      </c>
      <c r="K22" s="87">
        <v>801</v>
      </c>
      <c r="L22" s="88">
        <f t="shared" si="5"/>
        <v>44.205298013245034</v>
      </c>
      <c r="M22" s="87">
        <v>0</v>
      </c>
      <c r="N22" s="88">
        <f t="shared" si="6"/>
        <v>0</v>
      </c>
      <c r="O22" s="87">
        <v>674</v>
      </c>
      <c r="P22" s="87">
        <f t="shared" si="7"/>
        <v>172</v>
      </c>
      <c r="Q22" s="87">
        <v>9</v>
      </c>
      <c r="R22" s="87">
        <v>163</v>
      </c>
      <c r="S22" s="87">
        <v>0</v>
      </c>
      <c r="T22" s="88">
        <f t="shared" si="8"/>
        <v>9.4922737306843263</v>
      </c>
      <c r="U22" s="87">
        <v>21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49</v>
      </c>
      <c r="B23" s="86" t="s">
        <v>291</v>
      </c>
      <c r="C23" s="85" t="s">
        <v>292</v>
      </c>
      <c r="D23" s="87">
        <f t="shared" si="0"/>
        <v>2841</v>
      </c>
      <c r="E23" s="87">
        <f t="shared" si="1"/>
        <v>495</v>
      </c>
      <c r="F23" s="106">
        <f t="shared" si="2"/>
        <v>17.423442449841605</v>
      </c>
      <c r="G23" s="87">
        <v>495</v>
      </c>
      <c r="H23" s="87">
        <v>0</v>
      </c>
      <c r="I23" s="87">
        <f t="shared" si="3"/>
        <v>2346</v>
      </c>
      <c r="J23" s="88">
        <f t="shared" si="4"/>
        <v>82.576557550158398</v>
      </c>
      <c r="K23" s="87">
        <v>1833</v>
      </c>
      <c r="L23" s="88">
        <f t="shared" si="5"/>
        <v>64.519535374868013</v>
      </c>
      <c r="M23" s="87">
        <v>0</v>
      </c>
      <c r="N23" s="88">
        <f t="shared" si="6"/>
        <v>0</v>
      </c>
      <c r="O23" s="87">
        <v>134</v>
      </c>
      <c r="P23" s="87">
        <f t="shared" si="7"/>
        <v>379</v>
      </c>
      <c r="Q23" s="87">
        <v>0</v>
      </c>
      <c r="R23" s="87">
        <v>379</v>
      </c>
      <c r="S23" s="87">
        <v>0</v>
      </c>
      <c r="T23" s="88">
        <f t="shared" si="8"/>
        <v>13.340373108060541</v>
      </c>
      <c r="U23" s="87">
        <v>17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49</v>
      </c>
      <c r="B24" s="86" t="s">
        <v>293</v>
      </c>
      <c r="C24" s="85" t="s">
        <v>294</v>
      </c>
      <c r="D24" s="87">
        <f t="shared" si="0"/>
        <v>14689</v>
      </c>
      <c r="E24" s="87">
        <f t="shared" si="1"/>
        <v>3580</v>
      </c>
      <c r="F24" s="106">
        <f t="shared" si="2"/>
        <v>24.371979031928653</v>
      </c>
      <c r="G24" s="87">
        <v>3580</v>
      </c>
      <c r="H24" s="87">
        <v>0</v>
      </c>
      <c r="I24" s="87">
        <f t="shared" si="3"/>
        <v>11109</v>
      </c>
      <c r="J24" s="88">
        <f t="shared" si="4"/>
        <v>75.62802096807134</v>
      </c>
      <c r="K24" s="87">
        <v>8035</v>
      </c>
      <c r="L24" s="88">
        <f t="shared" si="5"/>
        <v>54.700796514398533</v>
      </c>
      <c r="M24" s="87">
        <v>0</v>
      </c>
      <c r="N24" s="88">
        <f t="shared" si="6"/>
        <v>0</v>
      </c>
      <c r="O24" s="87">
        <v>971</v>
      </c>
      <c r="P24" s="87">
        <f t="shared" si="7"/>
        <v>2103</v>
      </c>
      <c r="Q24" s="87">
        <v>538</v>
      </c>
      <c r="R24" s="87">
        <v>1565</v>
      </c>
      <c r="S24" s="87">
        <v>0</v>
      </c>
      <c r="T24" s="88">
        <f t="shared" si="8"/>
        <v>14.316835727415073</v>
      </c>
      <c r="U24" s="87">
        <v>89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49</v>
      </c>
      <c r="B25" s="86" t="s">
        <v>295</v>
      </c>
      <c r="C25" s="85" t="s">
        <v>296</v>
      </c>
      <c r="D25" s="87">
        <f t="shared" si="0"/>
        <v>6352</v>
      </c>
      <c r="E25" s="87">
        <f t="shared" si="1"/>
        <v>1742</v>
      </c>
      <c r="F25" s="106">
        <f t="shared" si="2"/>
        <v>27.424433249370278</v>
      </c>
      <c r="G25" s="87">
        <v>1742</v>
      </c>
      <c r="H25" s="87">
        <v>0</v>
      </c>
      <c r="I25" s="87">
        <f t="shared" si="3"/>
        <v>4610</v>
      </c>
      <c r="J25" s="88">
        <f t="shared" si="4"/>
        <v>72.575566750629733</v>
      </c>
      <c r="K25" s="87">
        <v>3235</v>
      </c>
      <c r="L25" s="88">
        <f t="shared" si="5"/>
        <v>50.928841309823682</v>
      </c>
      <c r="M25" s="87">
        <v>0</v>
      </c>
      <c r="N25" s="88">
        <f t="shared" si="6"/>
        <v>0</v>
      </c>
      <c r="O25" s="87">
        <v>1143</v>
      </c>
      <c r="P25" s="87">
        <f t="shared" si="7"/>
        <v>232</v>
      </c>
      <c r="Q25" s="87">
        <v>93</v>
      </c>
      <c r="R25" s="87">
        <v>139</v>
      </c>
      <c r="S25" s="87">
        <v>0</v>
      </c>
      <c r="T25" s="88">
        <f t="shared" si="8"/>
        <v>3.6523929471032743</v>
      </c>
      <c r="U25" s="87">
        <v>57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49</v>
      </c>
      <c r="B26" s="86" t="s">
        <v>297</v>
      </c>
      <c r="C26" s="85" t="s">
        <v>298</v>
      </c>
      <c r="D26" s="87">
        <f t="shared" si="0"/>
        <v>8126</v>
      </c>
      <c r="E26" s="87">
        <f t="shared" si="1"/>
        <v>1956</v>
      </c>
      <c r="F26" s="106">
        <f t="shared" si="2"/>
        <v>24.070883583558945</v>
      </c>
      <c r="G26" s="87">
        <v>1956</v>
      </c>
      <c r="H26" s="87">
        <v>0</v>
      </c>
      <c r="I26" s="87">
        <f t="shared" si="3"/>
        <v>6170</v>
      </c>
      <c r="J26" s="88">
        <f t="shared" si="4"/>
        <v>75.929116416441062</v>
      </c>
      <c r="K26" s="87">
        <v>5181</v>
      </c>
      <c r="L26" s="88">
        <f t="shared" si="5"/>
        <v>63.758306669948318</v>
      </c>
      <c r="M26" s="87">
        <v>0</v>
      </c>
      <c r="N26" s="88">
        <f t="shared" si="6"/>
        <v>0</v>
      </c>
      <c r="O26" s="87">
        <v>0</v>
      </c>
      <c r="P26" s="87">
        <f t="shared" si="7"/>
        <v>989</v>
      </c>
      <c r="Q26" s="87">
        <v>183</v>
      </c>
      <c r="R26" s="87">
        <v>806</v>
      </c>
      <c r="S26" s="87">
        <v>0</v>
      </c>
      <c r="T26" s="88">
        <f t="shared" si="8"/>
        <v>12.17080974649274</v>
      </c>
      <c r="U26" s="87">
        <v>14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49</v>
      </c>
      <c r="B27" s="86" t="s">
        <v>299</v>
      </c>
      <c r="C27" s="85" t="s">
        <v>300</v>
      </c>
      <c r="D27" s="87">
        <f t="shared" si="0"/>
        <v>5300</v>
      </c>
      <c r="E27" s="87">
        <f t="shared" si="1"/>
        <v>244</v>
      </c>
      <c r="F27" s="106">
        <f t="shared" si="2"/>
        <v>4.6037735849056602</v>
      </c>
      <c r="G27" s="87">
        <v>244</v>
      </c>
      <c r="H27" s="87">
        <v>0</v>
      </c>
      <c r="I27" s="87">
        <f t="shared" si="3"/>
        <v>5056</v>
      </c>
      <c r="J27" s="88">
        <f t="shared" si="4"/>
        <v>95.396226415094347</v>
      </c>
      <c r="K27" s="87">
        <v>4882</v>
      </c>
      <c r="L27" s="88">
        <f t="shared" si="5"/>
        <v>92.113207547169807</v>
      </c>
      <c r="M27" s="87">
        <v>0</v>
      </c>
      <c r="N27" s="88">
        <f t="shared" si="6"/>
        <v>0</v>
      </c>
      <c r="O27" s="87">
        <v>0</v>
      </c>
      <c r="P27" s="87">
        <f t="shared" si="7"/>
        <v>174</v>
      </c>
      <c r="Q27" s="87">
        <v>116</v>
      </c>
      <c r="R27" s="87">
        <v>58</v>
      </c>
      <c r="S27" s="87">
        <v>0</v>
      </c>
      <c r="T27" s="88">
        <f t="shared" si="8"/>
        <v>3.283018867924528</v>
      </c>
      <c r="U27" s="87">
        <v>20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49</v>
      </c>
      <c r="B28" s="86" t="s">
        <v>301</v>
      </c>
      <c r="C28" s="85" t="s">
        <v>302</v>
      </c>
      <c r="D28" s="87">
        <f t="shared" si="0"/>
        <v>4326</v>
      </c>
      <c r="E28" s="87">
        <f t="shared" si="1"/>
        <v>154</v>
      </c>
      <c r="F28" s="106">
        <f t="shared" si="2"/>
        <v>3.5598705501618122</v>
      </c>
      <c r="G28" s="87">
        <v>154</v>
      </c>
      <c r="H28" s="87">
        <v>0</v>
      </c>
      <c r="I28" s="87">
        <f t="shared" si="3"/>
        <v>4172</v>
      </c>
      <c r="J28" s="88">
        <f t="shared" si="4"/>
        <v>96.440129449838182</v>
      </c>
      <c r="K28" s="87">
        <v>4049</v>
      </c>
      <c r="L28" s="88">
        <f t="shared" si="5"/>
        <v>93.596856218215436</v>
      </c>
      <c r="M28" s="87">
        <v>0</v>
      </c>
      <c r="N28" s="88">
        <f t="shared" si="6"/>
        <v>0</v>
      </c>
      <c r="O28" s="87">
        <v>0</v>
      </c>
      <c r="P28" s="87">
        <f t="shared" si="7"/>
        <v>123</v>
      </c>
      <c r="Q28" s="87">
        <v>0</v>
      </c>
      <c r="R28" s="87">
        <v>114</v>
      </c>
      <c r="S28" s="87">
        <v>9</v>
      </c>
      <c r="T28" s="88">
        <f t="shared" si="8"/>
        <v>2.8432732316227463</v>
      </c>
      <c r="U28" s="87">
        <v>4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49</v>
      </c>
      <c r="B29" s="86" t="s">
        <v>303</v>
      </c>
      <c r="C29" s="85" t="s">
        <v>304</v>
      </c>
      <c r="D29" s="87">
        <f t="shared" si="0"/>
        <v>3002</v>
      </c>
      <c r="E29" s="87">
        <f t="shared" si="1"/>
        <v>0</v>
      </c>
      <c r="F29" s="106">
        <f t="shared" si="2"/>
        <v>0</v>
      </c>
      <c r="G29" s="87">
        <v>0</v>
      </c>
      <c r="H29" s="87">
        <v>0</v>
      </c>
      <c r="I29" s="87">
        <f t="shared" si="3"/>
        <v>3002</v>
      </c>
      <c r="J29" s="88">
        <f t="shared" si="4"/>
        <v>100</v>
      </c>
      <c r="K29" s="87">
        <v>3002</v>
      </c>
      <c r="L29" s="88">
        <f t="shared" si="5"/>
        <v>100</v>
      </c>
      <c r="M29" s="87">
        <v>0</v>
      </c>
      <c r="N29" s="88">
        <f t="shared" si="6"/>
        <v>0</v>
      </c>
      <c r="O29" s="87">
        <v>0</v>
      </c>
      <c r="P29" s="87">
        <f t="shared" si="7"/>
        <v>0</v>
      </c>
      <c r="Q29" s="87">
        <v>0</v>
      </c>
      <c r="R29" s="87">
        <v>0</v>
      </c>
      <c r="S29" s="87">
        <v>0</v>
      </c>
      <c r="T29" s="88">
        <f t="shared" si="8"/>
        <v>0</v>
      </c>
      <c r="U29" s="87">
        <v>25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49</v>
      </c>
      <c r="B30" s="86" t="s">
        <v>305</v>
      </c>
      <c r="C30" s="85" t="s">
        <v>306</v>
      </c>
      <c r="D30" s="87">
        <f t="shared" si="0"/>
        <v>17910</v>
      </c>
      <c r="E30" s="87">
        <f t="shared" si="1"/>
        <v>3175</v>
      </c>
      <c r="F30" s="106">
        <f t="shared" si="2"/>
        <v>17.727526521496369</v>
      </c>
      <c r="G30" s="87">
        <v>3175</v>
      </c>
      <c r="H30" s="87">
        <v>0</v>
      </c>
      <c r="I30" s="87">
        <f t="shared" si="3"/>
        <v>14735</v>
      </c>
      <c r="J30" s="88">
        <f t="shared" si="4"/>
        <v>82.272473478503628</v>
      </c>
      <c r="K30" s="87">
        <v>2773</v>
      </c>
      <c r="L30" s="88">
        <f t="shared" si="5"/>
        <v>15.482970407593525</v>
      </c>
      <c r="M30" s="87">
        <v>0</v>
      </c>
      <c r="N30" s="88">
        <f t="shared" si="6"/>
        <v>0</v>
      </c>
      <c r="O30" s="87">
        <v>3232</v>
      </c>
      <c r="P30" s="87">
        <f t="shared" si="7"/>
        <v>8730</v>
      </c>
      <c r="Q30" s="87">
        <v>58</v>
      </c>
      <c r="R30" s="87">
        <v>8672</v>
      </c>
      <c r="S30" s="87">
        <v>0</v>
      </c>
      <c r="T30" s="88">
        <f t="shared" si="8"/>
        <v>48.743718592964825</v>
      </c>
      <c r="U30" s="87">
        <v>69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49</v>
      </c>
      <c r="B31" s="86" t="s">
        <v>307</v>
      </c>
      <c r="C31" s="85" t="s">
        <v>308</v>
      </c>
      <c r="D31" s="87">
        <f t="shared" si="0"/>
        <v>13417</v>
      </c>
      <c r="E31" s="87">
        <f t="shared" si="1"/>
        <v>3659</v>
      </c>
      <c r="F31" s="106">
        <f t="shared" si="2"/>
        <v>27.271372139822613</v>
      </c>
      <c r="G31" s="87">
        <v>3659</v>
      </c>
      <c r="H31" s="87">
        <v>0</v>
      </c>
      <c r="I31" s="87">
        <f t="shared" si="3"/>
        <v>9758</v>
      </c>
      <c r="J31" s="88">
        <f t="shared" si="4"/>
        <v>72.728627860177383</v>
      </c>
      <c r="K31" s="87">
        <v>3696</v>
      </c>
      <c r="L31" s="88">
        <f t="shared" si="5"/>
        <v>27.547141685920845</v>
      </c>
      <c r="M31" s="87">
        <v>0</v>
      </c>
      <c r="N31" s="88">
        <f t="shared" si="6"/>
        <v>0</v>
      </c>
      <c r="O31" s="87">
        <v>2121</v>
      </c>
      <c r="P31" s="87">
        <f t="shared" si="7"/>
        <v>3941</v>
      </c>
      <c r="Q31" s="87">
        <v>635</v>
      </c>
      <c r="R31" s="87">
        <v>3306</v>
      </c>
      <c r="S31" s="87">
        <v>0</v>
      </c>
      <c r="T31" s="88">
        <f t="shared" si="8"/>
        <v>29.373183274949689</v>
      </c>
      <c r="U31" s="87">
        <v>112</v>
      </c>
      <c r="V31" s="85"/>
      <c r="W31" s="85"/>
      <c r="X31" s="85"/>
      <c r="Y31" s="85" t="s">
        <v>262</v>
      </c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49</v>
      </c>
      <c r="B32" s="86" t="s">
        <v>309</v>
      </c>
      <c r="C32" s="85" t="s">
        <v>310</v>
      </c>
      <c r="D32" s="87">
        <f t="shared" si="0"/>
        <v>2402</v>
      </c>
      <c r="E32" s="87">
        <f t="shared" si="1"/>
        <v>275</v>
      </c>
      <c r="F32" s="106">
        <f t="shared" si="2"/>
        <v>11.44879267277269</v>
      </c>
      <c r="G32" s="87">
        <v>275</v>
      </c>
      <c r="H32" s="87">
        <v>0</v>
      </c>
      <c r="I32" s="87">
        <f t="shared" si="3"/>
        <v>2127</v>
      </c>
      <c r="J32" s="88">
        <f t="shared" si="4"/>
        <v>88.551207327227317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0</v>
      </c>
      <c r="P32" s="87">
        <f t="shared" si="7"/>
        <v>2127</v>
      </c>
      <c r="Q32" s="87">
        <v>36</v>
      </c>
      <c r="R32" s="87">
        <v>2091</v>
      </c>
      <c r="S32" s="87">
        <v>0</v>
      </c>
      <c r="T32" s="88">
        <f t="shared" si="8"/>
        <v>88.551207327227317</v>
      </c>
      <c r="U32" s="87">
        <v>140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2">
    <sortCondition ref="A8:A32"/>
    <sortCondition ref="B8:B32"/>
    <sortCondition ref="C8:C3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秋田県</v>
      </c>
      <c r="B7" s="90" t="str">
        <f>水洗化人口等!B7</f>
        <v>05000</v>
      </c>
      <c r="C7" s="89" t="s">
        <v>198</v>
      </c>
      <c r="D7" s="91">
        <f t="shared" ref="D7:D32" si="0">SUM(E7,+H7,+K7)</f>
        <v>354598</v>
      </c>
      <c r="E7" s="91">
        <f t="shared" ref="E7:E32" si="1">SUM(F7:G7)</f>
        <v>0</v>
      </c>
      <c r="F7" s="91">
        <f>SUM(F$8:F$207)</f>
        <v>0</v>
      </c>
      <c r="G7" s="91">
        <f>SUM(G$8:G$207)</f>
        <v>0</v>
      </c>
      <c r="H7" s="91">
        <f t="shared" ref="H7:H32" si="2">SUM(I7:J7)</f>
        <v>0</v>
      </c>
      <c r="I7" s="91">
        <f>SUM(I$8:I$207)</f>
        <v>0</v>
      </c>
      <c r="J7" s="91">
        <f>SUM(J$8:J$207)</f>
        <v>0</v>
      </c>
      <c r="K7" s="91">
        <f t="shared" ref="K7:K32" si="3">SUM(L7:M7)</f>
        <v>354598</v>
      </c>
      <c r="L7" s="91">
        <f>SUM(L$8:L$207)</f>
        <v>146046</v>
      </c>
      <c r="M7" s="91">
        <f>SUM(M$8:M$207)</f>
        <v>208552</v>
      </c>
      <c r="N7" s="91">
        <f t="shared" ref="N7:N32" si="4">SUM(O7,+V7,+AC7)</f>
        <v>354598</v>
      </c>
      <c r="O7" s="91">
        <f t="shared" ref="O7:O32" si="5">SUM(P7:U7)</f>
        <v>146046</v>
      </c>
      <c r="P7" s="91">
        <f t="shared" ref="P7:U7" si="6">SUM(P$8:P$207)</f>
        <v>146046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32" si="7">SUM(W7:AB7)</f>
        <v>208552</v>
      </c>
      <c r="W7" s="91">
        <f t="shared" ref="W7:AB7" si="8">SUM(W$8:W$207)</f>
        <v>208552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32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32" si="10">SUM(AG7:AI7)</f>
        <v>6761</v>
      </c>
      <c r="AG7" s="91">
        <f>SUM(AG$8:AG$207)</f>
        <v>6761</v>
      </c>
      <c r="AH7" s="91">
        <f>SUM(AH$8:AH$207)</f>
        <v>0</v>
      </c>
      <c r="AI7" s="91">
        <f>SUM(AI$8:AI$207)</f>
        <v>0</v>
      </c>
      <c r="AJ7" s="91">
        <f t="shared" ref="AJ7:AJ32" si="11">SUM(AK7:AS7)</f>
        <v>40625</v>
      </c>
      <c r="AK7" s="91">
        <f t="shared" ref="AK7:AS7" si="12">SUM(AK$8:AK$207)</f>
        <v>34342</v>
      </c>
      <c r="AL7" s="91">
        <f t="shared" si="12"/>
        <v>0</v>
      </c>
      <c r="AM7" s="91">
        <f t="shared" si="12"/>
        <v>4916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19</v>
      </c>
      <c r="AS7" s="91">
        <f t="shared" si="12"/>
        <v>1348</v>
      </c>
      <c r="AT7" s="91">
        <f t="shared" ref="AT7:AT32" si="13">SUM(AU7:AY7)</f>
        <v>478</v>
      </c>
      <c r="AU7" s="91">
        <f>SUM(AU$8:AU$207)</f>
        <v>478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32" si="14">SUM(BA7:BC7)</f>
        <v>389</v>
      </c>
      <c r="BA7" s="91">
        <f>SUM(BA$8:BA$207)</f>
        <v>389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49</v>
      </c>
      <c r="B8" s="96" t="s">
        <v>259</v>
      </c>
      <c r="C8" s="85" t="s">
        <v>260</v>
      </c>
      <c r="D8" s="87">
        <f t="shared" si="0"/>
        <v>31877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31877</v>
      </c>
      <c r="L8" s="87">
        <v>12161</v>
      </c>
      <c r="M8" s="87">
        <v>19716</v>
      </c>
      <c r="N8" s="87">
        <f t="shared" si="4"/>
        <v>31877</v>
      </c>
      <c r="O8" s="87">
        <f t="shared" si="5"/>
        <v>12161</v>
      </c>
      <c r="P8" s="87">
        <v>12161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19716</v>
      </c>
      <c r="W8" s="87">
        <v>19716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949</v>
      </c>
      <c r="AG8" s="87">
        <v>949</v>
      </c>
      <c r="AH8" s="87">
        <v>0</v>
      </c>
      <c r="AI8" s="87">
        <v>0</v>
      </c>
      <c r="AJ8" s="87">
        <f t="shared" si="11"/>
        <v>949</v>
      </c>
      <c r="AK8" s="87">
        <v>0</v>
      </c>
      <c r="AL8" s="87">
        <v>0</v>
      </c>
      <c r="AM8" s="87">
        <v>949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49</v>
      </c>
      <c r="B9" s="96" t="s">
        <v>263</v>
      </c>
      <c r="C9" s="85" t="s">
        <v>264</v>
      </c>
      <c r="D9" s="87">
        <f t="shared" si="0"/>
        <v>28285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28285</v>
      </c>
      <c r="L9" s="87">
        <v>14193</v>
      </c>
      <c r="M9" s="87">
        <v>14092</v>
      </c>
      <c r="N9" s="87">
        <f t="shared" si="4"/>
        <v>28285</v>
      </c>
      <c r="O9" s="87">
        <f t="shared" si="5"/>
        <v>14193</v>
      </c>
      <c r="P9" s="87">
        <v>14193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14092</v>
      </c>
      <c r="W9" s="87">
        <v>14092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49</v>
      </c>
      <c r="B10" s="96" t="s">
        <v>265</v>
      </c>
      <c r="C10" s="85" t="s">
        <v>266</v>
      </c>
      <c r="D10" s="87">
        <f t="shared" si="0"/>
        <v>42658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42658</v>
      </c>
      <c r="L10" s="87">
        <v>18922</v>
      </c>
      <c r="M10" s="87">
        <v>23736</v>
      </c>
      <c r="N10" s="87">
        <f t="shared" si="4"/>
        <v>42658</v>
      </c>
      <c r="O10" s="87">
        <f t="shared" si="5"/>
        <v>18922</v>
      </c>
      <c r="P10" s="87">
        <v>18922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23736</v>
      </c>
      <c r="W10" s="87">
        <v>23736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195</v>
      </c>
      <c r="AG10" s="87">
        <v>195</v>
      </c>
      <c r="AH10" s="87">
        <v>0</v>
      </c>
      <c r="AI10" s="87">
        <v>0</v>
      </c>
      <c r="AJ10" s="87">
        <f t="shared" si="11"/>
        <v>2016</v>
      </c>
      <c r="AK10" s="87">
        <v>1910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106</v>
      </c>
      <c r="AT10" s="87">
        <f t="shared" si="13"/>
        <v>89</v>
      </c>
      <c r="AU10" s="87">
        <v>89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49</v>
      </c>
      <c r="B11" s="96" t="s">
        <v>267</v>
      </c>
      <c r="C11" s="85" t="s">
        <v>268</v>
      </c>
      <c r="D11" s="87">
        <f t="shared" si="0"/>
        <v>43188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43188</v>
      </c>
      <c r="L11" s="87">
        <v>26606</v>
      </c>
      <c r="M11" s="87">
        <v>16582</v>
      </c>
      <c r="N11" s="87">
        <f t="shared" si="4"/>
        <v>43188</v>
      </c>
      <c r="O11" s="87">
        <f t="shared" si="5"/>
        <v>26606</v>
      </c>
      <c r="P11" s="87">
        <v>26606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16582</v>
      </c>
      <c r="W11" s="87">
        <v>16582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966</v>
      </c>
      <c r="AG11" s="87">
        <v>966</v>
      </c>
      <c r="AH11" s="87">
        <v>0</v>
      </c>
      <c r="AI11" s="87">
        <v>0</v>
      </c>
      <c r="AJ11" s="87">
        <f t="shared" si="11"/>
        <v>966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966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49</v>
      </c>
      <c r="B12" s="96" t="s">
        <v>269</v>
      </c>
      <c r="C12" s="85" t="s">
        <v>270</v>
      </c>
      <c r="D12" s="87">
        <f t="shared" si="0"/>
        <v>9352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9352</v>
      </c>
      <c r="L12" s="87">
        <v>6132</v>
      </c>
      <c r="M12" s="87">
        <v>3220</v>
      </c>
      <c r="N12" s="87">
        <f t="shared" si="4"/>
        <v>9352</v>
      </c>
      <c r="O12" s="87">
        <f t="shared" si="5"/>
        <v>6132</v>
      </c>
      <c r="P12" s="87">
        <v>6132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3220</v>
      </c>
      <c r="W12" s="87">
        <v>3220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18</v>
      </c>
      <c r="AG12" s="87">
        <v>18</v>
      </c>
      <c r="AH12" s="87">
        <v>0</v>
      </c>
      <c r="AI12" s="87">
        <v>0</v>
      </c>
      <c r="AJ12" s="87">
        <f t="shared" si="11"/>
        <v>136</v>
      </c>
      <c r="AK12" s="87">
        <v>136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18</v>
      </c>
      <c r="AU12" s="87">
        <v>18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49</v>
      </c>
      <c r="B13" s="96" t="s">
        <v>271</v>
      </c>
      <c r="C13" s="85" t="s">
        <v>272</v>
      </c>
      <c r="D13" s="87">
        <f t="shared" si="0"/>
        <v>27933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27933</v>
      </c>
      <c r="L13" s="87">
        <v>10940</v>
      </c>
      <c r="M13" s="87">
        <v>16993</v>
      </c>
      <c r="N13" s="87">
        <f t="shared" si="4"/>
        <v>27933</v>
      </c>
      <c r="O13" s="87">
        <f t="shared" si="5"/>
        <v>10940</v>
      </c>
      <c r="P13" s="87">
        <v>10940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16993</v>
      </c>
      <c r="W13" s="87">
        <v>16993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888</v>
      </c>
      <c r="AG13" s="87">
        <v>888</v>
      </c>
      <c r="AH13" s="87">
        <v>0</v>
      </c>
      <c r="AI13" s="87">
        <v>0</v>
      </c>
      <c r="AJ13" s="87">
        <f t="shared" si="11"/>
        <v>888</v>
      </c>
      <c r="AK13" s="87">
        <v>0</v>
      </c>
      <c r="AL13" s="87">
        <v>0</v>
      </c>
      <c r="AM13" s="87">
        <v>888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49</v>
      </c>
      <c r="B14" s="96" t="s">
        <v>273</v>
      </c>
      <c r="C14" s="85" t="s">
        <v>274</v>
      </c>
      <c r="D14" s="87">
        <f t="shared" si="0"/>
        <v>17743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17743</v>
      </c>
      <c r="L14" s="87">
        <v>10528</v>
      </c>
      <c r="M14" s="87">
        <v>7215</v>
      </c>
      <c r="N14" s="87">
        <f t="shared" si="4"/>
        <v>17743</v>
      </c>
      <c r="O14" s="87">
        <f t="shared" si="5"/>
        <v>10528</v>
      </c>
      <c r="P14" s="87">
        <v>10528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7215</v>
      </c>
      <c r="W14" s="87">
        <v>7215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83</v>
      </c>
      <c r="AG14" s="87">
        <v>83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83</v>
      </c>
      <c r="AU14" s="87">
        <v>83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335</v>
      </c>
      <c r="BA14" s="87">
        <v>335</v>
      </c>
      <c r="BB14" s="87">
        <v>0</v>
      </c>
      <c r="BC14" s="87">
        <v>0</v>
      </c>
    </row>
    <row r="15" spans="1:55" ht="13.5" customHeight="1" x14ac:dyDescent="0.15">
      <c r="A15" s="98" t="s">
        <v>49</v>
      </c>
      <c r="B15" s="96" t="s">
        <v>275</v>
      </c>
      <c r="C15" s="85" t="s">
        <v>276</v>
      </c>
      <c r="D15" s="87">
        <f t="shared" si="0"/>
        <v>40787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40787</v>
      </c>
      <c r="L15" s="87">
        <v>5875</v>
      </c>
      <c r="M15" s="87">
        <v>34912</v>
      </c>
      <c r="N15" s="87">
        <f t="shared" si="4"/>
        <v>40787</v>
      </c>
      <c r="O15" s="87">
        <f t="shared" si="5"/>
        <v>5875</v>
      </c>
      <c r="P15" s="87">
        <v>5875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34912</v>
      </c>
      <c r="W15" s="87">
        <v>34912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153</v>
      </c>
      <c r="AG15" s="87">
        <v>153</v>
      </c>
      <c r="AH15" s="87">
        <v>0</v>
      </c>
      <c r="AI15" s="87">
        <v>0</v>
      </c>
      <c r="AJ15" s="87">
        <f t="shared" si="11"/>
        <v>2232</v>
      </c>
      <c r="AK15" s="87">
        <v>2232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153</v>
      </c>
      <c r="AU15" s="87">
        <v>153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49</v>
      </c>
      <c r="B16" s="96" t="s">
        <v>277</v>
      </c>
      <c r="C16" s="85" t="s">
        <v>278</v>
      </c>
      <c r="D16" s="87">
        <f t="shared" si="0"/>
        <v>4664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4664</v>
      </c>
      <c r="L16" s="87">
        <v>2582</v>
      </c>
      <c r="M16" s="87">
        <v>2082</v>
      </c>
      <c r="N16" s="87">
        <f t="shared" si="4"/>
        <v>4664</v>
      </c>
      <c r="O16" s="87">
        <f t="shared" si="5"/>
        <v>2582</v>
      </c>
      <c r="P16" s="87">
        <v>2582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2082</v>
      </c>
      <c r="W16" s="87">
        <v>2082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49</v>
      </c>
      <c r="B17" s="96" t="s">
        <v>279</v>
      </c>
      <c r="C17" s="85" t="s">
        <v>280</v>
      </c>
      <c r="D17" s="87">
        <f t="shared" si="0"/>
        <v>38741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38741</v>
      </c>
      <c r="L17" s="87">
        <v>10266</v>
      </c>
      <c r="M17" s="87">
        <v>28475</v>
      </c>
      <c r="N17" s="87">
        <f t="shared" si="4"/>
        <v>38741</v>
      </c>
      <c r="O17" s="87">
        <f t="shared" si="5"/>
        <v>10266</v>
      </c>
      <c r="P17" s="87">
        <v>10266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28475</v>
      </c>
      <c r="W17" s="87">
        <v>28475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1266</v>
      </c>
      <c r="AG17" s="87">
        <v>1266</v>
      </c>
      <c r="AH17" s="87">
        <v>0</v>
      </c>
      <c r="AI17" s="87">
        <v>0</v>
      </c>
      <c r="AJ17" s="87">
        <f t="shared" si="11"/>
        <v>1266</v>
      </c>
      <c r="AK17" s="87">
        <v>0</v>
      </c>
      <c r="AL17" s="87">
        <v>0</v>
      </c>
      <c r="AM17" s="87">
        <v>1266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49</v>
      </c>
      <c r="B18" s="96" t="s">
        <v>281</v>
      </c>
      <c r="C18" s="85" t="s">
        <v>282</v>
      </c>
      <c r="D18" s="87">
        <f t="shared" si="0"/>
        <v>14334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14334</v>
      </c>
      <c r="L18" s="87">
        <v>7008</v>
      </c>
      <c r="M18" s="87">
        <v>7326</v>
      </c>
      <c r="N18" s="87">
        <f t="shared" si="4"/>
        <v>14334</v>
      </c>
      <c r="O18" s="87">
        <f t="shared" si="5"/>
        <v>7008</v>
      </c>
      <c r="P18" s="87">
        <v>7008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7326</v>
      </c>
      <c r="W18" s="87">
        <v>7326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1478</v>
      </c>
      <c r="AG18" s="87">
        <v>1478</v>
      </c>
      <c r="AH18" s="87">
        <v>0</v>
      </c>
      <c r="AI18" s="87">
        <v>0</v>
      </c>
      <c r="AJ18" s="87">
        <f t="shared" si="11"/>
        <v>1478</v>
      </c>
      <c r="AK18" s="87">
        <v>0</v>
      </c>
      <c r="AL18" s="87">
        <v>0</v>
      </c>
      <c r="AM18" s="87">
        <v>1478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49</v>
      </c>
      <c r="B19" s="96" t="s">
        <v>283</v>
      </c>
      <c r="C19" s="85" t="s">
        <v>284</v>
      </c>
      <c r="D19" s="87">
        <f t="shared" si="0"/>
        <v>9559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9559</v>
      </c>
      <c r="L19" s="87">
        <v>948</v>
      </c>
      <c r="M19" s="87">
        <v>8611</v>
      </c>
      <c r="N19" s="87">
        <f t="shared" si="4"/>
        <v>9559</v>
      </c>
      <c r="O19" s="87">
        <f t="shared" si="5"/>
        <v>948</v>
      </c>
      <c r="P19" s="87">
        <v>948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8611</v>
      </c>
      <c r="W19" s="87">
        <v>8611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3</v>
      </c>
      <c r="AG19" s="87">
        <v>3</v>
      </c>
      <c r="AH19" s="87">
        <v>0</v>
      </c>
      <c r="AI19" s="87">
        <v>0</v>
      </c>
      <c r="AJ19" s="87">
        <f t="shared" si="11"/>
        <v>9559</v>
      </c>
      <c r="AK19" s="87">
        <v>9559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3</v>
      </c>
      <c r="AU19" s="87">
        <v>3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49</v>
      </c>
      <c r="B20" s="96" t="s">
        <v>285</v>
      </c>
      <c r="C20" s="85" t="s">
        <v>286</v>
      </c>
      <c r="D20" s="87">
        <f t="shared" si="0"/>
        <v>14164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14164</v>
      </c>
      <c r="L20" s="87">
        <v>6694</v>
      </c>
      <c r="M20" s="87">
        <v>7470</v>
      </c>
      <c r="N20" s="87">
        <f t="shared" si="4"/>
        <v>14164</v>
      </c>
      <c r="O20" s="87">
        <f t="shared" si="5"/>
        <v>6694</v>
      </c>
      <c r="P20" s="87">
        <v>6694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7470</v>
      </c>
      <c r="W20" s="87">
        <v>7470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33</v>
      </c>
      <c r="AG20" s="87">
        <v>33</v>
      </c>
      <c r="AH20" s="87">
        <v>0</v>
      </c>
      <c r="AI20" s="87">
        <v>0</v>
      </c>
      <c r="AJ20" s="87">
        <f t="shared" si="11"/>
        <v>14169</v>
      </c>
      <c r="AK20" s="87">
        <v>14169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33</v>
      </c>
      <c r="AU20" s="87">
        <v>33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6</v>
      </c>
      <c r="BA20" s="87">
        <v>6</v>
      </c>
      <c r="BB20" s="87">
        <v>0</v>
      </c>
      <c r="BC20" s="87">
        <v>0</v>
      </c>
    </row>
    <row r="21" spans="1:55" ht="13.5" customHeight="1" x14ac:dyDescent="0.15">
      <c r="A21" s="98" t="s">
        <v>49</v>
      </c>
      <c r="B21" s="96" t="s">
        <v>287</v>
      </c>
      <c r="C21" s="85" t="s">
        <v>288</v>
      </c>
      <c r="D21" s="87">
        <f t="shared" si="0"/>
        <v>2529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2529</v>
      </c>
      <c r="L21" s="87">
        <v>1303</v>
      </c>
      <c r="M21" s="87">
        <v>1226</v>
      </c>
      <c r="N21" s="87">
        <f t="shared" si="4"/>
        <v>2529</v>
      </c>
      <c r="O21" s="87">
        <f t="shared" si="5"/>
        <v>1303</v>
      </c>
      <c r="P21" s="87">
        <v>1303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1226</v>
      </c>
      <c r="W21" s="87">
        <v>1226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48</v>
      </c>
      <c r="BA21" s="87">
        <v>48</v>
      </c>
      <c r="BB21" s="87">
        <v>0</v>
      </c>
      <c r="BC21" s="87">
        <v>0</v>
      </c>
    </row>
    <row r="22" spans="1:55" ht="13.5" customHeight="1" x14ac:dyDescent="0.15">
      <c r="A22" s="98" t="s">
        <v>49</v>
      </c>
      <c r="B22" s="96" t="s">
        <v>289</v>
      </c>
      <c r="C22" s="85" t="s">
        <v>290</v>
      </c>
      <c r="D22" s="87">
        <f t="shared" si="0"/>
        <v>687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687</v>
      </c>
      <c r="L22" s="87">
        <v>185</v>
      </c>
      <c r="M22" s="87">
        <v>502</v>
      </c>
      <c r="N22" s="87">
        <f t="shared" si="4"/>
        <v>687</v>
      </c>
      <c r="O22" s="87">
        <f t="shared" si="5"/>
        <v>185</v>
      </c>
      <c r="P22" s="87">
        <v>185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502</v>
      </c>
      <c r="W22" s="87">
        <v>502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38</v>
      </c>
      <c r="AG22" s="87">
        <v>38</v>
      </c>
      <c r="AH22" s="87">
        <v>0</v>
      </c>
      <c r="AI22" s="87">
        <v>0</v>
      </c>
      <c r="AJ22" s="87">
        <f t="shared" si="11"/>
        <v>38</v>
      </c>
      <c r="AK22" s="87">
        <v>0</v>
      </c>
      <c r="AL22" s="87">
        <v>0</v>
      </c>
      <c r="AM22" s="87">
        <v>38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49</v>
      </c>
      <c r="B23" s="96" t="s">
        <v>291</v>
      </c>
      <c r="C23" s="85" t="s">
        <v>292</v>
      </c>
      <c r="D23" s="87">
        <f t="shared" si="0"/>
        <v>749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749</v>
      </c>
      <c r="L23" s="87">
        <v>141</v>
      </c>
      <c r="M23" s="87">
        <v>608</v>
      </c>
      <c r="N23" s="87">
        <f t="shared" si="4"/>
        <v>749</v>
      </c>
      <c r="O23" s="87">
        <f t="shared" si="5"/>
        <v>141</v>
      </c>
      <c r="P23" s="87">
        <v>141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608</v>
      </c>
      <c r="W23" s="87">
        <v>608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19</v>
      </c>
      <c r="AG23" s="87">
        <v>19</v>
      </c>
      <c r="AH23" s="87">
        <v>0</v>
      </c>
      <c r="AI23" s="87">
        <v>0</v>
      </c>
      <c r="AJ23" s="87">
        <f t="shared" si="11"/>
        <v>19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19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49</v>
      </c>
      <c r="B24" s="96" t="s">
        <v>293</v>
      </c>
      <c r="C24" s="85" t="s">
        <v>294</v>
      </c>
      <c r="D24" s="87">
        <f t="shared" si="0"/>
        <v>4718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4718</v>
      </c>
      <c r="L24" s="87">
        <v>2665</v>
      </c>
      <c r="M24" s="87">
        <v>2053</v>
      </c>
      <c r="N24" s="87">
        <f t="shared" si="4"/>
        <v>4718</v>
      </c>
      <c r="O24" s="87">
        <f t="shared" si="5"/>
        <v>2665</v>
      </c>
      <c r="P24" s="87">
        <v>2665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2053</v>
      </c>
      <c r="W24" s="87">
        <v>2053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117</v>
      </c>
      <c r="AG24" s="87">
        <v>117</v>
      </c>
      <c r="AH24" s="87">
        <v>0</v>
      </c>
      <c r="AI24" s="87">
        <v>0</v>
      </c>
      <c r="AJ24" s="87">
        <f t="shared" si="11"/>
        <v>117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117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49</v>
      </c>
      <c r="B25" s="96" t="s">
        <v>295</v>
      </c>
      <c r="C25" s="85" t="s">
        <v>296</v>
      </c>
      <c r="D25" s="87">
        <f t="shared" si="0"/>
        <v>2484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2484</v>
      </c>
      <c r="L25" s="87">
        <v>1392</v>
      </c>
      <c r="M25" s="87">
        <v>1092</v>
      </c>
      <c r="N25" s="87">
        <f t="shared" si="4"/>
        <v>2484</v>
      </c>
      <c r="O25" s="87">
        <f t="shared" si="5"/>
        <v>1392</v>
      </c>
      <c r="P25" s="87">
        <v>1392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1092</v>
      </c>
      <c r="W25" s="87">
        <v>1092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62</v>
      </c>
      <c r="AG25" s="87">
        <v>62</v>
      </c>
      <c r="AH25" s="87">
        <v>0</v>
      </c>
      <c r="AI25" s="87">
        <v>0</v>
      </c>
      <c r="AJ25" s="87">
        <f t="shared" si="11"/>
        <v>62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62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49</v>
      </c>
      <c r="B26" s="96" t="s">
        <v>297</v>
      </c>
      <c r="C26" s="85" t="s">
        <v>298</v>
      </c>
      <c r="D26" s="87">
        <f t="shared" si="0"/>
        <v>1517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1517</v>
      </c>
      <c r="L26" s="87">
        <v>827</v>
      </c>
      <c r="M26" s="87">
        <v>690</v>
      </c>
      <c r="N26" s="87">
        <f t="shared" si="4"/>
        <v>1517</v>
      </c>
      <c r="O26" s="87">
        <f t="shared" si="5"/>
        <v>827</v>
      </c>
      <c r="P26" s="87">
        <v>827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690</v>
      </c>
      <c r="W26" s="87">
        <v>690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88</v>
      </c>
      <c r="AG26" s="87">
        <v>88</v>
      </c>
      <c r="AH26" s="87">
        <v>0</v>
      </c>
      <c r="AI26" s="87">
        <v>0</v>
      </c>
      <c r="AJ26" s="87">
        <f t="shared" si="11"/>
        <v>88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88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49</v>
      </c>
      <c r="B27" s="96" t="s">
        <v>299</v>
      </c>
      <c r="C27" s="85" t="s">
        <v>300</v>
      </c>
      <c r="D27" s="87">
        <f t="shared" si="0"/>
        <v>292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292</v>
      </c>
      <c r="L27" s="87">
        <v>204</v>
      </c>
      <c r="M27" s="87">
        <v>88</v>
      </c>
      <c r="N27" s="87">
        <f t="shared" si="4"/>
        <v>292</v>
      </c>
      <c r="O27" s="87">
        <f t="shared" si="5"/>
        <v>204</v>
      </c>
      <c r="P27" s="87">
        <v>204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88</v>
      </c>
      <c r="W27" s="87">
        <v>88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9</v>
      </c>
      <c r="AG27" s="87">
        <v>9</v>
      </c>
      <c r="AH27" s="87">
        <v>0</v>
      </c>
      <c r="AI27" s="87">
        <v>0</v>
      </c>
      <c r="AJ27" s="87">
        <f t="shared" si="11"/>
        <v>9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9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49</v>
      </c>
      <c r="B28" s="96" t="s">
        <v>301</v>
      </c>
      <c r="C28" s="85" t="s">
        <v>302</v>
      </c>
      <c r="D28" s="87">
        <f t="shared" si="0"/>
        <v>159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159</v>
      </c>
      <c r="L28" s="87">
        <v>61</v>
      </c>
      <c r="M28" s="87">
        <v>98</v>
      </c>
      <c r="N28" s="87">
        <f t="shared" si="4"/>
        <v>159</v>
      </c>
      <c r="O28" s="87">
        <f t="shared" si="5"/>
        <v>61</v>
      </c>
      <c r="P28" s="87">
        <v>61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98</v>
      </c>
      <c r="W28" s="87">
        <v>98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61</v>
      </c>
      <c r="AK28" s="87">
        <v>61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49</v>
      </c>
      <c r="B29" s="96" t="s">
        <v>303</v>
      </c>
      <c r="C29" s="85" t="s">
        <v>304</v>
      </c>
      <c r="D29" s="87">
        <f t="shared" si="0"/>
        <v>0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0</v>
      </c>
      <c r="L29" s="87">
        <v>0</v>
      </c>
      <c r="M29" s="87">
        <v>0</v>
      </c>
      <c r="N29" s="87">
        <f t="shared" si="4"/>
        <v>0</v>
      </c>
      <c r="O29" s="87">
        <f t="shared" si="5"/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0</v>
      </c>
      <c r="AG29" s="87">
        <v>0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49</v>
      </c>
      <c r="B30" s="96" t="s">
        <v>305</v>
      </c>
      <c r="C30" s="85" t="s">
        <v>306</v>
      </c>
      <c r="D30" s="87">
        <f t="shared" si="0"/>
        <v>8815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8815</v>
      </c>
      <c r="L30" s="87">
        <v>2247</v>
      </c>
      <c r="M30" s="87">
        <v>6568</v>
      </c>
      <c r="N30" s="87">
        <f t="shared" si="4"/>
        <v>8815</v>
      </c>
      <c r="O30" s="87">
        <f t="shared" si="5"/>
        <v>2247</v>
      </c>
      <c r="P30" s="87">
        <v>2247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6568</v>
      </c>
      <c r="W30" s="87">
        <v>6568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297</v>
      </c>
      <c r="AG30" s="87">
        <v>297</v>
      </c>
      <c r="AH30" s="87">
        <v>0</v>
      </c>
      <c r="AI30" s="87">
        <v>0</v>
      </c>
      <c r="AJ30" s="87">
        <f t="shared" si="11"/>
        <v>297</v>
      </c>
      <c r="AK30" s="87">
        <v>0</v>
      </c>
      <c r="AL30" s="87">
        <v>0</v>
      </c>
      <c r="AM30" s="87">
        <v>297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49</v>
      </c>
      <c r="B31" s="96" t="s">
        <v>307</v>
      </c>
      <c r="C31" s="85" t="s">
        <v>308</v>
      </c>
      <c r="D31" s="87">
        <f t="shared" si="0"/>
        <v>6275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6275</v>
      </c>
      <c r="L31" s="87">
        <v>3788</v>
      </c>
      <c r="M31" s="87">
        <v>2487</v>
      </c>
      <c r="N31" s="87">
        <f t="shared" si="4"/>
        <v>6275</v>
      </c>
      <c r="O31" s="87">
        <f t="shared" si="5"/>
        <v>3788</v>
      </c>
      <c r="P31" s="87">
        <v>3788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2487</v>
      </c>
      <c r="W31" s="87">
        <v>2487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6275</v>
      </c>
      <c r="AK31" s="87">
        <v>6275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49</v>
      </c>
      <c r="B32" s="96" t="s">
        <v>309</v>
      </c>
      <c r="C32" s="85" t="s">
        <v>310</v>
      </c>
      <c r="D32" s="87">
        <f t="shared" si="0"/>
        <v>3088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3088</v>
      </c>
      <c r="L32" s="87">
        <v>378</v>
      </c>
      <c r="M32" s="87">
        <v>2710</v>
      </c>
      <c r="N32" s="87">
        <f t="shared" si="4"/>
        <v>3088</v>
      </c>
      <c r="O32" s="87">
        <f t="shared" si="5"/>
        <v>378</v>
      </c>
      <c r="P32" s="87">
        <v>378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2710</v>
      </c>
      <c r="W32" s="87">
        <v>2710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99</v>
      </c>
      <c r="AG32" s="87">
        <v>99</v>
      </c>
      <c r="AH32" s="87">
        <v>0</v>
      </c>
      <c r="AI32" s="87">
        <v>0</v>
      </c>
      <c r="AJ32" s="87">
        <f t="shared" si="11"/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99</v>
      </c>
      <c r="AU32" s="87">
        <v>99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05000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05201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05202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05203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05204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05206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05207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05209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05210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05211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05212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05213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05214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05215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05303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05327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05346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05348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05349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05361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05363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05366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05368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05434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05463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05464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2025-01-10T05:29:36Z</dcterms:modified>
</cp:coreProperties>
</file>