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環境省廃棄物実態調査集約結果（44大分県）\"/>
    </mc:Choice>
  </mc:AlternateContent>
  <xr:revisionPtr revIDLastSave="0" documentId="13_ncr:1_{9218C81A-71FB-4C62-B4CB-772A4CF0190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水洗化人口等!$A$6:$AD$24</definedName>
    <definedName name="_xlnm.Print_Area" localSheetId="2">し尿集計結果!$A$1:$M$37</definedName>
    <definedName name="_xlnm.Print_Area" localSheetId="1">し尿処理状況!$2:$25</definedName>
    <definedName name="_xlnm.Print_Area" localSheetId="0">水洗化人口等!$2:$25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C8" i="2"/>
  <c r="N8" i="2" s="1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N24" i="2" s="1"/>
  <c r="AC25" i="2"/>
  <c r="V8" i="2"/>
  <c r="V9" i="2"/>
  <c r="N9" i="2" s="1"/>
  <c r="V10" i="2"/>
  <c r="N10" i="2" s="1"/>
  <c r="V11" i="2"/>
  <c r="N11" i="2" s="1"/>
  <c r="V12" i="2"/>
  <c r="V13" i="2"/>
  <c r="V14" i="2"/>
  <c r="V15" i="2"/>
  <c r="V16" i="2"/>
  <c r="V17" i="2"/>
  <c r="V18" i="2"/>
  <c r="V19" i="2"/>
  <c r="V20" i="2"/>
  <c r="N20" i="2" s="1"/>
  <c r="V21" i="2"/>
  <c r="N21" i="2" s="1"/>
  <c r="V22" i="2"/>
  <c r="N22" i="2" s="1"/>
  <c r="V23" i="2"/>
  <c r="N23" i="2" s="1"/>
  <c r="V24" i="2"/>
  <c r="V25" i="2"/>
  <c r="N25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12" i="2"/>
  <c r="N13" i="2"/>
  <c r="N14" i="2"/>
  <c r="N15" i="2"/>
  <c r="N16" i="2"/>
  <c r="N17" i="2"/>
  <c r="N18" i="2"/>
  <c r="N19" i="2"/>
  <c r="K8" i="2"/>
  <c r="K9" i="2"/>
  <c r="K10" i="2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K23" i="2"/>
  <c r="K24" i="2"/>
  <c r="K25" i="2"/>
  <c r="H8" i="2"/>
  <c r="H9" i="2"/>
  <c r="H10" i="2"/>
  <c r="H11" i="2"/>
  <c r="H12" i="2"/>
  <c r="D12" i="2" s="1"/>
  <c r="H13" i="2"/>
  <c r="D13" i="2" s="1"/>
  <c r="H14" i="2"/>
  <c r="D14" i="2" s="1"/>
  <c r="H15" i="2"/>
  <c r="D15" i="2" s="1"/>
  <c r="H16" i="2"/>
  <c r="H17" i="2"/>
  <c r="D17" i="2" s="1"/>
  <c r="H18" i="2"/>
  <c r="H19" i="2"/>
  <c r="D19" i="2" s="1"/>
  <c r="H20" i="2"/>
  <c r="H21" i="2"/>
  <c r="H22" i="2"/>
  <c r="H23" i="2"/>
  <c r="H24" i="2"/>
  <c r="H25" i="2"/>
  <c r="E8" i="2"/>
  <c r="E9" i="2"/>
  <c r="E10" i="2"/>
  <c r="E11" i="2"/>
  <c r="E12" i="2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E25" i="2"/>
  <c r="D8" i="2"/>
  <c r="D9" i="2"/>
  <c r="D10" i="2"/>
  <c r="D11" i="2"/>
  <c r="D20" i="2"/>
  <c r="D21" i="2"/>
  <c r="D22" i="2"/>
  <c r="D23" i="2"/>
  <c r="D24" i="2"/>
  <c r="D25" i="2"/>
  <c r="T24" i="1"/>
  <c r="P8" i="1"/>
  <c r="P9" i="1"/>
  <c r="P10" i="1"/>
  <c r="P11" i="1"/>
  <c r="P12" i="1"/>
  <c r="P13" i="1"/>
  <c r="P14" i="1"/>
  <c r="P15" i="1"/>
  <c r="P16" i="1"/>
  <c r="I16" i="1" s="1"/>
  <c r="D16" i="1" s="1"/>
  <c r="P17" i="1"/>
  <c r="I17" i="1" s="1"/>
  <c r="D17" i="1" s="1"/>
  <c r="P18" i="1"/>
  <c r="I18" i="1" s="1"/>
  <c r="D18" i="1" s="1"/>
  <c r="P19" i="1"/>
  <c r="I19" i="1" s="1"/>
  <c r="D19" i="1" s="1"/>
  <c r="P20" i="1"/>
  <c r="I20" i="1" s="1"/>
  <c r="D20" i="1" s="1"/>
  <c r="P21" i="1"/>
  <c r="I21" i="1" s="1"/>
  <c r="D21" i="1" s="1"/>
  <c r="P22" i="1"/>
  <c r="I22" i="1" s="1"/>
  <c r="D22" i="1" s="1"/>
  <c r="P23" i="1"/>
  <c r="I23" i="1" s="1"/>
  <c r="D23" i="1" s="1"/>
  <c r="P24" i="1"/>
  <c r="P25" i="1"/>
  <c r="I8" i="1"/>
  <c r="I9" i="1"/>
  <c r="I10" i="1"/>
  <c r="D10" i="1" s="1"/>
  <c r="I11" i="1"/>
  <c r="D11" i="1" s="1"/>
  <c r="I12" i="1"/>
  <c r="D12" i="1" s="1"/>
  <c r="I13" i="1"/>
  <c r="D13" i="1" s="1"/>
  <c r="I14" i="1"/>
  <c r="D14" i="1" s="1"/>
  <c r="I15" i="1"/>
  <c r="D15" i="1" s="1"/>
  <c r="I24" i="1"/>
  <c r="I2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8" i="1"/>
  <c r="J8" i="1" s="1"/>
  <c r="D9" i="1"/>
  <c r="J9" i="1" s="1"/>
  <c r="D24" i="1"/>
  <c r="J24" i="1" s="1"/>
  <c r="D25" i="1"/>
  <c r="T25" i="1" s="1"/>
  <c r="T16" i="1" l="1"/>
  <c r="N16" i="1"/>
  <c r="F16" i="1"/>
  <c r="L16" i="1"/>
  <c r="J16" i="1"/>
  <c r="N23" i="1"/>
  <c r="F23" i="1"/>
  <c r="T23" i="1"/>
  <c r="L23" i="1"/>
  <c r="J23" i="1"/>
  <c r="F21" i="1"/>
  <c r="N21" i="1"/>
  <c r="L21" i="1"/>
  <c r="T21" i="1"/>
  <c r="J21" i="1"/>
  <c r="N19" i="1"/>
  <c r="T19" i="1"/>
  <c r="L19" i="1"/>
  <c r="J19" i="1"/>
  <c r="F19" i="1"/>
  <c r="N18" i="1"/>
  <c r="T18" i="1"/>
  <c r="L18" i="1"/>
  <c r="J18" i="1"/>
  <c r="F18" i="1"/>
  <c r="N14" i="1"/>
  <c r="L14" i="1"/>
  <c r="F14" i="1"/>
  <c r="J14" i="1"/>
  <c r="T14" i="1"/>
  <c r="N12" i="1"/>
  <c r="J12" i="1"/>
  <c r="T12" i="1"/>
  <c r="L12" i="1"/>
  <c r="F12" i="1"/>
  <c r="F20" i="1"/>
  <c r="N20" i="1"/>
  <c r="L20" i="1"/>
  <c r="J20" i="1"/>
  <c r="T20" i="1"/>
  <c r="J11" i="1"/>
  <c r="T11" i="1"/>
  <c r="F11" i="1"/>
  <c r="N11" i="1"/>
  <c r="L11" i="1"/>
  <c r="N13" i="1"/>
  <c r="L13" i="1"/>
  <c r="F13" i="1"/>
  <c r="T13" i="1"/>
  <c r="J13" i="1"/>
  <c r="L10" i="1"/>
  <c r="J10" i="1"/>
  <c r="T10" i="1"/>
  <c r="F10" i="1"/>
  <c r="N10" i="1"/>
  <c r="N22" i="1"/>
  <c r="L22" i="1"/>
  <c r="T22" i="1"/>
  <c r="J22" i="1"/>
  <c r="F22" i="1"/>
  <c r="J15" i="1"/>
  <c r="N15" i="1"/>
  <c r="F15" i="1"/>
  <c r="L15" i="1"/>
  <c r="T15" i="1"/>
  <c r="L17" i="1"/>
  <c r="F17" i="1"/>
  <c r="T17" i="1"/>
  <c r="N17" i="1"/>
  <c r="J17" i="1"/>
  <c r="F24" i="1"/>
  <c r="J25" i="1"/>
  <c r="L25" i="1"/>
  <c r="L9" i="1"/>
  <c r="L24" i="1"/>
  <c r="L8" i="1"/>
  <c r="T9" i="1"/>
  <c r="F9" i="1"/>
  <c r="N25" i="1"/>
  <c r="N9" i="1"/>
  <c r="N24" i="1"/>
  <c r="N8" i="1"/>
  <c r="F25" i="1"/>
  <c r="F8" i="1"/>
  <c r="T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N7" i="2" s="1"/>
  <c r="AJ7" i="2"/>
  <c r="AD54" i="4" l="1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<sst xmlns="http://schemas.openxmlformats.org/spreadsheetml/2006/main" count="656" uniqueCount="298">
  <si>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</si>
  <si>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</si>
  <si>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</si>
  <si>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</si>
  <si>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</si>
  <si>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</si>
  <si>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</si>
  <si>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</si>
  <si>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</si>
  <si>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</si>
  <si>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</si>
  <si>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</si>
  <si>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</si>
  <si>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</si>
  <si>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</si>
  <si>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</si>
  <si>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</si>
  <si>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</si>
  <si>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</si>
  <si>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</si>
  <si>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</si>
  <si>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</si>
  <si>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</si>
  <si>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</si>
  <si>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</si>
  <si>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</si>
  <si>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</si>
  <si>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</si>
  <si>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</si>
  <si>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</si>
  <si>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</si>
  <si>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</si>
  <si>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</si>
  <si>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</si>
  <si>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</si>
  <si>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</si>
  <si>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</si>
  <si>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</si>
  <si>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</si>
  <si>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</si>
  <si>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</si>
  <si>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</si>
  <si>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</si>
  <si>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</si>
  <si>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</si>
  <si>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</si>
  <si>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</si>
  <si>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</si>
  <si>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</si>
  <si>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</si>
  <si>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</si>
  <si>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</si>
  <si>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</si>
  <si>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</si>
  <si>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</si>
  <si>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</si>
  <si>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</si>
  <si>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</si>
  <si>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</si>
  <si>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</si>
  <si>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</si>
  <si>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</si>
  <si>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</si>
  <si>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</si>
  <si>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</si>
  <si>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</si>
  <si>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</si>
  <si>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</si>
  <si>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</si>
  <si>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</si>
  <si>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</si>
  <si>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</si>
  <si>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</si>
  <si>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</si>
  <si>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</si>
  <si>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</si>
  <si>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</si>
  <si>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</si>
  <si>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</si>
  <si>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</si>
  <si>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</si>
  <si>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</si>
  <si>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</si>
  <si>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</si>
  <si>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</si>
  <si>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</si>
  <si>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</si>
  <si>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</si>
  <si>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</si>
  <si>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</si>
  <si>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</si>
  <si>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</si>
  <si>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</si>
  <si>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</si>
  <si>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</si>
  <si>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</si>
  <si>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</si>
  <si>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</si>
  <si>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</si>
  <si>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</si>
  <si>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</si>
  <si>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</si>
  <si>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</si>
  <si>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</si>
  <si>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</si>
  <si>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</si>
  <si>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</si>
  <si>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</si>
  <si>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</si>
  <si>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</si>
  <si>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</si>
  <si>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</si>
  <si>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</si>
  <si>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</si>
  <si>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</si>
  <si>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</si>
  <si>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</si>
  <si>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</si>
  <si>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</si>
  <si>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</si>
  <si>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</si>
  <si>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</si>
  <si>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</si>
  <si>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</si>
  <si>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</si>
  <si>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</si>
  <si>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</si>
  <si>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</si>
  <si>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</si>
  <si>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</si>
  <si>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</si>
  <si>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</si>
  <si>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</si>
  <si>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</si>
  <si>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</si>
  <si>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</si>
  <si>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</si>
  <si>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</si>
  <si>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</si>
  <si>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</si>
  <si>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</si>
  <si>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</si>
  <si>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</si>
  <si>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</si>
  <si>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</si>
  <si>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</si>
  <si>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</si>
  <si>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</si>
  <si>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</si>
  <si>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</si>
  <si>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</si>
  <si>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</si>
  <si>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</si>
  <si>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</si>
  <si>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</si>
  <si>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</si>
  <si>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</si>
  <si>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</si>
  <si>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</si>
  <si>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</si>
  <si>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</si>
  <si>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</si>
  <si>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</si>
  <si>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</si>
  <si>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</si>
  <si>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</si>
  <si>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</si>
  <si>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</si>
  <si>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</si>
  <si>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</si>
  <si>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</si>
  <si>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</si>
  <si>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</si>
  <si>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</si>
  <si>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</si>
  <si>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</si>
  <si>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</si>
  <si>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</si>
  <si>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</si>
  <si>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</si>
  <si>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</si>
  <si>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</si>
  <si>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</si>
  <si>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</si>
  <si>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</si>
  <si>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</si>
  <si>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</si>
  <si>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</si>
  <si>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</si>
  <si>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</si>
  <si>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</si>
  <si>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</si>
  <si>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</si>
  <si>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</si>
  <si>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</si>
  <si>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</si>
  <si>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</si>
  <si>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</si>
  <si>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</si>
  <si>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</si>
  <si>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</si>
  <si>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</si>
  <si>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</si>
  <si>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</si>
  <si>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</si>
  <si>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</si>
  <si>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</si>
  <si>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</si>
  <si>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</si>
  <si>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</si>
  <si>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</si>
  <si>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</si>
  <si>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</si>
  <si>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</si>
  <si>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</si>
  <si>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</si>
  <si>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</si>
  <si>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</si>
  <si>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</si>
  <si>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</si>
  <si>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</si>
  <si>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</si>
  <si>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</si>
  <si>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</si>
  <si>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</si>
  <si>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</si>
  <si>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</si>
  <si>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</si>
  <si>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</si>
  <si>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</si>
  <si>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</si>
  <si>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</si>
  <si>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</si>
  <si>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</si>
  <si>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</si>
  <si>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</si>
  <si>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</si>
  <si>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</si>
  <si>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</si>
  <si>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</si>
  <si>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</si>
  <si>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</si>
  <si>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</si>
  <si>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</si>
  <si>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</si>
  <si>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</si>
  <si>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</si>
  <si>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</si>
  <si>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</si>
  <si>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</si>
  <si>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</si>
  <si>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</si>
  <si>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</si>
  <si>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</si>
  <si>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</si>
  <si>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</si>
  <si>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</si>
  <si>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44000</t>
  </si>
  <si>
    <t>水洗化人口等（令和4年度実績）</t>
    <phoneticPr fontId="3"/>
  </si>
  <si>
    <t>し尿処理の状況（令和4年度実績）</t>
    <phoneticPr fontId="3"/>
  </si>
  <si>
    <t>44201</t>
  </si>
  <si>
    <t>大分市</t>
  </si>
  <si>
    <t/>
  </si>
  <si>
    <t>○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</si>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</sst>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 x14ac:dyDescent="0.1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 x14ac:dyDescent="0.15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 x14ac:dyDescent="0.15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 x14ac:dyDescent="0.15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 x14ac:dyDescent="0.15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 x14ac:dyDescent="0.15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 x14ac:dyDescent="0.15">
      <c r="A7" s="92" t="s">
        <v>10</v>
      </c>
      <c r="B7" s="108" t="s">
        <v>257</v>
      </c>
      <c r="C7" s="92" t="s">
        <v>199</v>
      </c>
      <c r="D7" s="93">
        <f>+SUM(E7,+I7)</f>
        <v>1123860</v>
      </c>
      <c r="E7" s="93">
        <f>+SUM(G7+H7)</f>
        <v>93735</v>
      </c>
      <c r="F7" s="94">
        <f>IF(D7&gt;0,E7/D7*100,"-")</f>
        <v>8.3404516576797825</v>
      </c>
      <c r="G7" s="93">
        <f>SUM(G$8:G$207)</f>
        <v>85153</v>
      </c>
      <c r="H7" s="93">
        <f>SUM(H$8:H$207)</f>
        <v>8582</v>
      </c>
      <c r="I7" s="93">
        <f>+SUM(K7,+M7,O7+P7)</f>
        <v>1030125</v>
      </c>
      <c r="J7" s="94">
        <f>IF(D7&gt;0,I7/D7*100,"-")</f>
        <v>91.659548342320221</v>
      </c>
      <c r="K7" s="93">
        <f>SUM(K$8:K$207)</f>
        <v>549947</v>
      </c>
      <c r="L7" s="94">
        <f>IF(D7&gt;0,K7/D7*100,"-")</f>
        <v>48.93376399195629</v>
      </c>
      <c r="M7" s="93">
        <f>SUM(M$8:M$207)</f>
        <v>580</v>
      </c>
      <c r="N7" s="94">
        <f>IF(D7&gt;0,M7/D7*100,"-")</f>
        <v>5.1607851511754128E-2</v>
      </c>
      <c r="O7" s="91">
        <f>SUM(O$8:O$207)</f>
        <v>18096</v>
      </c>
      <c r="P7" s="93">
        <f>SUM(Q7:S7)</f>
        <v>461502</v>
      </c>
      <c r="Q7" s="93">
        <f>SUM(Q$8:Q$207)</f>
        <v>156031</v>
      </c>
      <c r="R7" s="93">
        <f>SUM(R$8:R$207)</f>
        <v>291281</v>
      </c>
      <c r="S7" s="93">
        <f>SUM(S$8:S$207)</f>
        <v>14190</v>
      </c>
      <c r="T7" s="94">
        <f>IF(D7&gt;0,P7/D7*100,"-")</f>
        <v>41.064011531685438</v>
      </c>
      <c r="U7" s="93">
        <f>SUM(U$8:U$207)</f>
        <v>14494</v>
      </c>
      <c r="V7" s="95">
        <f t="shared" ref="V7:AC7" si="0">COUNTIF(V$8:V$207,"○")</f>
        <v>13</v>
      </c>
      <c r="W7" s="95">
        <f t="shared" si="0"/>
        <v>0</v>
      </c>
      <c r="X7" s="95">
        <f t="shared" si="0"/>
        <v>0</v>
      </c>
      <c r="Y7" s="95">
        <f t="shared" si="0"/>
        <v>5</v>
      </c>
      <c r="Z7" s="95">
        <f t="shared" si="0"/>
        <v>7</v>
      </c>
      <c r="AA7" s="95">
        <f t="shared" si="0"/>
        <v>2</v>
      </c>
      <c r="AB7" s="95">
        <f t="shared" si="0"/>
        <v>0</v>
      </c>
      <c r="AC7" s="95">
        <f t="shared" si="0"/>
        <v>9</v>
      </c>
    </row>
    <row r="8" spans="1:31" ht="13.5" customHeight="1" x14ac:dyDescent="0.15">
      <c r="A8" s="85" t="s">
        <v>10</v>
      </c>
      <c r="B8" s="86" t="s">
        <v>260</v>
      </c>
      <c r="C8" s="85" t="s">
        <v>261</v>
      </c>
      <c r="D8" s="87">
        <f>+SUM(E8,+I8)</f>
        <v>476913</v>
      </c>
      <c r="E8" s="87">
        <f>+SUM(G8+H8)</f>
        <v>7079</v>
      </c>
      <c r="F8" s="106">
        <f>IF(D8&gt;0,E8/D8*100,"-")</f>
        <v>1.4843378142344621</v>
      </c>
      <c r="G8" s="87">
        <v>7079</v>
      </c>
      <c r="H8" s="87">
        <v>0</v>
      </c>
      <c r="I8" s="87">
        <f>+SUM(K8,+M8,O8+P8)</f>
        <v>469834</v>
      </c>
      <c r="J8" s="88">
        <f>IF(D8&gt;0,I8/D8*100,"-")</f>
        <v>98.515662185765535</v>
      </c>
      <c r="K8" s="87">
        <v>302447</v>
      </c>
      <c r="L8" s="88">
        <f>IF(D8&gt;0,K8/D8*100,"-")</f>
        <v>63.417646405109529</v>
      </c>
      <c r="M8" s="87">
        <v>0</v>
      </c>
      <c r="N8" s="88">
        <f>IF(D8&gt;0,M8/D8*100,"-")</f>
        <v>0</v>
      </c>
      <c r="O8" s="87">
        <v>1402</v>
      </c>
      <c r="P8" s="87">
        <f>SUM(Q8:S8)</f>
        <v>165985</v>
      </c>
      <c r="Q8" s="87">
        <v>67015</v>
      </c>
      <c r="R8" s="87">
        <v>98970</v>
      </c>
      <c r="S8" s="87">
        <v>0</v>
      </c>
      <c r="T8" s="88">
        <f>IF(D8&gt;0,P8/D8*100,"-")</f>
        <v>34.804041827335382</v>
      </c>
      <c r="U8" s="87">
        <v>3716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 x14ac:dyDescent="0.15">
      <c r="A9" s="85" t="s">
        <v>10</v>
      </c>
      <c r="B9" s="86" t="s">
        <v>264</v>
      </c>
      <c r="C9" s="85" t="s">
        <v>265</v>
      </c>
      <c r="D9" s="87">
        <f>+SUM(E9,+I9)</f>
        <v>112991</v>
      </c>
      <c r="E9" s="87">
        <f>+SUM(G9+H9)</f>
        <v>730</v>
      </c>
      <c r="F9" s="106">
        <f>IF(D9&gt;0,E9/D9*100,"-")</f>
        <v>0.64606915595047398</v>
      </c>
      <c r="G9" s="87">
        <v>730</v>
      </c>
      <c r="H9" s="87">
        <v>0</v>
      </c>
      <c r="I9" s="87">
        <f>+SUM(K9,+M9,O9+P9)</f>
        <v>112261</v>
      </c>
      <c r="J9" s="88">
        <f>IF(D9&gt;0,I9/D9*100,"-")</f>
        <v>99.353930844049515</v>
      </c>
      <c r="K9" s="87">
        <v>70971</v>
      </c>
      <c r="L9" s="88">
        <f>IF(D9&gt;0,K9/D9*100,"-")</f>
        <v>62.811197352001493</v>
      </c>
      <c r="M9" s="87">
        <v>0</v>
      </c>
      <c r="N9" s="88">
        <f>IF(D9&gt;0,M9/D9*100,"-")</f>
        <v>0</v>
      </c>
      <c r="O9" s="87">
        <v>0</v>
      </c>
      <c r="P9" s="87">
        <f>SUM(Q9:S9)</f>
        <v>41290</v>
      </c>
      <c r="Q9" s="87">
        <v>18804</v>
      </c>
      <c r="R9" s="87">
        <v>22486</v>
      </c>
      <c r="S9" s="87">
        <v>0</v>
      </c>
      <c r="T9" s="88">
        <f>IF(D9&gt;0,P9/D9*100,"-")</f>
        <v>36.542733492048043</v>
      </c>
      <c r="U9" s="87">
        <v>4293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 x14ac:dyDescent="0.15">
      <c r="A10" s="85" t="s">
        <v>10</v>
      </c>
      <c r="B10" s="86" t="s">
        <v>266</v>
      </c>
      <c r="C10" s="85" t="s">
        <v>267</v>
      </c>
      <c r="D10" s="87">
        <f>+SUM(E10,+I10)</f>
        <v>83071</v>
      </c>
      <c r="E10" s="87">
        <f>+SUM(G10+H10)</f>
        <v>21697</v>
      </c>
      <c r="F10" s="106">
        <f>IF(D10&gt;0,E10/D10*100,"-")</f>
        <v>26.118621420230888</v>
      </c>
      <c r="G10" s="87">
        <v>20611</v>
      </c>
      <c r="H10" s="87">
        <v>1086</v>
      </c>
      <c r="I10" s="87">
        <f>+SUM(K10,+M10,O10+P10)</f>
        <v>61374</v>
      </c>
      <c r="J10" s="88">
        <f>IF(D10&gt;0,I10/D10*100,"-")</f>
        <v>73.881378579769105</v>
      </c>
      <c r="K10" s="87">
        <v>31269</v>
      </c>
      <c r="L10" s="88">
        <f>IF(D10&gt;0,K10/D10*100,"-")</f>
        <v>37.641294796017867</v>
      </c>
      <c r="M10" s="87">
        <v>0</v>
      </c>
      <c r="N10" s="88">
        <f>IF(D10&gt;0,M10/D10*100,"-")</f>
        <v>0</v>
      </c>
      <c r="O10" s="87">
        <v>3273</v>
      </c>
      <c r="P10" s="87">
        <f>SUM(Q10:S10)</f>
        <v>26832</v>
      </c>
      <c r="Q10" s="87">
        <v>1039</v>
      </c>
      <c r="R10" s="87">
        <v>25793</v>
      </c>
      <c r="S10" s="87">
        <v>0</v>
      </c>
      <c r="T10" s="88">
        <f>IF(D10&gt;0,P10/D10*100,"-")</f>
        <v>32.300080653898469</v>
      </c>
      <c r="U10" s="87">
        <v>1865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 x14ac:dyDescent="0.15">
      <c r="A11" s="85" t="s">
        <v>10</v>
      </c>
      <c r="B11" s="86" t="s">
        <v>268</v>
      </c>
      <c r="C11" s="85" t="s">
        <v>269</v>
      </c>
      <c r="D11" s="87">
        <f>+SUM(E11,+I11)</f>
        <v>62232</v>
      </c>
      <c r="E11" s="87">
        <f>+SUM(G11+H11)</f>
        <v>11034</v>
      </c>
      <c r="F11" s="106">
        <f>IF(D11&gt;0,E11/D11*100,"-")</f>
        <v>17.730428075588122</v>
      </c>
      <c r="G11" s="87">
        <v>5423</v>
      </c>
      <c r="H11" s="87">
        <v>5611</v>
      </c>
      <c r="I11" s="87">
        <f>+SUM(K11,+M11,O11+P11)</f>
        <v>51198</v>
      </c>
      <c r="J11" s="88">
        <f>IF(D11&gt;0,I11/D11*100,"-")</f>
        <v>82.269571924411878</v>
      </c>
      <c r="K11" s="87">
        <v>40696</v>
      </c>
      <c r="L11" s="88">
        <f>IF(D11&gt;0,K11/D11*100,"-")</f>
        <v>65.394009512790845</v>
      </c>
      <c r="M11" s="87">
        <v>0</v>
      </c>
      <c r="N11" s="88">
        <f>IF(D11&gt;0,M11/D11*100,"-")</f>
        <v>0</v>
      </c>
      <c r="O11" s="87">
        <v>1060</v>
      </c>
      <c r="P11" s="87">
        <f>SUM(Q11:S11)</f>
        <v>9442</v>
      </c>
      <c r="Q11" s="87">
        <v>915</v>
      </c>
      <c r="R11" s="87">
        <v>8527</v>
      </c>
      <c r="S11" s="87">
        <v>0</v>
      </c>
      <c r="T11" s="88">
        <f>IF(D11&gt;0,P11/D11*100,"-")</f>
        <v>15.172258645070061</v>
      </c>
      <c r="U11" s="87">
        <v>462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 x14ac:dyDescent="0.15">
      <c r="A12" s="85" t="s">
        <v>10</v>
      </c>
      <c r="B12" s="86" t="s">
        <v>270</v>
      </c>
      <c r="C12" s="85" t="s">
        <v>271</v>
      </c>
      <c r="D12" s="87">
        <f>+SUM(E12,+I12)</f>
        <v>67422</v>
      </c>
      <c r="E12" s="87">
        <f>+SUM(G12+H12)</f>
        <v>2816</v>
      </c>
      <c r="F12" s="106">
        <f>IF(D12&gt;0,E12/D12*100,"-")</f>
        <v>4.1766782355907566</v>
      </c>
      <c r="G12" s="87">
        <v>2816</v>
      </c>
      <c r="H12" s="87">
        <v>0</v>
      </c>
      <c r="I12" s="87">
        <f>+SUM(K12,+M12,O12+P12)</f>
        <v>64606</v>
      </c>
      <c r="J12" s="88">
        <f>IF(D12&gt;0,I12/D12*100,"-")</f>
        <v>95.823321764409243</v>
      </c>
      <c r="K12" s="87">
        <v>20972</v>
      </c>
      <c r="L12" s="88">
        <f>IF(D12&gt;0,K12/D12*100,"-")</f>
        <v>31.105573848298775</v>
      </c>
      <c r="M12" s="87">
        <v>0</v>
      </c>
      <c r="N12" s="88">
        <f>IF(D12&gt;0,M12/D12*100,"-")</f>
        <v>0</v>
      </c>
      <c r="O12" s="87">
        <v>7881</v>
      </c>
      <c r="P12" s="87">
        <f>SUM(Q12:S12)</f>
        <v>35753</v>
      </c>
      <c r="Q12" s="87">
        <v>15630</v>
      </c>
      <c r="R12" s="87">
        <v>20123</v>
      </c>
      <c r="S12" s="87">
        <v>0</v>
      </c>
      <c r="T12" s="88">
        <f>IF(D12&gt;0,P12/D12*100,"-")</f>
        <v>53.028684998961765</v>
      </c>
      <c r="U12" s="87">
        <v>589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 x14ac:dyDescent="0.15">
      <c r="A13" s="85" t="s">
        <v>10</v>
      </c>
      <c r="B13" s="86" t="s">
        <v>272</v>
      </c>
      <c r="C13" s="85" t="s">
        <v>273</v>
      </c>
      <c r="D13" s="87">
        <f>+SUM(E13,+I13)</f>
        <v>36250</v>
      </c>
      <c r="E13" s="87">
        <f>+SUM(G13+H13)</f>
        <v>4062</v>
      </c>
      <c r="F13" s="106">
        <f>IF(D13&gt;0,E13/D13*100,"-")</f>
        <v>11.20551724137931</v>
      </c>
      <c r="G13" s="87">
        <v>4062</v>
      </c>
      <c r="H13" s="87">
        <v>0</v>
      </c>
      <c r="I13" s="87">
        <f>+SUM(K13,+M13,O13+P13)</f>
        <v>32188</v>
      </c>
      <c r="J13" s="88">
        <f>IF(D13&gt;0,I13/D13*100,"-")</f>
        <v>88.794482758620688</v>
      </c>
      <c r="K13" s="87">
        <v>15916</v>
      </c>
      <c r="L13" s="88">
        <f>IF(D13&gt;0,K13/D13*100,"-")</f>
        <v>43.906206896551723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16272</v>
      </c>
      <c r="Q13" s="87">
        <v>9373</v>
      </c>
      <c r="R13" s="87">
        <v>6899</v>
      </c>
      <c r="S13" s="87">
        <v>0</v>
      </c>
      <c r="T13" s="88">
        <f>IF(D13&gt;0,P13/D13*100,"-")</f>
        <v>44.888275862068966</v>
      </c>
      <c r="U13" s="87">
        <v>0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 x14ac:dyDescent="0.15">
      <c r="A14" s="85" t="s">
        <v>10</v>
      </c>
      <c r="B14" s="86" t="s">
        <v>274</v>
      </c>
      <c r="C14" s="85" t="s">
        <v>275</v>
      </c>
      <c r="D14" s="87">
        <f>+SUM(E14,+I14)</f>
        <v>15703</v>
      </c>
      <c r="E14" s="87">
        <f>+SUM(G14+H14)</f>
        <v>1181</v>
      </c>
      <c r="F14" s="106">
        <f>IF(D14&gt;0,E14/D14*100,"-")</f>
        <v>7.5208558874100495</v>
      </c>
      <c r="G14" s="87">
        <v>1181</v>
      </c>
      <c r="H14" s="87">
        <v>0</v>
      </c>
      <c r="I14" s="87">
        <f>+SUM(K14,+M14,O14+P14)</f>
        <v>14522</v>
      </c>
      <c r="J14" s="88">
        <f>IF(D14&gt;0,I14/D14*100,"-")</f>
        <v>92.47914411258995</v>
      </c>
      <c r="K14" s="87">
        <v>7212</v>
      </c>
      <c r="L14" s="88">
        <f>IF(D14&gt;0,K14/D14*100,"-")</f>
        <v>45.927529771381266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7310</v>
      </c>
      <c r="Q14" s="87">
        <v>4789</v>
      </c>
      <c r="R14" s="87">
        <v>2521</v>
      </c>
      <c r="S14" s="87">
        <v>0</v>
      </c>
      <c r="T14" s="88">
        <f>IF(D14&gt;0,P14/D14*100,"-")</f>
        <v>46.551614341208683</v>
      </c>
      <c r="U14" s="87">
        <v>46</v>
      </c>
      <c r="V14" s="85" t="s">
        <v>263</v>
      </c>
      <c r="W14" s="85"/>
      <c r="X14" s="85"/>
      <c r="Y14" s="85"/>
      <c r="Z14" s="85"/>
      <c r="AA14" s="85" t="s">
        <v>263</v>
      </c>
      <c r="AB14" s="85"/>
      <c r="AC14" s="85"/>
      <c r="AD14" s="184" t="s">
        <v>262</v>
      </c>
    </row>
    <row r="15" spans="1:31" ht="13.5" customHeight="1" x14ac:dyDescent="0.15">
      <c r="A15" s="85" t="s">
        <v>10</v>
      </c>
      <c r="B15" s="86" t="s">
        <v>276</v>
      </c>
      <c r="C15" s="85" t="s">
        <v>277</v>
      </c>
      <c r="D15" s="87">
        <f>+SUM(E15,+I15)</f>
        <v>19700</v>
      </c>
      <c r="E15" s="87">
        <f>+SUM(G15+H15)</f>
        <v>4089</v>
      </c>
      <c r="F15" s="106">
        <f>IF(D15&gt;0,E15/D15*100,"-")</f>
        <v>20.756345177664976</v>
      </c>
      <c r="G15" s="87">
        <v>4089</v>
      </c>
      <c r="H15" s="87">
        <v>0</v>
      </c>
      <c r="I15" s="87">
        <f>+SUM(K15,+M15,O15+P15)</f>
        <v>15611</v>
      </c>
      <c r="J15" s="88">
        <f>IF(D15&gt;0,I15/D15*100,"-")</f>
        <v>79.243654822335031</v>
      </c>
      <c r="K15" s="87">
        <v>0</v>
      </c>
      <c r="L15" s="88">
        <f>IF(D15&gt;0,K15/D15*100,"-")</f>
        <v>0</v>
      </c>
      <c r="M15" s="87">
        <v>580</v>
      </c>
      <c r="N15" s="88">
        <f>IF(D15&gt;0,M15/D15*100,"-")</f>
        <v>2.9441624365482233</v>
      </c>
      <c r="O15" s="87">
        <v>1661</v>
      </c>
      <c r="P15" s="87">
        <f>SUM(Q15:S15)</f>
        <v>13370</v>
      </c>
      <c r="Q15" s="87">
        <v>4477</v>
      </c>
      <c r="R15" s="87">
        <v>8893</v>
      </c>
      <c r="S15" s="87">
        <v>0</v>
      </c>
      <c r="T15" s="88">
        <f>IF(D15&gt;0,P15/D15*100,"-")</f>
        <v>67.868020304568532</v>
      </c>
      <c r="U15" s="87">
        <v>248</v>
      </c>
      <c r="V15" s="85" t="s">
        <v>263</v>
      </c>
      <c r="W15" s="85"/>
      <c r="X15" s="85"/>
      <c r="Y15" s="85"/>
      <c r="Z15" s="85"/>
      <c r="AA15" s="85" t="s">
        <v>263</v>
      </c>
      <c r="AB15" s="85"/>
      <c r="AC15" s="85"/>
      <c r="AD15" s="184" t="s">
        <v>262</v>
      </c>
    </row>
    <row r="16" spans="1:31" ht="13.5" customHeight="1" x14ac:dyDescent="0.15">
      <c r="A16" s="85" t="s">
        <v>10</v>
      </c>
      <c r="B16" s="86" t="s">
        <v>278</v>
      </c>
      <c r="C16" s="85" t="s">
        <v>279</v>
      </c>
      <c r="D16" s="87">
        <f>+SUM(E16,+I16)</f>
        <v>22209</v>
      </c>
      <c r="E16" s="87">
        <f>+SUM(G16+H16)</f>
        <v>4542</v>
      </c>
      <c r="F16" s="106">
        <f>IF(D16&gt;0,E16/D16*100,"-")</f>
        <v>20.451168445224909</v>
      </c>
      <c r="G16" s="87">
        <v>4542</v>
      </c>
      <c r="H16" s="87">
        <v>0</v>
      </c>
      <c r="I16" s="87">
        <f>+SUM(K16,+M16,O16+P16)</f>
        <v>17667</v>
      </c>
      <c r="J16" s="88">
        <f>IF(D16&gt;0,I16/D16*100,"-")</f>
        <v>79.548831554775091</v>
      </c>
      <c r="K16" s="87">
        <v>9559</v>
      </c>
      <c r="L16" s="88">
        <f>IF(D16&gt;0,K16/D16*100,"-")</f>
        <v>43.04110946012878</v>
      </c>
      <c r="M16" s="87">
        <v>0</v>
      </c>
      <c r="N16" s="88">
        <f>IF(D16&gt;0,M16/D16*100,"-")</f>
        <v>0</v>
      </c>
      <c r="O16" s="87">
        <v>606</v>
      </c>
      <c r="P16" s="87">
        <f>SUM(Q16:S16)</f>
        <v>7502</v>
      </c>
      <c r="Q16" s="87">
        <v>2130</v>
      </c>
      <c r="R16" s="87">
        <v>5372</v>
      </c>
      <c r="S16" s="87">
        <v>0</v>
      </c>
      <c r="T16" s="88">
        <f>IF(D16&gt;0,P16/D16*100,"-")</f>
        <v>33.77909856364537</v>
      </c>
      <c r="U16" s="87">
        <v>711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 x14ac:dyDescent="0.15">
      <c r="A17" s="85" t="s">
        <v>10</v>
      </c>
      <c r="B17" s="86" t="s">
        <v>280</v>
      </c>
      <c r="C17" s="85" t="s">
        <v>281</v>
      </c>
      <c r="D17" s="87">
        <f>+SUM(E17,+I17)</f>
        <v>27393</v>
      </c>
      <c r="E17" s="87">
        <f>+SUM(G17+H17)</f>
        <v>8274</v>
      </c>
      <c r="F17" s="106">
        <f>IF(D17&gt;0,E17/D17*100,"-")</f>
        <v>30.204796845909538</v>
      </c>
      <c r="G17" s="87">
        <v>7804</v>
      </c>
      <c r="H17" s="87">
        <v>470</v>
      </c>
      <c r="I17" s="87">
        <f>+SUM(K17,+M17,O17+P17)</f>
        <v>19119</v>
      </c>
      <c r="J17" s="88">
        <f>IF(D17&gt;0,I17/D17*100,"-")</f>
        <v>69.795203154090458</v>
      </c>
      <c r="K17" s="87">
        <v>7284</v>
      </c>
      <c r="L17" s="88">
        <f>IF(D17&gt;0,K17/D17*100,"-")</f>
        <v>26.590734859270615</v>
      </c>
      <c r="M17" s="87">
        <v>0</v>
      </c>
      <c r="N17" s="88">
        <f>IF(D17&gt;0,M17/D17*100,"-")</f>
        <v>0</v>
      </c>
      <c r="O17" s="87">
        <v>796</v>
      </c>
      <c r="P17" s="87">
        <f>SUM(Q17:S17)</f>
        <v>11039</v>
      </c>
      <c r="Q17" s="87">
        <v>5170</v>
      </c>
      <c r="R17" s="87">
        <v>3529</v>
      </c>
      <c r="S17" s="87">
        <v>2340</v>
      </c>
      <c r="T17" s="88">
        <f>IF(D17&gt;0,P17/D17*100,"-")</f>
        <v>40.298616434855624</v>
      </c>
      <c r="U17" s="87">
        <v>198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 x14ac:dyDescent="0.15">
      <c r="A18" s="85" t="s">
        <v>10</v>
      </c>
      <c r="B18" s="86" t="s">
        <v>282</v>
      </c>
      <c r="C18" s="85" t="s">
        <v>283</v>
      </c>
      <c r="D18" s="87">
        <f>+SUM(E18,+I18)</f>
        <v>53455</v>
      </c>
      <c r="E18" s="87">
        <f>+SUM(G18+H18)</f>
        <v>12147</v>
      </c>
      <c r="F18" s="106">
        <f>IF(D18&gt;0,E18/D18*100,"-")</f>
        <v>22.723786362360865</v>
      </c>
      <c r="G18" s="87">
        <v>10954</v>
      </c>
      <c r="H18" s="87">
        <v>1193</v>
      </c>
      <c r="I18" s="87">
        <f>+SUM(K18,+M18,O18+P18)</f>
        <v>41308</v>
      </c>
      <c r="J18" s="88">
        <f>IF(D18&gt;0,I18/D18*100,"-")</f>
        <v>77.276213637639131</v>
      </c>
      <c r="K18" s="87">
        <v>14430</v>
      </c>
      <c r="L18" s="88">
        <f>IF(D18&gt;0,K18/D18*100,"-")</f>
        <v>26.994668412683566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26878</v>
      </c>
      <c r="Q18" s="87">
        <v>6734</v>
      </c>
      <c r="R18" s="87">
        <v>20144</v>
      </c>
      <c r="S18" s="87">
        <v>0</v>
      </c>
      <c r="T18" s="88">
        <f>IF(D18&gt;0,P18/D18*100,"-")</f>
        <v>50.281545224955572</v>
      </c>
      <c r="U18" s="87">
        <v>806</v>
      </c>
      <c r="V18" s="85" t="s">
        <v>263</v>
      </c>
      <c r="W18" s="85"/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 x14ac:dyDescent="0.15">
      <c r="A19" s="85" t="s">
        <v>10</v>
      </c>
      <c r="B19" s="86" t="s">
        <v>284</v>
      </c>
      <c r="C19" s="85" t="s">
        <v>285</v>
      </c>
      <c r="D19" s="87">
        <f>+SUM(E19,+I19)</f>
        <v>33615</v>
      </c>
      <c r="E19" s="87">
        <f>+SUM(G19+H19)</f>
        <v>5855</v>
      </c>
      <c r="F19" s="106">
        <f>IF(D19&gt;0,E19/D19*100,"-")</f>
        <v>17.417819425851555</v>
      </c>
      <c r="G19" s="87">
        <v>5855</v>
      </c>
      <c r="H19" s="87">
        <v>0</v>
      </c>
      <c r="I19" s="87">
        <f>+SUM(K19,+M19,O19+P19)</f>
        <v>27760</v>
      </c>
      <c r="J19" s="88">
        <f>IF(D19&gt;0,I19/D19*100,"-")</f>
        <v>82.582180574148438</v>
      </c>
      <c r="K19" s="87">
        <v>1150</v>
      </c>
      <c r="L19" s="88">
        <f>IF(D19&gt;0,K19/D19*100,"-")</f>
        <v>3.4210917745054288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26610</v>
      </c>
      <c r="Q19" s="87">
        <v>0</v>
      </c>
      <c r="R19" s="87">
        <v>14942</v>
      </c>
      <c r="S19" s="87">
        <v>11668</v>
      </c>
      <c r="T19" s="88">
        <f>IF(D19&gt;0,P19/D19*100,"-")</f>
        <v>79.161088799643025</v>
      </c>
      <c r="U19" s="87">
        <v>324</v>
      </c>
      <c r="V19" s="85"/>
      <c r="W19" s="85"/>
      <c r="X19" s="85"/>
      <c r="Y19" s="85" t="s">
        <v>263</v>
      </c>
      <c r="Z19" s="85"/>
      <c r="AA19" s="85"/>
      <c r="AB19" s="85"/>
      <c r="AC19" s="85" t="s">
        <v>263</v>
      </c>
      <c r="AD19" s="184" t="s">
        <v>262</v>
      </c>
    </row>
    <row r="20" spans="1:30" ht="13.5" customHeight="1" x14ac:dyDescent="0.15">
      <c r="A20" s="85" t="s">
        <v>10</v>
      </c>
      <c r="B20" s="86" t="s">
        <v>286</v>
      </c>
      <c r="C20" s="85" t="s">
        <v>287</v>
      </c>
      <c r="D20" s="87">
        <f>+SUM(E20,+I20)</f>
        <v>33450</v>
      </c>
      <c r="E20" s="87">
        <f>+SUM(G20+H20)</f>
        <v>1510</v>
      </c>
      <c r="F20" s="106">
        <f>IF(D20&gt;0,E20/D20*100,"-")</f>
        <v>4.5142002989536616</v>
      </c>
      <c r="G20" s="87">
        <v>1310</v>
      </c>
      <c r="H20" s="87">
        <v>200</v>
      </c>
      <c r="I20" s="87">
        <f>+SUM(K20,+M20,O20+P20)</f>
        <v>31940</v>
      </c>
      <c r="J20" s="88">
        <f>IF(D20&gt;0,I20/D20*100,"-")</f>
        <v>95.485799701046332</v>
      </c>
      <c r="K20" s="87">
        <v>792</v>
      </c>
      <c r="L20" s="88">
        <f>IF(D20&gt;0,K20/D20*100,"-")</f>
        <v>2.3677130044843051</v>
      </c>
      <c r="M20" s="87">
        <v>0</v>
      </c>
      <c r="N20" s="88">
        <f>IF(D20&gt;0,M20/D20*100,"-")</f>
        <v>0</v>
      </c>
      <c r="O20" s="87">
        <v>1239</v>
      </c>
      <c r="P20" s="87">
        <f>SUM(Q20:S20)</f>
        <v>29909</v>
      </c>
      <c r="Q20" s="87">
        <v>4288</v>
      </c>
      <c r="R20" s="87">
        <v>25621</v>
      </c>
      <c r="S20" s="87">
        <v>0</v>
      </c>
      <c r="T20" s="88">
        <f>IF(D20&gt;0,P20/D20*100,"-")</f>
        <v>89.414050822122576</v>
      </c>
      <c r="U20" s="87">
        <v>467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 x14ac:dyDescent="0.15">
      <c r="A21" s="85" t="s">
        <v>10</v>
      </c>
      <c r="B21" s="86" t="s">
        <v>288</v>
      </c>
      <c r="C21" s="85" t="s">
        <v>289</v>
      </c>
      <c r="D21" s="87">
        <f>+SUM(E21,+I21)</f>
        <v>26258</v>
      </c>
      <c r="E21" s="87">
        <f>+SUM(G21+H21)</f>
        <v>4215</v>
      </c>
      <c r="F21" s="106">
        <f>IF(D21&gt;0,E21/D21*100,"-")</f>
        <v>16.052250742630818</v>
      </c>
      <c r="G21" s="87">
        <v>4215</v>
      </c>
      <c r="H21" s="87">
        <v>0</v>
      </c>
      <c r="I21" s="87">
        <f>+SUM(K21,+M21,O21+P21)</f>
        <v>22043</v>
      </c>
      <c r="J21" s="88">
        <f>IF(D21&gt;0,I21/D21*100,"-")</f>
        <v>83.947749257369182</v>
      </c>
      <c r="K21" s="87">
        <v>11877</v>
      </c>
      <c r="L21" s="88">
        <f>IF(D21&gt;0,K21/D21*100,"-")</f>
        <v>45.231929316779649</v>
      </c>
      <c r="M21" s="87">
        <v>0</v>
      </c>
      <c r="N21" s="88">
        <f>IF(D21&gt;0,M21/D21*100,"-")</f>
        <v>0</v>
      </c>
      <c r="O21" s="87">
        <v>178</v>
      </c>
      <c r="P21" s="87">
        <f>SUM(Q21:S21)</f>
        <v>9988</v>
      </c>
      <c r="Q21" s="87">
        <v>3627</v>
      </c>
      <c r="R21" s="87">
        <v>6361</v>
      </c>
      <c r="S21" s="87">
        <v>0</v>
      </c>
      <c r="T21" s="88">
        <f>IF(D21&gt;0,P21/D21*100,"-")</f>
        <v>38.037931297128495</v>
      </c>
      <c r="U21" s="87">
        <v>338</v>
      </c>
      <c r="V21" s="85"/>
      <c r="W21" s="85"/>
      <c r="X21" s="85"/>
      <c r="Y21" s="85" t="s">
        <v>263</v>
      </c>
      <c r="Z21" s="85"/>
      <c r="AA21" s="85"/>
      <c r="AB21" s="85"/>
      <c r="AC21" s="85" t="s">
        <v>263</v>
      </c>
      <c r="AD21" s="184" t="s">
        <v>262</v>
      </c>
    </row>
    <row r="22" spans="1:30" ht="13.5" customHeight="1" x14ac:dyDescent="0.15">
      <c r="A22" s="85" t="s">
        <v>10</v>
      </c>
      <c r="B22" s="86" t="s">
        <v>290</v>
      </c>
      <c r="C22" s="85" t="s">
        <v>291</v>
      </c>
      <c r="D22" s="87">
        <f>+SUM(E22,+I22)</f>
        <v>1816</v>
      </c>
      <c r="E22" s="87">
        <f>+SUM(G22+H22)</f>
        <v>51</v>
      </c>
      <c r="F22" s="106">
        <f>IF(D22&gt;0,E22/D22*100,"-")</f>
        <v>2.8083700440528636</v>
      </c>
      <c r="G22" s="87">
        <v>51</v>
      </c>
      <c r="H22" s="87">
        <v>0</v>
      </c>
      <c r="I22" s="87">
        <f>+SUM(K22,+M22,O22+P22)</f>
        <v>1765</v>
      </c>
      <c r="J22" s="88">
        <f>IF(D22&gt;0,I22/D22*100,"-")</f>
        <v>97.191629955947135</v>
      </c>
      <c r="K22" s="87">
        <v>1737</v>
      </c>
      <c r="L22" s="88">
        <f>IF(D22&gt;0,K22/D22*100,"-")</f>
        <v>95.649779735682813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28</v>
      </c>
      <c r="Q22" s="87">
        <v>28</v>
      </c>
      <c r="R22" s="87">
        <v>0</v>
      </c>
      <c r="S22" s="87">
        <v>0</v>
      </c>
      <c r="T22" s="88">
        <f>IF(D22&gt;0,P22/D22*100,"-")</f>
        <v>1.5418502202643172</v>
      </c>
      <c r="U22" s="87">
        <v>0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 x14ac:dyDescent="0.15">
      <c r="A23" s="85" t="s">
        <v>10</v>
      </c>
      <c r="B23" s="86" t="s">
        <v>292</v>
      </c>
      <c r="C23" s="85" t="s">
        <v>293</v>
      </c>
      <c r="D23" s="87">
        <f>+SUM(E23,+I23)</f>
        <v>28125</v>
      </c>
      <c r="E23" s="87">
        <f>+SUM(G23+H23)</f>
        <v>1499</v>
      </c>
      <c r="F23" s="106">
        <f>IF(D23&gt;0,E23/D23*100,"-")</f>
        <v>5.3297777777777782</v>
      </c>
      <c r="G23" s="87">
        <v>1499</v>
      </c>
      <c r="H23" s="87">
        <v>0</v>
      </c>
      <c r="I23" s="87">
        <f>+SUM(K23,+M23,O23+P23)</f>
        <v>26626</v>
      </c>
      <c r="J23" s="88">
        <f>IF(D23&gt;0,I23/D23*100,"-")</f>
        <v>94.670222222222222</v>
      </c>
      <c r="K23" s="87">
        <v>13635</v>
      </c>
      <c r="L23" s="88">
        <f>IF(D23&gt;0,K23/D23*100,"-")</f>
        <v>48.480000000000004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12991</v>
      </c>
      <c r="Q23" s="87">
        <v>6009</v>
      </c>
      <c r="R23" s="87">
        <v>6982</v>
      </c>
      <c r="S23" s="87">
        <v>0</v>
      </c>
      <c r="T23" s="88">
        <f>IF(D23&gt;0,P23/D23*100,"-")</f>
        <v>46.190222222222218</v>
      </c>
      <c r="U23" s="87">
        <v>167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 x14ac:dyDescent="0.15">
      <c r="A24" s="85" t="s">
        <v>10</v>
      </c>
      <c r="B24" s="86" t="s">
        <v>294</v>
      </c>
      <c r="C24" s="85" t="s">
        <v>295</v>
      </c>
      <c r="D24" s="87">
        <f>+SUM(E24,+I24)</f>
        <v>8803</v>
      </c>
      <c r="E24" s="87">
        <f>+SUM(G24+H24)</f>
        <v>690</v>
      </c>
      <c r="F24" s="106">
        <f>IF(D24&gt;0,E24/D24*100,"-")</f>
        <v>7.8382369646711343</v>
      </c>
      <c r="G24" s="87">
        <v>683</v>
      </c>
      <c r="H24" s="87">
        <v>7</v>
      </c>
      <c r="I24" s="87">
        <f>+SUM(K24,+M24,O24+P24)</f>
        <v>8113</v>
      </c>
      <c r="J24" s="88">
        <f>IF(D24&gt;0,I24/D24*100,"-")</f>
        <v>92.161763035328875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8113</v>
      </c>
      <c r="Q24" s="87">
        <v>2308</v>
      </c>
      <c r="R24" s="87">
        <v>5623</v>
      </c>
      <c r="S24" s="87">
        <v>182</v>
      </c>
      <c r="T24" s="88">
        <f>IF(D24&gt;0,P24/D24*100,"-")</f>
        <v>92.161763035328875</v>
      </c>
      <c r="U24" s="87">
        <v>153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 x14ac:dyDescent="0.15">
      <c r="A25" s="85" t="s">
        <v>10</v>
      </c>
      <c r="B25" s="86" t="s">
        <v>296</v>
      </c>
      <c r="C25" s="85" t="s">
        <v>297</v>
      </c>
      <c r="D25" s="87">
        <f>+SUM(E25,+I25)</f>
        <v>14454</v>
      </c>
      <c r="E25" s="87">
        <f>+SUM(G25+H25)</f>
        <v>2264</v>
      </c>
      <c r="F25" s="106">
        <f>IF(D25&gt;0,E25/D25*100,"-")</f>
        <v>15.663484156634841</v>
      </c>
      <c r="G25" s="87">
        <v>2249</v>
      </c>
      <c r="H25" s="87">
        <v>15</v>
      </c>
      <c r="I25" s="87">
        <f>+SUM(K25,+M25,O25+P25)</f>
        <v>12190</v>
      </c>
      <c r="J25" s="88">
        <f>IF(D25&gt;0,I25/D25*100,"-")</f>
        <v>84.336515843365163</v>
      </c>
      <c r="K25" s="87">
        <v>0</v>
      </c>
      <c r="L25" s="88">
        <f>IF(D25&gt;0,K25/D25*100,"-")</f>
        <v>0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12190</v>
      </c>
      <c r="Q25" s="87">
        <v>3695</v>
      </c>
      <c r="R25" s="87">
        <v>8495</v>
      </c>
      <c r="S25" s="87">
        <v>0</v>
      </c>
      <c r="T25" s="88">
        <f>IF(D25&gt;0,P25/D25*100,"-")</f>
        <v>84.336515843365163</v>
      </c>
      <c r="U25" s="87">
        <v>111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 x14ac:dyDescent="0.15">
      <c r="A26" s="85"/>
      <c r="B26" s="86"/>
      <c r="C26" s="85"/>
      <c r="D26" s="87"/>
      <c r="E26" s="87"/>
      <c r="F26" s="106"/>
      <c r="G26" s="87"/>
      <c r="H26" s="87"/>
      <c r="I26" s="87"/>
      <c r="J26" s="88"/>
      <c r="K26" s="87"/>
      <c r="L26" s="88"/>
      <c r="M26" s="87"/>
      <c r="N26" s="88"/>
      <c r="O26" s="87"/>
      <c r="P26" s="87"/>
      <c r="Q26" s="87"/>
      <c r="R26" s="87"/>
      <c r="S26" s="87"/>
      <c r="T26" s="88"/>
      <c r="U26" s="87"/>
      <c r="V26" s="85"/>
      <c r="W26" s="85"/>
      <c r="X26" s="85"/>
      <c r="Y26" s="85"/>
      <c r="Z26" s="85"/>
      <c r="AA26" s="85"/>
      <c r="AB26" s="85"/>
      <c r="AC26" s="85"/>
    </row>
    <row r="27" spans="1:30" ht="13.5" customHeight="1" x14ac:dyDescent="0.15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5">
    <sortCondition ref="A8:A25"/>
    <sortCondition ref="B8:B25"/>
    <sortCondition ref="C8:C25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 x14ac:dyDescent="0.15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 x14ac:dyDescent="0.15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 x14ac:dyDescent="0.15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 x14ac:dyDescent="0.15">
      <c r="A7" s="97" t="str">
        <f>水洗化人口等!A7</f>
        <v>大分県</v>
      </c>
      <c r="B7" s="90" t="str">
        <f>水洗化人口等!B7</f>
        <v>44000</v>
      </c>
      <c r="C7" s="89" t="s">
        <v>199</v>
      </c>
      <c r="D7" s="91">
        <f>SUM(E7,+H7,+K7)</f>
        <v>405253</v>
      </c>
      <c r="E7" s="91">
        <f>SUM(F7:G7)</f>
        <v>816</v>
      </c>
      <c r="F7" s="91">
        <f>SUM(F$8:F$207)</f>
        <v>816</v>
      </c>
      <c r="G7" s="91">
        <f>SUM(G$8:G$207)</f>
        <v>0</v>
      </c>
      <c r="H7" s="91">
        <f>SUM(I7:J7)</f>
        <v>25438</v>
      </c>
      <c r="I7" s="91">
        <f>SUM(I$8:I$207)</f>
        <v>19759</v>
      </c>
      <c r="J7" s="91">
        <f>SUM(J$8:J$207)</f>
        <v>5679</v>
      </c>
      <c r="K7" s="91">
        <f>SUM(L7:M7)</f>
        <v>378999</v>
      </c>
      <c r="L7" s="91">
        <f>SUM(L$8:L$207)</f>
        <v>59570</v>
      </c>
      <c r="M7" s="91">
        <f>SUM(M$8:M$207)</f>
        <v>319429</v>
      </c>
      <c r="N7" s="91">
        <f>SUM(O7,+V7,+AC7)</f>
        <v>414528</v>
      </c>
      <c r="O7" s="91">
        <f>SUM(P7:U7)</f>
        <v>80145</v>
      </c>
      <c r="P7" s="91">
        <f t="shared" ref="P7:U7" si="0">SUM(P$8:P$207)</f>
        <v>80145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325108</v>
      </c>
      <c r="W7" s="91">
        <f t="shared" ref="W7:AB7" si="1">SUM(W$8:W$207)</f>
        <v>325108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9275</v>
      </c>
      <c r="AD7" s="91">
        <f>SUM(AD$8:AD$207)</f>
        <v>9275</v>
      </c>
      <c r="AE7" s="91">
        <f>SUM(AE$8:AE$207)</f>
        <v>0</v>
      </c>
      <c r="AF7" s="91">
        <f>SUM(AG7:AI7)</f>
        <v>10270</v>
      </c>
      <c r="AG7" s="91">
        <f>SUM(AG$8:AG$207)</f>
        <v>10270</v>
      </c>
      <c r="AH7" s="91">
        <f>SUM(AH$8:AH$207)</f>
        <v>0</v>
      </c>
      <c r="AI7" s="91">
        <f>SUM(AI$8:AI$207)</f>
        <v>0</v>
      </c>
      <c r="AJ7" s="91">
        <f>SUM(AK7:AS7)</f>
        <v>10270</v>
      </c>
      <c r="AK7" s="91">
        <f t="shared" ref="AK7:AS7" si="2">SUM(AK$8:AK$207)</f>
        <v>0</v>
      </c>
      <c r="AL7" s="91">
        <f t="shared" si="2"/>
        <v>0</v>
      </c>
      <c r="AM7" s="91">
        <f t="shared" si="2"/>
        <v>8906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1183</v>
      </c>
      <c r="AR7" s="91">
        <f t="shared" si="2"/>
        <v>7</v>
      </c>
      <c r="AS7" s="91">
        <f t="shared" si="2"/>
        <v>174</v>
      </c>
      <c r="AT7" s="91">
        <f>SUM(AU7:AY7)</f>
        <v>33</v>
      </c>
      <c r="AU7" s="91">
        <f>SUM(AU$8:AU$207)</f>
        <v>0</v>
      </c>
      <c r="AV7" s="91">
        <f>SUM(AV$8:AV$207)</f>
        <v>0</v>
      </c>
      <c r="AW7" s="91">
        <f>SUM(AW$8:AW$207)</f>
        <v>33</v>
      </c>
      <c r="AX7" s="91">
        <f>SUM(AX$8:AX$207)</f>
        <v>0</v>
      </c>
      <c r="AY7" s="91">
        <f>SUM(AY$8:AY$207)</f>
        <v>0</v>
      </c>
      <c r="AZ7" s="91">
        <f>SUM(BA7:BC7)</f>
        <v>413</v>
      </c>
      <c r="BA7" s="91">
        <f>SUM(BA$8:BA$207)</f>
        <v>413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10</v>
      </c>
      <c r="B8" s="96" t="s">
        <v>260</v>
      </c>
      <c r="C8" s="85" t="s">
        <v>261</v>
      </c>
      <c r="D8" s="87">
        <f>SUM(E8,+H8,+K8)</f>
        <v>115109</v>
      </c>
      <c r="E8" s="87">
        <f>SUM(F8:G8)</f>
        <v>699</v>
      </c>
      <c r="F8" s="87">
        <v>699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114410</v>
      </c>
      <c r="L8" s="87">
        <v>9475</v>
      </c>
      <c r="M8" s="87">
        <v>104935</v>
      </c>
      <c r="N8" s="87">
        <f>SUM(O8,+V8,+AC8)</f>
        <v>115109</v>
      </c>
      <c r="O8" s="87">
        <f>SUM(P8:U8)</f>
        <v>10174</v>
      </c>
      <c r="P8" s="87">
        <v>10174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104935</v>
      </c>
      <c r="W8" s="87">
        <v>104935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4394</v>
      </c>
      <c r="AG8" s="87">
        <v>4394</v>
      </c>
      <c r="AH8" s="87">
        <v>0</v>
      </c>
      <c r="AI8" s="87">
        <v>0</v>
      </c>
      <c r="AJ8" s="87">
        <f>SUM(AK8:AS8)</f>
        <v>4394</v>
      </c>
      <c r="AK8" s="87">
        <v>0</v>
      </c>
      <c r="AL8" s="87">
        <v>0</v>
      </c>
      <c r="AM8" s="87">
        <v>4394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10</v>
      </c>
      <c r="B9" s="96" t="s">
        <v>264</v>
      </c>
      <c r="C9" s="85" t="s">
        <v>265</v>
      </c>
      <c r="D9" s="87">
        <f>SUM(E9,+H9,+K9)</f>
        <v>26297</v>
      </c>
      <c r="E9" s="87">
        <f>SUM(F9:G9)</f>
        <v>117</v>
      </c>
      <c r="F9" s="87">
        <v>117</v>
      </c>
      <c r="G9" s="87">
        <v>0</v>
      </c>
      <c r="H9" s="87">
        <f>SUM(I9:J9)</f>
        <v>1876</v>
      </c>
      <c r="I9" s="87">
        <v>1876</v>
      </c>
      <c r="J9" s="87">
        <v>0</v>
      </c>
      <c r="K9" s="87">
        <f>SUM(L9:M9)</f>
        <v>24304</v>
      </c>
      <c r="L9" s="87">
        <v>0</v>
      </c>
      <c r="M9" s="87">
        <v>24304</v>
      </c>
      <c r="N9" s="87">
        <f>SUM(O9,+V9,+AC9)</f>
        <v>26297</v>
      </c>
      <c r="O9" s="87">
        <f>SUM(P9:U9)</f>
        <v>1993</v>
      </c>
      <c r="P9" s="87">
        <v>1993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24304</v>
      </c>
      <c r="W9" s="87">
        <v>24304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669</v>
      </c>
      <c r="AG9" s="87">
        <v>669</v>
      </c>
      <c r="AH9" s="87">
        <v>0</v>
      </c>
      <c r="AI9" s="87">
        <v>0</v>
      </c>
      <c r="AJ9" s="87">
        <f>SUM(AK9:AS9)</f>
        <v>669</v>
      </c>
      <c r="AK9" s="87">
        <v>0</v>
      </c>
      <c r="AL9" s="87">
        <v>0</v>
      </c>
      <c r="AM9" s="87">
        <v>669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10</v>
      </c>
      <c r="B10" s="96" t="s">
        <v>266</v>
      </c>
      <c r="C10" s="85" t="s">
        <v>267</v>
      </c>
      <c r="D10" s="87">
        <f>SUM(E10,+H10,+K10)</f>
        <v>54637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54637</v>
      </c>
      <c r="L10" s="87">
        <v>28704</v>
      </c>
      <c r="M10" s="87">
        <v>25933</v>
      </c>
      <c r="N10" s="87">
        <f>SUM(O10,+V10,+AC10)</f>
        <v>56114</v>
      </c>
      <c r="O10" s="87">
        <f>SUM(P10:U10)</f>
        <v>28704</v>
      </c>
      <c r="P10" s="87">
        <v>28704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25933</v>
      </c>
      <c r="W10" s="87">
        <v>25933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1477</v>
      </c>
      <c r="AD10" s="87">
        <v>1477</v>
      </c>
      <c r="AE10" s="87">
        <v>0</v>
      </c>
      <c r="AF10" s="87">
        <f>SUM(AG10:AI10)</f>
        <v>1526</v>
      </c>
      <c r="AG10" s="87">
        <v>1526</v>
      </c>
      <c r="AH10" s="87">
        <v>0</v>
      </c>
      <c r="AI10" s="87">
        <v>0</v>
      </c>
      <c r="AJ10" s="87">
        <f>SUM(AK10:AS10)</f>
        <v>1526</v>
      </c>
      <c r="AK10" s="87">
        <v>0</v>
      </c>
      <c r="AL10" s="87">
        <v>0</v>
      </c>
      <c r="AM10" s="87">
        <v>1406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120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10</v>
      </c>
      <c r="B11" s="96" t="s">
        <v>268</v>
      </c>
      <c r="C11" s="85" t="s">
        <v>269</v>
      </c>
      <c r="D11" s="87">
        <f>SUM(E11,+H11,+K11)</f>
        <v>18422</v>
      </c>
      <c r="E11" s="87">
        <f>SUM(F11:G11)</f>
        <v>0</v>
      </c>
      <c r="F11" s="87">
        <v>0</v>
      </c>
      <c r="G11" s="87">
        <v>0</v>
      </c>
      <c r="H11" s="87">
        <f>SUM(I11:J11)</f>
        <v>6253</v>
      </c>
      <c r="I11" s="87">
        <v>6253</v>
      </c>
      <c r="J11" s="87">
        <v>0</v>
      </c>
      <c r="K11" s="87">
        <f>SUM(L11:M11)</f>
        <v>12169</v>
      </c>
      <c r="L11" s="87">
        <v>0</v>
      </c>
      <c r="M11" s="87">
        <v>12169</v>
      </c>
      <c r="N11" s="87">
        <f>SUM(O11,+V11,+AC11)</f>
        <v>24892</v>
      </c>
      <c r="O11" s="87">
        <f>SUM(P11:U11)</f>
        <v>6253</v>
      </c>
      <c r="P11" s="87">
        <v>6253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12169</v>
      </c>
      <c r="W11" s="87">
        <v>12169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6470</v>
      </c>
      <c r="AD11" s="87">
        <v>6470</v>
      </c>
      <c r="AE11" s="87">
        <v>0</v>
      </c>
      <c r="AF11" s="87">
        <f>SUM(AG11:AI11)</f>
        <v>25</v>
      </c>
      <c r="AG11" s="87">
        <v>25</v>
      </c>
      <c r="AH11" s="87">
        <v>0</v>
      </c>
      <c r="AI11" s="87">
        <v>0</v>
      </c>
      <c r="AJ11" s="87">
        <f>SUM(AK11:AS11)</f>
        <v>25</v>
      </c>
      <c r="AK11" s="87">
        <v>0</v>
      </c>
      <c r="AL11" s="87">
        <v>0</v>
      </c>
      <c r="AM11" s="87">
        <v>25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1</v>
      </c>
      <c r="AU11" s="87">
        <v>0</v>
      </c>
      <c r="AV11" s="87">
        <v>0</v>
      </c>
      <c r="AW11" s="87">
        <v>1</v>
      </c>
      <c r="AX11" s="87">
        <v>0</v>
      </c>
      <c r="AY11" s="87">
        <v>0</v>
      </c>
      <c r="AZ11" s="87">
        <f>SUM(BA11:BC11)</f>
        <v>45</v>
      </c>
      <c r="BA11" s="87">
        <v>45</v>
      </c>
      <c r="BB11" s="87">
        <v>0</v>
      </c>
      <c r="BC11" s="87">
        <v>0</v>
      </c>
    </row>
    <row r="12" spans="1:55" ht="13.5" customHeight="1" x14ac:dyDescent="0.15">
      <c r="A12" s="98" t="s">
        <v>10</v>
      </c>
      <c r="B12" s="96" t="s">
        <v>270</v>
      </c>
      <c r="C12" s="85" t="s">
        <v>271</v>
      </c>
      <c r="D12" s="87">
        <f>SUM(E12,+H12,+K12)</f>
        <v>36183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36183</v>
      </c>
      <c r="L12" s="87">
        <v>2636</v>
      </c>
      <c r="M12" s="87">
        <v>33547</v>
      </c>
      <c r="N12" s="87">
        <f>SUM(O12,+V12,+AC12)</f>
        <v>36183</v>
      </c>
      <c r="O12" s="87">
        <f>SUM(P12:U12)</f>
        <v>2636</v>
      </c>
      <c r="P12" s="87">
        <v>2636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33547</v>
      </c>
      <c r="W12" s="87">
        <v>33547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1091</v>
      </c>
      <c r="AG12" s="87">
        <v>1091</v>
      </c>
      <c r="AH12" s="87">
        <v>0</v>
      </c>
      <c r="AI12" s="87">
        <v>0</v>
      </c>
      <c r="AJ12" s="87">
        <f>SUM(AK12:AS12)</f>
        <v>1091</v>
      </c>
      <c r="AK12" s="87">
        <v>0</v>
      </c>
      <c r="AL12" s="87">
        <v>0</v>
      </c>
      <c r="AM12" s="87">
        <v>1051</v>
      </c>
      <c r="AN12" s="87">
        <v>0</v>
      </c>
      <c r="AO12" s="87">
        <v>0</v>
      </c>
      <c r="AP12" s="87">
        <v>0</v>
      </c>
      <c r="AQ12" s="87">
        <v>0</v>
      </c>
      <c r="AR12" s="87">
        <v>4</v>
      </c>
      <c r="AS12" s="87">
        <v>36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10</v>
      </c>
      <c r="B13" s="96" t="s">
        <v>272</v>
      </c>
      <c r="C13" s="85" t="s">
        <v>273</v>
      </c>
      <c r="D13" s="87">
        <f>SUM(E13,+H13,+K13)</f>
        <v>14711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14711</v>
      </c>
      <c r="L13" s="87">
        <v>1540</v>
      </c>
      <c r="M13" s="87">
        <v>13171</v>
      </c>
      <c r="N13" s="87">
        <f>SUM(O13,+V13,+AC13)</f>
        <v>14711</v>
      </c>
      <c r="O13" s="87">
        <f>SUM(P13:U13)</f>
        <v>1540</v>
      </c>
      <c r="P13" s="87">
        <v>1540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13171</v>
      </c>
      <c r="W13" s="87">
        <v>13171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13</v>
      </c>
      <c r="AG13" s="87">
        <v>13</v>
      </c>
      <c r="AH13" s="87">
        <v>0</v>
      </c>
      <c r="AI13" s="87">
        <v>0</v>
      </c>
      <c r="AJ13" s="87">
        <f>SUM(AK13:AS13)</f>
        <v>13</v>
      </c>
      <c r="AK13" s="87">
        <v>0</v>
      </c>
      <c r="AL13" s="87">
        <v>0</v>
      </c>
      <c r="AM13" s="87">
        <v>13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25</v>
      </c>
      <c r="BA13" s="87">
        <v>25</v>
      </c>
      <c r="BB13" s="87">
        <v>0</v>
      </c>
      <c r="BC13" s="87">
        <v>0</v>
      </c>
    </row>
    <row r="14" spans="1:55" ht="13.5" customHeight="1" x14ac:dyDescent="0.15">
      <c r="A14" s="98" t="s">
        <v>10</v>
      </c>
      <c r="B14" s="96" t="s">
        <v>274</v>
      </c>
      <c r="C14" s="85" t="s">
        <v>275</v>
      </c>
      <c r="D14" s="87">
        <f>SUM(E14,+H14,+K14)</f>
        <v>6550</v>
      </c>
      <c r="E14" s="87">
        <f>SUM(F14:G14)</f>
        <v>0</v>
      </c>
      <c r="F14" s="87">
        <v>0</v>
      </c>
      <c r="G14" s="87">
        <v>0</v>
      </c>
      <c r="H14" s="87">
        <f>SUM(I14:J14)</f>
        <v>6111</v>
      </c>
      <c r="I14" s="87">
        <v>683</v>
      </c>
      <c r="J14" s="87">
        <v>5428</v>
      </c>
      <c r="K14" s="87">
        <f>SUM(L14:M14)</f>
        <v>439</v>
      </c>
      <c r="L14" s="87">
        <v>439</v>
      </c>
      <c r="M14" s="87">
        <v>0</v>
      </c>
      <c r="N14" s="87">
        <f>SUM(O14,+V14,+AC14)</f>
        <v>6550</v>
      </c>
      <c r="O14" s="87">
        <f>SUM(P14:U14)</f>
        <v>1122</v>
      </c>
      <c r="P14" s="87">
        <v>1122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5428</v>
      </c>
      <c r="W14" s="87">
        <v>5428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10</v>
      </c>
      <c r="B15" s="96" t="s">
        <v>276</v>
      </c>
      <c r="C15" s="85" t="s">
        <v>277</v>
      </c>
      <c r="D15" s="87">
        <f>SUM(E15,+H15,+K15)</f>
        <v>16218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16218</v>
      </c>
      <c r="L15" s="87">
        <v>2702</v>
      </c>
      <c r="M15" s="87">
        <v>13516</v>
      </c>
      <c r="N15" s="87">
        <f>SUM(O15,+V15,+AC15)</f>
        <v>16218</v>
      </c>
      <c r="O15" s="87">
        <f>SUM(P15:U15)</f>
        <v>2702</v>
      </c>
      <c r="P15" s="87">
        <v>2702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13516</v>
      </c>
      <c r="W15" s="87">
        <v>13516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404</v>
      </c>
      <c r="AG15" s="87">
        <v>404</v>
      </c>
      <c r="AH15" s="87">
        <v>0</v>
      </c>
      <c r="AI15" s="87">
        <v>0</v>
      </c>
      <c r="AJ15" s="87">
        <f>SUM(AK15:AS15)</f>
        <v>404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404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10</v>
      </c>
      <c r="B16" s="96" t="s">
        <v>278</v>
      </c>
      <c r="C16" s="85" t="s">
        <v>279</v>
      </c>
      <c r="D16" s="87">
        <f>SUM(E16,+H16,+K16)</f>
        <v>7322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7322</v>
      </c>
      <c r="L16" s="87">
        <v>3005</v>
      </c>
      <c r="M16" s="87">
        <v>4317</v>
      </c>
      <c r="N16" s="87">
        <f>SUM(O16,+V16,+AC16)</f>
        <v>7322</v>
      </c>
      <c r="O16" s="87">
        <f>SUM(P16:U16)</f>
        <v>3005</v>
      </c>
      <c r="P16" s="87">
        <v>3005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4317</v>
      </c>
      <c r="W16" s="87">
        <v>4317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220</v>
      </c>
      <c r="AG16" s="87">
        <v>220</v>
      </c>
      <c r="AH16" s="87">
        <v>0</v>
      </c>
      <c r="AI16" s="87">
        <v>0</v>
      </c>
      <c r="AJ16" s="87">
        <f>SUM(AK16:AS16)</f>
        <v>220</v>
      </c>
      <c r="AK16" s="87">
        <v>0</v>
      </c>
      <c r="AL16" s="87">
        <v>0</v>
      </c>
      <c r="AM16" s="87">
        <v>220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21</v>
      </c>
      <c r="AU16" s="87">
        <v>0</v>
      </c>
      <c r="AV16" s="87">
        <v>0</v>
      </c>
      <c r="AW16" s="87">
        <v>21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10</v>
      </c>
      <c r="B17" s="96" t="s">
        <v>280</v>
      </c>
      <c r="C17" s="85" t="s">
        <v>281</v>
      </c>
      <c r="D17" s="87">
        <f>SUM(E17,+H17,+K17)</f>
        <v>12103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12103</v>
      </c>
      <c r="L17" s="87">
        <v>2028</v>
      </c>
      <c r="M17" s="87">
        <v>10075</v>
      </c>
      <c r="N17" s="87">
        <f>SUM(O17,+V17,+AC17)</f>
        <v>12218</v>
      </c>
      <c r="O17" s="87">
        <f>SUM(P17:U17)</f>
        <v>2028</v>
      </c>
      <c r="P17" s="87">
        <v>2028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10075</v>
      </c>
      <c r="W17" s="87">
        <v>10075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115</v>
      </c>
      <c r="AD17" s="87">
        <v>115</v>
      </c>
      <c r="AE17" s="87">
        <v>0</v>
      </c>
      <c r="AF17" s="87">
        <f>SUM(AG17:AI17)</f>
        <v>22</v>
      </c>
      <c r="AG17" s="87">
        <v>22</v>
      </c>
      <c r="AH17" s="87">
        <v>0</v>
      </c>
      <c r="AI17" s="87">
        <v>0</v>
      </c>
      <c r="AJ17" s="87">
        <f>SUM(AK17:AS17)</f>
        <v>22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22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10</v>
      </c>
      <c r="B18" s="96" t="s">
        <v>282</v>
      </c>
      <c r="C18" s="85" t="s">
        <v>283</v>
      </c>
      <c r="D18" s="87">
        <f>SUM(E18,+H18,+K18)</f>
        <v>20895</v>
      </c>
      <c r="E18" s="87">
        <f>SUM(F18:G18)</f>
        <v>0</v>
      </c>
      <c r="F18" s="87">
        <v>0</v>
      </c>
      <c r="G18" s="87">
        <v>0</v>
      </c>
      <c r="H18" s="87">
        <f>SUM(I18:J18)</f>
        <v>10831</v>
      </c>
      <c r="I18" s="87">
        <v>10831</v>
      </c>
      <c r="J18" s="87">
        <v>0</v>
      </c>
      <c r="K18" s="87">
        <f>SUM(L18:M18)</f>
        <v>10064</v>
      </c>
      <c r="L18" s="87">
        <v>0</v>
      </c>
      <c r="M18" s="87">
        <v>10064</v>
      </c>
      <c r="N18" s="87">
        <f>SUM(O18,+V18,+AC18)</f>
        <v>22075</v>
      </c>
      <c r="O18" s="87">
        <f>SUM(P18:U18)</f>
        <v>10831</v>
      </c>
      <c r="P18" s="87">
        <v>10831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10064</v>
      </c>
      <c r="W18" s="87">
        <v>10064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1180</v>
      </c>
      <c r="AD18" s="87">
        <v>1180</v>
      </c>
      <c r="AE18" s="87">
        <v>0</v>
      </c>
      <c r="AF18" s="87">
        <f>SUM(AG18:AI18)</f>
        <v>752</v>
      </c>
      <c r="AG18" s="87">
        <v>752</v>
      </c>
      <c r="AH18" s="87">
        <v>0</v>
      </c>
      <c r="AI18" s="87">
        <v>0</v>
      </c>
      <c r="AJ18" s="87">
        <f>SUM(AK18:AS18)</f>
        <v>752</v>
      </c>
      <c r="AK18" s="87">
        <v>0</v>
      </c>
      <c r="AL18" s="87">
        <v>0</v>
      </c>
      <c r="AM18" s="87">
        <v>7</v>
      </c>
      <c r="AN18" s="87">
        <v>0</v>
      </c>
      <c r="AO18" s="87">
        <v>0</v>
      </c>
      <c r="AP18" s="87">
        <v>0</v>
      </c>
      <c r="AQ18" s="87">
        <v>745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10</v>
      </c>
      <c r="B19" s="96" t="s">
        <v>284</v>
      </c>
      <c r="C19" s="85" t="s">
        <v>285</v>
      </c>
      <c r="D19" s="87">
        <f>SUM(E19,+H19,+K19)</f>
        <v>14823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14823</v>
      </c>
      <c r="L19" s="87">
        <v>1779</v>
      </c>
      <c r="M19" s="87">
        <v>13044</v>
      </c>
      <c r="N19" s="87">
        <f>SUM(O19,+V19,+AC19)</f>
        <v>14823</v>
      </c>
      <c r="O19" s="87">
        <f>SUM(P19:U19)</f>
        <v>1779</v>
      </c>
      <c r="P19" s="87">
        <v>1779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13044</v>
      </c>
      <c r="W19" s="87">
        <v>13044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117</v>
      </c>
      <c r="AG19" s="87">
        <v>117</v>
      </c>
      <c r="AH19" s="87">
        <v>0</v>
      </c>
      <c r="AI19" s="87">
        <v>0</v>
      </c>
      <c r="AJ19" s="87">
        <f>SUM(AK19:AS19)</f>
        <v>117</v>
      </c>
      <c r="AK19" s="87">
        <v>0</v>
      </c>
      <c r="AL19" s="87">
        <v>0</v>
      </c>
      <c r="AM19" s="87">
        <v>117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11</v>
      </c>
      <c r="AU19" s="87">
        <v>0</v>
      </c>
      <c r="AV19" s="87">
        <v>0</v>
      </c>
      <c r="AW19" s="87">
        <v>11</v>
      </c>
      <c r="AX19" s="87">
        <v>0</v>
      </c>
      <c r="AY19" s="87">
        <v>0</v>
      </c>
      <c r="AZ19" s="87">
        <f>SUM(BA19:BC19)</f>
        <v>191</v>
      </c>
      <c r="BA19" s="87">
        <v>191</v>
      </c>
      <c r="BB19" s="87">
        <v>0</v>
      </c>
      <c r="BC19" s="87">
        <v>0</v>
      </c>
    </row>
    <row r="20" spans="1:55" ht="13.5" customHeight="1" x14ac:dyDescent="0.15">
      <c r="A20" s="98" t="s">
        <v>10</v>
      </c>
      <c r="B20" s="96" t="s">
        <v>286</v>
      </c>
      <c r="C20" s="85" t="s">
        <v>287</v>
      </c>
      <c r="D20" s="87">
        <f>SUM(E20,+H20,+K20)</f>
        <v>26231</v>
      </c>
      <c r="E20" s="87">
        <f>SUM(F20:G20)</f>
        <v>0</v>
      </c>
      <c r="F20" s="87">
        <v>0</v>
      </c>
      <c r="G20" s="87">
        <v>0</v>
      </c>
      <c r="H20" s="87">
        <f>SUM(I20:J20)</f>
        <v>367</v>
      </c>
      <c r="I20" s="87">
        <v>116</v>
      </c>
      <c r="J20" s="87">
        <v>251</v>
      </c>
      <c r="K20" s="87">
        <f>SUM(L20:M20)</f>
        <v>25864</v>
      </c>
      <c r="L20" s="87">
        <v>2583</v>
      </c>
      <c r="M20" s="87">
        <v>23281</v>
      </c>
      <c r="N20" s="87">
        <f>SUM(O20,+V20,+AC20)</f>
        <v>26246</v>
      </c>
      <c r="O20" s="87">
        <f>SUM(P20:U20)</f>
        <v>2699</v>
      </c>
      <c r="P20" s="87">
        <v>2699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23532</v>
      </c>
      <c r="W20" s="87">
        <v>23532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15</v>
      </c>
      <c r="AD20" s="87">
        <v>15</v>
      </c>
      <c r="AE20" s="87">
        <v>0</v>
      </c>
      <c r="AF20" s="87">
        <f>SUM(AG20:AI20)</f>
        <v>734</v>
      </c>
      <c r="AG20" s="87">
        <v>734</v>
      </c>
      <c r="AH20" s="87">
        <v>0</v>
      </c>
      <c r="AI20" s="87">
        <v>0</v>
      </c>
      <c r="AJ20" s="87">
        <f>SUM(AK20:AS20)</f>
        <v>734</v>
      </c>
      <c r="AK20" s="87">
        <v>0</v>
      </c>
      <c r="AL20" s="87">
        <v>0</v>
      </c>
      <c r="AM20" s="87">
        <v>734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10</v>
      </c>
      <c r="B21" s="96" t="s">
        <v>288</v>
      </c>
      <c r="C21" s="85" t="s">
        <v>289</v>
      </c>
      <c r="D21" s="87">
        <f>SUM(E21,+H21,+K21)</f>
        <v>9736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9736</v>
      </c>
      <c r="L21" s="87">
        <v>1702</v>
      </c>
      <c r="M21" s="87">
        <v>8034</v>
      </c>
      <c r="N21" s="87">
        <f>SUM(O21,+V21,+AC21)</f>
        <v>9736</v>
      </c>
      <c r="O21" s="87">
        <f>SUM(P21:U21)</f>
        <v>1702</v>
      </c>
      <c r="P21" s="87">
        <v>1702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8034</v>
      </c>
      <c r="W21" s="87">
        <v>8034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253</v>
      </c>
      <c r="AG21" s="87">
        <v>253</v>
      </c>
      <c r="AH21" s="87">
        <v>0</v>
      </c>
      <c r="AI21" s="87">
        <v>0</v>
      </c>
      <c r="AJ21" s="87">
        <f>SUM(AK21:AS21)</f>
        <v>253</v>
      </c>
      <c r="AK21" s="87">
        <v>0</v>
      </c>
      <c r="AL21" s="87">
        <v>0</v>
      </c>
      <c r="AM21" s="87">
        <v>253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10</v>
      </c>
      <c r="B22" s="96" t="s">
        <v>290</v>
      </c>
      <c r="C22" s="85" t="s">
        <v>291</v>
      </c>
      <c r="D22" s="87">
        <f>SUM(E22,+H22,+K22)</f>
        <v>225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225</v>
      </c>
      <c r="L22" s="87">
        <v>211</v>
      </c>
      <c r="M22" s="87">
        <v>14</v>
      </c>
      <c r="N22" s="87">
        <f>SUM(O22,+V22,+AC22)</f>
        <v>225</v>
      </c>
      <c r="O22" s="87">
        <f>SUM(P22:U22)</f>
        <v>211</v>
      </c>
      <c r="P22" s="87">
        <v>211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14</v>
      </c>
      <c r="W22" s="87">
        <v>14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10</v>
      </c>
      <c r="B23" s="96" t="s">
        <v>292</v>
      </c>
      <c r="C23" s="85" t="s">
        <v>293</v>
      </c>
      <c r="D23" s="87">
        <f>SUM(E23,+H23,+K23)</f>
        <v>6321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6321</v>
      </c>
      <c r="L23" s="87">
        <v>328</v>
      </c>
      <c r="M23" s="87">
        <v>5993</v>
      </c>
      <c r="N23" s="87">
        <f>SUM(O23,+V23,+AC23)</f>
        <v>6321</v>
      </c>
      <c r="O23" s="87">
        <f>SUM(P23:U23)</f>
        <v>328</v>
      </c>
      <c r="P23" s="87">
        <v>328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5993</v>
      </c>
      <c r="W23" s="87">
        <v>5993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12</v>
      </c>
      <c r="AG23" s="87">
        <v>12</v>
      </c>
      <c r="AH23" s="87">
        <v>0</v>
      </c>
      <c r="AI23" s="87">
        <v>0</v>
      </c>
      <c r="AJ23" s="87">
        <f>SUM(AK23:AS23)</f>
        <v>12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12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10</v>
      </c>
      <c r="B24" s="96" t="s">
        <v>294</v>
      </c>
      <c r="C24" s="85" t="s">
        <v>295</v>
      </c>
      <c r="D24" s="87">
        <f>SUM(E24,+H24,+K24)</f>
        <v>7572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7572</v>
      </c>
      <c r="L24" s="87">
        <v>947</v>
      </c>
      <c r="M24" s="87">
        <v>6625</v>
      </c>
      <c r="N24" s="87">
        <f>SUM(O24,+V24,+AC24)</f>
        <v>7582</v>
      </c>
      <c r="O24" s="87">
        <f>SUM(P24:U24)</f>
        <v>947</v>
      </c>
      <c r="P24" s="87">
        <v>947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6625</v>
      </c>
      <c r="W24" s="87">
        <v>6625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10</v>
      </c>
      <c r="AD24" s="87">
        <v>10</v>
      </c>
      <c r="AE24" s="87">
        <v>0</v>
      </c>
      <c r="AF24" s="87">
        <f>SUM(AG24:AI24)</f>
        <v>14</v>
      </c>
      <c r="AG24" s="87">
        <v>14</v>
      </c>
      <c r="AH24" s="87">
        <v>0</v>
      </c>
      <c r="AI24" s="87">
        <v>0</v>
      </c>
      <c r="AJ24" s="87">
        <f>SUM(AK24:AS24)</f>
        <v>14</v>
      </c>
      <c r="AK24" s="87">
        <v>0</v>
      </c>
      <c r="AL24" s="87">
        <v>0</v>
      </c>
      <c r="AM24" s="87">
        <v>7</v>
      </c>
      <c r="AN24" s="87">
        <v>0</v>
      </c>
      <c r="AO24" s="87">
        <v>0</v>
      </c>
      <c r="AP24" s="87">
        <v>0</v>
      </c>
      <c r="AQ24" s="87">
        <v>0</v>
      </c>
      <c r="AR24" s="87">
        <v>1</v>
      </c>
      <c r="AS24" s="87">
        <v>6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59</v>
      </c>
      <c r="BA24" s="87">
        <v>59</v>
      </c>
      <c r="BB24" s="87">
        <v>0</v>
      </c>
      <c r="BC24" s="87">
        <v>0</v>
      </c>
    </row>
    <row r="25" spans="1:55" ht="13.5" customHeight="1" x14ac:dyDescent="0.15">
      <c r="A25" s="98" t="s">
        <v>10</v>
      </c>
      <c r="B25" s="96" t="s">
        <v>296</v>
      </c>
      <c r="C25" s="85" t="s">
        <v>297</v>
      </c>
      <c r="D25" s="87">
        <f>SUM(E25,+H25,+K25)</f>
        <v>11898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11898</v>
      </c>
      <c r="L25" s="87">
        <v>1491</v>
      </c>
      <c r="M25" s="87">
        <v>10407</v>
      </c>
      <c r="N25" s="87">
        <f>SUM(O25,+V25,+AC25)</f>
        <v>11906</v>
      </c>
      <c r="O25" s="87">
        <f>SUM(P25:U25)</f>
        <v>1491</v>
      </c>
      <c r="P25" s="87">
        <v>1491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10407</v>
      </c>
      <c r="W25" s="87">
        <v>10407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8</v>
      </c>
      <c r="AD25" s="87">
        <v>8</v>
      </c>
      <c r="AE25" s="87">
        <v>0</v>
      </c>
      <c r="AF25" s="87">
        <f>SUM(AG25:AI25)</f>
        <v>24</v>
      </c>
      <c r="AG25" s="87">
        <v>24</v>
      </c>
      <c r="AH25" s="87">
        <v>0</v>
      </c>
      <c r="AI25" s="87">
        <v>0</v>
      </c>
      <c r="AJ25" s="87">
        <f>SUM(AK25:AS25)</f>
        <v>24</v>
      </c>
      <c r="AK25" s="87">
        <v>0</v>
      </c>
      <c r="AL25" s="87">
        <v>0</v>
      </c>
      <c r="AM25" s="87">
        <v>10</v>
      </c>
      <c r="AN25" s="87">
        <v>0</v>
      </c>
      <c r="AO25" s="87">
        <v>0</v>
      </c>
      <c r="AP25" s="87">
        <v>0</v>
      </c>
      <c r="AQ25" s="87">
        <v>0</v>
      </c>
      <c r="AR25" s="87">
        <v>2</v>
      </c>
      <c r="AS25" s="87">
        <v>12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93</v>
      </c>
      <c r="BA25" s="87">
        <v>93</v>
      </c>
      <c r="BB25" s="87">
        <v>0</v>
      </c>
      <c r="BC25" s="87">
        <v>0</v>
      </c>
    </row>
    <row r="26" spans="1:55" ht="13.5" customHeight="1" x14ac:dyDescent="0.15">
      <c r="A26" s="98"/>
      <c r="B26" s="96"/>
      <c r="C26" s="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</row>
    <row r="27" spans="1:55" ht="13.5" customHeight="1" x14ac:dyDescent="0.15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5">
    <sortCondition ref="A8:A25"/>
    <sortCondition ref="B8:B25"/>
    <sortCondition ref="C8:C25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4" man="1"/>
    <brk id="31" min="1" max="24" man="1"/>
    <brk id="45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44000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44201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44202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44203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44204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44205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44206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44207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44208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44209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44210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44211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44212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44213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44214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44322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44341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44461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44462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>
        <f>+水洗化人口等!B26</f>
        <v>0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cp:lastPrinted>2016-10-24T05:42:31Z</cp:lastPrinted>
  <dcterms:created xsi:type="dcterms:W3CDTF">2008-01-06T09:25:24Z</dcterms:created>
  <dcterms:modified xsi:type="dcterms:W3CDTF">2023-12-28T06:12:52Z</dcterms:modified>
</cp:coreProperties>
</file>