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廃棄物実態調査集約結果（41佐賀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水洗化人口等!$A$6:$AD$26</definedName>
    <definedName name="_xlnm.Print_Area" localSheetId="2">し尿集計結果!$A$1:$M$37</definedName>
    <definedName name="_xlnm.Print_Area" localSheetId="1">し尿処理状況!$2:$27</definedName>
    <definedName name="_xlnm.Print_Area" localSheetId="0">水洗化人口等!$2:$27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V8" i="2"/>
  <c r="N8" i="2" s="1"/>
  <c r="V9" i="2"/>
  <c r="V10" i="2"/>
  <c r="V11" i="2"/>
  <c r="N11" i="2" s="1"/>
  <c r="V12" i="2"/>
  <c r="N12" i="2" s="1"/>
  <c r="V13" i="2"/>
  <c r="V14" i="2"/>
  <c r="N14" i="2" s="1"/>
  <c r="V15" i="2"/>
  <c r="V16" i="2"/>
  <c r="V17" i="2"/>
  <c r="N17" i="2" s="1"/>
  <c r="V18" i="2"/>
  <c r="N18" i="2" s="1"/>
  <c r="V19" i="2"/>
  <c r="V20" i="2"/>
  <c r="N20" i="2" s="1"/>
  <c r="V21" i="2"/>
  <c r="V22" i="2"/>
  <c r="V23" i="2"/>
  <c r="N23" i="2" s="1"/>
  <c r="V24" i="2"/>
  <c r="N24" i="2" s="1"/>
  <c r="V25" i="2"/>
  <c r="V26" i="2"/>
  <c r="N26" i="2" s="1"/>
  <c r="V2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N9" i="2"/>
  <c r="N10" i="2"/>
  <c r="N13" i="2"/>
  <c r="N15" i="2"/>
  <c r="N16" i="2"/>
  <c r="N19" i="2"/>
  <c r="N21" i="2"/>
  <c r="N22" i="2"/>
  <c r="N25" i="2"/>
  <c r="N2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H8" i="2"/>
  <c r="H9" i="2"/>
  <c r="D9" i="2" s="1"/>
  <c r="H10" i="2"/>
  <c r="D10" i="2" s="1"/>
  <c r="H11" i="2"/>
  <c r="D11" i="2" s="1"/>
  <c r="H12" i="2"/>
  <c r="D12" i="2" s="1"/>
  <c r="H13" i="2"/>
  <c r="H14" i="2"/>
  <c r="H15" i="2"/>
  <c r="D15" i="2" s="1"/>
  <c r="H16" i="2"/>
  <c r="D16" i="2" s="1"/>
  <c r="H17" i="2"/>
  <c r="D17" i="2" s="1"/>
  <c r="H18" i="2"/>
  <c r="D18" i="2" s="1"/>
  <c r="H19" i="2"/>
  <c r="H20" i="2"/>
  <c r="H21" i="2"/>
  <c r="D21" i="2" s="1"/>
  <c r="H22" i="2"/>
  <c r="D22" i="2" s="1"/>
  <c r="H23" i="2"/>
  <c r="D23" i="2" s="1"/>
  <c r="H24" i="2"/>
  <c r="D24" i="2" s="1"/>
  <c r="H25" i="2"/>
  <c r="H26" i="2"/>
  <c r="H27" i="2"/>
  <c r="D27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D8" i="2"/>
  <c r="D13" i="2"/>
  <c r="D14" i="2"/>
  <c r="D19" i="2"/>
  <c r="D20" i="2"/>
  <c r="D25" i="2"/>
  <c r="D26" i="2"/>
  <c r="T12" i="1"/>
  <c r="T18" i="1"/>
  <c r="T24" i="1"/>
  <c r="P8" i="1"/>
  <c r="P9" i="1"/>
  <c r="I9" i="1" s="1"/>
  <c r="D9" i="1" s="1"/>
  <c r="P10" i="1"/>
  <c r="I10" i="1" s="1"/>
  <c r="D10" i="1" s="1"/>
  <c r="P11" i="1"/>
  <c r="P12" i="1"/>
  <c r="P13" i="1"/>
  <c r="P14" i="1"/>
  <c r="P15" i="1"/>
  <c r="I15" i="1" s="1"/>
  <c r="D15" i="1" s="1"/>
  <c r="P16" i="1"/>
  <c r="I16" i="1" s="1"/>
  <c r="D16" i="1" s="1"/>
  <c r="P17" i="1"/>
  <c r="P18" i="1"/>
  <c r="P19" i="1"/>
  <c r="P20" i="1"/>
  <c r="P21" i="1"/>
  <c r="I21" i="1" s="1"/>
  <c r="D21" i="1" s="1"/>
  <c r="P22" i="1"/>
  <c r="I22" i="1" s="1"/>
  <c r="D22" i="1" s="1"/>
  <c r="P23" i="1"/>
  <c r="P24" i="1"/>
  <c r="P25" i="1"/>
  <c r="P26" i="1"/>
  <c r="P27" i="1"/>
  <c r="I27" i="1" s="1"/>
  <c r="D27" i="1" s="1"/>
  <c r="L11" i="1"/>
  <c r="L12" i="1"/>
  <c r="L17" i="1"/>
  <c r="L18" i="1"/>
  <c r="L23" i="1"/>
  <c r="L24" i="1"/>
  <c r="I8" i="1"/>
  <c r="I11" i="1"/>
  <c r="I12" i="1"/>
  <c r="I13" i="1"/>
  <c r="I14" i="1"/>
  <c r="I17" i="1"/>
  <c r="I18" i="1"/>
  <c r="I19" i="1"/>
  <c r="I20" i="1"/>
  <c r="I23" i="1"/>
  <c r="I24" i="1"/>
  <c r="I25" i="1"/>
  <c r="I26" i="1"/>
  <c r="F11" i="1"/>
  <c r="F12" i="1"/>
  <c r="F17" i="1"/>
  <c r="F18" i="1"/>
  <c r="F23" i="1"/>
  <c r="F2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D8" i="1"/>
  <c r="N8" i="1" s="1"/>
  <c r="D11" i="1"/>
  <c r="T11" i="1" s="1"/>
  <c r="D12" i="1"/>
  <c r="N12" i="1" s="1"/>
  <c r="D13" i="1"/>
  <c r="J13" i="1" s="1"/>
  <c r="D14" i="1"/>
  <c r="T14" i="1" s="1"/>
  <c r="D17" i="1"/>
  <c r="N17" i="1" s="1"/>
  <c r="D18" i="1"/>
  <c r="N18" i="1" s="1"/>
  <c r="D19" i="1"/>
  <c r="N19" i="1" s="1"/>
  <c r="D20" i="1"/>
  <c r="J20" i="1" s="1"/>
  <c r="D23" i="1"/>
  <c r="N23" i="1" s="1"/>
  <c r="D24" i="1"/>
  <c r="N24" i="1" s="1"/>
  <c r="D25" i="1"/>
  <c r="N25" i="1" s="1"/>
  <c r="D26" i="1"/>
  <c r="N26" i="1" s="1"/>
  <c r="L22" i="1" l="1"/>
  <c r="F22" i="1"/>
  <c r="T22" i="1"/>
  <c r="J22" i="1"/>
  <c r="N22" i="1"/>
  <c r="J10" i="1"/>
  <c r="F10" i="1"/>
  <c r="T10" i="1"/>
  <c r="N10" i="1"/>
  <c r="L10" i="1"/>
  <c r="T27" i="1"/>
  <c r="F27" i="1"/>
  <c r="J27" i="1"/>
  <c r="N27" i="1"/>
  <c r="L27" i="1"/>
  <c r="J21" i="1"/>
  <c r="L21" i="1"/>
  <c r="F21" i="1"/>
  <c r="N21" i="1"/>
  <c r="T21" i="1"/>
  <c r="T15" i="1"/>
  <c r="L15" i="1"/>
  <c r="J15" i="1"/>
  <c r="N15" i="1"/>
  <c r="F15" i="1"/>
  <c r="F9" i="1"/>
  <c r="N9" i="1"/>
  <c r="T9" i="1"/>
  <c r="L9" i="1"/>
  <c r="J9" i="1"/>
  <c r="F16" i="1"/>
  <c r="J16" i="1"/>
  <c r="T16" i="1"/>
  <c r="L16" i="1"/>
  <c r="N16" i="1"/>
  <c r="N14" i="1"/>
  <c r="J26" i="1"/>
  <c r="J25" i="1"/>
  <c r="J19" i="1"/>
  <c r="N11" i="1"/>
  <c r="F26" i="1"/>
  <c r="F20" i="1"/>
  <c r="F8" i="1"/>
  <c r="J24" i="1"/>
  <c r="J18" i="1"/>
  <c r="J12" i="1"/>
  <c r="L26" i="1"/>
  <c r="L20" i="1"/>
  <c r="L14" i="1"/>
  <c r="L8" i="1"/>
  <c r="T26" i="1"/>
  <c r="T20" i="1"/>
  <c r="T8" i="1"/>
  <c r="F25" i="1"/>
  <c r="F19" i="1"/>
  <c r="F13" i="1"/>
  <c r="J23" i="1"/>
  <c r="J17" i="1"/>
  <c r="J11" i="1"/>
  <c r="L25" i="1"/>
  <c r="L19" i="1"/>
  <c r="L13" i="1"/>
  <c r="T25" i="1"/>
  <c r="T19" i="1"/>
  <c r="T13" i="1"/>
  <c r="N13" i="1"/>
  <c r="T23" i="1"/>
  <c r="T17" i="1"/>
  <c r="N20" i="1"/>
  <c r="J8" i="1"/>
  <c r="J14" i="1"/>
  <c r="F14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E7" i="1" s="1"/>
  <c r="B7" i="2"/>
  <c r="L2" i="4"/>
  <c r="M2" i="4" s="1"/>
  <c r="AF5" i="4"/>
  <c r="AF6" i="4"/>
  <c r="E7" i="2" l="1"/>
  <c r="AZ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<sst xmlns="http://schemas.openxmlformats.org/spreadsheetml/2006/main" count="674" uniqueCount="302">
  <si>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</si>
  <si>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</si>
  <si>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</si>
  <si>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</si>
  <si>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</si>
  <si>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</si>
  <si>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</si>
  <si>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</si>
  <si>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</si>
  <si>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</si>
  <si>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</si>
  <si>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</si>
  <si>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</si>
  <si>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</si>
  <si>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</si>
  <si>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</si>
  <si>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</si>
  <si>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</si>
  <si>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</si>
  <si>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</si>
  <si>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</si>
  <si>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</si>
  <si>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</si>
  <si>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</si>
  <si>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</si>
  <si>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</si>
  <si>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</si>
  <si>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</si>
  <si>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</si>
  <si>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</si>
  <si>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</si>
  <si>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</si>
  <si>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</si>
  <si>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</si>
  <si>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</si>
  <si>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</si>
  <si>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</si>
  <si>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</si>
  <si>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</si>
  <si>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</si>
  <si>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</si>
  <si>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</si>
  <si>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</si>
  <si>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</si>
  <si>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</si>
  <si>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</si>
  <si>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</si>
  <si>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</si>
  <si>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</si>
  <si>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</si>
  <si>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</si>
  <si>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</si>
  <si>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</si>
  <si>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</si>
  <si>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</si>
  <si>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</si>
  <si>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</si>
  <si>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</si>
  <si>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</si>
  <si>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</si>
  <si>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</si>
  <si>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</si>
  <si>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</si>
  <si>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</si>
  <si>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</si>
  <si>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</si>
  <si>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</si>
  <si>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</si>
  <si>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</si>
  <si>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</si>
  <si>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</si>
  <si>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</si>
  <si>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</si>
  <si>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</si>
  <si>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</si>
  <si>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</si>
  <si>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</si>
  <si>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</si>
  <si>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</si>
  <si>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</si>
  <si>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</si>
  <si>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</si>
  <si>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</si>
  <si>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</si>
  <si>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</si>
  <si>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</si>
  <si>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</si>
  <si>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</si>
  <si>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</si>
  <si>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</si>
  <si>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</si>
  <si>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</si>
  <si>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</si>
  <si>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</si>
  <si>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</si>
  <si>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</si>
  <si>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</si>
  <si>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</si>
  <si>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</si>
  <si>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</si>
  <si>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</si>
  <si>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</si>
  <si>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</si>
  <si>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</si>
  <si>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</si>
  <si>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</si>
  <si>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</si>
  <si>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</si>
  <si>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</si>
  <si>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</si>
  <si>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</si>
  <si>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</si>
  <si>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</si>
  <si>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</si>
  <si>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</si>
  <si>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</si>
  <si>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</si>
  <si>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</si>
  <si>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</si>
  <si>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</si>
  <si>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</si>
  <si>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</si>
  <si>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</si>
  <si>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</si>
  <si>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</si>
  <si>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</si>
  <si>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</si>
  <si>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</si>
  <si>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</si>
  <si>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</si>
  <si>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</si>
  <si>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</si>
  <si>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</si>
  <si>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</si>
  <si>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</si>
  <si>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</si>
  <si>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</si>
  <si>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</si>
  <si>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</si>
  <si>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</si>
  <si>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</si>
  <si>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</si>
  <si>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</si>
  <si>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</si>
  <si>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</si>
  <si>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</si>
  <si>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</si>
  <si>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</si>
  <si>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</si>
  <si>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</si>
  <si>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</si>
  <si>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</si>
  <si>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</si>
  <si>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</si>
  <si>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</si>
  <si>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</si>
  <si>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</si>
  <si>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</si>
  <si>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</si>
  <si>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</si>
  <si>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</si>
  <si>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</si>
  <si>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</si>
  <si>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</si>
  <si>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</si>
  <si>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</si>
  <si>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</si>
  <si>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</si>
  <si>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</si>
  <si>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</si>
  <si>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</si>
  <si>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</si>
  <si>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</si>
  <si>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</si>
  <si>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</si>
  <si>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</si>
  <si>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</si>
  <si>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</si>
  <si>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</si>
  <si>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</si>
  <si>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</si>
  <si>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</si>
  <si>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</si>
  <si>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</si>
  <si>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</si>
  <si>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</si>
  <si>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</si>
  <si>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</si>
  <si>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</si>
  <si>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</si>
  <si>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</si>
  <si>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</si>
  <si>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</si>
  <si>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</si>
  <si>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</si>
  <si>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</si>
  <si>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</si>
  <si>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</si>
  <si>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</si>
  <si>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</si>
  <si>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</si>
  <si>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</si>
  <si>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</si>
  <si>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</si>
  <si>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</si>
  <si>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</si>
  <si>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</si>
  <si>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</si>
  <si>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</si>
  <si>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</si>
  <si>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</si>
  <si>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</si>
  <si>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</si>
  <si>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</si>
  <si>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</si>
  <si>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</si>
  <si>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</si>
  <si>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</si>
  <si>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</si>
  <si>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</si>
  <si>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</si>
  <si>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</si>
  <si>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</si>
  <si>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</si>
  <si>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</si>
  <si>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</si>
  <si>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</si>
  <si>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</si>
  <si>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</si>
  <si>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</si>
  <si>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</si>
  <si>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</si>
  <si>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</si>
  <si>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</si>
  <si>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</si>
  <si>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</si>
  <si>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</si>
  <si>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</si>
  <si>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</si>
  <si>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</si>
  <si>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</si>
  <si>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</si>
  <si>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</si>
  <si>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</si>
  <si>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</si>
  <si>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</si>
  <si>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</si>
  <si>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</si>
  <si>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</si>
  <si>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</si>
  <si>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</si>
  <si>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</si>
  <si>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</si>
  <si>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</si>
  <si>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</si>
  <si>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</si>
  <si>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</si>
  <si>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41000</t>
  </si>
  <si>
    <t>水洗化人口等（令和4年度実績）</t>
    <phoneticPr fontId="3"/>
  </si>
  <si>
    <t>し尿処理の状況（令和4年度実績）</t>
    <phoneticPr fontId="3"/>
  </si>
  <si>
    <t>41201</t>
  </si>
  <si>
    <t>佐賀市</t>
  </si>
  <si>
    <t/>
  </si>
  <si>
    <t>○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</si>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</sst>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1.7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13</v>
      </c>
      <c r="B7" s="108" t="s">
        <v>257</v>
      </c>
      <c r="C7" s="92" t="s">
        <v>199</v>
      </c>
      <c r="D7" s="93">
        <f>+SUM(E7,+I7)</f>
        <v>807770</v>
      </c>
      <c r="E7" s="93">
        <f>+SUM(G7+H7)</f>
        <v>123815</v>
      </c>
      <c r="F7" s="94">
        <f>IF(D7&gt;0,E7/D7*100,"-")</f>
        <v>15.328001782685666</v>
      </c>
      <c r="G7" s="93">
        <f>SUM(G$8:G$207)</f>
        <v>123431</v>
      </c>
      <c r="H7" s="93">
        <f>SUM(H$8:H$207)</f>
        <v>384</v>
      </c>
      <c r="I7" s="93">
        <f>+SUM(K7,+M7,O7+P7)</f>
        <v>683955</v>
      </c>
      <c r="J7" s="94">
        <f>IF(D7&gt;0,I7/D7*100,"-")</f>
        <v>84.671998217314339</v>
      </c>
      <c r="K7" s="93">
        <f>SUM(K$8:K$207)</f>
        <v>459700</v>
      </c>
      <c r="L7" s="94">
        <f>IF(D7&gt;0,K7/D7*100,"-")</f>
        <v>56.90976391794694</v>
      </c>
      <c r="M7" s="93">
        <f>SUM(M$8:M$207)</f>
        <v>101</v>
      </c>
      <c r="N7" s="94">
        <f>IF(D7&gt;0,M7/D7*100,"-")</f>
        <v>1.2503559181450167E-2</v>
      </c>
      <c r="O7" s="91">
        <f>SUM(O$8:O$207)</f>
        <v>49056</v>
      </c>
      <c r="P7" s="93">
        <f>SUM(Q7:S7)</f>
        <v>175098</v>
      </c>
      <c r="Q7" s="93">
        <f>SUM(Q$8:Q$207)</f>
        <v>28835</v>
      </c>
      <c r="R7" s="93">
        <f>SUM(R$8:R$207)</f>
        <v>146185</v>
      </c>
      <c r="S7" s="93">
        <f>SUM(S$8:S$207)</f>
        <v>78</v>
      </c>
      <c r="T7" s="94">
        <f>IF(D7&gt;0,P7/D7*100,"-")</f>
        <v>21.676714906470902</v>
      </c>
      <c r="U7" s="93">
        <f>SUM(U$8:U$207)</f>
        <v>7639</v>
      </c>
      <c r="V7" s="95">
        <f t="shared" ref="V7:AC7" si="0">COUNTIF(V$8:V$207,"○")</f>
        <v>17</v>
      </c>
      <c r="W7" s="95">
        <f t="shared" si="0"/>
        <v>0</v>
      </c>
      <c r="X7" s="95">
        <f t="shared" si="0"/>
        <v>0</v>
      </c>
      <c r="Y7" s="95">
        <f t="shared" si="0"/>
        <v>3</v>
      </c>
      <c r="Z7" s="95">
        <f t="shared" si="0"/>
        <v>15</v>
      </c>
      <c r="AA7" s="95">
        <f t="shared" si="0"/>
        <v>1</v>
      </c>
      <c r="AB7" s="95">
        <f t="shared" si="0"/>
        <v>0</v>
      </c>
      <c r="AC7" s="95">
        <f t="shared" si="0"/>
        <v>4</v>
      </c>
    </row>
    <row r="8" spans="1:31" ht="13.5" customHeight="1">
      <c r="A8" s="85" t="s">
        <v>13</v>
      </c>
      <c r="B8" s="86" t="s">
        <v>260</v>
      </c>
      <c r="C8" s="85" t="s">
        <v>261</v>
      </c>
      <c r="D8" s="87">
        <f>+SUM(E8,+I8)</f>
        <v>229662</v>
      </c>
      <c r="E8" s="87">
        <f>+SUM(G8+H8)</f>
        <v>17948</v>
      </c>
      <c r="F8" s="106">
        <f>IF(D8&gt;0,E8/D8*100,"-")</f>
        <v>7.8149628584615645</v>
      </c>
      <c r="G8" s="87">
        <v>17948</v>
      </c>
      <c r="H8" s="87">
        <v>0</v>
      </c>
      <c r="I8" s="87">
        <f>+SUM(K8,+M8,O8+P8)</f>
        <v>211714</v>
      </c>
      <c r="J8" s="88">
        <f>IF(D8&gt;0,I8/D8*100,"-")</f>
        <v>92.185037141538444</v>
      </c>
      <c r="K8" s="87">
        <v>177736</v>
      </c>
      <c r="L8" s="88">
        <f>IF(D8&gt;0,K8/D8*100,"-")</f>
        <v>77.390251761283977</v>
      </c>
      <c r="M8" s="87">
        <v>0</v>
      </c>
      <c r="N8" s="88">
        <f>IF(D8&gt;0,M8/D8*100,"-")</f>
        <v>0</v>
      </c>
      <c r="O8" s="87">
        <v>5088</v>
      </c>
      <c r="P8" s="87">
        <f>SUM(Q8:S8)</f>
        <v>28890</v>
      </c>
      <c r="Q8" s="87">
        <v>7026</v>
      </c>
      <c r="R8" s="87">
        <v>21864</v>
      </c>
      <c r="S8" s="87">
        <v>0</v>
      </c>
      <c r="T8" s="88">
        <f>IF(D8&gt;0,P8/D8*100,"-")</f>
        <v>12.579355748883142</v>
      </c>
      <c r="U8" s="87">
        <v>2025</v>
      </c>
      <c r="V8" s="85" t="s">
        <v>263</v>
      </c>
      <c r="W8" s="85"/>
      <c r="X8" s="85"/>
      <c r="Y8" s="85"/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13</v>
      </c>
      <c r="B9" s="86" t="s">
        <v>264</v>
      </c>
      <c r="C9" s="85" t="s">
        <v>265</v>
      </c>
      <c r="D9" s="87">
        <f>+SUM(E9,+I9)</f>
        <v>117303</v>
      </c>
      <c r="E9" s="87">
        <f>+SUM(G9+H9)</f>
        <v>9563</v>
      </c>
      <c r="F9" s="106">
        <f>IF(D9&gt;0,E9/D9*100,"-")</f>
        <v>8.152391669437268</v>
      </c>
      <c r="G9" s="87">
        <v>9362</v>
      </c>
      <c r="H9" s="87">
        <v>201</v>
      </c>
      <c r="I9" s="87">
        <f>+SUM(K9,+M9,O9+P9)</f>
        <v>107740</v>
      </c>
      <c r="J9" s="88">
        <f>IF(D9&gt;0,I9/D9*100,"-")</f>
        <v>91.847608330562736</v>
      </c>
      <c r="K9" s="87">
        <v>82443</v>
      </c>
      <c r="L9" s="88">
        <f>IF(D9&gt;0,K9/D9*100,"-")</f>
        <v>70.282089972123472</v>
      </c>
      <c r="M9" s="87">
        <v>0</v>
      </c>
      <c r="N9" s="88">
        <f>IF(D9&gt;0,M9/D9*100,"-")</f>
        <v>0</v>
      </c>
      <c r="O9" s="87">
        <v>10504</v>
      </c>
      <c r="P9" s="87">
        <f>SUM(Q9:S9)</f>
        <v>14793</v>
      </c>
      <c r="Q9" s="87">
        <v>3884</v>
      </c>
      <c r="R9" s="87">
        <v>10909</v>
      </c>
      <c r="S9" s="87">
        <v>0</v>
      </c>
      <c r="T9" s="88">
        <f>IF(D9&gt;0,P9/D9*100,"-")</f>
        <v>12.610930666734866</v>
      </c>
      <c r="U9" s="87">
        <v>800</v>
      </c>
      <c r="V9" s="85" t="s">
        <v>263</v>
      </c>
      <c r="W9" s="85"/>
      <c r="X9" s="85"/>
      <c r="Y9" s="85"/>
      <c r="Z9" s="85" t="s">
        <v>263</v>
      </c>
      <c r="AA9" s="85"/>
      <c r="AB9" s="85"/>
      <c r="AC9" s="85"/>
      <c r="AD9" s="184" t="s">
        <v>262</v>
      </c>
    </row>
    <row r="10" spans="1:31" ht="13.5" customHeight="1">
      <c r="A10" s="85" t="s">
        <v>13</v>
      </c>
      <c r="B10" s="86" t="s">
        <v>266</v>
      </c>
      <c r="C10" s="85" t="s">
        <v>267</v>
      </c>
      <c r="D10" s="87">
        <f>+SUM(E10,+I10)</f>
        <v>74475</v>
      </c>
      <c r="E10" s="87">
        <f>+SUM(G10+H10)</f>
        <v>4579</v>
      </c>
      <c r="F10" s="106">
        <f>IF(D10&gt;0,E10/D10*100,"-")</f>
        <v>6.1483719368915741</v>
      </c>
      <c r="G10" s="87">
        <v>4579</v>
      </c>
      <c r="H10" s="87">
        <v>0</v>
      </c>
      <c r="I10" s="87">
        <f>+SUM(K10,+M10,O10+P10)</f>
        <v>69896</v>
      </c>
      <c r="J10" s="88">
        <f>IF(D10&gt;0,I10/D10*100,"-")</f>
        <v>93.851628063108421</v>
      </c>
      <c r="K10" s="87">
        <v>68541</v>
      </c>
      <c r="L10" s="88">
        <f>IF(D10&gt;0,K10/D10*100,"-")</f>
        <v>92.032225579053375</v>
      </c>
      <c r="M10" s="87">
        <v>0</v>
      </c>
      <c r="N10" s="88">
        <f>IF(D10&gt;0,M10/D10*100,"-")</f>
        <v>0</v>
      </c>
      <c r="O10" s="87">
        <v>0</v>
      </c>
      <c r="P10" s="87">
        <f>SUM(Q10:S10)</f>
        <v>1355</v>
      </c>
      <c r="Q10" s="87">
        <v>593</v>
      </c>
      <c r="R10" s="87">
        <v>762</v>
      </c>
      <c r="S10" s="87">
        <v>0</v>
      </c>
      <c r="T10" s="88">
        <f>IF(D10&gt;0,P10/D10*100,"-")</f>
        <v>1.8194024840550522</v>
      </c>
      <c r="U10" s="87">
        <v>1585</v>
      </c>
      <c r="V10" s="85" t="s">
        <v>263</v>
      </c>
      <c r="W10" s="85"/>
      <c r="X10" s="85"/>
      <c r="Y10" s="85"/>
      <c r="Z10" s="85" t="s">
        <v>263</v>
      </c>
      <c r="AA10" s="85"/>
      <c r="AB10" s="85"/>
      <c r="AC10" s="85"/>
      <c r="AD10" s="184" t="s">
        <v>262</v>
      </c>
    </row>
    <row r="11" spans="1:31" ht="13.5" customHeight="1">
      <c r="A11" s="85" t="s">
        <v>13</v>
      </c>
      <c r="B11" s="86" t="s">
        <v>268</v>
      </c>
      <c r="C11" s="85" t="s">
        <v>269</v>
      </c>
      <c r="D11" s="87">
        <f>+SUM(E11,+I11)</f>
        <v>18381</v>
      </c>
      <c r="E11" s="87">
        <f>+SUM(G11+H11)</f>
        <v>6020</v>
      </c>
      <c r="F11" s="106">
        <f>IF(D11&gt;0,E11/D11*100,"-")</f>
        <v>32.751210489091996</v>
      </c>
      <c r="G11" s="87">
        <v>6020</v>
      </c>
      <c r="H11" s="87">
        <v>0</v>
      </c>
      <c r="I11" s="87">
        <f>+SUM(K11,+M11,O11+P11)</f>
        <v>12361</v>
      </c>
      <c r="J11" s="88">
        <f>IF(D11&gt;0,I11/D11*100,"-")</f>
        <v>67.248789510907997</v>
      </c>
      <c r="K11" s="87">
        <v>5851</v>
      </c>
      <c r="L11" s="88">
        <f>IF(D11&gt;0,K11/D11*100,"-")</f>
        <v>31.831782819215494</v>
      </c>
      <c r="M11" s="87">
        <v>0</v>
      </c>
      <c r="N11" s="88">
        <f>IF(D11&gt;0,M11/D11*100,"-")</f>
        <v>0</v>
      </c>
      <c r="O11" s="87">
        <v>965</v>
      </c>
      <c r="P11" s="87">
        <f>SUM(Q11:S11)</f>
        <v>5545</v>
      </c>
      <c r="Q11" s="87">
        <v>1159</v>
      </c>
      <c r="R11" s="87">
        <v>4386</v>
      </c>
      <c r="S11" s="87">
        <v>0</v>
      </c>
      <c r="T11" s="88">
        <f>IF(D11&gt;0,P11/D11*100,"-")</f>
        <v>30.167020292693543</v>
      </c>
      <c r="U11" s="87">
        <v>234</v>
      </c>
      <c r="V11" s="85" t="s">
        <v>263</v>
      </c>
      <c r="W11" s="85"/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>
      <c r="A12" s="85" t="s">
        <v>13</v>
      </c>
      <c r="B12" s="86" t="s">
        <v>270</v>
      </c>
      <c r="C12" s="85" t="s">
        <v>271</v>
      </c>
      <c r="D12" s="87">
        <f>+SUM(E12,+I12)</f>
        <v>52873</v>
      </c>
      <c r="E12" s="87">
        <f>+SUM(G12+H12)</f>
        <v>12395</v>
      </c>
      <c r="F12" s="106">
        <f>IF(D12&gt;0,E12/D12*100,"-")</f>
        <v>23.442967109867041</v>
      </c>
      <c r="G12" s="87">
        <v>12289</v>
      </c>
      <c r="H12" s="87">
        <v>106</v>
      </c>
      <c r="I12" s="87">
        <f>+SUM(K12,+M12,O12+P12)</f>
        <v>40478</v>
      </c>
      <c r="J12" s="88">
        <f>IF(D12&gt;0,I12/D12*100,"-")</f>
        <v>76.557032890132959</v>
      </c>
      <c r="K12" s="87">
        <v>28890</v>
      </c>
      <c r="L12" s="88">
        <f>IF(D12&gt;0,K12/D12*100,"-")</f>
        <v>54.640364647362546</v>
      </c>
      <c r="M12" s="87">
        <v>0</v>
      </c>
      <c r="N12" s="88">
        <f>IF(D12&gt;0,M12/D12*100,"-")</f>
        <v>0</v>
      </c>
      <c r="O12" s="87">
        <v>1484</v>
      </c>
      <c r="P12" s="87">
        <f>SUM(Q12:S12)</f>
        <v>10104</v>
      </c>
      <c r="Q12" s="87">
        <v>1612</v>
      </c>
      <c r="R12" s="87">
        <v>8492</v>
      </c>
      <c r="S12" s="87">
        <v>0</v>
      </c>
      <c r="T12" s="88">
        <f>IF(D12&gt;0,P12/D12*100,"-")</f>
        <v>19.109942692867815</v>
      </c>
      <c r="U12" s="87">
        <v>555</v>
      </c>
      <c r="V12" s="85"/>
      <c r="W12" s="85"/>
      <c r="X12" s="85"/>
      <c r="Y12" s="85" t="s">
        <v>263</v>
      </c>
      <c r="Z12" s="85"/>
      <c r="AA12" s="85"/>
      <c r="AB12" s="85"/>
      <c r="AC12" s="85" t="s">
        <v>263</v>
      </c>
      <c r="AD12" s="184" t="s">
        <v>262</v>
      </c>
    </row>
    <row r="13" spans="1:31" ht="13.5" customHeight="1">
      <c r="A13" s="85" t="s">
        <v>13</v>
      </c>
      <c r="B13" s="86" t="s">
        <v>272</v>
      </c>
      <c r="C13" s="85" t="s">
        <v>273</v>
      </c>
      <c r="D13" s="87">
        <f>+SUM(E13,+I13)</f>
        <v>47740</v>
      </c>
      <c r="E13" s="87">
        <f>+SUM(G13+H13)</f>
        <v>11947</v>
      </c>
      <c r="F13" s="106">
        <f>IF(D13&gt;0,E13/D13*100,"-")</f>
        <v>25.025136154168415</v>
      </c>
      <c r="G13" s="87">
        <v>11947</v>
      </c>
      <c r="H13" s="87">
        <v>0</v>
      </c>
      <c r="I13" s="87">
        <f>+SUM(K13,+M13,O13+P13)</f>
        <v>35793</v>
      </c>
      <c r="J13" s="88">
        <f>IF(D13&gt;0,I13/D13*100,"-")</f>
        <v>74.974863845831578</v>
      </c>
      <c r="K13" s="87">
        <v>1780</v>
      </c>
      <c r="L13" s="88">
        <f>IF(D13&gt;0,K13/D13*100,"-")</f>
        <v>3.7285295349811483</v>
      </c>
      <c r="M13" s="87">
        <v>0</v>
      </c>
      <c r="N13" s="88">
        <f>IF(D13&gt;0,M13/D13*100,"-")</f>
        <v>0</v>
      </c>
      <c r="O13" s="87">
        <v>7353</v>
      </c>
      <c r="P13" s="87">
        <f>SUM(Q13:S13)</f>
        <v>26660</v>
      </c>
      <c r="Q13" s="87">
        <v>2399</v>
      </c>
      <c r="R13" s="87">
        <v>24261</v>
      </c>
      <c r="S13" s="87">
        <v>0</v>
      </c>
      <c r="T13" s="88">
        <f>IF(D13&gt;0,P13/D13*100,"-")</f>
        <v>55.844155844155843</v>
      </c>
      <c r="U13" s="87">
        <v>233</v>
      </c>
      <c r="V13" s="85" t="s">
        <v>263</v>
      </c>
      <c r="W13" s="85"/>
      <c r="X13" s="85"/>
      <c r="Y13" s="85"/>
      <c r="Z13" s="85" t="s">
        <v>263</v>
      </c>
      <c r="AA13" s="85"/>
      <c r="AB13" s="85"/>
      <c r="AC13" s="85"/>
      <c r="AD13" s="184" t="s">
        <v>262</v>
      </c>
    </row>
    <row r="14" spans="1:31" ht="13.5" customHeight="1">
      <c r="A14" s="85" t="s">
        <v>13</v>
      </c>
      <c r="B14" s="86" t="s">
        <v>274</v>
      </c>
      <c r="C14" s="85" t="s">
        <v>275</v>
      </c>
      <c r="D14" s="87">
        <f>+SUM(E14,+I14)</f>
        <v>27692</v>
      </c>
      <c r="E14" s="87">
        <f>+SUM(G14+H14)</f>
        <v>10205</v>
      </c>
      <c r="F14" s="106">
        <f>IF(D14&gt;0,E14/D14*100,"-")</f>
        <v>36.851798353315033</v>
      </c>
      <c r="G14" s="87">
        <v>10205</v>
      </c>
      <c r="H14" s="87">
        <v>0</v>
      </c>
      <c r="I14" s="87">
        <f>+SUM(K14,+M14,O14+P14)</f>
        <v>17487</v>
      </c>
      <c r="J14" s="88">
        <f>IF(D14&gt;0,I14/D14*100,"-")</f>
        <v>63.148201646684967</v>
      </c>
      <c r="K14" s="87">
        <v>9039</v>
      </c>
      <c r="L14" s="88">
        <f>IF(D14&gt;0,K14/D14*100,"-")</f>
        <v>32.64119601328904</v>
      </c>
      <c r="M14" s="87">
        <v>0</v>
      </c>
      <c r="N14" s="88">
        <f>IF(D14&gt;0,M14/D14*100,"-")</f>
        <v>0</v>
      </c>
      <c r="O14" s="87">
        <v>0</v>
      </c>
      <c r="P14" s="87">
        <f>SUM(Q14:S14)</f>
        <v>8448</v>
      </c>
      <c r="Q14" s="87">
        <v>1097</v>
      </c>
      <c r="R14" s="87">
        <v>7351</v>
      </c>
      <c r="S14" s="87">
        <v>0</v>
      </c>
      <c r="T14" s="88">
        <f>IF(D14&gt;0,P14/D14*100,"-")</f>
        <v>30.507005633395927</v>
      </c>
      <c r="U14" s="87">
        <v>196</v>
      </c>
      <c r="V14" s="85" t="s">
        <v>263</v>
      </c>
      <c r="W14" s="85"/>
      <c r="X14" s="85"/>
      <c r="Y14" s="85"/>
      <c r="Z14" s="85"/>
      <c r="AA14" s="85" t="s">
        <v>263</v>
      </c>
      <c r="AB14" s="85"/>
      <c r="AC14" s="85"/>
      <c r="AD14" s="184" t="s">
        <v>262</v>
      </c>
    </row>
    <row r="15" spans="1:31" ht="13.5" customHeight="1">
      <c r="A15" s="85" t="s">
        <v>13</v>
      </c>
      <c r="B15" s="86" t="s">
        <v>276</v>
      </c>
      <c r="C15" s="85" t="s">
        <v>277</v>
      </c>
      <c r="D15" s="87">
        <f>+SUM(E15,+I15)</f>
        <v>44422</v>
      </c>
      <c r="E15" s="87">
        <f>+SUM(G15+H15)</f>
        <v>10026</v>
      </c>
      <c r="F15" s="106">
        <f>IF(D15&gt;0,E15/D15*100,"-")</f>
        <v>22.569897798388187</v>
      </c>
      <c r="G15" s="87">
        <v>10026</v>
      </c>
      <c r="H15" s="87">
        <v>0</v>
      </c>
      <c r="I15" s="87">
        <f>+SUM(K15,+M15,O15+P15)</f>
        <v>34396</v>
      </c>
      <c r="J15" s="88">
        <f>IF(D15&gt;0,I15/D15*100,"-")</f>
        <v>77.430102201611817</v>
      </c>
      <c r="K15" s="87">
        <v>15881</v>
      </c>
      <c r="L15" s="88">
        <f>IF(D15&gt;0,K15/D15*100,"-")</f>
        <v>35.750303903471256</v>
      </c>
      <c r="M15" s="87">
        <v>0</v>
      </c>
      <c r="N15" s="88">
        <f>IF(D15&gt;0,M15/D15*100,"-")</f>
        <v>0</v>
      </c>
      <c r="O15" s="87">
        <v>2068</v>
      </c>
      <c r="P15" s="87">
        <f>SUM(Q15:S15)</f>
        <v>16447</v>
      </c>
      <c r="Q15" s="87">
        <v>1521</v>
      </c>
      <c r="R15" s="87">
        <v>14926</v>
      </c>
      <c r="S15" s="87">
        <v>0</v>
      </c>
      <c r="T15" s="88">
        <f>IF(D15&gt;0,P15/D15*100,"-")</f>
        <v>37.024447345909685</v>
      </c>
      <c r="U15" s="87">
        <v>242</v>
      </c>
      <c r="V15" s="85" t="s">
        <v>263</v>
      </c>
      <c r="W15" s="85"/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13</v>
      </c>
      <c r="B16" s="86" t="s">
        <v>278</v>
      </c>
      <c r="C16" s="85" t="s">
        <v>279</v>
      </c>
      <c r="D16" s="87">
        <f>+SUM(E16,+I16)</f>
        <v>25141</v>
      </c>
      <c r="E16" s="87">
        <f>+SUM(G16+H16)</f>
        <v>8939</v>
      </c>
      <c r="F16" s="106">
        <f>IF(D16&gt;0,E16/D16*100,"-")</f>
        <v>35.55546716518834</v>
      </c>
      <c r="G16" s="87">
        <v>8882</v>
      </c>
      <c r="H16" s="87">
        <v>57</v>
      </c>
      <c r="I16" s="87">
        <f>+SUM(K16,+M16,O16+P16)</f>
        <v>16202</v>
      </c>
      <c r="J16" s="88">
        <f>IF(D16&gt;0,I16/D16*100,"-")</f>
        <v>64.444532834811667</v>
      </c>
      <c r="K16" s="87">
        <v>4081</v>
      </c>
      <c r="L16" s="88">
        <f>IF(D16&gt;0,K16/D16*100,"-")</f>
        <v>16.232448987709319</v>
      </c>
      <c r="M16" s="87">
        <v>0</v>
      </c>
      <c r="N16" s="88">
        <f>IF(D16&gt;0,M16/D16*100,"-")</f>
        <v>0</v>
      </c>
      <c r="O16" s="87">
        <v>4691</v>
      </c>
      <c r="P16" s="87">
        <f>SUM(Q16:S16)</f>
        <v>7430</v>
      </c>
      <c r="Q16" s="87">
        <v>2443</v>
      </c>
      <c r="R16" s="87">
        <v>4987</v>
      </c>
      <c r="S16" s="87">
        <v>0</v>
      </c>
      <c r="T16" s="88">
        <f>IF(D16&gt;0,P16/D16*100,"-")</f>
        <v>29.553319279264944</v>
      </c>
      <c r="U16" s="87">
        <v>205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13</v>
      </c>
      <c r="B17" s="86" t="s">
        <v>280</v>
      </c>
      <c r="C17" s="85" t="s">
        <v>281</v>
      </c>
      <c r="D17" s="87">
        <f>+SUM(E17,+I17)</f>
        <v>30712</v>
      </c>
      <c r="E17" s="87">
        <f>+SUM(G17+H17)</f>
        <v>4914</v>
      </c>
      <c r="F17" s="106">
        <f>IF(D17&gt;0,E17/D17*100,"-")</f>
        <v>16.000260484501172</v>
      </c>
      <c r="G17" s="87">
        <v>4914</v>
      </c>
      <c r="H17" s="87">
        <v>0</v>
      </c>
      <c r="I17" s="87">
        <f>+SUM(K17,+M17,O17+P17)</f>
        <v>25798</v>
      </c>
      <c r="J17" s="88">
        <f>IF(D17&gt;0,I17/D17*100,"-")</f>
        <v>83.999739515498831</v>
      </c>
      <c r="K17" s="87">
        <v>10087</v>
      </c>
      <c r="L17" s="88">
        <f>IF(D17&gt;0,K17/D17*100,"-")</f>
        <v>32.843839541547275</v>
      </c>
      <c r="M17" s="87">
        <v>0</v>
      </c>
      <c r="N17" s="88">
        <f>IF(D17&gt;0,M17/D17*100,"-")</f>
        <v>0</v>
      </c>
      <c r="O17" s="87">
        <v>0</v>
      </c>
      <c r="P17" s="87">
        <f>SUM(Q17:S17)</f>
        <v>15711</v>
      </c>
      <c r="Q17" s="87">
        <v>2737</v>
      </c>
      <c r="R17" s="87">
        <v>12974</v>
      </c>
      <c r="S17" s="87">
        <v>0</v>
      </c>
      <c r="T17" s="88">
        <f>IF(D17&gt;0,P17/D17*100,"-")</f>
        <v>51.155899973951549</v>
      </c>
      <c r="U17" s="87">
        <v>193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13</v>
      </c>
      <c r="B18" s="86" t="s">
        <v>282</v>
      </c>
      <c r="C18" s="85" t="s">
        <v>283</v>
      </c>
      <c r="D18" s="87">
        <f>+SUM(E18,+I18)</f>
        <v>16213</v>
      </c>
      <c r="E18" s="87">
        <f>+SUM(G18+H18)</f>
        <v>1049</v>
      </c>
      <c r="F18" s="106">
        <f>IF(D18&gt;0,E18/D18*100,"-")</f>
        <v>6.4701165731203352</v>
      </c>
      <c r="G18" s="87">
        <v>1049</v>
      </c>
      <c r="H18" s="87">
        <v>0</v>
      </c>
      <c r="I18" s="87">
        <f>+SUM(K18,+M18,O18+P18)</f>
        <v>15164</v>
      </c>
      <c r="J18" s="88">
        <f>IF(D18&gt;0,I18/D18*100,"-")</f>
        <v>93.529883426879664</v>
      </c>
      <c r="K18" s="87">
        <v>14221</v>
      </c>
      <c r="L18" s="88">
        <f>IF(D18&gt;0,K18/D18*100,"-")</f>
        <v>87.713563190032701</v>
      </c>
      <c r="M18" s="87">
        <v>0</v>
      </c>
      <c r="N18" s="88">
        <f>IF(D18&gt;0,M18/D18*100,"-")</f>
        <v>0</v>
      </c>
      <c r="O18" s="87">
        <v>570</v>
      </c>
      <c r="P18" s="87">
        <f>SUM(Q18:S18)</f>
        <v>373</v>
      </c>
      <c r="Q18" s="87">
        <v>3</v>
      </c>
      <c r="R18" s="87">
        <v>370</v>
      </c>
      <c r="S18" s="87">
        <v>0</v>
      </c>
      <c r="T18" s="88">
        <f>IF(D18&gt;0,P18/D18*100,"-")</f>
        <v>2.3006229568864489</v>
      </c>
      <c r="U18" s="87">
        <v>197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13</v>
      </c>
      <c r="B19" s="86" t="s">
        <v>284</v>
      </c>
      <c r="C19" s="85" t="s">
        <v>285</v>
      </c>
      <c r="D19" s="87">
        <f>+SUM(E19,+I19)</f>
        <v>17518</v>
      </c>
      <c r="E19" s="87">
        <f>+SUM(G19+H19)</f>
        <v>708</v>
      </c>
      <c r="F19" s="106">
        <f>IF(D19&gt;0,E19/D19*100,"-")</f>
        <v>4.0415572553944514</v>
      </c>
      <c r="G19" s="87">
        <v>708</v>
      </c>
      <c r="H19" s="87">
        <v>0</v>
      </c>
      <c r="I19" s="87">
        <f>+SUM(K19,+M19,O19+P19)</f>
        <v>16810</v>
      </c>
      <c r="J19" s="88">
        <f>IF(D19&gt;0,I19/D19*100,"-")</f>
        <v>95.958442744605549</v>
      </c>
      <c r="K19" s="87">
        <v>13423</v>
      </c>
      <c r="L19" s="88">
        <f>IF(D19&gt;0,K19/D19*100,"-")</f>
        <v>76.62404384062107</v>
      </c>
      <c r="M19" s="87">
        <v>101</v>
      </c>
      <c r="N19" s="88">
        <f>IF(D19&gt;0,M19/D19*100,"-")</f>
        <v>0.57654983445598817</v>
      </c>
      <c r="O19" s="87">
        <v>0</v>
      </c>
      <c r="P19" s="87">
        <f>SUM(Q19:S19)</f>
        <v>3286</v>
      </c>
      <c r="Q19" s="87">
        <v>212</v>
      </c>
      <c r="R19" s="87">
        <v>3074</v>
      </c>
      <c r="S19" s="87">
        <v>0</v>
      </c>
      <c r="T19" s="88">
        <f>IF(D19&gt;0,P19/D19*100,"-")</f>
        <v>18.757849069528483</v>
      </c>
      <c r="U19" s="87">
        <v>280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13</v>
      </c>
      <c r="B20" s="86" t="s">
        <v>286</v>
      </c>
      <c r="C20" s="85" t="s">
        <v>287</v>
      </c>
      <c r="D20" s="87">
        <f>+SUM(E20,+I20)</f>
        <v>9782</v>
      </c>
      <c r="E20" s="87">
        <f>+SUM(G20+H20)</f>
        <v>297</v>
      </c>
      <c r="F20" s="106">
        <f>IF(D20&gt;0,E20/D20*100,"-")</f>
        <v>3.0361889184215904</v>
      </c>
      <c r="G20" s="87">
        <v>297</v>
      </c>
      <c r="H20" s="87">
        <v>0</v>
      </c>
      <c r="I20" s="87">
        <f>+SUM(K20,+M20,O20+P20)</f>
        <v>9485</v>
      </c>
      <c r="J20" s="88">
        <f>IF(D20&gt;0,I20/D20*100,"-")</f>
        <v>96.963811081578413</v>
      </c>
      <c r="K20" s="87">
        <v>0</v>
      </c>
      <c r="L20" s="88">
        <f>IF(D20&gt;0,K20/D20*100,"-")</f>
        <v>0</v>
      </c>
      <c r="M20" s="87">
        <v>0</v>
      </c>
      <c r="N20" s="88">
        <f>IF(D20&gt;0,M20/D20*100,"-")</f>
        <v>0</v>
      </c>
      <c r="O20" s="87">
        <v>9176</v>
      </c>
      <c r="P20" s="87">
        <f>SUM(Q20:S20)</f>
        <v>309</v>
      </c>
      <c r="Q20" s="87">
        <v>195</v>
      </c>
      <c r="R20" s="87">
        <v>36</v>
      </c>
      <c r="S20" s="87">
        <v>78</v>
      </c>
      <c r="T20" s="88">
        <f>IF(D20&gt;0,P20/D20*100,"-")</f>
        <v>3.1588632181557963</v>
      </c>
      <c r="U20" s="87">
        <v>92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13</v>
      </c>
      <c r="B21" s="86" t="s">
        <v>288</v>
      </c>
      <c r="C21" s="85" t="s">
        <v>289</v>
      </c>
      <c r="D21" s="87">
        <f>+SUM(E21,+I21)</f>
        <v>25701</v>
      </c>
      <c r="E21" s="87">
        <f>+SUM(G21+H21)</f>
        <v>4560</v>
      </c>
      <c r="F21" s="106">
        <f>IF(D21&gt;0,E21/D21*100,"-")</f>
        <v>17.742500291817439</v>
      </c>
      <c r="G21" s="87">
        <v>4560</v>
      </c>
      <c r="H21" s="87">
        <v>0</v>
      </c>
      <c r="I21" s="87">
        <f>+SUM(K21,+M21,O21+P21)</f>
        <v>21141</v>
      </c>
      <c r="J21" s="88">
        <f>IF(D21&gt;0,I21/D21*100,"-")</f>
        <v>82.257499708182564</v>
      </c>
      <c r="K21" s="87">
        <v>9173</v>
      </c>
      <c r="L21" s="88">
        <f>IF(D21&gt;0,K21/D21*100,"-")</f>
        <v>35.691218240535392</v>
      </c>
      <c r="M21" s="87">
        <v>0</v>
      </c>
      <c r="N21" s="88">
        <f>IF(D21&gt;0,M21/D21*100,"-")</f>
        <v>0</v>
      </c>
      <c r="O21" s="87">
        <v>1017</v>
      </c>
      <c r="P21" s="87">
        <f>SUM(Q21:S21)</f>
        <v>10951</v>
      </c>
      <c r="Q21" s="87">
        <v>1205</v>
      </c>
      <c r="R21" s="87">
        <v>9746</v>
      </c>
      <c r="S21" s="87">
        <v>0</v>
      </c>
      <c r="T21" s="88">
        <f>IF(D21&gt;0,P21/D21*100,"-")</f>
        <v>42.609236994669466</v>
      </c>
      <c r="U21" s="87">
        <v>261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13</v>
      </c>
      <c r="B22" s="86" t="s">
        <v>290</v>
      </c>
      <c r="C22" s="85" t="s">
        <v>291</v>
      </c>
      <c r="D22" s="87">
        <f>+SUM(E22,+I22)</f>
        <v>5168</v>
      </c>
      <c r="E22" s="87">
        <f>+SUM(G22+H22)</f>
        <v>490</v>
      </c>
      <c r="F22" s="106">
        <f>IF(D22&gt;0,E22/D22*100,"-")</f>
        <v>9.4814241486068109</v>
      </c>
      <c r="G22" s="87">
        <v>490</v>
      </c>
      <c r="H22" s="87">
        <v>0</v>
      </c>
      <c r="I22" s="87">
        <f>+SUM(K22,+M22,O22+P22)</f>
        <v>4678</v>
      </c>
      <c r="J22" s="88">
        <f>IF(D22&gt;0,I22/D22*100,"-")</f>
        <v>90.518575851393194</v>
      </c>
      <c r="K22" s="87">
        <v>3552</v>
      </c>
      <c r="L22" s="88">
        <f>IF(D22&gt;0,K22/D22*100,"-")</f>
        <v>68.730650154798766</v>
      </c>
      <c r="M22" s="87">
        <v>0</v>
      </c>
      <c r="N22" s="88">
        <f>IF(D22&gt;0,M22/D22*100,"-")</f>
        <v>0</v>
      </c>
      <c r="O22" s="87">
        <v>413</v>
      </c>
      <c r="P22" s="87">
        <f>SUM(Q22:S22)</f>
        <v>713</v>
      </c>
      <c r="Q22" s="87">
        <v>0</v>
      </c>
      <c r="R22" s="87">
        <v>713</v>
      </c>
      <c r="S22" s="87">
        <v>0</v>
      </c>
      <c r="T22" s="88">
        <f>IF(D22&gt;0,P22/D22*100,"-")</f>
        <v>13.796439628482974</v>
      </c>
      <c r="U22" s="87">
        <v>10</v>
      </c>
      <c r="V22" s="85"/>
      <c r="W22" s="85"/>
      <c r="X22" s="85"/>
      <c r="Y22" s="85" t="s">
        <v>263</v>
      </c>
      <c r="Z22" s="85"/>
      <c r="AA22" s="85"/>
      <c r="AB22" s="85"/>
      <c r="AC22" s="85" t="s">
        <v>263</v>
      </c>
      <c r="AD22" s="184" t="s">
        <v>262</v>
      </c>
    </row>
    <row r="23" spans="1:30" ht="13.5" customHeight="1">
      <c r="A23" s="85" t="s">
        <v>13</v>
      </c>
      <c r="B23" s="86" t="s">
        <v>292</v>
      </c>
      <c r="C23" s="85" t="s">
        <v>293</v>
      </c>
      <c r="D23" s="87">
        <f>+SUM(E23,+I23)</f>
        <v>19121</v>
      </c>
      <c r="E23" s="87">
        <f>+SUM(G23+H23)</f>
        <v>5980</v>
      </c>
      <c r="F23" s="106">
        <f>IF(D23&gt;0,E23/D23*100,"-")</f>
        <v>31.274514931227447</v>
      </c>
      <c r="G23" s="87">
        <v>5980</v>
      </c>
      <c r="H23" s="87">
        <v>0</v>
      </c>
      <c r="I23" s="87">
        <f>+SUM(K23,+M23,O23+P23)</f>
        <v>13141</v>
      </c>
      <c r="J23" s="88">
        <f>IF(D23&gt;0,I23/D23*100,"-")</f>
        <v>68.725485068772556</v>
      </c>
      <c r="K23" s="87">
        <v>5985</v>
      </c>
      <c r="L23" s="88">
        <f>IF(D23&gt;0,K23/D23*100,"-")</f>
        <v>31.300664191203388</v>
      </c>
      <c r="M23" s="87">
        <v>0</v>
      </c>
      <c r="N23" s="88">
        <f>IF(D23&gt;0,M23/D23*100,"-")</f>
        <v>0</v>
      </c>
      <c r="O23" s="87">
        <v>424</v>
      </c>
      <c r="P23" s="87">
        <f>SUM(Q23:S23)</f>
        <v>6732</v>
      </c>
      <c r="Q23" s="87">
        <v>588</v>
      </c>
      <c r="R23" s="87">
        <v>6144</v>
      </c>
      <c r="S23" s="87">
        <v>0</v>
      </c>
      <c r="T23" s="88">
        <f>IF(D23&gt;0,P23/D23*100,"-")</f>
        <v>35.207363631609226</v>
      </c>
      <c r="U23" s="87">
        <v>168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13</v>
      </c>
      <c r="B24" s="86" t="s">
        <v>294</v>
      </c>
      <c r="C24" s="85" t="s">
        <v>295</v>
      </c>
      <c r="D24" s="87">
        <f>+SUM(E24,+I24)</f>
        <v>6166</v>
      </c>
      <c r="E24" s="87">
        <f>+SUM(G24+H24)</f>
        <v>2248</v>
      </c>
      <c r="F24" s="106">
        <f>IF(D24&gt;0,E24/D24*100,"-")</f>
        <v>36.45799545896854</v>
      </c>
      <c r="G24" s="87">
        <v>2248</v>
      </c>
      <c r="H24" s="87">
        <v>0</v>
      </c>
      <c r="I24" s="87">
        <f>+SUM(K24,+M24,O24+P24)</f>
        <v>3918</v>
      </c>
      <c r="J24" s="88">
        <f>IF(D24&gt;0,I24/D24*100,"-")</f>
        <v>63.54200454103146</v>
      </c>
      <c r="K24" s="87">
        <v>0</v>
      </c>
      <c r="L24" s="88">
        <f>IF(D24&gt;0,K24/D24*100,"-")</f>
        <v>0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3918</v>
      </c>
      <c r="Q24" s="87">
        <v>290</v>
      </c>
      <c r="R24" s="87">
        <v>3628</v>
      </c>
      <c r="S24" s="87">
        <v>0</v>
      </c>
      <c r="T24" s="88">
        <f>IF(D24&gt;0,P24/D24*100,"-")</f>
        <v>63.54200454103146</v>
      </c>
      <c r="U24" s="87">
        <v>19</v>
      </c>
      <c r="V24" s="85" t="s">
        <v>263</v>
      </c>
      <c r="W24" s="85"/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 t="s">
        <v>13</v>
      </c>
      <c r="B25" s="86" t="s">
        <v>296</v>
      </c>
      <c r="C25" s="85" t="s">
        <v>297</v>
      </c>
      <c r="D25" s="87">
        <f>+SUM(E25,+I25)</f>
        <v>9575</v>
      </c>
      <c r="E25" s="87">
        <f>+SUM(G25+H25)</f>
        <v>1214</v>
      </c>
      <c r="F25" s="106">
        <f>IF(D25&gt;0,E25/D25*100,"-")</f>
        <v>12.678851174934728</v>
      </c>
      <c r="G25" s="87">
        <v>1214</v>
      </c>
      <c r="H25" s="87">
        <v>0</v>
      </c>
      <c r="I25" s="87">
        <f>+SUM(K25,+M25,O25+P25)</f>
        <v>8361</v>
      </c>
      <c r="J25" s="88">
        <f>IF(D25&gt;0,I25/D25*100,"-")</f>
        <v>87.321148825065279</v>
      </c>
      <c r="K25" s="87">
        <v>6077</v>
      </c>
      <c r="L25" s="88">
        <f>IF(D25&gt;0,K25/D25*100,"-")</f>
        <v>63.467362924281986</v>
      </c>
      <c r="M25" s="87">
        <v>0</v>
      </c>
      <c r="N25" s="88">
        <f>IF(D25&gt;0,M25/D25*100,"-")</f>
        <v>0</v>
      </c>
      <c r="O25" s="87">
        <v>1496</v>
      </c>
      <c r="P25" s="87">
        <f>SUM(Q25:S25)</f>
        <v>788</v>
      </c>
      <c r="Q25" s="87">
        <v>223</v>
      </c>
      <c r="R25" s="87">
        <v>565</v>
      </c>
      <c r="S25" s="87">
        <v>0</v>
      </c>
      <c r="T25" s="88">
        <f>IF(D25&gt;0,P25/D25*100,"-")</f>
        <v>8.2297650130548305</v>
      </c>
      <c r="U25" s="87">
        <v>64</v>
      </c>
      <c r="V25" s="85" t="s">
        <v>263</v>
      </c>
      <c r="W25" s="85"/>
      <c r="X25" s="85"/>
      <c r="Y25" s="85"/>
      <c r="Z25" s="85" t="s">
        <v>263</v>
      </c>
      <c r="AA25" s="85"/>
      <c r="AB25" s="85"/>
      <c r="AC25" s="85"/>
      <c r="AD25" s="184" t="s">
        <v>262</v>
      </c>
    </row>
    <row r="26" spans="1:30" ht="13.5" customHeight="1">
      <c r="A26" s="85" t="s">
        <v>13</v>
      </c>
      <c r="B26" s="86" t="s">
        <v>298</v>
      </c>
      <c r="C26" s="85" t="s">
        <v>299</v>
      </c>
      <c r="D26" s="87">
        <f>+SUM(E26,+I26)</f>
        <v>21829</v>
      </c>
      <c r="E26" s="87">
        <f>+SUM(G26+H26)</f>
        <v>7723</v>
      </c>
      <c r="F26" s="106">
        <f>IF(D26&gt;0,E26/D26*100,"-")</f>
        <v>35.379540977598609</v>
      </c>
      <c r="G26" s="87">
        <v>7723</v>
      </c>
      <c r="H26" s="87">
        <v>0</v>
      </c>
      <c r="I26" s="87">
        <f>+SUM(K26,+M26,O26+P26)</f>
        <v>14106</v>
      </c>
      <c r="J26" s="88">
        <f>IF(D26&gt;0,I26/D26*100,"-")</f>
        <v>64.620459022401391</v>
      </c>
      <c r="K26" s="87">
        <v>2940</v>
      </c>
      <c r="L26" s="88">
        <f>IF(D26&gt;0,K26/D26*100,"-")</f>
        <v>13.468321957029639</v>
      </c>
      <c r="M26" s="87">
        <v>0</v>
      </c>
      <c r="N26" s="88">
        <f>IF(D26&gt;0,M26/D26*100,"-")</f>
        <v>0</v>
      </c>
      <c r="O26" s="87">
        <v>3309</v>
      </c>
      <c r="P26" s="87">
        <f>SUM(Q26:S26)</f>
        <v>7857</v>
      </c>
      <c r="Q26" s="87">
        <v>649</v>
      </c>
      <c r="R26" s="87">
        <v>7208</v>
      </c>
      <c r="S26" s="87">
        <v>0</v>
      </c>
      <c r="T26" s="88">
        <f>IF(D26&gt;0,P26/D26*100,"-")</f>
        <v>35.99340327087819</v>
      </c>
      <c r="U26" s="87">
        <v>211</v>
      </c>
      <c r="V26" s="85"/>
      <c r="W26" s="85"/>
      <c r="X26" s="85"/>
      <c r="Y26" s="85" t="s">
        <v>263</v>
      </c>
      <c r="Z26" s="85"/>
      <c r="AA26" s="85"/>
      <c r="AB26" s="85"/>
      <c r="AC26" s="85" t="s">
        <v>263</v>
      </c>
      <c r="AD26" s="184" t="s">
        <v>262</v>
      </c>
    </row>
    <row r="27" spans="1:30" ht="13.5" customHeight="1">
      <c r="A27" s="85" t="s">
        <v>13</v>
      </c>
      <c r="B27" s="86" t="s">
        <v>300</v>
      </c>
      <c r="C27" s="85" t="s">
        <v>301</v>
      </c>
      <c r="D27" s="87">
        <f>+SUM(E27,+I27)</f>
        <v>8296</v>
      </c>
      <c r="E27" s="87">
        <f>+SUM(G27+H27)</f>
        <v>3010</v>
      </c>
      <c r="F27" s="106">
        <f>IF(D27&gt;0,E27/D27*100,"-")</f>
        <v>36.282545805207327</v>
      </c>
      <c r="G27" s="87">
        <v>2990</v>
      </c>
      <c r="H27" s="87">
        <v>20</v>
      </c>
      <c r="I27" s="87">
        <f>+SUM(K27,+M27,O27+P27)</f>
        <v>5286</v>
      </c>
      <c r="J27" s="88">
        <f>IF(D27&gt;0,I27/D27*100,"-")</f>
        <v>63.717454194792666</v>
      </c>
      <c r="K27" s="87">
        <v>0</v>
      </c>
      <c r="L27" s="88">
        <f>IF(D27&gt;0,K27/D27*100,"-")</f>
        <v>0</v>
      </c>
      <c r="M27" s="87">
        <v>0</v>
      </c>
      <c r="N27" s="88">
        <f>IF(D27&gt;0,M27/D27*100,"-")</f>
        <v>0</v>
      </c>
      <c r="O27" s="87">
        <v>498</v>
      </c>
      <c r="P27" s="87">
        <f>SUM(Q27:S27)</f>
        <v>4788</v>
      </c>
      <c r="Q27" s="87">
        <v>999</v>
      </c>
      <c r="R27" s="87">
        <v>3789</v>
      </c>
      <c r="S27" s="87">
        <v>0</v>
      </c>
      <c r="T27" s="88">
        <f>IF(D27&gt;0,P27/D27*100,"-")</f>
        <v>57.7145612343298</v>
      </c>
      <c r="U27" s="87">
        <v>69</v>
      </c>
      <c r="V27" s="85" t="s">
        <v>263</v>
      </c>
      <c r="W27" s="85"/>
      <c r="X27" s="85"/>
      <c r="Y27" s="85"/>
      <c r="Z27" s="85" t="s">
        <v>263</v>
      </c>
      <c r="AA27" s="85"/>
      <c r="AB27" s="85"/>
      <c r="AC27" s="85"/>
      <c r="AD27" s="184" t="s">
        <v>262</v>
      </c>
    </row>
    <row r="28" spans="1:30" ht="13.5" customHeight="1">
      <c r="A28" s="85"/>
      <c r="B28" s="86"/>
      <c r="C28" s="85"/>
      <c r="D28" s="87"/>
      <c r="E28" s="87"/>
      <c r="F28" s="106"/>
      <c r="G28" s="87"/>
      <c r="H28" s="87"/>
      <c r="I28" s="87"/>
      <c r="J28" s="88"/>
      <c r="K28" s="87"/>
      <c r="L28" s="88"/>
      <c r="M28" s="87"/>
      <c r="N28" s="88"/>
      <c r="O28" s="87"/>
      <c r="P28" s="87"/>
      <c r="Q28" s="87"/>
      <c r="R28" s="87"/>
      <c r="S28" s="87"/>
      <c r="T28" s="88"/>
      <c r="U28" s="87"/>
      <c r="V28" s="85"/>
      <c r="W28" s="85"/>
      <c r="X28" s="85"/>
      <c r="Y28" s="85"/>
      <c r="Z28" s="85"/>
      <c r="AA28" s="85"/>
      <c r="AB28" s="85"/>
      <c r="AC28" s="85"/>
    </row>
    <row r="29" spans="1:30" ht="13.5" customHeight="1">
      <c r="A29" s="85"/>
      <c r="B29" s="86"/>
      <c r="C29" s="85"/>
      <c r="D29" s="87"/>
      <c r="E29" s="87"/>
      <c r="F29" s="106"/>
      <c r="G29" s="87"/>
      <c r="H29" s="87"/>
      <c r="I29" s="87"/>
      <c r="J29" s="88"/>
      <c r="K29" s="87"/>
      <c r="L29" s="88"/>
      <c r="M29" s="87"/>
      <c r="N29" s="88"/>
      <c r="O29" s="87"/>
      <c r="P29" s="87"/>
      <c r="Q29" s="87"/>
      <c r="R29" s="87"/>
      <c r="S29" s="87"/>
      <c r="T29" s="88"/>
      <c r="U29" s="87"/>
      <c r="V29" s="85"/>
      <c r="W29" s="85"/>
      <c r="X29" s="85"/>
      <c r="Y29" s="85"/>
      <c r="Z29" s="85"/>
      <c r="AA29" s="85"/>
      <c r="AB29" s="85"/>
      <c r="AC29" s="85"/>
    </row>
    <row r="30" spans="1:30" ht="13.5" customHeight="1">
      <c r="A30" s="85"/>
      <c r="B30" s="86"/>
      <c r="C30" s="85"/>
      <c r="D30" s="87"/>
      <c r="E30" s="87"/>
      <c r="F30" s="106"/>
      <c r="G30" s="87"/>
      <c r="H30" s="87"/>
      <c r="I30" s="87"/>
      <c r="J30" s="88"/>
      <c r="K30" s="87"/>
      <c r="L30" s="88"/>
      <c r="M30" s="87"/>
      <c r="N30" s="88"/>
      <c r="O30" s="87"/>
      <c r="P30" s="87"/>
      <c r="Q30" s="87"/>
      <c r="R30" s="87"/>
      <c r="S30" s="87"/>
      <c r="T30" s="88"/>
      <c r="U30" s="87"/>
      <c r="V30" s="85"/>
      <c r="W30" s="85"/>
      <c r="X30" s="85"/>
      <c r="Y30" s="85"/>
      <c r="Z30" s="85"/>
      <c r="AA30" s="85"/>
      <c r="AB30" s="85"/>
      <c r="AC30" s="85"/>
    </row>
    <row r="31" spans="1:30" ht="13.5" customHeight="1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27">
    <sortCondition ref="A8:A27"/>
    <sortCondition ref="B8:B27"/>
    <sortCondition ref="C8:C27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佐賀県</v>
      </c>
      <c r="B7" s="90" t="str">
        <f>水洗化人口等!B7</f>
        <v>41000</v>
      </c>
      <c r="C7" s="89" t="s">
        <v>199</v>
      </c>
      <c r="D7" s="91">
        <f>SUM(E7,+H7,+K7)</f>
        <v>354935</v>
      </c>
      <c r="E7" s="91">
        <f>SUM(F7:G7)</f>
        <v>0</v>
      </c>
      <c r="F7" s="91">
        <f>SUM(F$8:F$207)</f>
        <v>0</v>
      </c>
      <c r="G7" s="91">
        <f>SUM(G$8:G$207)</f>
        <v>0</v>
      </c>
      <c r="H7" s="91">
        <f>SUM(I7:J7)</f>
        <v>34314</v>
      </c>
      <c r="I7" s="91">
        <f>SUM(I$8:I$207)</f>
        <v>9581</v>
      </c>
      <c r="J7" s="91">
        <f>SUM(J$8:J$207)</f>
        <v>24733</v>
      </c>
      <c r="K7" s="91">
        <f>SUM(L7:M7)</f>
        <v>320621</v>
      </c>
      <c r="L7" s="91">
        <f>SUM(L$8:L$207)</f>
        <v>177283</v>
      </c>
      <c r="M7" s="91">
        <f>SUM(M$8:M$207)</f>
        <v>143338</v>
      </c>
      <c r="N7" s="91">
        <f>SUM(O7,+V7,+AC7)</f>
        <v>355360</v>
      </c>
      <c r="O7" s="91">
        <f>SUM(P7:U7)</f>
        <v>186864</v>
      </c>
      <c r="P7" s="91">
        <f t="shared" ref="P7:U7" si="0">SUM(P$8:P$207)</f>
        <v>186864</v>
      </c>
      <c r="Q7" s="91">
        <f t="shared" si="0"/>
        <v>0</v>
      </c>
      <c r="R7" s="91">
        <f t="shared" si="0"/>
        <v>0</v>
      </c>
      <c r="S7" s="91">
        <f t="shared" si="0"/>
        <v>0</v>
      </c>
      <c r="T7" s="91">
        <f t="shared" si="0"/>
        <v>0</v>
      </c>
      <c r="U7" s="91">
        <f t="shared" si="0"/>
        <v>0</v>
      </c>
      <c r="V7" s="91">
        <f>SUM(W7:AB7)</f>
        <v>168071</v>
      </c>
      <c r="W7" s="91">
        <f t="shared" ref="W7:AB7" si="1">SUM(W$8:W$207)</f>
        <v>165561</v>
      </c>
      <c r="X7" s="91">
        <f t="shared" si="1"/>
        <v>2510</v>
      </c>
      <c r="Y7" s="91">
        <f t="shared" si="1"/>
        <v>0</v>
      </c>
      <c r="Z7" s="91">
        <f t="shared" si="1"/>
        <v>0</v>
      </c>
      <c r="AA7" s="91">
        <f t="shared" si="1"/>
        <v>0</v>
      </c>
      <c r="AB7" s="91">
        <f t="shared" si="1"/>
        <v>0</v>
      </c>
      <c r="AC7" s="91">
        <f>SUM(AD7:AE7)</f>
        <v>425</v>
      </c>
      <c r="AD7" s="91">
        <f>SUM(AD$8:AD$207)</f>
        <v>425</v>
      </c>
      <c r="AE7" s="91">
        <f>SUM(AE$8:AE$207)</f>
        <v>0</v>
      </c>
      <c r="AF7" s="91">
        <f>SUM(AG7:AI7)</f>
        <v>16058</v>
      </c>
      <c r="AG7" s="91">
        <f>SUM(AG$8:AG$207)</f>
        <v>16058</v>
      </c>
      <c r="AH7" s="91">
        <f>SUM(AH$8:AH$207)</f>
        <v>0</v>
      </c>
      <c r="AI7" s="91">
        <f>SUM(AI$8:AI$207)</f>
        <v>0</v>
      </c>
      <c r="AJ7" s="91">
        <f>SUM(AK7:AS7)</f>
        <v>21635</v>
      </c>
      <c r="AK7" s="91">
        <f t="shared" ref="AK7:AS7" si="2">SUM(AK$8:AK$207)</f>
        <v>3356</v>
      </c>
      <c r="AL7" s="91">
        <f t="shared" si="2"/>
        <v>2221</v>
      </c>
      <c r="AM7" s="91">
        <f t="shared" si="2"/>
        <v>3675</v>
      </c>
      <c r="AN7" s="91">
        <f t="shared" si="2"/>
        <v>1375</v>
      </c>
      <c r="AO7" s="91">
        <f t="shared" si="2"/>
        <v>0</v>
      </c>
      <c r="AP7" s="91">
        <f t="shared" si="2"/>
        <v>10553</v>
      </c>
      <c r="AQ7" s="91">
        <f t="shared" si="2"/>
        <v>445</v>
      </c>
      <c r="AR7" s="91">
        <f t="shared" si="2"/>
        <v>0</v>
      </c>
      <c r="AS7" s="91">
        <f t="shared" si="2"/>
        <v>10</v>
      </c>
      <c r="AT7" s="91">
        <f>SUM(AU7:AY7)</f>
        <v>1</v>
      </c>
      <c r="AU7" s="91">
        <f>SUM(AU$8:AU$207)</f>
        <v>0</v>
      </c>
      <c r="AV7" s="91">
        <f>SUM(AV$8:AV$207)</f>
        <v>0</v>
      </c>
      <c r="AW7" s="91">
        <f>SUM(AW$8:AW$207)</f>
        <v>1</v>
      </c>
      <c r="AX7" s="91">
        <f>SUM(AX$8:AX$207)</f>
        <v>0</v>
      </c>
      <c r="AY7" s="91">
        <f>SUM(AY$8:AY$207)</f>
        <v>0</v>
      </c>
      <c r="AZ7" s="91">
        <f>SUM(BA7:BC7)</f>
        <v>961</v>
      </c>
      <c r="BA7" s="91">
        <f>SUM(BA$8:BA$207)</f>
        <v>691</v>
      </c>
      <c r="BB7" s="91">
        <f>SUM(BB$8:BB$207)</f>
        <v>270</v>
      </c>
      <c r="BC7" s="91">
        <f>SUM(BC$8:BC$207)</f>
        <v>0</v>
      </c>
    </row>
    <row r="8" spans="1:55" ht="13.5" customHeight="1">
      <c r="A8" s="98" t="s">
        <v>13</v>
      </c>
      <c r="B8" s="96" t="s">
        <v>260</v>
      </c>
      <c r="C8" s="85" t="s">
        <v>261</v>
      </c>
      <c r="D8" s="87">
        <f>SUM(E8,+H8,+K8)</f>
        <v>45706</v>
      </c>
      <c r="E8" s="87">
        <f>SUM(F8:G8)</f>
        <v>0</v>
      </c>
      <c r="F8" s="87">
        <v>0</v>
      </c>
      <c r="G8" s="87">
        <v>0</v>
      </c>
      <c r="H8" s="87">
        <f>SUM(I8:J8)</f>
        <v>11009</v>
      </c>
      <c r="I8" s="87">
        <v>135</v>
      </c>
      <c r="J8" s="87">
        <v>10874</v>
      </c>
      <c r="K8" s="87">
        <f>SUM(L8:M8)</f>
        <v>34697</v>
      </c>
      <c r="L8" s="87">
        <v>20003</v>
      </c>
      <c r="M8" s="87">
        <v>14694</v>
      </c>
      <c r="N8" s="87">
        <f>SUM(O8,+V8,+AC8)</f>
        <v>45706</v>
      </c>
      <c r="O8" s="87">
        <f>SUM(P8:U8)</f>
        <v>20138</v>
      </c>
      <c r="P8" s="87">
        <v>20138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25568</v>
      </c>
      <c r="W8" s="87">
        <v>25416</v>
      </c>
      <c r="X8" s="87">
        <v>152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1004</v>
      </c>
      <c r="AG8" s="87">
        <v>1004</v>
      </c>
      <c r="AH8" s="87">
        <v>0</v>
      </c>
      <c r="AI8" s="87">
        <v>0</v>
      </c>
      <c r="AJ8" s="87">
        <f>SUM(AK8:AS8)</f>
        <v>1711</v>
      </c>
      <c r="AK8" s="87">
        <v>646</v>
      </c>
      <c r="AL8" s="87">
        <v>61</v>
      </c>
      <c r="AM8" s="87">
        <v>872</v>
      </c>
      <c r="AN8" s="87">
        <v>98</v>
      </c>
      <c r="AO8" s="87">
        <v>0</v>
      </c>
      <c r="AP8" s="87">
        <v>0</v>
      </c>
      <c r="AQ8" s="87">
        <v>34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186</v>
      </c>
      <c r="BA8" s="87">
        <v>34</v>
      </c>
      <c r="BB8" s="87">
        <v>152</v>
      </c>
      <c r="BC8" s="87">
        <v>0</v>
      </c>
    </row>
    <row r="9" spans="1:55" ht="13.5" customHeight="1">
      <c r="A9" s="98" t="s">
        <v>13</v>
      </c>
      <c r="B9" s="96" t="s">
        <v>264</v>
      </c>
      <c r="C9" s="85" t="s">
        <v>265</v>
      </c>
      <c r="D9" s="87">
        <f>SUM(E9,+H9,+K9)</f>
        <v>35643</v>
      </c>
      <c r="E9" s="87">
        <f>SUM(F9:G9)</f>
        <v>0</v>
      </c>
      <c r="F9" s="87">
        <v>0</v>
      </c>
      <c r="G9" s="87">
        <v>0</v>
      </c>
      <c r="H9" s="87">
        <f>SUM(I9:J9)</f>
        <v>9039</v>
      </c>
      <c r="I9" s="87">
        <v>24</v>
      </c>
      <c r="J9" s="87">
        <v>9015</v>
      </c>
      <c r="K9" s="87">
        <f>SUM(L9:M9)</f>
        <v>26604</v>
      </c>
      <c r="L9" s="87">
        <v>14961</v>
      </c>
      <c r="M9" s="87">
        <v>11643</v>
      </c>
      <c r="N9" s="87">
        <f>SUM(O9,+V9,+AC9)</f>
        <v>35934</v>
      </c>
      <c r="O9" s="87">
        <f>SUM(P9:U9)</f>
        <v>14985</v>
      </c>
      <c r="P9" s="87">
        <v>14985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20658</v>
      </c>
      <c r="W9" s="87">
        <v>20658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291</v>
      </c>
      <c r="AD9" s="87">
        <v>291</v>
      </c>
      <c r="AE9" s="87">
        <v>0</v>
      </c>
      <c r="AF9" s="87">
        <f>SUM(AG9:AI9)</f>
        <v>226</v>
      </c>
      <c r="AG9" s="87">
        <v>226</v>
      </c>
      <c r="AH9" s="87">
        <v>0</v>
      </c>
      <c r="AI9" s="87">
        <v>0</v>
      </c>
      <c r="AJ9" s="87">
        <f>SUM(AK9:AS9)</f>
        <v>1295</v>
      </c>
      <c r="AK9" s="87">
        <v>610</v>
      </c>
      <c r="AL9" s="87">
        <v>459</v>
      </c>
      <c r="AM9" s="87">
        <v>168</v>
      </c>
      <c r="AN9" s="87">
        <v>0</v>
      </c>
      <c r="AO9" s="87">
        <v>0</v>
      </c>
      <c r="AP9" s="87">
        <v>0</v>
      </c>
      <c r="AQ9" s="87">
        <v>50</v>
      </c>
      <c r="AR9" s="87">
        <v>0</v>
      </c>
      <c r="AS9" s="87">
        <v>8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58</v>
      </c>
      <c r="BA9" s="87">
        <v>58</v>
      </c>
      <c r="BB9" s="87">
        <v>0</v>
      </c>
      <c r="BC9" s="87">
        <v>0</v>
      </c>
    </row>
    <row r="10" spans="1:55" ht="13.5" customHeight="1">
      <c r="A10" s="98" t="s">
        <v>13</v>
      </c>
      <c r="B10" s="96" t="s">
        <v>266</v>
      </c>
      <c r="C10" s="85" t="s">
        <v>267</v>
      </c>
      <c r="D10" s="87">
        <f>SUM(E10,+H10,+K10)</f>
        <v>4515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4515</v>
      </c>
      <c r="L10" s="87">
        <v>2713</v>
      </c>
      <c r="M10" s="87">
        <v>1802</v>
      </c>
      <c r="N10" s="87">
        <f>SUM(O10,+V10,+AC10)</f>
        <v>4515</v>
      </c>
      <c r="O10" s="87">
        <f>SUM(P10:U10)</f>
        <v>2713</v>
      </c>
      <c r="P10" s="87">
        <v>2713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1802</v>
      </c>
      <c r="W10" s="87">
        <v>1802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10553</v>
      </c>
      <c r="AG10" s="87">
        <v>10553</v>
      </c>
      <c r="AH10" s="87">
        <v>0</v>
      </c>
      <c r="AI10" s="87">
        <v>0</v>
      </c>
      <c r="AJ10" s="87">
        <f>SUM(AK10:AS10)</f>
        <v>10553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10553</v>
      </c>
      <c r="AQ10" s="87">
        <v>0</v>
      </c>
      <c r="AR10" s="87">
        <v>0</v>
      </c>
      <c r="AS10" s="87">
        <v>0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13</v>
      </c>
      <c r="B11" s="96" t="s">
        <v>268</v>
      </c>
      <c r="C11" s="85" t="s">
        <v>269</v>
      </c>
      <c r="D11" s="87">
        <f>SUM(E11,+H11,+K11)</f>
        <v>15027</v>
      </c>
      <c r="E11" s="87">
        <f>SUM(F11:G11)</f>
        <v>0</v>
      </c>
      <c r="F11" s="87">
        <v>0</v>
      </c>
      <c r="G11" s="87">
        <v>0</v>
      </c>
      <c r="H11" s="87">
        <f>SUM(I11:J11)</f>
        <v>44</v>
      </c>
      <c r="I11" s="87">
        <v>0</v>
      </c>
      <c r="J11" s="87">
        <v>44</v>
      </c>
      <c r="K11" s="87">
        <f>SUM(L11:M11)</f>
        <v>14983</v>
      </c>
      <c r="L11" s="87">
        <v>10404</v>
      </c>
      <c r="M11" s="87">
        <v>4579</v>
      </c>
      <c r="N11" s="87">
        <f>SUM(O11,+V11,+AC11)</f>
        <v>15027</v>
      </c>
      <c r="O11" s="87">
        <f>SUM(P11:U11)</f>
        <v>10404</v>
      </c>
      <c r="P11" s="87">
        <v>10404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4623</v>
      </c>
      <c r="W11" s="87">
        <v>4579</v>
      </c>
      <c r="X11" s="87">
        <v>44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65</v>
      </c>
      <c r="AG11" s="87">
        <v>65</v>
      </c>
      <c r="AH11" s="87">
        <v>0</v>
      </c>
      <c r="AI11" s="87">
        <v>0</v>
      </c>
      <c r="AJ11" s="87">
        <f>SUM(AK11:AS11)</f>
        <v>805</v>
      </c>
      <c r="AK11" s="87">
        <v>740</v>
      </c>
      <c r="AL11" s="87">
        <v>0</v>
      </c>
      <c r="AM11" s="87">
        <v>39</v>
      </c>
      <c r="AN11" s="87">
        <v>0</v>
      </c>
      <c r="AO11" s="87">
        <v>0</v>
      </c>
      <c r="AP11" s="87">
        <v>0</v>
      </c>
      <c r="AQ11" s="87">
        <v>26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70</v>
      </c>
      <c r="BA11" s="87">
        <v>26</v>
      </c>
      <c r="BB11" s="87">
        <v>44</v>
      </c>
      <c r="BC11" s="87">
        <v>0</v>
      </c>
    </row>
    <row r="12" spans="1:55" ht="13.5" customHeight="1">
      <c r="A12" s="98" t="s">
        <v>13</v>
      </c>
      <c r="B12" s="96" t="s">
        <v>270</v>
      </c>
      <c r="C12" s="85" t="s">
        <v>271</v>
      </c>
      <c r="D12" s="87">
        <f>SUM(E12,+H12,+K12)</f>
        <v>35297</v>
      </c>
      <c r="E12" s="87">
        <f>SUM(F12:G12)</f>
        <v>0</v>
      </c>
      <c r="F12" s="87">
        <v>0</v>
      </c>
      <c r="G12" s="87">
        <v>0</v>
      </c>
      <c r="H12" s="87">
        <f>SUM(I12:J12)</f>
        <v>100</v>
      </c>
      <c r="I12" s="87">
        <v>0</v>
      </c>
      <c r="J12" s="87">
        <v>100</v>
      </c>
      <c r="K12" s="87">
        <f>SUM(L12:M12)</f>
        <v>35197</v>
      </c>
      <c r="L12" s="87">
        <v>27838</v>
      </c>
      <c r="M12" s="87">
        <v>7359</v>
      </c>
      <c r="N12" s="87">
        <f>SUM(O12,+V12,+AC12)</f>
        <v>35351</v>
      </c>
      <c r="O12" s="87">
        <f>SUM(P12:U12)</f>
        <v>27838</v>
      </c>
      <c r="P12" s="87">
        <v>27838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7459</v>
      </c>
      <c r="W12" s="87">
        <v>7359</v>
      </c>
      <c r="X12" s="87">
        <v>100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54</v>
      </c>
      <c r="AD12" s="87">
        <v>54</v>
      </c>
      <c r="AE12" s="87">
        <v>0</v>
      </c>
      <c r="AF12" s="87">
        <f>SUM(AG12:AI12)</f>
        <v>152</v>
      </c>
      <c r="AG12" s="87">
        <v>152</v>
      </c>
      <c r="AH12" s="87">
        <v>0</v>
      </c>
      <c r="AI12" s="87">
        <v>0</v>
      </c>
      <c r="AJ12" s="87">
        <f>SUM(AK12:AS12)</f>
        <v>152</v>
      </c>
      <c r="AK12" s="87">
        <v>0</v>
      </c>
      <c r="AL12" s="87">
        <v>0</v>
      </c>
      <c r="AM12" s="87">
        <v>152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13</v>
      </c>
      <c r="B13" s="96" t="s">
        <v>272</v>
      </c>
      <c r="C13" s="85" t="s">
        <v>273</v>
      </c>
      <c r="D13" s="87">
        <f>SUM(E13,+H13,+K13)</f>
        <v>46677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46677</v>
      </c>
      <c r="L13" s="87">
        <v>21215</v>
      </c>
      <c r="M13" s="87">
        <v>25462</v>
      </c>
      <c r="N13" s="87">
        <f>SUM(O13,+V13,+AC13)</f>
        <v>46677</v>
      </c>
      <c r="O13" s="87">
        <f>SUM(P13:U13)</f>
        <v>21215</v>
      </c>
      <c r="P13" s="87">
        <v>21215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25462</v>
      </c>
      <c r="W13" s="87">
        <v>25462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1650</v>
      </c>
      <c r="AG13" s="87">
        <v>1650</v>
      </c>
      <c r="AH13" s="87">
        <v>0</v>
      </c>
      <c r="AI13" s="87">
        <v>0</v>
      </c>
      <c r="AJ13" s="87">
        <f>SUM(AK13:AS13)</f>
        <v>1650</v>
      </c>
      <c r="AK13" s="87">
        <v>0</v>
      </c>
      <c r="AL13" s="87">
        <v>0</v>
      </c>
      <c r="AM13" s="87">
        <v>1650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13</v>
      </c>
      <c r="B14" s="96" t="s">
        <v>274</v>
      </c>
      <c r="C14" s="85" t="s">
        <v>275</v>
      </c>
      <c r="D14" s="87">
        <f>SUM(E14,+H14,+K14)</f>
        <v>22516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22516</v>
      </c>
      <c r="L14" s="87">
        <v>15751</v>
      </c>
      <c r="M14" s="87">
        <v>6765</v>
      </c>
      <c r="N14" s="87">
        <f>SUM(O14,+V14,+AC14)</f>
        <v>22516</v>
      </c>
      <c r="O14" s="87">
        <f>SUM(P14:U14)</f>
        <v>15751</v>
      </c>
      <c r="P14" s="87">
        <v>15751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6765</v>
      </c>
      <c r="W14" s="87">
        <v>6765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788</v>
      </c>
      <c r="AG14" s="87">
        <v>788</v>
      </c>
      <c r="AH14" s="87">
        <v>0</v>
      </c>
      <c r="AI14" s="87">
        <v>0</v>
      </c>
      <c r="AJ14" s="87">
        <f>SUM(AK14:AS14)</f>
        <v>788</v>
      </c>
      <c r="AK14" s="87">
        <v>0</v>
      </c>
      <c r="AL14" s="87">
        <v>0</v>
      </c>
      <c r="AM14" s="87">
        <v>298</v>
      </c>
      <c r="AN14" s="87">
        <v>490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13</v>
      </c>
      <c r="B15" s="96" t="s">
        <v>276</v>
      </c>
      <c r="C15" s="85" t="s">
        <v>277</v>
      </c>
      <c r="D15" s="87">
        <f>SUM(E15,+H15,+K15)</f>
        <v>25803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25803</v>
      </c>
      <c r="L15" s="87">
        <v>12951</v>
      </c>
      <c r="M15" s="87">
        <v>12852</v>
      </c>
      <c r="N15" s="87">
        <f>SUM(O15,+V15,+AC15)</f>
        <v>25803</v>
      </c>
      <c r="O15" s="87">
        <f>SUM(P15:U15)</f>
        <v>12951</v>
      </c>
      <c r="P15" s="87">
        <v>12951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12852</v>
      </c>
      <c r="W15" s="87">
        <v>12852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112</v>
      </c>
      <c r="AG15" s="87">
        <v>112</v>
      </c>
      <c r="AH15" s="87">
        <v>0</v>
      </c>
      <c r="AI15" s="87">
        <v>0</v>
      </c>
      <c r="AJ15" s="87">
        <f>SUM(AK15:AS15)</f>
        <v>1387</v>
      </c>
      <c r="AK15" s="87">
        <v>1275</v>
      </c>
      <c r="AL15" s="87">
        <v>0</v>
      </c>
      <c r="AM15" s="87">
        <v>68</v>
      </c>
      <c r="AN15" s="87">
        <v>0</v>
      </c>
      <c r="AO15" s="87">
        <v>0</v>
      </c>
      <c r="AP15" s="87">
        <v>0</v>
      </c>
      <c r="AQ15" s="87">
        <v>44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44</v>
      </c>
      <c r="BA15" s="87">
        <v>44</v>
      </c>
      <c r="BB15" s="87">
        <v>0</v>
      </c>
      <c r="BC15" s="87">
        <v>0</v>
      </c>
    </row>
    <row r="16" spans="1:55" ht="13.5" customHeight="1">
      <c r="A16" s="98" t="s">
        <v>13</v>
      </c>
      <c r="B16" s="96" t="s">
        <v>278</v>
      </c>
      <c r="C16" s="85" t="s">
        <v>279</v>
      </c>
      <c r="D16" s="87">
        <f>SUM(E16,+H16,+K16)</f>
        <v>19369</v>
      </c>
      <c r="E16" s="87">
        <f>SUM(F16:G16)</f>
        <v>0</v>
      </c>
      <c r="F16" s="87">
        <v>0</v>
      </c>
      <c r="G16" s="87">
        <v>0</v>
      </c>
      <c r="H16" s="87">
        <f>SUM(I16:J16)</f>
        <v>11908</v>
      </c>
      <c r="I16" s="87">
        <v>9422</v>
      </c>
      <c r="J16" s="87">
        <v>2486</v>
      </c>
      <c r="K16" s="87">
        <f>SUM(L16:M16)</f>
        <v>7461</v>
      </c>
      <c r="L16" s="87">
        <v>0</v>
      </c>
      <c r="M16" s="87">
        <v>7461</v>
      </c>
      <c r="N16" s="87">
        <f>SUM(O16,+V16,+AC16)</f>
        <v>19429</v>
      </c>
      <c r="O16" s="87">
        <f>SUM(P16:U16)</f>
        <v>9422</v>
      </c>
      <c r="P16" s="87">
        <v>9422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9947</v>
      </c>
      <c r="W16" s="87">
        <v>9947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60</v>
      </c>
      <c r="AD16" s="87">
        <v>60</v>
      </c>
      <c r="AE16" s="87">
        <v>0</v>
      </c>
      <c r="AF16" s="87">
        <f>SUM(AG16:AI16)</f>
        <v>223</v>
      </c>
      <c r="AG16" s="87">
        <v>223</v>
      </c>
      <c r="AH16" s="87">
        <v>0</v>
      </c>
      <c r="AI16" s="87">
        <v>0</v>
      </c>
      <c r="AJ16" s="87">
        <f>SUM(AK16:AS16)</f>
        <v>250</v>
      </c>
      <c r="AK16" s="87">
        <v>0</v>
      </c>
      <c r="AL16" s="87">
        <v>27</v>
      </c>
      <c r="AM16" s="87">
        <v>223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27</v>
      </c>
      <c r="BA16" s="87">
        <v>27</v>
      </c>
      <c r="BB16" s="87">
        <v>0</v>
      </c>
      <c r="BC16" s="87">
        <v>0</v>
      </c>
    </row>
    <row r="17" spans="1:55" ht="13.5" customHeight="1">
      <c r="A17" s="98" t="s">
        <v>13</v>
      </c>
      <c r="B17" s="96" t="s">
        <v>280</v>
      </c>
      <c r="C17" s="85" t="s">
        <v>281</v>
      </c>
      <c r="D17" s="87">
        <f>SUM(E17,+H17,+K17)</f>
        <v>18644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18644</v>
      </c>
      <c r="L17" s="87">
        <v>6516</v>
      </c>
      <c r="M17" s="87">
        <v>12128</v>
      </c>
      <c r="N17" s="87">
        <f>SUM(O17,+V17,+AC17)</f>
        <v>18644</v>
      </c>
      <c r="O17" s="87">
        <f>SUM(P17:U17)</f>
        <v>6516</v>
      </c>
      <c r="P17" s="87">
        <v>6516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12128</v>
      </c>
      <c r="W17" s="87">
        <v>12128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147</v>
      </c>
      <c r="AG17" s="87">
        <v>147</v>
      </c>
      <c r="AH17" s="87">
        <v>0</v>
      </c>
      <c r="AI17" s="87">
        <v>0</v>
      </c>
      <c r="AJ17" s="87">
        <f>SUM(AK17:AS17)</f>
        <v>753</v>
      </c>
      <c r="AK17" s="87">
        <v>0</v>
      </c>
      <c r="AL17" s="87">
        <v>606</v>
      </c>
      <c r="AM17" s="87">
        <v>3</v>
      </c>
      <c r="AN17" s="87">
        <v>37</v>
      </c>
      <c r="AO17" s="87">
        <v>0</v>
      </c>
      <c r="AP17" s="87">
        <v>0</v>
      </c>
      <c r="AQ17" s="87">
        <v>107</v>
      </c>
      <c r="AR17" s="87">
        <v>0</v>
      </c>
      <c r="AS17" s="87">
        <v>0</v>
      </c>
      <c r="AT17" s="87">
        <f>SUM(AU17:AY17)</f>
        <v>1</v>
      </c>
      <c r="AU17" s="87">
        <v>0</v>
      </c>
      <c r="AV17" s="87">
        <v>0</v>
      </c>
      <c r="AW17" s="87">
        <v>1</v>
      </c>
      <c r="AX17" s="87">
        <v>0</v>
      </c>
      <c r="AY17" s="87">
        <v>0</v>
      </c>
      <c r="AZ17" s="87">
        <f>SUM(BA17:BC17)</f>
        <v>107</v>
      </c>
      <c r="BA17" s="87">
        <v>107</v>
      </c>
      <c r="BB17" s="87">
        <v>0</v>
      </c>
      <c r="BC17" s="87">
        <v>0</v>
      </c>
    </row>
    <row r="18" spans="1:55" ht="13.5" customHeight="1">
      <c r="A18" s="98" t="s">
        <v>13</v>
      </c>
      <c r="B18" s="96" t="s">
        <v>282</v>
      </c>
      <c r="C18" s="85" t="s">
        <v>283</v>
      </c>
      <c r="D18" s="87">
        <f>SUM(E18,+H18,+K18)</f>
        <v>2304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2304</v>
      </c>
      <c r="L18" s="87">
        <v>760</v>
      </c>
      <c r="M18" s="87">
        <v>1544</v>
      </c>
      <c r="N18" s="87">
        <f>SUM(O18,+V18,+AC18)</f>
        <v>2304</v>
      </c>
      <c r="O18" s="87">
        <f>SUM(P18:U18)</f>
        <v>760</v>
      </c>
      <c r="P18" s="87">
        <v>760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1544</v>
      </c>
      <c r="W18" s="87">
        <v>1544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18</v>
      </c>
      <c r="AG18" s="87">
        <v>18</v>
      </c>
      <c r="AH18" s="87">
        <v>0</v>
      </c>
      <c r="AI18" s="87">
        <v>0</v>
      </c>
      <c r="AJ18" s="87">
        <f>SUM(AK18:AS18)</f>
        <v>93</v>
      </c>
      <c r="AK18" s="87">
        <v>0</v>
      </c>
      <c r="AL18" s="87">
        <v>75</v>
      </c>
      <c r="AM18" s="87">
        <v>0</v>
      </c>
      <c r="AN18" s="87">
        <v>5</v>
      </c>
      <c r="AO18" s="87">
        <v>0</v>
      </c>
      <c r="AP18" s="87">
        <v>0</v>
      </c>
      <c r="AQ18" s="87">
        <v>13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13</v>
      </c>
      <c r="BA18" s="87">
        <v>13</v>
      </c>
      <c r="BB18" s="87">
        <v>0</v>
      </c>
      <c r="BC18" s="87">
        <v>0</v>
      </c>
    </row>
    <row r="19" spans="1:55" ht="13.5" customHeight="1">
      <c r="A19" s="98" t="s">
        <v>13</v>
      </c>
      <c r="B19" s="96" t="s">
        <v>284</v>
      </c>
      <c r="C19" s="85" t="s">
        <v>285</v>
      </c>
      <c r="D19" s="87">
        <f>SUM(E19,+H19,+K19)</f>
        <v>6768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6768</v>
      </c>
      <c r="L19" s="87">
        <v>2021</v>
      </c>
      <c r="M19" s="87">
        <v>4747</v>
      </c>
      <c r="N19" s="87">
        <f>SUM(O19,+V19,+AC19)</f>
        <v>6768</v>
      </c>
      <c r="O19" s="87">
        <f>SUM(P19:U19)</f>
        <v>2021</v>
      </c>
      <c r="P19" s="87">
        <v>2021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4747</v>
      </c>
      <c r="W19" s="87">
        <v>4747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53</v>
      </c>
      <c r="AG19" s="87">
        <v>53</v>
      </c>
      <c r="AH19" s="87">
        <v>0</v>
      </c>
      <c r="AI19" s="87">
        <v>0</v>
      </c>
      <c r="AJ19" s="87">
        <f>SUM(AK19:AS19)</f>
        <v>273</v>
      </c>
      <c r="AK19" s="87">
        <v>0</v>
      </c>
      <c r="AL19" s="87">
        <v>220</v>
      </c>
      <c r="AM19" s="87">
        <v>1</v>
      </c>
      <c r="AN19" s="87">
        <v>13</v>
      </c>
      <c r="AO19" s="87">
        <v>0</v>
      </c>
      <c r="AP19" s="87">
        <v>0</v>
      </c>
      <c r="AQ19" s="87">
        <v>39</v>
      </c>
      <c r="AR19" s="87">
        <v>0</v>
      </c>
      <c r="AS19" s="87">
        <v>0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39</v>
      </c>
      <c r="BA19" s="87">
        <v>39</v>
      </c>
      <c r="BB19" s="87">
        <v>0</v>
      </c>
      <c r="BC19" s="87">
        <v>0</v>
      </c>
    </row>
    <row r="20" spans="1:55" ht="13.5" customHeight="1">
      <c r="A20" s="98" t="s">
        <v>13</v>
      </c>
      <c r="B20" s="96" t="s">
        <v>286</v>
      </c>
      <c r="C20" s="85" t="s">
        <v>287</v>
      </c>
      <c r="D20" s="87">
        <f>SUM(E20,+H20,+K20)</f>
        <v>5962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5962</v>
      </c>
      <c r="L20" s="87">
        <v>376</v>
      </c>
      <c r="M20" s="87">
        <v>5586</v>
      </c>
      <c r="N20" s="87">
        <f>SUM(O20,+V20,+AC20)</f>
        <v>5962</v>
      </c>
      <c r="O20" s="87">
        <f>SUM(P20:U20)</f>
        <v>376</v>
      </c>
      <c r="P20" s="87">
        <v>376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5586</v>
      </c>
      <c r="W20" s="87">
        <v>5586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49</v>
      </c>
      <c r="AG20" s="87">
        <v>49</v>
      </c>
      <c r="AH20" s="87">
        <v>0</v>
      </c>
      <c r="AI20" s="87">
        <v>0</v>
      </c>
      <c r="AJ20" s="87">
        <f>SUM(AK20:AS20)</f>
        <v>244</v>
      </c>
      <c r="AK20" s="87">
        <v>0</v>
      </c>
      <c r="AL20" s="87">
        <v>195</v>
      </c>
      <c r="AM20" s="87">
        <v>1</v>
      </c>
      <c r="AN20" s="87">
        <v>14</v>
      </c>
      <c r="AO20" s="87">
        <v>0</v>
      </c>
      <c r="AP20" s="87">
        <v>0</v>
      </c>
      <c r="AQ20" s="87">
        <v>34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34</v>
      </c>
      <c r="BA20" s="87">
        <v>34</v>
      </c>
      <c r="BB20" s="87">
        <v>0</v>
      </c>
      <c r="BC20" s="87">
        <v>0</v>
      </c>
    </row>
    <row r="21" spans="1:55" ht="13.5" customHeight="1">
      <c r="A21" s="98" t="s">
        <v>13</v>
      </c>
      <c r="B21" s="96" t="s">
        <v>288</v>
      </c>
      <c r="C21" s="85" t="s">
        <v>289</v>
      </c>
      <c r="D21" s="87">
        <f>SUM(E21,+H21,+K21)</f>
        <v>15832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15832</v>
      </c>
      <c r="L21" s="87">
        <v>5234</v>
      </c>
      <c r="M21" s="87">
        <v>10598</v>
      </c>
      <c r="N21" s="87">
        <f>SUM(O21,+V21,+AC21)</f>
        <v>15832</v>
      </c>
      <c r="O21" s="87">
        <f>SUM(P21:U21)</f>
        <v>5234</v>
      </c>
      <c r="P21" s="87">
        <v>5234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10598</v>
      </c>
      <c r="W21" s="87">
        <v>10598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126</v>
      </c>
      <c r="AG21" s="87">
        <v>126</v>
      </c>
      <c r="AH21" s="87">
        <v>0</v>
      </c>
      <c r="AI21" s="87">
        <v>0</v>
      </c>
      <c r="AJ21" s="87">
        <f>SUM(AK21:AS21)</f>
        <v>640</v>
      </c>
      <c r="AK21" s="87">
        <v>0</v>
      </c>
      <c r="AL21" s="87">
        <v>514</v>
      </c>
      <c r="AM21" s="87">
        <v>3</v>
      </c>
      <c r="AN21" s="87">
        <v>32</v>
      </c>
      <c r="AO21" s="87">
        <v>0</v>
      </c>
      <c r="AP21" s="87">
        <v>0</v>
      </c>
      <c r="AQ21" s="87">
        <v>91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91</v>
      </c>
      <c r="BA21" s="87">
        <v>91</v>
      </c>
      <c r="BB21" s="87">
        <v>0</v>
      </c>
      <c r="BC21" s="87">
        <v>0</v>
      </c>
    </row>
    <row r="22" spans="1:55" ht="13.5" customHeight="1">
      <c r="A22" s="98" t="s">
        <v>13</v>
      </c>
      <c r="B22" s="96" t="s">
        <v>290</v>
      </c>
      <c r="C22" s="85" t="s">
        <v>291</v>
      </c>
      <c r="D22" s="87">
        <f>SUM(E22,+H22,+K22)</f>
        <v>2855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2855</v>
      </c>
      <c r="L22" s="87">
        <v>1429</v>
      </c>
      <c r="M22" s="87">
        <v>1426</v>
      </c>
      <c r="N22" s="87">
        <f>SUM(O22,+V22,+AC22)</f>
        <v>2855</v>
      </c>
      <c r="O22" s="87">
        <f>SUM(P22:U22)</f>
        <v>1429</v>
      </c>
      <c r="P22" s="87">
        <v>1429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1426</v>
      </c>
      <c r="W22" s="87">
        <v>1426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32</v>
      </c>
      <c r="AG22" s="87">
        <v>32</v>
      </c>
      <c r="AH22" s="87">
        <v>0</v>
      </c>
      <c r="AI22" s="87">
        <v>0</v>
      </c>
      <c r="AJ22" s="87">
        <f>SUM(AK22:AS22)</f>
        <v>181</v>
      </c>
      <c r="AK22" s="87">
        <v>85</v>
      </c>
      <c r="AL22" s="87">
        <v>64</v>
      </c>
      <c r="AM22" s="87">
        <v>23</v>
      </c>
      <c r="AN22" s="87">
        <v>0</v>
      </c>
      <c r="AO22" s="87">
        <v>0</v>
      </c>
      <c r="AP22" s="87">
        <v>0</v>
      </c>
      <c r="AQ22" s="87">
        <v>7</v>
      </c>
      <c r="AR22" s="87">
        <v>0</v>
      </c>
      <c r="AS22" s="87">
        <v>2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8</v>
      </c>
      <c r="BA22" s="87">
        <v>8</v>
      </c>
      <c r="BB22" s="87">
        <v>0</v>
      </c>
      <c r="BC22" s="87">
        <v>0</v>
      </c>
    </row>
    <row r="23" spans="1:55" ht="13.5" customHeight="1">
      <c r="A23" s="98" t="s">
        <v>13</v>
      </c>
      <c r="B23" s="96" t="s">
        <v>292</v>
      </c>
      <c r="C23" s="85" t="s">
        <v>293</v>
      </c>
      <c r="D23" s="87">
        <f>SUM(E23,+H23,+K23)</f>
        <v>14919</v>
      </c>
      <c r="E23" s="87">
        <f>SUM(F23:G23)</f>
        <v>0</v>
      </c>
      <c r="F23" s="87">
        <v>0</v>
      </c>
      <c r="G23" s="87">
        <v>0</v>
      </c>
      <c r="H23" s="87">
        <f>SUM(I23:J23)</f>
        <v>220</v>
      </c>
      <c r="I23" s="87">
        <v>0</v>
      </c>
      <c r="J23" s="87">
        <v>220</v>
      </c>
      <c r="K23" s="87">
        <f>SUM(L23:M23)</f>
        <v>14699</v>
      </c>
      <c r="L23" s="87">
        <v>14350</v>
      </c>
      <c r="M23" s="87">
        <v>349</v>
      </c>
      <c r="N23" s="87">
        <f>SUM(O23,+V23,+AC23)</f>
        <v>14919</v>
      </c>
      <c r="O23" s="87">
        <f>SUM(P23:U23)</f>
        <v>14350</v>
      </c>
      <c r="P23" s="87">
        <v>14350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569</v>
      </c>
      <c r="W23" s="87">
        <v>349</v>
      </c>
      <c r="X23" s="87">
        <v>220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64</v>
      </c>
      <c r="AG23" s="87">
        <v>64</v>
      </c>
      <c r="AH23" s="87">
        <v>0</v>
      </c>
      <c r="AI23" s="87">
        <v>0</v>
      </c>
      <c r="AJ23" s="87">
        <f>SUM(AK23:AS23)</f>
        <v>64</v>
      </c>
      <c r="AK23" s="87">
        <v>0</v>
      </c>
      <c r="AL23" s="87">
        <v>0</v>
      </c>
      <c r="AM23" s="87">
        <v>64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22</v>
      </c>
      <c r="BA23" s="87">
        <v>0</v>
      </c>
      <c r="BB23" s="87">
        <v>22</v>
      </c>
      <c r="BC23" s="87">
        <v>0</v>
      </c>
    </row>
    <row r="24" spans="1:55" ht="13.5" customHeight="1">
      <c r="A24" s="98" t="s">
        <v>13</v>
      </c>
      <c r="B24" s="96" t="s">
        <v>294</v>
      </c>
      <c r="C24" s="85" t="s">
        <v>295</v>
      </c>
      <c r="D24" s="87">
        <f>SUM(E24,+H24,+K24)</f>
        <v>7672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7672</v>
      </c>
      <c r="L24" s="87">
        <v>4519</v>
      </c>
      <c r="M24" s="87">
        <v>3153</v>
      </c>
      <c r="N24" s="87">
        <f>SUM(O24,+V24,+AC24)</f>
        <v>7672</v>
      </c>
      <c r="O24" s="87">
        <f>SUM(P24:U24)</f>
        <v>4519</v>
      </c>
      <c r="P24" s="87">
        <v>4519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3153</v>
      </c>
      <c r="W24" s="87">
        <v>3153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212</v>
      </c>
      <c r="AG24" s="87">
        <v>212</v>
      </c>
      <c r="AH24" s="87">
        <v>0</v>
      </c>
      <c r="AI24" s="87">
        <v>0</v>
      </c>
      <c r="AJ24" s="87">
        <f>SUM(AK24:AS24)</f>
        <v>212</v>
      </c>
      <c r="AK24" s="87">
        <v>0</v>
      </c>
      <c r="AL24" s="87">
        <v>0</v>
      </c>
      <c r="AM24" s="87">
        <v>20</v>
      </c>
      <c r="AN24" s="87">
        <v>192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13</v>
      </c>
      <c r="B25" s="96" t="s">
        <v>296</v>
      </c>
      <c r="C25" s="85" t="s">
        <v>297</v>
      </c>
      <c r="D25" s="87">
        <f>SUM(E25,+H25,+K25)</f>
        <v>2360</v>
      </c>
      <c r="E25" s="87">
        <f>SUM(F25:G25)</f>
        <v>0</v>
      </c>
      <c r="F25" s="87">
        <v>0</v>
      </c>
      <c r="G25" s="87">
        <v>0</v>
      </c>
      <c r="H25" s="87">
        <f>SUM(I25:J25)</f>
        <v>98</v>
      </c>
      <c r="I25" s="87">
        <v>0</v>
      </c>
      <c r="J25" s="87">
        <v>98</v>
      </c>
      <c r="K25" s="87">
        <f>SUM(L25:M25)</f>
        <v>2262</v>
      </c>
      <c r="L25" s="87">
        <v>1320</v>
      </c>
      <c r="M25" s="87">
        <v>942</v>
      </c>
      <c r="N25" s="87">
        <f>SUM(O25,+V25,+AC25)</f>
        <v>2360</v>
      </c>
      <c r="O25" s="87">
        <f>SUM(P25:U25)</f>
        <v>1320</v>
      </c>
      <c r="P25" s="87">
        <v>1320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1040</v>
      </c>
      <c r="W25" s="87">
        <v>942</v>
      </c>
      <c r="X25" s="87">
        <v>98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63</v>
      </c>
      <c r="AG25" s="87">
        <v>63</v>
      </c>
      <c r="AH25" s="87">
        <v>0</v>
      </c>
      <c r="AI25" s="87">
        <v>0</v>
      </c>
      <c r="AJ25" s="87">
        <f>SUM(AK25:AS25)</f>
        <v>63</v>
      </c>
      <c r="AK25" s="87">
        <v>0</v>
      </c>
      <c r="AL25" s="87">
        <v>0</v>
      </c>
      <c r="AM25" s="87">
        <v>6</v>
      </c>
      <c r="AN25" s="87">
        <v>57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13</v>
      </c>
      <c r="BA25" s="87">
        <v>0</v>
      </c>
      <c r="BB25" s="87">
        <v>13</v>
      </c>
      <c r="BC25" s="87">
        <v>0</v>
      </c>
    </row>
    <row r="26" spans="1:55" ht="13.5" customHeight="1">
      <c r="A26" s="98" t="s">
        <v>13</v>
      </c>
      <c r="B26" s="96" t="s">
        <v>298</v>
      </c>
      <c r="C26" s="85" t="s">
        <v>299</v>
      </c>
      <c r="D26" s="87">
        <f>SUM(E26,+H26,+K26)</f>
        <v>19347</v>
      </c>
      <c r="E26" s="87">
        <f>SUM(F26:G26)</f>
        <v>0</v>
      </c>
      <c r="F26" s="87">
        <v>0</v>
      </c>
      <c r="G26" s="87">
        <v>0</v>
      </c>
      <c r="H26" s="87">
        <f>SUM(I26:J26)</f>
        <v>1896</v>
      </c>
      <c r="I26" s="87">
        <v>0</v>
      </c>
      <c r="J26" s="87">
        <v>1896</v>
      </c>
      <c r="K26" s="87">
        <f>SUM(L26:M26)</f>
        <v>17451</v>
      </c>
      <c r="L26" s="87">
        <v>11008</v>
      </c>
      <c r="M26" s="87">
        <v>6443</v>
      </c>
      <c r="N26" s="87">
        <f>SUM(O26,+V26,+AC26)</f>
        <v>19347</v>
      </c>
      <c r="O26" s="87">
        <f>SUM(P26:U26)</f>
        <v>11008</v>
      </c>
      <c r="P26" s="87">
        <v>11008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8339</v>
      </c>
      <c r="W26" s="87">
        <v>6443</v>
      </c>
      <c r="X26" s="87">
        <v>1896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483</v>
      </c>
      <c r="AG26" s="87">
        <v>483</v>
      </c>
      <c r="AH26" s="87">
        <v>0</v>
      </c>
      <c r="AI26" s="87">
        <v>0</v>
      </c>
      <c r="AJ26" s="87">
        <f>SUM(AK26:AS26)</f>
        <v>483</v>
      </c>
      <c r="AK26" s="87">
        <v>0</v>
      </c>
      <c r="AL26" s="87">
        <v>0</v>
      </c>
      <c r="AM26" s="87">
        <v>46</v>
      </c>
      <c r="AN26" s="87">
        <v>437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39</v>
      </c>
      <c r="BA26" s="87">
        <v>0</v>
      </c>
      <c r="BB26" s="87">
        <v>39</v>
      </c>
      <c r="BC26" s="87">
        <v>0</v>
      </c>
    </row>
    <row r="27" spans="1:55" ht="13.5" customHeight="1">
      <c r="A27" s="98" t="s">
        <v>13</v>
      </c>
      <c r="B27" s="96" t="s">
        <v>300</v>
      </c>
      <c r="C27" s="85" t="s">
        <v>301</v>
      </c>
      <c r="D27" s="87">
        <f>SUM(E27,+H27,+K27)</f>
        <v>7719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7719</v>
      </c>
      <c r="L27" s="87">
        <v>3914</v>
      </c>
      <c r="M27" s="87">
        <v>3805</v>
      </c>
      <c r="N27" s="87">
        <f>SUM(O27,+V27,+AC27)</f>
        <v>7739</v>
      </c>
      <c r="O27" s="87">
        <f>SUM(P27:U27)</f>
        <v>3914</v>
      </c>
      <c r="P27" s="87">
        <v>3914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3805</v>
      </c>
      <c r="W27" s="87">
        <v>3805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20</v>
      </c>
      <c r="AD27" s="87">
        <v>20</v>
      </c>
      <c r="AE27" s="87">
        <v>0</v>
      </c>
      <c r="AF27" s="87">
        <f>SUM(AG27:AI27)</f>
        <v>38</v>
      </c>
      <c r="AG27" s="87">
        <v>38</v>
      </c>
      <c r="AH27" s="87">
        <v>0</v>
      </c>
      <c r="AI27" s="87">
        <v>0</v>
      </c>
      <c r="AJ27" s="87">
        <f>SUM(AK27:AS27)</f>
        <v>38</v>
      </c>
      <c r="AK27" s="87">
        <v>0</v>
      </c>
      <c r="AL27" s="87">
        <v>0</v>
      </c>
      <c r="AM27" s="87">
        <v>38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210</v>
      </c>
      <c r="BA27" s="87">
        <v>210</v>
      </c>
      <c r="BB27" s="87">
        <v>0</v>
      </c>
      <c r="BC27" s="87">
        <v>0</v>
      </c>
    </row>
    <row r="28" spans="1:55" ht="13.5" customHeight="1">
      <c r="A28" s="98"/>
      <c r="B28" s="96"/>
      <c r="C28" s="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</row>
    <row r="29" spans="1:55" ht="13.5" customHeight="1">
      <c r="A29" s="98"/>
      <c r="B29" s="96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</row>
    <row r="30" spans="1:55" ht="13.5" customHeight="1">
      <c r="A30" s="98"/>
      <c r="B30" s="96"/>
      <c r="C30" s="8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5" ht="13.5" customHeight="1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27">
    <sortCondition ref="A8:A27"/>
    <sortCondition ref="B8:B27"/>
    <sortCondition ref="C8:C2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26" man="1"/>
    <brk id="31" min="1" max="26" man="1"/>
    <brk id="45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41000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41201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41202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41203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41204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41205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41206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41207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41208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41209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41210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41327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41341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41345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41346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41387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41401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41423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41424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41425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41441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>
        <f>+水洗化人口等!B28</f>
        <v>0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>
        <f>+水洗化人口等!B29</f>
        <v>0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>
        <f>+水洗化人口等!B30</f>
        <v>0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2024-01-26T09:32:43Z</dcterms:modified>
</cp:coreProperties>
</file>