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8愛媛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1" i="2"/>
  <c r="N12" i="2"/>
  <c r="N13" i="2"/>
  <c r="N14" i="2"/>
  <c r="N15" i="2"/>
  <c r="N17" i="2"/>
  <c r="N18" i="2"/>
  <c r="N19" i="2"/>
  <c r="N20" i="2"/>
  <c r="N21" i="2"/>
  <c r="N23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H10" i="2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H23" i="2"/>
  <c r="H24" i="2"/>
  <c r="H25" i="2"/>
  <c r="H26" i="2"/>
  <c r="D26" i="2" s="1"/>
  <c r="H27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D10" i="2"/>
  <c r="D11" i="2"/>
  <c r="D12" i="2"/>
  <c r="D13" i="2"/>
  <c r="D16" i="2"/>
  <c r="D17" i="2"/>
  <c r="D18" i="2"/>
  <c r="D19" i="2"/>
  <c r="D22" i="2"/>
  <c r="D23" i="2"/>
  <c r="D24" i="2"/>
  <c r="D25" i="2"/>
  <c r="P8" i="1"/>
  <c r="I8" i="1" s="1"/>
  <c r="D8" i="1" s="1"/>
  <c r="P9" i="1"/>
  <c r="P10" i="1"/>
  <c r="P11" i="1"/>
  <c r="P12" i="1"/>
  <c r="P13" i="1"/>
  <c r="P14" i="1"/>
  <c r="I14" i="1" s="1"/>
  <c r="D14" i="1" s="1"/>
  <c r="P15" i="1"/>
  <c r="P16" i="1"/>
  <c r="P17" i="1"/>
  <c r="P18" i="1"/>
  <c r="P19" i="1"/>
  <c r="P20" i="1"/>
  <c r="I20" i="1" s="1"/>
  <c r="D20" i="1" s="1"/>
  <c r="P21" i="1"/>
  <c r="P22" i="1"/>
  <c r="P23" i="1"/>
  <c r="P24" i="1"/>
  <c r="P25" i="1"/>
  <c r="P26" i="1"/>
  <c r="I26" i="1" s="1"/>
  <c r="D26" i="1" s="1"/>
  <c r="P27" i="1"/>
  <c r="I9" i="1"/>
  <c r="I10" i="1"/>
  <c r="I11" i="1"/>
  <c r="I12" i="1"/>
  <c r="I13" i="1"/>
  <c r="I15" i="1"/>
  <c r="I16" i="1"/>
  <c r="I17" i="1"/>
  <c r="I18" i="1"/>
  <c r="I19" i="1"/>
  <c r="I21" i="1"/>
  <c r="I22" i="1"/>
  <c r="I23" i="1"/>
  <c r="I24" i="1"/>
  <c r="I25" i="1"/>
  <c r="I27" i="1"/>
  <c r="E8" i="1"/>
  <c r="E9" i="1"/>
  <c r="D9" i="1" s="1"/>
  <c r="E10" i="1"/>
  <c r="E11" i="1"/>
  <c r="E12" i="1"/>
  <c r="E13" i="1"/>
  <c r="E14" i="1"/>
  <c r="E15" i="1"/>
  <c r="D15" i="1" s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D10" i="1"/>
  <c r="N10" i="1" s="1"/>
  <c r="D11" i="1"/>
  <c r="N11" i="1" s="1"/>
  <c r="D12" i="1"/>
  <c r="J12" i="1" s="1"/>
  <c r="D13" i="1"/>
  <c r="J13" i="1" s="1"/>
  <c r="D16" i="1"/>
  <c r="N16" i="1" s="1"/>
  <c r="D17" i="1"/>
  <c r="N17" i="1" s="1"/>
  <c r="D18" i="1"/>
  <c r="J18" i="1" s="1"/>
  <c r="D19" i="1"/>
  <c r="J19" i="1" s="1"/>
  <c r="D22" i="1"/>
  <c r="N22" i="1" s="1"/>
  <c r="D23" i="1"/>
  <c r="N23" i="1" s="1"/>
  <c r="D24" i="1"/>
  <c r="J24" i="1" s="1"/>
  <c r="D25" i="1"/>
  <c r="J25" i="1" s="1"/>
  <c r="D27" i="1"/>
  <c r="T27" i="1" s="1"/>
  <c r="T21" i="1" l="1"/>
  <c r="L21" i="1"/>
  <c r="F21" i="1"/>
  <c r="J21" i="1"/>
  <c r="N21" i="1"/>
  <c r="T15" i="1"/>
  <c r="L15" i="1"/>
  <c r="F15" i="1"/>
  <c r="J15" i="1"/>
  <c r="N15" i="1"/>
  <c r="T9" i="1"/>
  <c r="L9" i="1"/>
  <c r="F9" i="1"/>
  <c r="J9" i="1"/>
  <c r="N9" i="1"/>
  <c r="T26" i="1"/>
  <c r="L26" i="1"/>
  <c r="F26" i="1"/>
  <c r="J26" i="1"/>
  <c r="N26" i="1"/>
  <c r="T20" i="1"/>
  <c r="L20" i="1"/>
  <c r="F20" i="1"/>
  <c r="J20" i="1"/>
  <c r="N20" i="1"/>
  <c r="T14" i="1"/>
  <c r="L14" i="1"/>
  <c r="F14" i="1"/>
  <c r="J14" i="1"/>
  <c r="N14" i="1"/>
  <c r="T8" i="1"/>
  <c r="L8" i="1"/>
  <c r="F8" i="1"/>
  <c r="J8" i="1"/>
  <c r="N8" i="1"/>
  <c r="F25" i="1"/>
  <c r="F19" i="1"/>
  <c r="F13" i="1"/>
  <c r="J23" i="1"/>
  <c r="J17" i="1"/>
  <c r="J11" i="1"/>
  <c r="L25" i="1"/>
  <c r="L19" i="1"/>
  <c r="L13" i="1"/>
  <c r="N27" i="1"/>
  <c r="T25" i="1"/>
  <c r="T19" i="1"/>
  <c r="T13" i="1"/>
  <c r="F24" i="1"/>
  <c r="F18" i="1"/>
  <c r="F12" i="1"/>
  <c r="J22" i="1"/>
  <c r="J16" i="1"/>
  <c r="J10" i="1"/>
  <c r="L24" i="1"/>
  <c r="L18" i="1"/>
  <c r="L12" i="1"/>
  <c r="T24" i="1"/>
  <c r="T18" i="1"/>
  <c r="T12" i="1"/>
  <c r="F23" i="1"/>
  <c r="F17" i="1"/>
  <c r="F11" i="1"/>
  <c r="J27" i="1"/>
  <c r="L23" i="1"/>
  <c r="L17" i="1"/>
  <c r="L11" i="1"/>
  <c r="N25" i="1"/>
  <c r="N19" i="1"/>
  <c r="N13" i="1"/>
  <c r="T23" i="1"/>
  <c r="T17" i="1"/>
  <c r="T11" i="1"/>
  <c r="F22" i="1"/>
  <c r="F16" i="1"/>
  <c r="F10" i="1"/>
  <c r="L22" i="1"/>
  <c r="L16" i="1"/>
  <c r="L10" i="1"/>
  <c r="N24" i="1"/>
  <c r="N18" i="1"/>
  <c r="N12" i="1"/>
  <c r="T22" i="1"/>
  <c r="T16" i="1"/>
  <c r="T10" i="1"/>
  <c r="F27" i="1"/>
  <c r="L27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<sst xmlns="http://schemas.openxmlformats.org/spreadsheetml/2006/main" count="674" uniqueCount="302">
  <si>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</si>
  <si>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</si>
  <si>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</si>
  <si>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</si>
  <si>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</si>
  <si>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</si>
  <si>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</si>
  <si>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</si>
  <si>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</si>
  <si>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</si>
  <si>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</si>
  <si>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</si>
  <si>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</si>
  <si>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</si>
  <si>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</si>
  <si>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</si>
  <si>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</si>
  <si>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</si>
  <si>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</si>
  <si>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</si>
  <si>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</si>
  <si>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</si>
  <si>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</si>
  <si>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</si>
  <si>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</si>
  <si>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</si>
  <si>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</si>
  <si>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</si>
  <si>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</si>
  <si>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</si>
  <si>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</si>
  <si>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</si>
  <si>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</si>
  <si>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</si>
  <si>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</si>
  <si>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</si>
  <si>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</si>
  <si>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</si>
  <si>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</si>
  <si>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</si>
  <si>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</si>
  <si>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</si>
  <si>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</si>
  <si>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</si>
  <si>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</si>
  <si>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</si>
  <si>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</si>
  <si>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</si>
  <si>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</si>
  <si>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</si>
  <si>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</si>
  <si>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</si>
  <si>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</si>
  <si>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</si>
  <si>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</si>
  <si>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</si>
  <si>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</si>
  <si>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</si>
  <si>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</si>
  <si>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</si>
  <si>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</si>
  <si>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</si>
  <si>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</si>
  <si>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</si>
  <si>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</si>
  <si>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</si>
  <si>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</si>
  <si>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</si>
  <si>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</si>
  <si>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</si>
  <si>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</si>
  <si>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</si>
  <si>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</si>
  <si>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</si>
  <si>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</si>
  <si>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</si>
  <si>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</si>
  <si>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</si>
  <si>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</si>
  <si>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</si>
  <si>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</si>
  <si>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</si>
  <si>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</si>
  <si>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</si>
  <si>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</si>
  <si>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</si>
  <si>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</si>
  <si>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</si>
  <si>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</si>
  <si>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</si>
  <si>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</si>
  <si>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</si>
  <si>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</si>
  <si>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</si>
  <si>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</si>
  <si>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</si>
  <si>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</si>
  <si>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</si>
  <si>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</si>
  <si>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</si>
  <si>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</si>
  <si>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</si>
  <si>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</si>
  <si>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</si>
  <si>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</si>
  <si>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</si>
  <si>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</si>
  <si>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</si>
  <si>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</si>
  <si>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</si>
  <si>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</si>
  <si>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</si>
  <si>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</si>
  <si>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</si>
  <si>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</si>
  <si>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</si>
  <si>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</si>
  <si>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</si>
  <si>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</si>
  <si>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</si>
  <si>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</si>
  <si>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</si>
  <si>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</si>
  <si>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</si>
  <si>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</si>
  <si>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</si>
  <si>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</si>
  <si>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</si>
  <si>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</si>
  <si>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</si>
  <si>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</si>
  <si>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</si>
  <si>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</si>
  <si>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</si>
  <si>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</si>
  <si>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</si>
  <si>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</si>
  <si>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</si>
  <si>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</si>
  <si>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</si>
  <si>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</si>
  <si>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</si>
  <si>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</si>
  <si>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</si>
  <si>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</si>
  <si>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</si>
  <si>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</si>
  <si>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</si>
  <si>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</si>
  <si>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</si>
  <si>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</si>
  <si>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</si>
  <si>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</si>
  <si>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</si>
  <si>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</si>
  <si>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</si>
  <si>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</si>
  <si>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</si>
  <si>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</si>
  <si>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</si>
  <si>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</si>
  <si>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</si>
  <si>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</si>
  <si>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</si>
  <si>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</si>
  <si>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</si>
  <si>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</si>
  <si>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</si>
  <si>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</si>
  <si>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</si>
  <si>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</si>
  <si>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</si>
  <si>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</si>
  <si>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</si>
  <si>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</si>
  <si>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</si>
  <si>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</si>
  <si>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</si>
  <si>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</si>
  <si>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</si>
  <si>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</si>
  <si>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</si>
  <si>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</si>
  <si>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</si>
  <si>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</si>
  <si>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</si>
  <si>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</si>
  <si>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</si>
  <si>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</si>
  <si>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</si>
  <si>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</si>
  <si>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</si>
  <si>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</si>
  <si>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</si>
  <si>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</si>
  <si>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</si>
  <si>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</si>
  <si>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</si>
  <si>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</si>
  <si>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</si>
  <si>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</si>
  <si>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</si>
  <si>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</si>
  <si>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</si>
  <si>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</si>
  <si>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</si>
  <si>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</si>
  <si>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</si>
  <si>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</si>
  <si>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</si>
  <si>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</si>
  <si>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</si>
  <si>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</si>
  <si>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</si>
  <si>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</si>
  <si>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</si>
  <si>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</si>
  <si>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</si>
  <si>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</si>
  <si>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</si>
  <si>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</si>
  <si>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</si>
  <si>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</si>
  <si>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</si>
  <si>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</si>
  <si>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</si>
  <si>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</si>
  <si>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</si>
  <si>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</si>
  <si>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</si>
  <si>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</si>
  <si>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</si>
  <si>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</si>
  <si>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</si>
  <si>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</si>
  <si>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</si>
  <si>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</si>
  <si>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</si>
  <si>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</si>
  <si>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</si>
  <si>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</si>
  <si>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</si>
  <si>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</si>
  <si>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</si>
  <si>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</si>
  <si>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</si>
  <si>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</si>
  <si>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</si>
  <si>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</si>
  <si>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</si>
  <si>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</si>
  <si>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</si>
  <si>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</si>
  <si>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</si>
  <si>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</si>
  <si>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</si>
  <si>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</si>
  <si>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38000</t>
  </si>
  <si>
    <t>水洗化人口等（令和4年度実績）</t>
    <phoneticPr fontId="3"/>
  </si>
  <si>
    <t>し尿処理の状況（令和4年度実績）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</si>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</sst>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16</v>
      </c>
      <c r="B7" s="108" t="s">
        <v>257</v>
      </c>
      <c r="C7" s="92" t="s">
        <v>199</v>
      </c>
      <c r="D7" s="93">
        <f>+SUM(E7,+I7)</f>
        <v>1329990</v>
      </c>
      <c r="E7" s="93">
        <f>+SUM(G7+H7)</f>
        <v>102315</v>
      </c>
      <c r="F7" s="94">
        <f>IF(D7&gt;0,E7/D7*100,"-")</f>
        <v>7.6929149843231901</v>
      </c>
      <c r="G7" s="93">
        <f>SUM(G$8:G$207)</f>
        <v>101938</v>
      </c>
      <c r="H7" s="93">
        <f>SUM(H$8:H$207)</f>
        <v>377</v>
      </c>
      <c r="I7" s="93">
        <f>+SUM(K7,+M7,O7+P7)</f>
        <v>1227675</v>
      </c>
      <c r="J7" s="94">
        <f>IF(D7&gt;0,I7/D7*100,"-")</f>
        <v>92.307085015676805</v>
      </c>
      <c r="K7" s="93">
        <f>SUM(K$8:K$207)</f>
        <v>706478</v>
      </c>
      <c r="L7" s="94">
        <f>IF(D7&gt;0,K7/D7*100,"-")</f>
        <v>53.119046007864725</v>
      </c>
      <c r="M7" s="93">
        <f>SUM(M$8:M$207)</f>
        <v>717</v>
      </c>
      <c r="N7" s="94">
        <f>IF(D7&gt;0,M7/D7*100,"-")</f>
        <v>5.3910179775787791E-2</v>
      </c>
      <c r="O7" s="91">
        <f>SUM(O$8:O$207)</f>
        <v>33959</v>
      </c>
      <c r="P7" s="93">
        <f>SUM(Q7:S7)</f>
        <v>486521</v>
      </c>
      <c r="Q7" s="93">
        <f>SUM(Q$8:Q$207)</f>
        <v>174877</v>
      </c>
      <c r="R7" s="93">
        <f>SUM(R$8:R$207)</f>
        <v>309728</v>
      </c>
      <c r="S7" s="93">
        <f>SUM(S$8:S$207)</f>
        <v>1916</v>
      </c>
      <c r="T7" s="94">
        <f>IF(D7&gt;0,P7/D7*100,"-")</f>
        <v>36.580801359408717</v>
      </c>
      <c r="U7" s="93">
        <f>SUM(U$8:U$207)</f>
        <v>13013</v>
      </c>
      <c r="V7" s="95">
        <f t="shared" ref="V7:AC7" si="0">COUNTIF(V$8:V$207,"○")</f>
        <v>14</v>
      </c>
      <c r="W7" s="95">
        <f t="shared" si="0"/>
        <v>2</v>
      </c>
      <c r="X7" s="95">
        <f t="shared" si="0"/>
        <v>1</v>
      </c>
      <c r="Y7" s="95">
        <f t="shared" si="0"/>
        <v>3</v>
      </c>
      <c r="Z7" s="95">
        <f t="shared" si="0"/>
        <v>13</v>
      </c>
      <c r="AA7" s="95">
        <f t="shared" si="0"/>
        <v>1</v>
      </c>
      <c r="AB7" s="95">
        <f t="shared" si="0"/>
        <v>1</v>
      </c>
      <c r="AC7" s="95">
        <f t="shared" si="0"/>
        <v>5</v>
      </c>
    </row>
    <row r="8" spans="1:31" ht="13.5" customHeight="1">
      <c r="A8" s="85" t="s">
        <v>16</v>
      </c>
      <c r="B8" s="86" t="s">
        <v>260</v>
      </c>
      <c r="C8" s="85" t="s">
        <v>261</v>
      </c>
      <c r="D8" s="87">
        <f>+SUM(E8,+I8)</f>
        <v>504509</v>
      </c>
      <c r="E8" s="87">
        <f>+SUM(G8+H8)</f>
        <v>9884</v>
      </c>
      <c r="F8" s="106">
        <f>IF(D8&gt;0,E8/D8*100,"-")</f>
        <v>1.959132542729664</v>
      </c>
      <c r="G8" s="87">
        <v>9798</v>
      </c>
      <c r="H8" s="87">
        <v>86</v>
      </c>
      <c r="I8" s="87">
        <f>+SUM(K8,+M8,O8+P8)</f>
        <v>494625</v>
      </c>
      <c r="J8" s="88">
        <f>IF(D8&gt;0,I8/D8*100,"-")</f>
        <v>98.040867457270338</v>
      </c>
      <c r="K8" s="87">
        <v>307163</v>
      </c>
      <c r="L8" s="88">
        <f>IF(D8&gt;0,K8/D8*100,"-")</f>
        <v>60.88355212691944</v>
      </c>
      <c r="M8" s="87">
        <v>0</v>
      </c>
      <c r="N8" s="88">
        <f>IF(D8&gt;0,M8/D8*100,"-")</f>
        <v>0</v>
      </c>
      <c r="O8" s="87">
        <v>200</v>
      </c>
      <c r="P8" s="87">
        <f>SUM(Q8:S8)</f>
        <v>187262</v>
      </c>
      <c r="Q8" s="87">
        <v>62974</v>
      </c>
      <c r="R8" s="87">
        <v>124288</v>
      </c>
      <c r="S8" s="87">
        <v>0</v>
      </c>
      <c r="T8" s="88">
        <f>IF(D8&gt;0,P8/D8*100,"-")</f>
        <v>37.117672826451063</v>
      </c>
      <c r="U8" s="87">
        <v>3747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16</v>
      </c>
      <c r="B9" s="86" t="s">
        <v>264</v>
      </c>
      <c r="C9" s="85" t="s">
        <v>265</v>
      </c>
      <c r="D9" s="87">
        <f>+SUM(E9,+I9)</f>
        <v>151991</v>
      </c>
      <c r="E9" s="87">
        <f>+SUM(G9+H9)</f>
        <v>4999</v>
      </c>
      <c r="F9" s="106">
        <f>IF(D9&gt;0,E9/D9*100,"-")</f>
        <v>3.2890105335184319</v>
      </c>
      <c r="G9" s="87">
        <v>4965</v>
      </c>
      <c r="H9" s="87">
        <v>34</v>
      </c>
      <c r="I9" s="87">
        <f>+SUM(K9,+M9,O9+P9)</f>
        <v>146992</v>
      </c>
      <c r="J9" s="88">
        <f>IF(D9&gt;0,I9/D9*100,"-")</f>
        <v>96.710989466481564</v>
      </c>
      <c r="K9" s="87">
        <v>98327</v>
      </c>
      <c r="L9" s="88">
        <f>IF(D9&gt;0,K9/D9*100,"-")</f>
        <v>64.692646275108387</v>
      </c>
      <c r="M9" s="87">
        <v>164</v>
      </c>
      <c r="N9" s="88">
        <f>IF(D9&gt;0,M9/D9*100,"-")</f>
        <v>0.10790112572454948</v>
      </c>
      <c r="O9" s="87">
        <v>15214</v>
      </c>
      <c r="P9" s="87">
        <f>SUM(Q9:S9)</f>
        <v>33287</v>
      </c>
      <c r="Q9" s="87">
        <v>11581</v>
      </c>
      <c r="R9" s="87">
        <v>21706</v>
      </c>
      <c r="S9" s="87">
        <v>0</v>
      </c>
      <c r="T9" s="88">
        <f>IF(D9&gt;0,P9/D9*100,"-")</f>
        <v>21.900638853616332</v>
      </c>
      <c r="U9" s="87">
        <v>2958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16</v>
      </c>
      <c r="B10" s="86" t="s">
        <v>266</v>
      </c>
      <c r="C10" s="85" t="s">
        <v>267</v>
      </c>
      <c r="D10" s="87">
        <f>+SUM(E10,+I10)</f>
        <v>70337</v>
      </c>
      <c r="E10" s="87">
        <f>+SUM(G10+H10)</f>
        <v>8132</v>
      </c>
      <c r="F10" s="106">
        <f>IF(D10&gt;0,E10/D10*100,"-")</f>
        <v>11.561482576737706</v>
      </c>
      <c r="G10" s="87">
        <v>8132</v>
      </c>
      <c r="H10" s="87">
        <v>0</v>
      </c>
      <c r="I10" s="87">
        <f>+SUM(K10,+M10,O10+P10)</f>
        <v>62205</v>
      </c>
      <c r="J10" s="88">
        <f>IF(D10&gt;0,I10/D10*100,"-")</f>
        <v>88.438517423262297</v>
      </c>
      <c r="K10" s="87">
        <v>14937</v>
      </c>
      <c r="L10" s="88">
        <f>IF(D10&gt;0,K10/D10*100,"-")</f>
        <v>21.236333650852327</v>
      </c>
      <c r="M10" s="87">
        <v>0</v>
      </c>
      <c r="N10" s="88">
        <f>IF(D10&gt;0,M10/D10*100,"-")</f>
        <v>0</v>
      </c>
      <c r="O10" s="87">
        <v>552</v>
      </c>
      <c r="P10" s="87">
        <f>SUM(Q10:S10)</f>
        <v>46716</v>
      </c>
      <c r="Q10" s="87">
        <v>18957</v>
      </c>
      <c r="R10" s="87">
        <v>27759</v>
      </c>
      <c r="S10" s="87">
        <v>0</v>
      </c>
      <c r="T10" s="88">
        <f>IF(D10&gt;0,P10/D10*100,"-")</f>
        <v>66.41739056257731</v>
      </c>
      <c r="U10" s="87">
        <v>484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16</v>
      </c>
      <c r="B11" s="86" t="s">
        <v>268</v>
      </c>
      <c r="C11" s="85" t="s">
        <v>269</v>
      </c>
      <c r="D11" s="87">
        <f>+SUM(E11,+I11)</f>
        <v>31368</v>
      </c>
      <c r="E11" s="87">
        <f>+SUM(G11+H11)</f>
        <v>1006</v>
      </c>
      <c r="F11" s="106">
        <f>IF(D11&gt;0,E11/D11*100,"-")</f>
        <v>3.207090028054068</v>
      </c>
      <c r="G11" s="87">
        <v>1006</v>
      </c>
      <c r="H11" s="87">
        <v>0</v>
      </c>
      <c r="I11" s="87">
        <f>+SUM(K11,+M11,O11+P11)</f>
        <v>30362</v>
      </c>
      <c r="J11" s="88">
        <f>IF(D11&gt;0,I11/D11*100,"-")</f>
        <v>96.792909971945932</v>
      </c>
      <c r="K11" s="87">
        <v>20708</v>
      </c>
      <c r="L11" s="88">
        <f>IF(D11&gt;0,K11/D11*100,"-")</f>
        <v>66.016322366743168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9654</v>
      </c>
      <c r="Q11" s="87">
        <v>5702</v>
      </c>
      <c r="R11" s="87">
        <v>3952</v>
      </c>
      <c r="S11" s="87">
        <v>0</v>
      </c>
      <c r="T11" s="88">
        <f>IF(D11&gt;0,P11/D11*100,"-")</f>
        <v>30.776587605202753</v>
      </c>
      <c r="U11" s="87">
        <v>284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16</v>
      </c>
      <c r="B12" s="86" t="s">
        <v>270</v>
      </c>
      <c r="C12" s="85" t="s">
        <v>271</v>
      </c>
      <c r="D12" s="87">
        <f>+SUM(E12,+I12)</f>
        <v>115576</v>
      </c>
      <c r="E12" s="87">
        <f>+SUM(G12+H12)</f>
        <v>6932</v>
      </c>
      <c r="F12" s="106">
        <f>IF(D12&gt;0,E12/D12*100,"-")</f>
        <v>5.9977850072679448</v>
      </c>
      <c r="G12" s="87">
        <v>6932</v>
      </c>
      <c r="H12" s="87">
        <v>0</v>
      </c>
      <c r="I12" s="87">
        <f>+SUM(K12,+M12,O12+P12)</f>
        <v>108644</v>
      </c>
      <c r="J12" s="88">
        <f>IF(D12&gt;0,I12/D12*100,"-")</f>
        <v>94.002214992732064</v>
      </c>
      <c r="K12" s="87">
        <v>70903</v>
      </c>
      <c r="L12" s="88">
        <f>IF(D12&gt;0,K12/D12*100,"-")</f>
        <v>61.347511594102578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37741</v>
      </c>
      <c r="Q12" s="87">
        <v>13510</v>
      </c>
      <c r="R12" s="87">
        <v>24231</v>
      </c>
      <c r="S12" s="87">
        <v>0</v>
      </c>
      <c r="T12" s="88">
        <f>IF(D12&gt;0,P12/D12*100,"-")</f>
        <v>32.654703398629472</v>
      </c>
      <c r="U12" s="87">
        <v>1317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16</v>
      </c>
      <c r="B13" s="86" t="s">
        <v>272</v>
      </c>
      <c r="C13" s="85" t="s">
        <v>273</v>
      </c>
      <c r="D13" s="87">
        <f>+SUM(E13,+I13)</f>
        <v>105966</v>
      </c>
      <c r="E13" s="87">
        <f>+SUM(G13+H13)</f>
        <v>18252</v>
      </c>
      <c r="F13" s="106">
        <f>IF(D13&gt;0,E13/D13*100,"-")</f>
        <v>17.224392729743503</v>
      </c>
      <c r="G13" s="87">
        <v>18184</v>
      </c>
      <c r="H13" s="87">
        <v>68</v>
      </c>
      <c r="I13" s="87">
        <f>+SUM(K13,+M13,O13+P13)</f>
        <v>87714</v>
      </c>
      <c r="J13" s="88">
        <f>IF(D13&gt;0,I13/D13*100,"-")</f>
        <v>82.775607270256501</v>
      </c>
      <c r="K13" s="87">
        <v>61088</v>
      </c>
      <c r="L13" s="88">
        <f>IF(D13&gt;0,K13/D13*100,"-")</f>
        <v>57.64867976520771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26626</v>
      </c>
      <c r="Q13" s="87">
        <v>7456</v>
      </c>
      <c r="R13" s="87">
        <v>19170</v>
      </c>
      <c r="S13" s="87">
        <v>0</v>
      </c>
      <c r="T13" s="88">
        <f>IF(D13&gt;0,P13/D13*100,"-")</f>
        <v>25.126927505048791</v>
      </c>
      <c r="U13" s="87">
        <v>1386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16</v>
      </c>
      <c r="B14" s="86" t="s">
        <v>274</v>
      </c>
      <c r="C14" s="85" t="s">
        <v>275</v>
      </c>
      <c r="D14" s="87">
        <f>+SUM(E14,+I14)</f>
        <v>40702</v>
      </c>
      <c r="E14" s="87">
        <f>+SUM(G14+H14)</f>
        <v>7121</v>
      </c>
      <c r="F14" s="106">
        <f>IF(D14&gt;0,E14/D14*100,"-")</f>
        <v>17.495454768807431</v>
      </c>
      <c r="G14" s="87">
        <v>7080</v>
      </c>
      <c r="H14" s="87">
        <v>41</v>
      </c>
      <c r="I14" s="87">
        <f>+SUM(K14,+M14,O14+P14)</f>
        <v>33581</v>
      </c>
      <c r="J14" s="88">
        <f>IF(D14&gt;0,I14/D14*100,"-")</f>
        <v>82.504545231192566</v>
      </c>
      <c r="K14" s="87">
        <v>5148</v>
      </c>
      <c r="L14" s="88">
        <f>IF(D14&gt;0,K14/D14*100,"-")</f>
        <v>12.64802712397425</v>
      </c>
      <c r="M14" s="87">
        <v>0</v>
      </c>
      <c r="N14" s="88">
        <f>IF(D14&gt;0,M14/D14*100,"-")</f>
        <v>0</v>
      </c>
      <c r="O14" s="87">
        <v>815</v>
      </c>
      <c r="P14" s="87">
        <f>SUM(Q14:S14)</f>
        <v>27618</v>
      </c>
      <c r="Q14" s="87">
        <v>12248</v>
      </c>
      <c r="R14" s="87">
        <v>15370</v>
      </c>
      <c r="S14" s="87">
        <v>0</v>
      </c>
      <c r="T14" s="88">
        <f>IF(D14&gt;0,P14/D14*100,"-")</f>
        <v>67.854159500761639</v>
      </c>
      <c r="U14" s="87">
        <v>224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16</v>
      </c>
      <c r="B15" s="86" t="s">
        <v>276</v>
      </c>
      <c r="C15" s="85" t="s">
        <v>277</v>
      </c>
      <c r="D15" s="87">
        <f>+SUM(E15,+I15)</f>
        <v>35872</v>
      </c>
      <c r="E15" s="87">
        <f>+SUM(G15+H15)</f>
        <v>3309</v>
      </c>
      <c r="F15" s="106">
        <f>IF(D15&gt;0,E15/D15*100,"-")</f>
        <v>9.2244647636039243</v>
      </c>
      <c r="G15" s="87">
        <v>3290</v>
      </c>
      <c r="H15" s="87">
        <v>19</v>
      </c>
      <c r="I15" s="87">
        <f>+SUM(K15,+M15,O15+P15)</f>
        <v>32563</v>
      </c>
      <c r="J15" s="88">
        <f>IF(D15&gt;0,I15/D15*100,"-")</f>
        <v>90.775535236396081</v>
      </c>
      <c r="K15" s="87">
        <v>18252</v>
      </c>
      <c r="L15" s="88">
        <f>IF(D15&gt;0,K15/D15*100,"-")</f>
        <v>50.880909901873331</v>
      </c>
      <c r="M15" s="87">
        <v>0</v>
      </c>
      <c r="N15" s="88">
        <f>IF(D15&gt;0,M15/D15*100,"-")</f>
        <v>0</v>
      </c>
      <c r="O15" s="87">
        <v>1743</v>
      </c>
      <c r="P15" s="87">
        <f>SUM(Q15:S15)</f>
        <v>12568</v>
      </c>
      <c r="Q15" s="87">
        <v>4477</v>
      </c>
      <c r="R15" s="87">
        <v>8091</v>
      </c>
      <c r="S15" s="87">
        <v>0</v>
      </c>
      <c r="T15" s="88">
        <f>IF(D15&gt;0,P15/D15*100,"-")</f>
        <v>35.035682426404996</v>
      </c>
      <c r="U15" s="87">
        <v>267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16</v>
      </c>
      <c r="B16" s="86" t="s">
        <v>278</v>
      </c>
      <c r="C16" s="85" t="s">
        <v>279</v>
      </c>
      <c r="D16" s="87">
        <f>+SUM(E16,+I16)</f>
        <v>83624</v>
      </c>
      <c r="E16" s="87">
        <f>+SUM(G16+H16)</f>
        <v>6925</v>
      </c>
      <c r="F16" s="106">
        <f>IF(D16&gt;0,E16/D16*100,"-")</f>
        <v>8.2811154692432787</v>
      </c>
      <c r="G16" s="87">
        <v>6925</v>
      </c>
      <c r="H16" s="87">
        <v>0</v>
      </c>
      <c r="I16" s="87">
        <f>+SUM(K16,+M16,O16+P16)</f>
        <v>76699</v>
      </c>
      <c r="J16" s="88">
        <f>IF(D16&gt;0,I16/D16*100,"-")</f>
        <v>91.718884530756711</v>
      </c>
      <c r="K16" s="87">
        <v>52298</v>
      </c>
      <c r="L16" s="88">
        <f>IF(D16&gt;0,K16/D16*100,"-")</f>
        <v>62.5394623553047</v>
      </c>
      <c r="M16" s="87">
        <v>371</v>
      </c>
      <c r="N16" s="88">
        <f>IF(D16&gt;0,M16/D16*100,"-")</f>
        <v>0.44365253994068687</v>
      </c>
      <c r="O16" s="87">
        <v>0</v>
      </c>
      <c r="P16" s="87">
        <f>SUM(Q16:S16)</f>
        <v>24030</v>
      </c>
      <c r="Q16" s="87">
        <v>5818</v>
      </c>
      <c r="R16" s="87">
        <v>18212</v>
      </c>
      <c r="S16" s="87">
        <v>0</v>
      </c>
      <c r="T16" s="88">
        <f>IF(D16&gt;0,P16/D16*100,"-")</f>
        <v>28.735769635511339</v>
      </c>
      <c r="U16" s="87">
        <v>687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16</v>
      </c>
      <c r="B17" s="86" t="s">
        <v>280</v>
      </c>
      <c r="C17" s="85" t="s">
        <v>281</v>
      </c>
      <c r="D17" s="87">
        <f>+SUM(E17,+I17)</f>
        <v>35398</v>
      </c>
      <c r="E17" s="87">
        <f>+SUM(G17+H17)</f>
        <v>12348</v>
      </c>
      <c r="F17" s="106">
        <f>IF(D17&gt;0,E17/D17*100,"-")</f>
        <v>34.883326741623819</v>
      </c>
      <c r="G17" s="87">
        <v>12348</v>
      </c>
      <c r="H17" s="87">
        <v>0</v>
      </c>
      <c r="I17" s="87">
        <f>+SUM(K17,+M17,O17+P17)</f>
        <v>23050</v>
      </c>
      <c r="J17" s="88">
        <f>IF(D17&gt;0,I17/D17*100,"-")</f>
        <v>65.116673258376181</v>
      </c>
      <c r="K17" s="87">
        <v>6342</v>
      </c>
      <c r="L17" s="88">
        <f>IF(D17&gt;0,K17/D17*100,"-")</f>
        <v>17.916266455731964</v>
      </c>
      <c r="M17" s="87">
        <v>0</v>
      </c>
      <c r="N17" s="88">
        <f>IF(D17&gt;0,M17/D17*100,"-")</f>
        <v>0</v>
      </c>
      <c r="O17" s="87">
        <v>7009</v>
      </c>
      <c r="P17" s="87">
        <f>SUM(Q17:S17)</f>
        <v>9699</v>
      </c>
      <c r="Q17" s="87">
        <v>4594</v>
      </c>
      <c r="R17" s="87">
        <v>5105</v>
      </c>
      <c r="S17" s="87">
        <v>0</v>
      </c>
      <c r="T17" s="88">
        <f>IF(D17&gt;0,P17/D17*100,"-")</f>
        <v>27.399853099045146</v>
      </c>
      <c r="U17" s="87">
        <v>325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16</v>
      </c>
      <c r="B18" s="86" t="s">
        <v>282</v>
      </c>
      <c r="C18" s="85" t="s">
        <v>283</v>
      </c>
      <c r="D18" s="87">
        <f>+SUM(E18,+I18)</f>
        <v>33180</v>
      </c>
      <c r="E18" s="87">
        <f>+SUM(G18+H18)</f>
        <v>1817</v>
      </c>
      <c r="F18" s="106">
        <f>IF(D18&gt;0,E18/D18*100,"-")</f>
        <v>5.4761904761904763</v>
      </c>
      <c r="G18" s="87">
        <v>1781</v>
      </c>
      <c r="H18" s="87">
        <v>36</v>
      </c>
      <c r="I18" s="87">
        <f>+SUM(K18,+M18,O18+P18)</f>
        <v>31363</v>
      </c>
      <c r="J18" s="88">
        <f>IF(D18&gt;0,I18/D18*100,"-")</f>
        <v>94.523809523809518</v>
      </c>
      <c r="K18" s="87">
        <v>21979</v>
      </c>
      <c r="L18" s="88">
        <f>IF(D18&gt;0,K18/D18*100,"-")</f>
        <v>66.241711874623263</v>
      </c>
      <c r="M18" s="87">
        <v>0</v>
      </c>
      <c r="N18" s="88">
        <f>IF(D18&gt;0,M18/D18*100,"-")</f>
        <v>0</v>
      </c>
      <c r="O18" s="87">
        <v>2138</v>
      </c>
      <c r="P18" s="87">
        <f>SUM(Q18:S18)</f>
        <v>7246</v>
      </c>
      <c r="Q18" s="87">
        <v>2632</v>
      </c>
      <c r="R18" s="87">
        <v>3226</v>
      </c>
      <c r="S18" s="87">
        <v>1388</v>
      </c>
      <c r="T18" s="88">
        <f>IF(D18&gt;0,P18/D18*100,"-")</f>
        <v>21.838456901748042</v>
      </c>
      <c r="U18" s="87">
        <v>356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16</v>
      </c>
      <c r="B19" s="86" t="s">
        <v>284</v>
      </c>
      <c r="C19" s="85" t="s">
        <v>285</v>
      </c>
      <c r="D19" s="87">
        <f>+SUM(E19,+I19)</f>
        <v>6190</v>
      </c>
      <c r="E19" s="87">
        <f>+SUM(G19+H19)</f>
        <v>204</v>
      </c>
      <c r="F19" s="106">
        <f>IF(D19&gt;0,E19/D19*100,"-")</f>
        <v>3.2956381260096932</v>
      </c>
      <c r="G19" s="87">
        <v>204</v>
      </c>
      <c r="H19" s="87">
        <v>0</v>
      </c>
      <c r="I19" s="87">
        <f>+SUM(K19,+M19,O19+P19)</f>
        <v>5986</v>
      </c>
      <c r="J19" s="88">
        <f>IF(D19&gt;0,I19/D19*100,"-")</f>
        <v>96.704361873990308</v>
      </c>
      <c r="K19" s="87">
        <v>4536</v>
      </c>
      <c r="L19" s="88">
        <f>IF(D19&gt;0,K19/D19*100,"-")</f>
        <v>73.279483037156695</v>
      </c>
      <c r="M19" s="87">
        <v>125</v>
      </c>
      <c r="N19" s="88">
        <f>IF(D19&gt;0,M19/D19*100,"-")</f>
        <v>2.0193861066235863</v>
      </c>
      <c r="O19" s="87">
        <v>923</v>
      </c>
      <c r="P19" s="87">
        <f>SUM(Q19:S19)</f>
        <v>402</v>
      </c>
      <c r="Q19" s="87">
        <v>65</v>
      </c>
      <c r="R19" s="87">
        <v>337</v>
      </c>
      <c r="S19" s="87">
        <v>0</v>
      </c>
      <c r="T19" s="88">
        <f>IF(D19&gt;0,P19/D19*100,"-")</f>
        <v>6.494345718901454</v>
      </c>
      <c r="U19" s="87">
        <v>270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16</v>
      </c>
      <c r="B20" s="86" t="s">
        <v>286</v>
      </c>
      <c r="C20" s="85" t="s">
        <v>287</v>
      </c>
      <c r="D20" s="87">
        <f>+SUM(E20,+I20)</f>
        <v>7489</v>
      </c>
      <c r="E20" s="87">
        <f>+SUM(G20+H20)</f>
        <v>2618</v>
      </c>
      <c r="F20" s="106">
        <f>IF(D20&gt;0,E20/D20*100,"-")</f>
        <v>34.957938309520628</v>
      </c>
      <c r="G20" s="87">
        <v>2618</v>
      </c>
      <c r="H20" s="87">
        <v>0</v>
      </c>
      <c r="I20" s="87">
        <f>+SUM(K20,+M20,O20+P20)</f>
        <v>4871</v>
      </c>
      <c r="J20" s="88">
        <f>IF(D20&gt;0,I20/D20*100,"-")</f>
        <v>65.042061690479372</v>
      </c>
      <c r="K20" s="87">
        <v>2275</v>
      </c>
      <c r="L20" s="88">
        <f>IF(D20&gt;0,K20/D20*100,"-")</f>
        <v>30.377887568433703</v>
      </c>
      <c r="M20" s="87">
        <v>0</v>
      </c>
      <c r="N20" s="88">
        <f>IF(D20&gt;0,M20/D20*100,"-")</f>
        <v>0</v>
      </c>
      <c r="O20" s="87">
        <v>1143</v>
      </c>
      <c r="P20" s="87">
        <f>SUM(Q20:S20)</f>
        <v>1453</v>
      </c>
      <c r="Q20" s="87">
        <v>382</v>
      </c>
      <c r="R20" s="87">
        <v>1071</v>
      </c>
      <c r="S20" s="87">
        <v>0</v>
      </c>
      <c r="T20" s="88">
        <f>IF(D20&gt;0,P20/D20*100,"-")</f>
        <v>19.401789290960075</v>
      </c>
      <c r="U20" s="87">
        <v>29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16</v>
      </c>
      <c r="B21" s="86" t="s">
        <v>288</v>
      </c>
      <c r="C21" s="85" t="s">
        <v>289</v>
      </c>
      <c r="D21" s="87">
        <f>+SUM(E21,+I21)</f>
        <v>30353</v>
      </c>
      <c r="E21" s="87">
        <f>+SUM(G21+H21)</f>
        <v>475</v>
      </c>
      <c r="F21" s="106">
        <f>IF(D21&gt;0,E21/D21*100,"-")</f>
        <v>1.5649194478305275</v>
      </c>
      <c r="G21" s="87">
        <v>475</v>
      </c>
      <c r="H21" s="87">
        <v>0</v>
      </c>
      <c r="I21" s="87">
        <f>+SUM(K21,+M21,O21+P21)</f>
        <v>29878</v>
      </c>
      <c r="J21" s="88">
        <f>IF(D21&gt;0,I21/D21*100,"-")</f>
        <v>98.435080552169467</v>
      </c>
      <c r="K21" s="87">
        <v>8733</v>
      </c>
      <c r="L21" s="88">
        <f>IF(D21&gt;0,K21/D21*100,"-")</f>
        <v>28.771455869271573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21145</v>
      </c>
      <c r="Q21" s="87">
        <v>11909</v>
      </c>
      <c r="R21" s="87">
        <v>9236</v>
      </c>
      <c r="S21" s="87">
        <v>0</v>
      </c>
      <c r="T21" s="88">
        <f>IF(D21&gt;0,P21/D21*100,"-")</f>
        <v>69.663624682897904</v>
      </c>
      <c r="U21" s="87">
        <v>230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16</v>
      </c>
      <c r="B22" s="86" t="s">
        <v>290</v>
      </c>
      <c r="C22" s="85" t="s">
        <v>291</v>
      </c>
      <c r="D22" s="87">
        <f>+SUM(E22,+I22)</f>
        <v>20520</v>
      </c>
      <c r="E22" s="87">
        <f>+SUM(G22+H22)</f>
        <v>1069</v>
      </c>
      <c r="F22" s="106">
        <f>IF(D22&gt;0,E22/D22*100,"-")</f>
        <v>5.2095516569200777</v>
      </c>
      <c r="G22" s="87">
        <v>1047</v>
      </c>
      <c r="H22" s="87">
        <v>22</v>
      </c>
      <c r="I22" s="87">
        <f>+SUM(K22,+M22,O22+P22)</f>
        <v>19451</v>
      </c>
      <c r="J22" s="88">
        <f>IF(D22&gt;0,I22/D22*100,"-")</f>
        <v>94.79044834307993</v>
      </c>
      <c r="K22" s="87">
        <v>7197</v>
      </c>
      <c r="L22" s="88">
        <f>IF(D22&gt;0,K22/D22*100,"-")</f>
        <v>35.07309941520468</v>
      </c>
      <c r="M22" s="87">
        <v>0</v>
      </c>
      <c r="N22" s="88">
        <f>IF(D22&gt;0,M22/D22*100,"-")</f>
        <v>0</v>
      </c>
      <c r="O22" s="87">
        <v>290</v>
      </c>
      <c r="P22" s="87">
        <f>SUM(Q22:S22)</f>
        <v>11964</v>
      </c>
      <c r="Q22" s="87">
        <v>3012</v>
      </c>
      <c r="R22" s="87">
        <v>8952</v>
      </c>
      <c r="S22" s="87">
        <v>0</v>
      </c>
      <c r="T22" s="88">
        <f>IF(D22&gt;0,P22/D22*100,"-")</f>
        <v>58.304093567251456</v>
      </c>
      <c r="U22" s="87">
        <v>76</v>
      </c>
      <c r="V22" s="85"/>
      <c r="W22" s="85" t="s">
        <v>263</v>
      </c>
      <c r="X22" s="85"/>
      <c r="Y22" s="85"/>
      <c r="Z22" s="85"/>
      <c r="AA22" s="85" t="s">
        <v>263</v>
      </c>
      <c r="AB22" s="85"/>
      <c r="AC22" s="85"/>
      <c r="AD22" s="184" t="s">
        <v>262</v>
      </c>
    </row>
    <row r="23" spans="1:30" ht="13.5" customHeight="1">
      <c r="A23" s="85" t="s">
        <v>16</v>
      </c>
      <c r="B23" s="86" t="s">
        <v>292</v>
      </c>
      <c r="C23" s="85" t="s">
        <v>293</v>
      </c>
      <c r="D23" s="87">
        <f>+SUM(E23,+I23)</f>
        <v>15501</v>
      </c>
      <c r="E23" s="87">
        <f>+SUM(G23+H23)</f>
        <v>3863</v>
      </c>
      <c r="F23" s="106">
        <f>IF(D23&gt;0,E23/D23*100,"-")</f>
        <v>24.920972840461904</v>
      </c>
      <c r="G23" s="87">
        <v>3792</v>
      </c>
      <c r="H23" s="87">
        <v>71</v>
      </c>
      <c r="I23" s="87">
        <f>+SUM(K23,+M23,O23+P23)</f>
        <v>11638</v>
      </c>
      <c r="J23" s="88">
        <f>IF(D23&gt;0,I23/D23*100,"-")</f>
        <v>75.079027159538086</v>
      </c>
      <c r="K23" s="87">
        <v>4289</v>
      </c>
      <c r="L23" s="88">
        <f>IF(D23&gt;0,K23/D23*100,"-")</f>
        <v>27.66918263337849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7349</v>
      </c>
      <c r="Q23" s="87">
        <v>1710</v>
      </c>
      <c r="R23" s="87">
        <v>5639</v>
      </c>
      <c r="S23" s="87">
        <v>0</v>
      </c>
      <c r="T23" s="88">
        <f>IF(D23&gt;0,P23/D23*100,"-")</f>
        <v>47.409844526159603</v>
      </c>
      <c r="U23" s="87">
        <v>66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16</v>
      </c>
      <c r="B24" s="86" t="s">
        <v>294</v>
      </c>
      <c r="C24" s="85" t="s">
        <v>295</v>
      </c>
      <c r="D24" s="87">
        <f>+SUM(E24,+I24)</f>
        <v>8471</v>
      </c>
      <c r="E24" s="87">
        <f>+SUM(G24+H24)</f>
        <v>1966</v>
      </c>
      <c r="F24" s="106">
        <f>IF(D24&gt;0,E24/D24*100,"-")</f>
        <v>23.208594026679258</v>
      </c>
      <c r="G24" s="87">
        <v>1966</v>
      </c>
      <c r="H24" s="87">
        <v>0</v>
      </c>
      <c r="I24" s="87">
        <f>+SUM(K24,+M24,O24+P24)</f>
        <v>6505</v>
      </c>
      <c r="J24" s="88">
        <f>IF(D24&gt;0,I24/D24*100,"-")</f>
        <v>76.791405973320735</v>
      </c>
      <c r="K24" s="87">
        <v>2303</v>
      </c>
      <c r="L24" s="88">
        <f>IF(D24&gt;0,K24/D24*100,"-")</f>
        <v>27.186872860347066</v>
      </c>
      <c r="M24" s="87">
        <v>57</v>
      </c>
      <c r="N24" s="88">
        <f>IF(D24&gt;0,M24/D24*100,"-")</f>
        <v>0.67288395702986659</v>
      </c>
      <c r="O24" s="87">
        <v>0</v>
      </c>
      <c r="P24" s="87">
        <f>SUM(Q24:S24)</f>
        <v>4145</v>
      </c>
      <c r="Q24" s="87">
        <v>2689</v>
      </c>
      <c r="R24" s="87">
        <v>1052</v>
      </c>
      <c r="S24" s="87">
        <v>404</v>
      </c>
      <c r="T24" s="88">
        <f>IF(D24&gt;0,P24/D24*100,"-")</f>
        <v>48.931649155943809</v>
      </c>
      <c r="U24" s="87">
        <v>76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16</v>
      </c>
      <c r="B25" s="86" t="s">
        <v>296</v>
      </c>
      <c r="C25" s="85" t="s">
        <v>297</v>
      </c>
      <c r="D25" s="87">
        <f>+SUM(E25,+I25)</f>
        <v>3649</v>
      </c>
      <c r="E25" s="87">
        <f>+SUM(G25+H25)</f>
        <v>1652</v>
      </c>
      <c r="F25" s="106">
        <f>IF(D25&gt;0,E25/D25*100,"-")</f>
        <v>45.27267744587558</v>
      </c>
      <c r="G25" s="87">
        <v>1652</v>
      </c>
      <c r="H25" s="87">
        <v>0</v>
      </c>
      <c r="I25" s="87">
        <f>+SUM(K25,+M25,O25+P25)</f>
        <v>1997</v>
      </c>
      <c r="J25" s="88">
        <f>IF(D25&gt;0,I25/D25*100,"-")</f>
        <v>54.727322554124413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1997</v>
      </c>
      <c r="Q25" s="87">
        <v>230</v>
      </c>
      <c r="R25" s="87">
        <v>1643</v>
      </c>
      <c r="S25" s="87">
        <v>124</v>
      </c>
      <c r="T25" s="88">
        <f>IF(D25&gt;0,P25/D25*100,"-")</f>
        <v>54.727322554124413</v>
      </c>
      <c r="U25" s="87">
        <v>46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16</v>
      </c>
      <c r="B26" s="86" t="s">
        <v>298</v>
      </c>
      <c r="C26" s="85" t="s">
        <v>299</v>
      </c>
      <c r="D26" s="87">
        <f>+SUM(E26,+I26)</f>
        <v>9610</v>
      </c>
      <c r="E26" s="87">
        <f>+SUM(G26+H26)</f>
        <v>3936</v>
      </c>
      <c r="F26" s="106">
        <f>IF(D26&gt;0,E26/D26*100,"-")</f>
        <v>40.957336108220602</v>
      </c>
      <c r="G26" s="87">
        <v>3936</v>
      </c>
      <c r="H26" s="87">
        <v>0</v>
      </c>
      <c r="I26" s="87">
        <f>+SUM(K26,+M26,O26+P26)</f>
        <v>5674</v>
      </c>
      <c r="J26" s="88">
        <f>IF(D26&gt;0,I26/D26*100,"-")</f>
        <v>59.042663891779398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1656</v>
      </c>
      <c r="P26" s="87">
        <f>SUM(Q26:S26)</f>
        <v>4018</v>
      </c>
      <c r="Q26" s="87">
        <v>815</v>
      </c>
      <c r="R26" s="87">
        <v>3203</v>
      </c>
      <c r="S26" s="87">
        <v>0</v>
      </c>
      <c r="T26" s="88">
        <f>IF(D26&gt;0,P26/D26*100,"-")</f>
        <v>41.810613943808534</v>
      </c>
      <c r="U26" s="87">
        <v>72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16</v>
      </c>
      <c r="B27" s="86" t="s">
        <v>300</v>
      </c>
      <c r="C27" s="85" t="s">
        <v>301</v>
      </c>
      <c r="D27" s="87">
        <f>+SUM(E27,+I27)</f>
        <v>19684</v>
      </c>
      <c r="E27" s="87">
        <f>+SUM(G27+H27)</f>
        <v>5807</v>
      </c>
      <c r="F27" s="106">
        <f>IF(D27&gt;0,E27/D27*100,"-")</f>
        <v>29.501117659012394</v>
      </c>
      <c r="G27" s="87">
        <v>5807</v>
      </c>
      <c r="H27" s="87">
        <v>0</v>
      </c>
      <c r="I27" s="87">
        <f>+SUM(K27,+M27,O27+P27)</f>
        <v>13877</v>
      </c>
      <c r="J27" s="88">
        <f>IF(D27&gt;0,I27/D27*100,"-")</f>
        <v>70.498882340987606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2276</v>
      </c>
      <c r="P27" s="87">
        <f>SUM(Q27:S27)</f>
        <v>11601</v>
      </c>
      <c r="Q27" s="87">
        <v>4116</v>
      </c>
      <c r="R27" s="87">
        <v>7485</v>
      </c>
      <c r="S27" s="87">
        <v>0</v>
      </c>
      <c r="T27" s="88">
        <f>IF(D27&gt;0,P27/D27*100,"-")</f>
        <v>58.936191830928678</v>
      </c>
      <c r="U27" s="87">
        <v>113</v>
      </c>
      <c r="V27" s="85"/>
      <c r="W27" s="85"/>
      <c r="X27" s="85" t="s">
        <v>263</v>
      </c>
      <c r="Y27" s="85"/>
      <c r="Z27" s="85"/>
      <c r="AA27" s="85"/>
      <c r="AB27" s="85" t="s">
        <v>263</v>
      </c>
      <c r="AC27" s="85"/>
      <c r="AD27" s="184" t="s">
        <v>262</v>
      </c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7">
    <sortCondition ref="A8:A27"/>
    <sortCondition ref="B8:B27"/>
    <sortCondition ref="C8:C2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愛媛県</v>
      </c>
      <c r="B7" s="90" t="str">
        <f>水洗化人口等!B7</f>
        <v>38000</v>
      </c>
      <c r="C7" s="89" t="s">
        <v>199</v>
      </c>
      <c r="D7" s="91">
        <f>SUM(E7,+H7,+K7)</f>
        <v>351168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11343</v>
      </c>
      <c r="I7" s="91">
        <f>SUM(I$8:I$207)</f>
        <v>6241</v>
      </c>
      <c r="J7" s="91">
        <f>SUM(J$8:J$207)</f>
        <v>5102</v>
      </c>
      <c r="K7" s="91">
        <f>SUM(L7:M7)</f>
        <v>339825</v>
      </c>
      <c r="L7" s="91">
        <f>SUM(L$8:L$207)</f>
        <v>89437</v>
      </c>
      <c r="M7" s="91">
        <f>SUM(M$8:M$207)</f>
        <v>250388</v>
      </c>
      <c r="N7" s="91">
        <f>SUM(O7,+V7,+AC7)</f>
        <v>351475</v>
      </c>
      <c r="O7" s="91">
        <f>SUM(P7:U7)</f>
        <v>95678</v>
      </c>
      <c r="P7" s="91">
        <f t="shared" ref="P7:U7" si="0">SUM(P$8:P$207)</f>
        <v>82371</v>
      </c>
      <c r="Q7" s="91">
        <f t="shared" si="0"/>
        <v>0</v>
      </c>
      <c r="R7" s="91">
        <f t="shared" si="0"/>
        <v>0</v>
      </c>
      <c r="S7" s="91">
        <f t="shared" si="0"/>
        <v>13307</v>
      </c>
      <c r="T7" s="91">
        <f t="shared" si="0"/>
        <v>0</v>
      </c>
      <c r="U7" s="91">
        <f t="shared" si="0"/>
        <v>0</v>
      </c>
      <c r="V7" s="91">
        <f>SUM(W7:AB7)</f>
        <v>255490</v>
      </c>
      <c r="W7" s="91">
        <f t="shared" ref="W7:AB7" si="1">SUM(W$8:W$207)</f>
        <v>237807</v>
      </c>
      <c r="X7" s="91">
        <f t="shared" si="1"/>
        <v>0</v>
      </c>
      <c r="Y7" s="91">
        <f t="shared" si="1"/>
        <v>0</v>
      </c>
      <c r="Z7" s="91">
        <f t="shared" si="1"/>
        <v>16268</v>
      </c>
      <c r="AA7" s="91">
        <f t="shared" si="1"/>
        <v>0</v>
      </c>
      <c r="AB7" s="91">
        <f t="shared" si="1"/>
        <v>1415</v>
      </c>
      <c r="AC7" s="91">
        <f>SUM(AD7:AE7)</f>
        <v>307</v>
      </c>
      <c r="AD7" s="91">
        <f>SUM(AD$8:AD$207)</f>
        <v>307</v>
      </c>
      <c r="AE7" s="91">
        <f>SUM(AE$8:AE$207)</f>
        <v>0</v>
      </c>
      <c r="AF7" s="91">
        <f>SUM(AG7:AI7)</f>
        <v>3705</v>
      </c>
      <c r="AG7" s="91">
        <f>SUM(AG$8:AG$207)</f>
        <v>3705</v>
      </c>
      <c r="AH7" s="91">
        <f>SUM(AH$8:AH$207)</f>
        <v>0</v>
      </c>
      <c r="AI7" s="91">
        <f>SUM(AI$8:AI$207)</f>
        <v>0</v>
      </c>
      <c r="AJ7" s="91">
        <f>SUM(AK7:AS7)</f>
        <v>24030</v>
      </c>
      <c r="AK7" s="91">
        <f t="shared" ref="AK7:AS7" si="2">SUM(AK$8:AK$207)</f>
        <v>20470</v>
      </c>
      <c r="AL7" s="91">
        <f t="shared" si="2"/>
        <v>0</v>
      </c>
      <c r="AM7" s="91">
        <f t="shared" si="2"/>
        <v>3450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13</v>
      </c>
      <c r="AS7" s="91">
        <f t="shared" si="2"/>
        <v>97</v>
      </c>
      <c r="AT7" s="91">
        <f>SUM(AU7:AY7)</f>
        <v>145</v>
      </c>
      <c r="AU7" s="91">
        <f>SUM(AU$8:AU$207)</f>
        <v>145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1682</v>
      </c>
      <c r="BA7" s="91">
        <f>SUM(BA$8:BA$207)</f>
        <v>1682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16</v>
      </c>
      <c r="B8" s="96" t="s">
        <v>260</v>
      </c>
      <c r="C8" s="85" t="s">
        <v>261</v>
      </c>
      <c r="D8" s="87">
        <f>SUM(E8,+H8,+K8)</f>
        <v>102922</v>
      </c>
      <c r="E8" s="87">
        <f>SUM(F8:G8)</f>
        <v>0</v>
      </c>
      <c r="F8" s="87">
        <v>0</v>
      </c>
      <c r="G8" s="87">
        <v>0</v>
      </c>
      <c r="H8" s="87">
        <f>SUM(I8:J8)</f>
        <v>35</v>
      </c>
      <c r="I8" s="87">
        <v>35</v>
      </c>
      <c r="J8" s="87">
        <v>0</v>
      </c>
      <c r="K8" s="87">
        <f>SUM(L8:M8)</f>
        <v>102887</v>
      </c>
      <c r="L8" s="87">
        <v>8605</v>
      </c>
      <c r="M8" s="87">
        <v>94282</v>
      </c>
      <c r="N8" s="87">
        <f>SUM(O8,+V8,+AC8)</f>
        <v>102998</v>
      </c>
      <c r="O8" s="87">
        <f>SUM(P8:U8)</f>
        <v>8640</v>
      </c>
      <c r="P8" s="87">
        <v>8640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94282</v>
      </c>
      <c r="W8" s="87">
        <v>94282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76</v>
      </c>
      <c r="AD8" s="87">
        <v>76</v>
      </c>
      <c r="AE8" s="87">
        <v>0</v>
      </c>
      <c r="AF8" s="87">
        <f>SUM(AG8:AI8)</f>
        <v>2799</v>
      </c>
      <c r="AG8" s="87">
        <v>2799</v>
      </c>
      <c r="AH8" s="87">
        <v>0</v>
      </c>
      <c r="AI8" s="87">
        <v>0</v>
      </c>
      <c r="AJ8" s="87">
        <f>SUM(AK8:AS8)</f>
        <v>2799</v>
      </c>
      <c r="AK8" s="87">
        <v>0</v>
      </c>
      <c r="AL8" s="87">
        <v>0</v>
      </c>
      <c r="AM8" s="87">
        <v>2786</v>
      </c>
      <c r="AN8" s="87">
        <v>0</v>
      </c>
      <c r="AO8" s="87">
        <v>0</v>
      </c>
      <c r="AP8" s="87">
        <v>0</v>
      </c>
      <c r="AQ8" s="87">
        <v>0</v>
      </c>
      <c r="AR8" s="87">
        <v>13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16</v>
      </c>
      <c r="B9" s="96" t="s">
        <v>264</v>
      </c>
      <c r="C9" s="85" t="s">
        <v>265</v>
      </c>
      <c r="D9" s="87">
        <f>SUM(E9,+H9,+K9)</f>
        <v>23651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23651</v>
      </c>
      <c r="L9" s="87">
        <v>3641</v>
      </c>
      <c r="M9" s="87">
        <v>20010</v>
      </c>
      <c r="N9" s="87">
        <f>SUM(O9,+V9,+AC9)</f>
        <v>23676</v>
      </c>
      <c r="O9" s="87">
        <f>SUM(P9:U9)</f>
        <v>3641</v>
      </c>
      <c r="P9" s="87">
        <v>3641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20010</v>
      </c>
      <c r="W9" s="87">
        <v>20010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25</v>
      </c>
      <c r="AD9" s="87">
        <v>25</v>
      </c>
      <c r="AE9" s="87">
        <v>0</v>
      </c>
      <c r="AF9" s="87">
        <f>SUM(AG9:AI9)</f>
        <v>25</v>
      </c>
      <c r="AG9" s="87">
        <v>25</v>
      </c>
      <c r="AH9" s="87">
        <v>0</v>
      </c>
      <c r="AI9" s="87">
        <v>0</v>
      </c>
      <c r="AJ9" s="87">
        <f>SUM(AK9:AS9)</f>
        <v>25</v>
      </c>
      <c r="AK9" s="87">
        <v>0</v>
      </c>
      <c r="AL9" s="87">
        <v>0</v>
      </c>
      <c r="AM9" s="87">
        <v>25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658</v>
      </c>
      <c r="BA9" s="87">
        <v>658</v>
      </c>
      <c r="BB9" s="87">
        <v>0</v>
      </c>
      <c r="BC9" s="87">
        <v>0</v>
      </c>
    </row>
    <row r="10" spans="1:55" ht="13.5" customHeight="1">
      <c r="A10" s="98" t="s">
        <v>16</v>
      </c>
      <c r="B10" s="96" t="s">
        <v>266</v>
      </c>
      <c r="C10" s="85" t="s">
        <v>267</v>
      </c>
      <c r="D10" s="87">
        <f>SUM(E10,+H10,+K10)</f>
        <v>37539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37539</v>
      </c>
      <c r="L10" s="87">
        <v>19649</v>
      </c>
      <c r="M10" s="87">
        <v>17890</v>
      </c>
      <c r="N10" s="87">
        <f>SUM(O10,+V10,+AC10)</f>
        <v>37539</v>
      </c>
      <c r="O10" s="87">
        <f>SUM(P10:U10)</f>
        <v>19649</v>
      </c>
      <c r="P10" s="87">
        <v>19649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17890</v>
      </c>
      <c r="W10" s="87">
        <v>17890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16</v>
      </c>
      <c r="B11" s="96" t="s">
        <v>268</v>
      </c>
      <c r="C11" s="85" t="s">
        <v>269</v>
      </c>
      <c r="D11" s="87">
        <f>SUM(E11,+H11,+K11)</f>
        <v>5776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5776</v>
      </c>
      <c r="L11" s="87">
        <v>1477</v>
      </c>
      <c r="M11" s="87">
        <v>4299</v>
      </c>
      <c r="N11" s="87">
        <f>SUM(O11,+V11,+AC11)</f>
        <v>5776</v>
      </c>
      <c r="O11" s="87">
        <f>SUM(P11:U11)</f>
        <v>1477</v>
      </c>
      <c r="P11" s="87">
        <v>1477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4299</v>
      </c>
      <c r="W11" s="87">
        <v>4299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8</v>
      </c>
      <c r="AG11" s="87">
        <v>8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8</v>
      </c>
      <c r="AU11" s="87">
        <v>8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16</v>
      </c>
      <c r="B12" s="96" t="s">
        <v>270</v>
      </c>
      <c r="C12" s="85" t="s">
        <v>271</v>
      </c>
      <c r="D12" s="87">
        <f>SUM(E12,+H12,+K12)</f>
        <v>28443</v>
      </c>
      <c r="E12" s="87">
        <f>SUM(F12:G12)</f>
        <v>0</v>
      </c>
      <c r="F12" s="87">
        <v>0</v>
      </c>
      <c r="G12" s="87">
        <v>0</v>
      </c>
      <c r="H12" s="87">
        <f>SUM(I12:J12)</f>
        <v>309</v>
      </c>
      <c r="I12" s="87">
        <v>309</v>
      </c>
      <c r="J12" s="87">
        <v>0</v>
      </c>
      <c r="K12" s="87">
        <f>SUM(L12:M12)</f>
        <v>28134</v>
      </c>
      <c r="L12" s="87">
        <v>12845</v>
      </c>
      <c r="M12" s="87">
        <v>15289</v>
      </c>
      <c r="N12" s="87">
        <f>SUM(O12,+V12,+AC12)</f>
        <v>28443</v>
      </c>
      <c r="O12" s="87">
        <f>SUM(P12:U12)</f>
        <v>13154</v>
      </c>
      <c r="P12" s="87">
        <v>0</v>
      </c>
      <c r="Q12" s="87">
        <v>0</v>
      </c>
      <c r="R12" s="87">
        <v>0</v>
      </c>
      <c r="S12" s="87">
        <v>13154</v>
      </c>
      <c r="T12" s="87">
        <v>0</v>
      </c>
      <c r="U12" s="87">
        <v>0</v>
      </c>
      <c r="V12" s="87">
        <f>SUM(W12:AB12)</f>
        <v>15289</v>
      </c>
      <c r="W12" s="87">
        <v>0</v>
      </c>
      <c r="X12" s="87">
        <v>0</v>
      </c>
      <c r="Y12" s="87">
        <v>0</v>
      </c>
      <c r="Z12" s="87">
        <v>15289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16</v>
      </c>
      <c r="B13" s="96" t="s">
        <v>272</v>
      </c>
      <c r="C13" s="85" t="s">
        <v>273</v>
      </c>
      <c r="D13" s="87">
        <f>SUM(E13,+H13,+K13)</f>
        <v>26741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26741</v>
      </c>
      <c r="L13" s="87">
        <v>5920</v>
      </c>
      <c r="M13" s="87">
        <v>20821</v>
      </c>
      <c r="N13" s="87">
        <f>SUM(O13,+V13,+AC13)</f>
        <v>26840</v>
      </c>
      <c r="O13" s="87">
        <f>SUM(P13:U13)</f>
        <v>5920</v>
      </c>
      <c r="P13" s="87">
        <v>5920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20821</v>
      </c>
      <c r="W13" s="87">
        <v>20821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99</v>
      </c>
      <c r="AD13" s="87">
        <v>99</v>
      </c>
      <c r="AE13" s="87">
        <v>0</v>
      </c>
      <c r="AF13" s="87">
        <f>SUM(AG13:AI13)</f>
        <v>76</v>
      </c>
      <c r="AG13" s="87">
        <v>76</v>
      </c>
      <c r="AH13" s="87">
        <v>0</v>
      </c>
      <c r="AI13" s="87">
        <v>0</v>
      </c>
      <c r="AJ13" s="87">
        <f>SUM(AK13:AS13)</f>
        <v>76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76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769</v>
      </c>
      <c r="BA13" s="87">
        <v>769</v>
      </c>
      <c r="BB13" s="87">
        <v>0</v>
      </c>
      <c r="BC13" s="87">
        <v>0</v>
      </c>
    </row>
    <row r="14" spans="1:55" ht="13.5" customHeight="1">
      <c r="A14" s="98" t="s">
        <v>16</v>
      </c>
      <c r="B14" s="96" t="s">
        <v>274</v>
      </c>
      <c r="C14" s="85" t="s">
        <v>275</v>
      </c>
      <c r="D14" s="87">
        <f>SUM(E14,+H14,+K14)</f>
        <v>15809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15809</v>
      </c>
      <c r="L14" s="87">
        <v>5201</v>
      </c>
      <c r="M14" s="87">
        <v>10608</v>
      </c>
      <c r="N14" s="87">
        <f>SUM(O14,+V14,+AC14)</f>
        <v>15839</v>
      </c>
      <c r="O14" s="87">
        <f>SUM(P14:U14)</f>
        <v>5201</v>
      </c>
      <c r="P14" s="87">
        <v>5201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10608</v>
      </c>
      <c r="W14" s="87">
        <v>10608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30</v>
      </c>
      <c r="AD14" s="87">
        <v>30</v>
      </c>
      <c r="AE14" s="87">
        <v>0</v>
      </c>
      <c r="AF14" s="87">
        <f>SUM(AG14:AI14)</f>
        <v>30</v>
      </c>
      <c r="AG14" s="87">
        <v>30</v>
      </c>
      <c r="AH14" s="87">
        <v>0</v>
      </c>
      <c r="AI14" s="87">
        <v>0</v>
      </c>
      <c r="AJ14" s="87">
        <f>SUM(AK14:AS14)</f>
        <v>15809</v>
      </c>
      <c r="AK14" s="87">
        <v>15809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30</v>
      </c>
      <c r="AU14" s="87">
        <v>30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16</v>
      </c>
      <c r="B15" s="96" t="s">
        <v>276</v>
      </c>
      <c r="C15" s="85" t="s">
        <v>277</v>
      </c>
      <c r="D15" s="87">
        <f>SUM(E15,+H15,+K15)</f>
        <v>12010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12010</v>
      </c>
      <c r="L15" s="87">
        <v>2113</v>
      </c>
      <c r="M15" s="87">
        <v>9897</v>
      </c>
      <c r="N15" s="87">
        <f>SUM(O15,+V15,+AC15)</f>
        <v>12023</v>
      </c>
      <c r="O15" s="87">
        <f>SUM(P15:U15)</f>
        <v>2113</v>
      </c>
      <c r="P15" s="87">
        <v>2113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9897</v>
      </c>
      <c r="W15" s="87">
        <v>9897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13</v>
      </c>
      <c r="AD15" s="87">
        <v>13</v>
      </c>
      <c r="AE15" s="87">
        <v>0</v>
      </c>
      <c r="AF15" s="87">
        <f>SUM(AG15:AI15)</f>
        <v>28</v>
      </c>
      <c r="AG15" s="87">
        <v>28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28</v>
      </c>
      <c r="AU15" s="87">
        <v>28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21</v>
      </c>
      <c r="BA15" s="87">
        <v>21</v>
      </c>
      <c r="BB15" s="87">
        <v>0</v>
      </c>
      <c r="BC15" s="87">
        <v>0</v>
      </c>
    </row>
    <row r="16" spans="1:55" ht="13.5" customHeight="1">
      <c r="A16" s="98" t="s">
        <v>16</v>
      </c>
      <c r="B16" s="96" t="s">
        <v>278</v>
      </c>
      <c r="C16" s="85" t="s">
        <v>279</v>
      </c>
      <c r="D16" s="87">
        <f>SUM(E16,+H16,+K16)</f>
        <v>17634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17634</v>
      </c>
      <c r="L16" s="87">
        <v>5770</v>
      </c>
      <c r="M16" s="87">
        <v>11864</v>
      </c>
      <c r="N16" s="87">
        <f>SUM(O16,+V16,+AC16)</f>
        <v>17634</v>
      </c>
      <c r="O16" s="87">
        <f>SUM(P16:U16)</f>
        <v>5770</v>
      </c>
      <c r="P16" s="87">
        <v>5770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11864</v>
      </c>
      <c r="W16" s="87">
        <v>11864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51</v>
      </c>
      <c r="AG16" s="87">
        <v>51</v>
      </c>
      <c r="AH16" s="87">
        <v>0</v>
      </c>
      <c r="AI16" s="87">
        <v>0</v>
      </c>
      <c r="AJ16" s="87">
        <f>SUM(AK16:AS16)</f>
        <v>148</v>
      </c>
      <c r="AK16" s="87">
        <v>148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51</v>
      </c>
      <c r="AU16" s="87">
        <v>51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15</v>
      </c>
      <c r="BA16" s="87">
        <v>15</v>
      </c>
      <c r="BB16" s="87">
        <v>0</v>
      </c>
      <c r="BC16" s="87">
        <v>0</v>
      </c>
    </row>
    <row r="17" spans="1:55" ht="13.5" customHeight="1">
      <c r="A17" s="98" t="s">
        <v>16</v>
      </c>
      <c r="B17" s="96" t="s">
        <v>280</v>
      </c>
      <c r="C17" s="85" t="s">
        <v>281</v>
      </c>
      <c r="D17" s="87">
        <f>SUM(E17,+H17,+K17)</f>
        <v>12605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12605</v>
      </c>
      <c r="L17" s="87">
        <v>6047</v>
      </c>
      <c r="M17" s="87">
        <v>6558</v>
      </c>
      <c r="N17" s="87">
        <f>SUM(O17,+V17,+AC17)</f>
        <v>12605</v>
      </c>
      <c r="O17" s="87">
        <f>SUM(P17:U17)</f>
        <v>6047</v>
      </c>
      <c r="P17" s="87">
        <v>6047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6558</v>
      </c>
      <c r="W17" s="87">
        <v>6558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21</v>
      </c>
      <c r="AG17" s="87">
        <v>21</v>
      </c>
      <c r="AH17" s="87">
        <v>0</v>
      </c>
      <c r="AI17" s="87">
        <v>0</v>
      </c>
      <c r="AJ17" s="87">
        <f>SUM(AK17:AS17)</f>
        <v>21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21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202</v>
      </c>
      <c r="BA17" s="87">
        <v>202</v>
      </c>
      <c r="BB17" s="87">
        <v>0</v>
      </c>
      <c r="BC17" s="87">
        <v>0</v>
      </c>
    </row>
    <row r="18" spans="1:55" ht="13.5" customHeight="1">
      <c r="A18" s="98" t="s">
        <v>16</v>
      </c>
      <c r="B18" s="96" t="s">
        <v>282</v>
      </c>
      <c r="C18" s="85" t="s">
        <v>283</v>
      </c>
      <c r="D18" s="87">
        <f>SUM(E18,+H18,+K18)</f>
        <v>8506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8506</v>
      </c>
      <c r="L18" s="87">
        <v>1430</v>
      </c>
      <c r="M18" s="87">
        <v>7076</v>
      </c>
      <c r="N18" s="87">
        <f>SUM(O18,+V18,+AC18)</f>
        <v>8534</v>
      </c>
      <c r="O18" s="87">
        <f>SUM(P18:U18)</f>
        <v>1430</v>
      </c>
      <c r="P18" s="87">
        <v>1430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7076</v>
      </c>
      <c r="W18" s="87">
        <v>7076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28</v>
      </c>
      <c r="AD18" s="87">
        <v>28</v>
      </c>
      <c r="AE18" s="87">
        <v>0</v>
      </c>
      <c r="AF18" s="87">
        <f>SUM(AG18:AI18)</f>
        <v>230</v>
      </c>
      <c r="AG18" s="87">
        <v>230</v>
      </c>
      <c r="AH18" s="87">
        <v>0</v>
      </c>
      <c r="AI18" s="87">
        <v>0</v>
      </c>
      <c r="AJ18" s="87">
        <f>SUM(AK18:AS18)</f>
        <v>230</v>
      </c>
      <c r="AK18" s="87">
        <v>0</v>
      </c>
      <c r="AL18" s="87">
        <v>0</v>
      </c>
      <c r="AM18" s="87">
        <v>230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16</v>
      </c>
      <c r="B19" s="96" t="s">
        <v>284</v>
      </c>
      <c r="C19" s="85" t="s">
        <v>285</v>
      </c>
      <c r="D19" s="87">
        <f>SUM(E19,+H19,+K19)</f>
        <v>1132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1132</v>
      </c>
      <c r="L19" s="87">
        <v>153</v>
      </c>
      <c r="M19" s="87">
        <v>979</v>
      </c>
      <c r="N19" s="87">
        <f>SUM(O19,+V19,+AC19)</f>
        <v>1132</v>
      </c>
      <c r="O19" s="87">
        <f>SUM(P19:U19)</f>
        <v>153</v>
      </c>
      <c r="P19" s="87">
        <v>0</v>
      </c>
      <c r="Q19" s="87">
        <v>0</v>
      </c>
      <c r="R19" s="87">
        <v>0</v>
      </c>
      <c r="S19" s="87">
        <v>153</v>
      </c>
      <c r="T19" s="87">
        <v>0</v>
      </c>
      <c r="U19" s="87">
        <v>0</v>
      </c>
      <c r="V19" s="87">
        <f>SUM(W19:AB19)</f>
        <v>979</v>
      </c>
      <c r="W19" s="87">
        <v>0</v>
      </c>
      <c r="X19" s="87">
        <v>0</v>
      </c>
      <c r="Y19" s="87">
        <v>0</v>
      </c>
      <c r="Z19" s="87">
        <v>979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16</v>
      </c>
      <c r="B20" s="96" t="s">
        <v>286</v>
      </c>
      <c r="C20" s="85" t="s">
        <v>287</v>
      </c>
      <c r="D20" s="87">
        <f>SUM(E20,+H20,+K20)</f>
        <v>4111</v>
      </c>
      <c r="E20" s="87">
        <f>SUM(F20:G20)</f>
        <v>0</v>
      </c>
      <c r="F20" s="87">
        <v>0</v>
      </c>
      <c r="G20" s="87">
        <v>0</v>
      </c>
      <c r="H20" s="87">
        <f>SUM(I20:J20)</f>
        <v>2696</v>
      </c>
      <c r="I20" s="87">
        <v>1818</v>
      </c>
      <c r="J20" s="87">
        <v>878</v>
      </c>
      <c r="K20" s="87">
        <f>SUM(L20:M20)</f>
        <v>1415</v>
      </c>
      <c r="L20" s="87">
        <v>0</v>
      </c>
      <c r="M20" s="87">
        <v>1415</v>
      </c>
      <c r="N20" s="87">
        <f>SUM(O20,+V20,+AC20)</f>
        <v>4111</v>
      </c>
      <c r="O20" s="87">
        <f>SUM(P20:U20)</f>
        <v>1818</v>
      </c>
      <c r="P20" s="87">
        <v>1818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2293</v>
      </c>
      <c r="W20" s="87">
        <v>878</v>
      </c>
      <c r="X20" s="87">
        <v>0</v>
      </c>
      <c r="Y20" s="87">
        <v>0</v>
      </c>
      <c r="Z20" s="87">
        <v>0</v>
      </c>
      <c r="AA20" s="87">
        <v>0</v>
      </c>
      <c r="AB20" s="87">
        <v>1415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16</v>
      </c>
      <c r="B21" s="96" t="s">
        <v>288</v>
      </c>
      <c r="C21" s="85" t="s">
        <v>289</v>
      </c>
      <c r="D21" s="87">
        <f>SUM(E21,+H21,+K21)</f>
        <v>11580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11580</v>
      </c>
      <c r="L21" s="87">
        <v>1969</v>
      </c>
      <c r="M21" s="87">
        <v>9611</v>
      </c>
      <c r="N21" s="87">
        <f>SUM(O21,+V21,+AC21)</f>
        <v>11580</v>
      </c>
      <c r="O21" s="87">
        <f>SUM(P21:U21)</f>
        <v>1969</v>
      </c>
      <c r="P21" s="87">
        <v>1969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9611</v>
      </c>
      <c r="W21" s="87">
        <v>9611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17</v>
      </c>
      <c r="AG21" s="87">
        <v>17</v>
      </c>
      <c r="AH21" s="87">
        <v>0</v>
      </c>
      <c r="AI21" s="87">
        <v>0</v>
      </c>
      <c r="AJ21" s="87">
        <f>SUM(AK21:AS21)</f>
        <v>17</v>
      </c>
      <c r="AK21" s="87">
        <v>17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17</v>
      </c>
      <c r="AU21" s="87">
        <v>17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17</v>
      </c>
      <c r="BA21" s="87">
        <v>17</v>
      </c>
      <c r="BB21" s="87">
        <v>0</v>
      </c>
      <c r="BC21" s="87">
        <v>0</v>
      </c>
    </row>
    <row r="22" spans="1:55" ht="13.5" customHeight="1">
      <c r="A22" s="98" t="s">
        <v>16</v>
      </c>
      <c r="B22" s="96" t="s">
        <v>290</v>
      </c>
      <c r="C22" s="85" t="s">
        <v>291</v>
      </c>
      <c r="D22" s="87">
        <f>SUM(E22,+H22,+K22)</f>
        <v>9370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9370</v>
      </c>
      <c r="L22" s="87">
        <v>752</v>
      </c>
      <c r="M22" s="87">
        <v>8618</v>
      </c>
      <c r="N22" s="87">
        <f>SUM(O22,+V22,+AC22)</f>
        <v>9375</v>
      </c>
      <c r="O22" s="87">
        <f>SUM(P22:U22)</f>
        <v>752</v>
      </c>
      <c r="P22" s="87">
        <v>752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8618</v>
      </c>
      <c r="W22" s="87">
        <v>8618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5</v>
      </c>
      <c r="AD22" s="87">
        <v>5</v>
      </c>
      <c r="AE22" s="87">
        <v>0</v>
      </c>
      <c r="AF22" s="87">
        <f>SUM(AG22:AI22)</f>
        <v>249</v>
      </c>
      <c r="AG22" s="87">
        <v>249</v>
      </c>
      <c r="AH22" s="87">
        <v>0</v>
      </c>
      <c r="AI22" s="87">
        <v>0</v>
      </c>
      <c r="AJ22" s="87">
        <f>SUM(AK22:AS22)</f>
        <v>460</v>
      </c>
      <c r="AK22" s="87">
        <v>211</v>
      </c>
      <c r="AL22" s="87">
        <v>0</v>
      </c>
      <c r="AM22" s="87">
        <v>249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16</v>
      </c>
      <c r="B23" s="96" t="s">
        <v>292</v>
      </c>
      <c r="C23" s="85" t="s">
        <v>293</v>
      </c>
      <c r="D23" s="87">
        <f>SUM(E23,+H23,+K23)</f>
        <v>4285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4285</v>
      </c>
      <c r="L23" s="87">
        <v>1636</v>
      </c>
      <c r="M23" s="87">
        <v>2649</v>
      </c>
      <c r="N23" s="87">
        <f>SUM(O23,+V23,+AC23)</f>
        <v>4316</v>
      </c>
      <c r="O23" s="87">
        <f>SUM(P23:U23)</f>
        <v>1636</v>
      </c>
      <c r="P23" s="87">
        <v>1636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2649</v>
      </c>
      <c r="W23" s="87">
        <v>2649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31</v>
      </c>
      <c r="AD23" s="87">
        <v>31</v>
      </c>
      <c r="AE23" s="87">
        <v>0</v>
      </c>
      <c r="AF23" s="87">
        <f>SUM(AG23:AI23)</f>
        <v>11</v>
      </c>
      <c r="AG23" s="87">
        <v>11</v>
      </c>
      <c r="AH23" s="87">
        <v>0</v>
      </c>
      <c r="AI23" s="87">
        <v>0</v>
      </c>
      <c r="AJ23" s="87">
        <f>SUM(AK23:AS23)</f>
        <v>4285</v>
      </c>
      <c r="AK23" s="87">
        <v>4285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11</v>
      </c>
      <c r="AU23" s="87">
        <v>11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16</v>
      </c>
      <c r="B24" s="96" t="s">
        <v>294</v>
      </c>
      <c r="C24" s="85" t="s">
        <v>295</v>
      </c>
      <c r="D24" s="87">
        <f>SUM(E24,+H24,+K24)</f>
        <v>2101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2101</v>
      </c>
      <c r="L24" s="87">
        <v>701</v>
      </c>
      <c r="M24" s="87">
        <v>1400</v>
      </c>
      <c r="N24" s="87">
        <f>SUM(O24,+V24,+AC24)</f>
        <v>2101</v>
      </c>
      <c r="O24" s="87">
        <f>SUM(P24:U24)</f>
        <v>701</v>
      </c>
      <c r="P24" s="87">
        <v>701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1400</v>
      </c>
      <c r="W24" s="87">
        <v>1400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16</v>
      </c>
      <c r="B25" s="96" t="s">
        <v>296</v>
      </c>
      <c r="C25" s="85" t="s">
        <v>297</v>
      </c>
      <c r="D25" s="87">
        <f>SUM(E25,+H25,+K25)</f>
        <v>3523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3523</v>
      </c>
      <c r="L25" s="87">
        <v>2443</v>
      </c>
      <c r="M25" s="87">
        <v>1080</v>
      </c>
      <c r="N25" s="87">
        <f>SUM(O25,+V25,+AC25)</f>
        <v>3523</v>
      </c>
      <c r="O25" s="87">
        <f>SUM(P25:U25)</f>
        <v>2443</v>
      </c>
      <c r="P25" s="87">
        <v>2443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1080</v>
      </c>
      <c r="W25" s="87">
        <v>1080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16</v>
      </c>
      <c r="B26" s="96" t="s">
        <v>298</v>
      </c>
      <c r="C26" s="85" t="s">
        <v>299</v>
      </c>
      <c r="D26" s="87">
        <f>SUM(E26,+H26,+K26)</f>
        <v>8303</v>
      </c>
      <c r="E26" s="87">
        <f>SUM(F26:G26)</f>
        <v>0</v>
      </c>
      <c r="F26" s="87">
        <v>0</v>
      </c>
      <c r="G26" s="87">
        <v>0</v>
      </c>
      <c r="H26" s="87">
        <f>SUM(I26:J26)</f>
        <v>8303</v>
      </c>
      <c r="I26" s="87">
        <v>4079</v>
      </c>
      <c r="J26" s="87">
        <v>4224</v>
      </c>
      <c r="K26" s="87">
        <f>SUM(L26:M26)</f>
        <v>0</v>
      </c>
      <c r="L26" s="87">
        <v>0</v>
      </c>
      <c r="M26" s="87">
        <v>0</v>
      </c>
      <c r="N26" s="87">
        <f>SUM(O26,+V26,+AC26)</f>
        <v>8303</v>
      </c>
      <c r="O26" s="87">
        <f>SUM(P26:U26)</f>
        <v>4079</v>
      </c>
      <c r="P26" s="87">
        <v>4079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4224</v>
      </c>
      <c r="W26" s="87">
        <v>4224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160</v>
      </c>
      <c r="AG26" s="87">
        <v>160</v>
      </c>
      <c r="AH26" s="87">
        <v>0</v>
      </c>
      <c r="AI26" s="87">
        <v>0</v>
      </c>
      <c r="AJ26" s="87">
        <f>SUM(AK26:AS26)</f>
        <v>160</v>
      </c>
      <c r="AK26" s="87">
        <v>0</v>
      </c>
      <c r="AL26" s="87">
        <v>0</v>
      </c>
      <c r="AM26" s="87">
        <v>160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16</v>
      </c>
      <c r="B27" s="96" t="s">
        <v>300</v>
      </c>
      <c r="C27" s="85" t="s">
        <v>301</v>
      </c>
      <c r="D27" s="87">
        <f>SUM(E27,+H27,+K27)</f>
        <v>15127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15127</v>
      </c>
      <c r="L27" s="87">
        <v>9085</v>
      </c>
      <c r="M27" s="87">
        <v>6042</v>
      </c>
      <c r="N27" s="87">
        <f>SUM(O27,+V27,+AC27)</f>
        <v>15127</v>
      </c>
      <c r="O27" s="87">
        <f>SUM(P27:U27)</f>
        <v>9085</v>
      </c>
      <c r="P27" s="87">
        <v>9085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6042</v>
      </c>
      <c r="W27" s="87">
        <v>6042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38000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38201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38202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38203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38204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38205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38206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38207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38210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38213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38214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38215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38356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38386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38401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38402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38422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38442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38484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38488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38506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2024-01-30T00:24:28Z</dcterms:modified>
</cp:coreProperties>
</file>