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36徳島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水洗化人口等!$A$6:$AD$30</definedName>
    <definedName name="_xlnm.Print_Area" localSheetId="2">し尿集計結果!$A$1:$M$37</definedName>
    <definedName name="_xlnm.Print_Area" localSheetId="1">し尿処理状況!$2:$31</definedName>
    <definedName name="_xlnm.Print_Area" localSheetId="0">水洗化人口等!$2:$31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D8" i="1"/>
  <c r="T8" i="1" s="1"/>
  <c r="D9" i="1"/>
  <c r="N9" i="1" s="1"/>
  <c r="D10" i="1"/>
  <c r="J10" i="1" s="1"/>
  <c r="D11" i="1"/>
  <c r="F11" i="1" s="1"/>
  <c r="D12" i="1"/>
  <c r="T12" i="1" s="1"/>
  <c r="D13" i="1"/>
  <c r="T13" i="1" s="1"/>
  <c r="D14" i="1"/>
  <c r="T14" i="1" s="1"/>
  <c r="D15" i="1"/>
  <c r="T15" i="1" s="1"/>
  <c r="D16" i="1"/>
  <c r="F16" i="1" s="1"/>
  <c r="D17" i="1"/>
  <c r="F17" i="1" s="1"/>
  <c r="D18" i="1"/>
  <c r="T18" i="1" s="1"/>
  <c r="D19" i="1"/>
  <c r="T19" i="1" s="1"/>
  <c r="D20" i="1"/>
  <c r="T20" i="1" s="1"/>
  <c r="D21" i="1"/>
  <c r="L21" i="1" s="1"/>
  <c r="D22" i="1"/>
  <c r="L22" i="1" s="1"/>
  <c r="D23" i="1"/>
  <c r="T23" i="1" s="1"/>
  <c r="D24" i="1"/>
  <c r="T24" i="1" s="1"/>
  <c r="D25" i="1"/>
  <c r="T25" i="1" s="1"/>
  <c r="D26" i="1"/>
  <c r="T26" i="1" s="1"/>
  <c r="D27" i="1"/>
  <c r="T27" i="1" s="1"/>
  <c r="D28" i="1"/>
  <c r="T28" i="1" s="1"/>
  <c r="D29" i="1"/>
  <c r="F29" i="1" s="1"/>
  <c r="D30" i="1"/>
  <c r="T30" i="1" s="1"/>
  <c r="D31" i="1"/>
  <c r="T31" i="1" s="1"/>
  <c r="F31" i="1" l="1"/>
  <c r="F25" i="1"/>
  <c r="F19" i="1"/>
  <c r="F13" i="1"/>
  <c r="J31" i="1"/>
  <c r="J25" i="1"/>
  <c r="J19" i="1"/>
  <c r="J13" i="1"/>
  <c r="L31" i="1"/>
  <c r="L25" i="1"/>
  <c r="L19" i="1"/>
  <c r="L13" i="1"/>
  <c r="N31" i="1"/>
  <c r="N25" i="1"/>
  <c r="N19" i="1"/>
  <c r="N13" i="1"/>
  <c r="F30" i="1"/>
  <c r="F24" i="1"/>
  <c r="F18" i="1"/>
  <c r="F12" i="1"/>
  <c r="J30" i="1"/>
  <c r="J24" i="1"/>
  <c r="J18" i="1"/>
  <c r="J12" i="1"/>
  <c r="L30" i="1"/>
  <c r="L24" i="1"/>
  <c r="L18" i="1"/>
  <c r="L12" i="1"/>
  <c r="N30" i="1"/>
  <c r="N24" i="1"/>
  <c r="N18" i="1"/>
  <c r="N12" i="1"/>
  <c r="F23" i="1"/>
  <c r="J29" i="1"/>
  <c r="J23" i="1"/>
  <c r="J17" i="1"/>
  <c r="J11" i="1"/>
  <c r="L29" i="1"/>
  <c r="L23" i="1"/>
  <c r="L17" i="1"/>
  <c r="L11" i="1"/>
  <c r="N29" i="1"/>
  <c r="N23" i="1"/>
  <c r="N17" i="1"/>
  <c r="N11" i="1"/>
  <c r="T29" i="1"/>
  <c r="T17" i="1"/>
  <c r="T11" i="1"/>
  <c r="F28" i="1"/>
  <c r="F10" i="1"/>
  <c r="J28" i="1"/>
  <c r="J22" i="1"/>
  <c r="J16" i="1"/>
  <c r="L28" i="1"/>
  <c r="L16" i="1"/>
  <c r="L10" i="1"/>
  <c r="N28" i="1"/>
  <c r="N22" i="1"/>
  <c r="N16" i="1"/>
  <c r="N10" i="1"/>
  <c r="T22" i="1"/>
  <c r="T16" i="1"/>
  <c r="T10" i="1"/>
  <c r="F22" i="1"/>
  <c r="F27" i="1"/>
  <c r="F15" i="1"/>
  <c r="F9" i="1"/>
  <c r="J27" i="1"/>
  <c r="J9" i="1"/>
  <c r="L15" i="1"/>
  <c r="N21" i="1"/>
  <c r="T21" i="1"/>
  <c r="T9" i="1"/>
  <c r="F21" i="1"/>
  <c r="J21" i="1"/>
  <c r="J15" i="1"/>
  <c r="L27" i="1"/>
  <c r="L9" i="1"/>
  <c r="N27" i="1"/>
  <c r="N15" i="1"/>
  <c r="F26" i="1"/>
  <c r="F20" i="1"/>
  <c r="F14" i="1"/>
  <c r="F8" i="1"/>
  <c r="J26" i="1"/>
  <c r="J20" i="1"/>
  <c r="J14" i="1"/>
  <c r="J8" i="1"/>
  <c r="L26" i="1"/>
  <c r="L20" i="1"/>
  <c r="L14" i="1"/>
  <c r="L8" i="1"/>
  <c r="N26" i="1"/>
  <c r="N20" i="1"/>
  <c r="N14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AZ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<sst xmlns="http://schemas.openxmlformats.org/spreadsheetml/2006/main" count="710" uniqueCount="310">
  <si>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</si>
  <si>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</si>
  <si>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</si>
  <si>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</si>
  <si>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</si>
  <si>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</si>
  <si>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</si>
  <si>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</si>
  <si>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</si>
  <si>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</si>
  <si>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</si>
  <si>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</si>
  <si>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</si>
  <si>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</si>
  <si>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</si>
  <si>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</si>
  <si>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</si>
  <si>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</si>
  <si>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</si>
  <si>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</si>
  <si>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</si>
  <si>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</si>
  <si>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</si>
  <si>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</si>
  <si>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</si>
  <si>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</si>
  <si>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</si>
  <si>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</si>
  <si>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</si>
  <si>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</si>
  <si>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</si>
  <si>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</si>
  <si>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</si>
  <si>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</si>
  <si>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</si>
  <si>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</si>
  <si>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</si>
  <si>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</si>
  <si>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</si>
  <si>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</si>
  <si>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</si>
  <si>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</si>
  <si>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</si>
  <si>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</si>
  <si>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</si>
  <si>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</si>
  <si>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</si>
  <si>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</si>
  <si>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</si>
  <si>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</si>
  <si>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</si>
  <si>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</si>
  <si>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</si>
  <si>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</si>
  <si>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</si>
  <si>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</si>
  <si>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</si>
  <si>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</si>
  <si>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</si>
  <si>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</si>
  <si>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</si>
  <si>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</si>
  <si>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</si>
  <si>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</si>
  <si>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</si>
  <si>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</si>
  <si>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</si>
  <si>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</si>
  <si>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</si>
  <si>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</si>
  <si>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</si>
  <si>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</si>
  <si>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</si>
  <si>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</si>
  <si>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</si>
  <si>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</si>
  <si>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</si>
  <si>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</si>
  <si>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</si>
  <si>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</si>
  <si>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</si>
  <si>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</si>
  <si>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</si>
  <si>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</si>
  <si>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</si>
  <si>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</si>
  <si>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</si>
  <si>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</si>
  <si>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</si>
  <si>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</si>
  <si>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</si>
  <si>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</si>
  <si>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</si>
  <si>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</si>
  <si>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</si>
  <si>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</si>
  <si>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</si>
  <si>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</si>
  <si>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</si>
  <si>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</si>
  <si>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</si>
  <si>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</si>
  <si>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</si>
  <si>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</si>
  <si>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</si>
  <si>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</si>
  <si>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</si>
  <si>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</si>
  <si>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</si>
  <si>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</si>
  <si>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</si>
  <si>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</si>
  <si>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</si>
  <si>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</si>
  <si>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</si>
  <si>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</si>
  <si>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</si>
  <si>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</si>
  <si>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</si>
  <si>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</si>
  <si>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</si>
  <si>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</si>
  <si>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</si>
  <si>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</si>
  <si>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</si>
  <si>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</si>
  <si>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</si>
  <si>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</si>
  <si>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</si>
  <si>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</si>
  <si>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</si>
  <si>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</si>
  <si>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</si>
  <si>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</si>
  <si>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</si>
  <si>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</si>
  <si>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</si>
  <si>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</si>
  <si>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</si>
  <si>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</si>
  <si>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</si>
  <si>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</si>
  <si>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</si>
  <si>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</si>
  <si>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</si>
  <si>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</si>
  <si>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</si>
  <si>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</si>
  <si>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</si>
  <si>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</si>
  <si>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</si>
  <si>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</si>
  <si>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</si>
  <si>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</si>
  <si>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</si>
  <si>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</si>
  <si>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</si>
  <si>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</si>
  <si>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</si>
  <si>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</si>
  <si>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</si>
  <si>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</si>
  <si>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</si>
  <si>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</si>
  <si>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</si>
  <si>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</si>
  <si>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</si>
  <si>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</si>
  <si>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</si>
  <si>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</si>
  <si>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</si>
  <si>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</si>
  <si>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</si>
  <si>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</si>
  <si>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</si>
  <si>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</si>
  <si>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</si>
  <si>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</si>
  <si>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</si>
  <si>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</si>
  <si>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</si>
  <si>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</si>
  <si>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</si>
  <si>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</si>
  <si>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</si>
  <si>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</si>
  <si>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</si>
  <si>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</si>
  <si>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</si>
  <si>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</si>
  <si>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</si>
  <si>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</si>
  <si>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</si>
  <si>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</si>
  <si>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</si>
  <si>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</si>
  <si>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</si>
  <si>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</si>
  <si>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</si>
  <si>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</si>
  <si>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</si>
  <si>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</si>
  <si>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</si>
  <si>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</si>
  <si>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</si>
  <si>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</si>
  <si>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</si>
  <si>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</si>
  <si>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</si>
  <si>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</si>
  <si>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</si>
  <si>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</si>
  <si>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</si>
  <si>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</si>
  <si>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</si>
  <si>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</si>
  <si>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</si>
  <si>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</si>
  <si>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</si>
  <si>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</si>
  <si>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</si>
  <si>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</si>
  <si>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</si>
  <si>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</si>
  <si>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</si>
  <si>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</si>
  <si>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</si>
  <si>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</si>
  <si>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</si>
  <si>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</si>
  <si>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</si>
  <si>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</si>
  <si>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</si>
  <si>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</si>
  <si>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</si>
  <si>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</si>
  <si>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</si>
  <si>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</si>
  <si>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</si>
  <si>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</si>
  <si>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</si>
  <si>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</si>
  <si>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</si>
  <si>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</si>
  <si>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</si>
  <si>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</si>
  <si>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</si>
  <si>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</si>
  <si>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</si>
  <si>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</si>
  <si>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</si>
  <si>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</si>
  <si>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</si>
  <si>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</si>
  <si>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</si>
  <si>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</si>
  <si>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</si>
  <si>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36000</t>
  </si>
  <si>
    <t>水洗化人口等（令和4年度実績）</t>
    <phoneticPr fontId="3"/>
  </si>
  <si>
    <t>し尿処理の状況（令和4年度実績）</t>
    <phoneticPr fontId="3"/>
  </si>
  <si>
    <t>36201</t>
  </si>
  <si>
    <t>徳島市</t>
  </si>
  <si>
    <t/>
  </si>
  <si>
    <t>○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</si>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</sst>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65" customWidth="1"/>
    <col min="2" max="2" width="8.77734375" style="68" customWidth="1"/>
    <col min="3" max="3" width="12.6640625" style="65" customWidth="1"/>
    <col min="4" max="5" width="11.77734375" style="69" customWidth="1"/>
    <col min="6" max="6" width="11.77734375" style="107" customWidth="1"/>
    <col min="7" max="9" width="11.77734375" style="69" customWidth="1"/>
    <col min="10" max="10" width="11.77734375" style="70" customWidth="1"/>
    <col min="11" max="11" width="11.77734375" style="69" customWidth="1"/>
    <col min="12" max="12" width="11.77734375" style="70" customWidth="1"/>
    <col min="13" max="13" width="11.77734375" style="69" customWidth="1"/>
    <col min="14" max="14" width="11.77734375" style="70" customWidth="1"/>
    <col min="15" max="19" width="11.77734375" style="69" customWidth="1"/>
    <col min="20" max="20" width="11.77734375" style="70" customWidth="1"/>
    <col min="21" max="21" width="11.77734375" style="69" customWidth="1"/>
    <col min="22" max="25" width="8.6640625" style="65" customWidth="1"/>
    <col min="26" max="29" width="9" style="65"/>
    <col min="30" max="31" width="9" style="181"/>
    <col min="32" max="16384" width="9" style="65"/>
  </cols>
  <sheetData>
    <row r="1" spans="1:31" ht="16.2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18</v>
      </c>
      <c r="B7" s="108" t="s">
        <v>257</v>
      </c>
      <c r="C7" s="92" t="s">
        <v>199</v>
      </c>
      <c r="D7" s="93">
        <f>+SUM(E7,+I7)</f>
        <v>718962</v>
      </c>
      <c r="E7" s="93">
        <f>+SUM(G7+H7)</f>
        <v>43559</v>
      </c>
      <c r="F7" s="94">
        <f>IF(D7&gt;0,E7/D7*100,"-")</f>
        <v>6.0585955864148593</v>
      </c>
      <c r="G7" s="93">
        <f>SUM(G$8:G$207)</f>
        <v>41301</v>
      </c>
      <c r="H7" s="93">
        <f>SUM(H$8:H$207)</f>
        <v>2258</v>
      </c>
      <c r="I7" s="93">
        <f>+SUM(K7,+M7,O7+P7)</f>
        <v>675403</v>
      </c>
      <c r="J7" s="94">
        <f>IF(D7&gt;0,I7/D7*100,"-")</f>
        <v>93.941404413585133</v>
      </c>
      <c r="K7" s="93">
        <f>SUM(K$8:K$207)</f>
        <v>123808</v>
      </c>
      <c r="L7" s="94">
        <f>IF(D7&gt;0,K7/D7*100,"-")</f>
        <v>17.220381605703778</v>
      </c>
      <c r="M7" s="93">
        <f>SUM(M$8:M$207)</f>
        <v>4865</v>
      </c>
      <c r="N7" s="94">
        <f>IF(D7&gt;0,M7/D7*100,"-")</f>
        <v>0.67666997699461162</v>
      </c>
      <c r="O7" s="91">
        <f>SUM(O$8:O$207)</f>
        <v>17717</v>
      </c>
      <c r="P7" s="93">
        <f>SUM(Q7:S7)</f>
        <v>529013</v>
      </c>
      <c r="Q7" s="93">
        <f>SUM(Q$8:Q$207)</f>
        <v>209468</v>
      </c>
      <c r="R7" s="93">
        <f>SUM(R$8:R$207)</f>
        <v>318367</v>
      </c>
      <c r="S7" s="93">
        <f>SUM(S$8:S$207)</f>
        <v>1178</v>
      </c>
      <c r="T7" s="94">
        <f>IF(D7&gt;0,P7/D7*100,"-")</f>
        <v>73.580105763586943</v>
      </c>
      <c r="U7" s="93">
        <f>SUM(U$8:U$207)</f>
        <v>6617</v>
      </c>
      <c r="V7" s="95">
        <f t="shared" ref="V7:AC7" si="0">COUNTIF(V$8:V$207,"○")</f>
        <v>16</v>
      </c>
      <c r="W7" s="95">
        <f t="shared" si="0"/>
        <v>1</v>
      </c>
      <c r="X7" s="95">
        <f t="shared" si="0"/>
        <v>0</v>
      </c>
      <c r="Y7" s="95">
        <f t="shared" si="0"/>
        <v>7</v>
      </c>
      <c r="Z7" s="95">
        <f t="shared" si="0"/>
        <v>18</v>
      </c>
      <c r="AA7" s="95">
        <f t="shared" si="0"/>
        <v>0</v>
      </c>
      <c r="AB7" s="95">
        <f t="shared" si="0"/>
        <v>0</v>
      </c>
      <c r="AC7" s="95">
        <f t="shared" si="0"/>
        <v>6</v>
      </c>
    </row>
    <row r="8" spans="1:31" ht="13.5" customHeight="1">
      <c r="A8" s="85" t="s">
        <v>18</v>
      </c>
      <c r="B8" s="86" t="s">
        <v>260</v>
      </c>
      <c r="C8" s="85" t="s">
        <v>261</v>
      </c>
      <c r="D8" s="87">
        <f>+SUM(E8,+I8)</f>
        <v>249378</v>
      </c>
      <c r="E8" s="87">
        <f>+SUM(G8+H8)</f>
        <v>1588</v>
      </c>
      <c r="F8" s="106">
        <f>IF(D8&gt;0,E8/D8*100,"-")</f>
        <v>0.63678431938663393</v>
      </c>
      <c r="G8" s="87">
        <v>1583</v>
      </c>
      <c r="H8" s="87">
        <v>5</v>
      </c>
      <c r="I8" s="87">
        <f>+SUM(K8,+M8,O8+P8)</f>
        <v>247790</v>
      </c>
      <c r="J8" s="88">
        <f>IF(D8&gt;0,I8/D8*100,"-")</f>
        <v>99.363215680613365</v>
      </c>
      <c r="K8" s="87">
        <v>76483</v>
      </c>
      <c r="L8" s="88">
        <f>IF(D8&gt;0,K8/D8*100,"-")</f>
        <v>30.66950573025688</v>
      </c>
      <c r="M8" s="87">
        <v>0</v>
      </c>
      <c r="N8" s="88">
        <f>IF(D8&gt;0,M8/D8*100,"-")</f>
        <v>0</v>
      </c>
      <c r="O8" s="87">
        <v>0</v>
      </c>
      <c r="P8" s="87">
        <f>SUM(Q8:S8)</f>
        <v>171307</v>
      </c>
      <c r="Q8" s="87">
        <v>38236</v>
      </c>
      <c r="R8" s="87">
        <v>133071</v>
      </c>
      <c r="S8" s="87">
        <v>0</v>
      </c>
      <c r="T8" s="88">
        <f>IF(D8&gt;0,P8/D8*100,"-")</f>
        <v>68.693709950356492</v>
      </c>
      <c r="U8" s="87">
        <v>2276</v>
      </c>
      <c r="V8" s="85"/>
      <c r="W8" s="85" t="s">
        <v>263</v>
      </c>
      <c r="X8" s="85"/>
      <c r="Y8" s="85"/>
      <c r="Z8" s="85" t="s">
        <v>263</v>
      </c>
      <c r="AA8" s="85"/>
      <c r="AB8" s="85"/>
      <c r="AC8" s="85"/>
      <c r="AD8" s="184" t="s">
        <v>262</v>
      </c>
    </row>
    <row r="9" spans="1:31" ht="13.5" customHeight="1">
      <c r="A9" s="85" t="s">
        <v>18</v>
      </c>
      <c r="B9" s="86" t="s">
        <v>264</v>
      </c>
      <c r="C9" s="85" t="s">
        <v>265</v>
      </c>
      <c r="D9" s="87">
        <f>+SUM(E9,+I9)</f>
        <v>54877</v>
      </c>
      <c r="E9" s="87">
        <f>+SUM(G9+H9)</f>
        <v>3813</v>
      </c>
      <c r="F9" s="106">
        <f>IF(D9&gt;0,E9/D9*100,"-")</f>
        <v>6.9482661224192288</v>
      </c>
      <c r="G9" s="87">
        <v>3813</v>
      </c>
      <c r="H9" s="87">
        <v>0</v>
      </c>
      <c r="I9" s="87">
        <f>+SUM(K9,+M9,O9+P9)</f>
        <v>51064</v>
      </c>
      <c r="J9" s="88">
        <f>IF(D9&gt;0,I9/D9*100,"-")</f>
        <v>93.051733877580773</v>
      </c>
      <c r="K9" s="87">
        <v>6336</v>
      </c>
      <c r="L9" s="88">
        <f>IF(D9&gt;0,K9/D9*100,"-")</f>
        <v>11.545820653461378</v>
      </c>
      <c r="M9" s="87">
        <v>353</v>
      </c>
      <c r="N9" s="88">
        <f>IF(D9&gt;0,M9/D9*100,"-")</f>
        <v>0.64325673779543346</v>
      </c>
      <c r="O9" s="87">
        <v>0</v>
      </c>
      <c r="P9" s="87">
        <f>SUM(Q9:S9)</f>
        <v>44375</v>
      </c>
      <c r="Q9" s="87">
        <v>23129</v>
      </c>
      <c r="R9" s="87">
        <v>21246</v>
      </c>
      <c r="S9" s="87">
        <v>0</v>
      </c>
      <c r="T9" s="88">
        <f>IF(D9&gt;0,P9/D9*100,"-")</f>
        <v>80.862656486323957</v>
      </c>
      <c r="U9" s="87">
        <v>440</v>
      </c>
      <c r="V9" s="85"/>
      <c r="W9" s="85"/>
      <c r="X9" s="85"/>
      <c r="Y9" s="85" t="s">
        <v>263</v>
      </c>
      <c r="Z9" s="85" t="s">
        <v>263</v>
      </c>
      <c r="AA9" s="85"/>
      <c r="AB9" s="85"/>
      <c r="AC9" s="85"/>
      <c r="AD9" s="184" t="s">
        <v>262</v>
      </c>
    </row>
    <row r="10" spans="1:31" ht="13.5" customHeight="1">
      <c r="A10" s="85" t="s">
        <v>18</v>
      </c>
      <c r="B10" s="86" t="s">
        <v>266</v>
      </c>
      <c r="C10" s="85" t="s">
        <v>267</v>
      </c>
      <c r="D10" s="87">
        <f>+SUM(E10,+I10)</f>
        <v>35637</v>
      </c>
      <c r="E10" s="87">
        <f>+SUM(G10+H10)</f>
        <v>1354</v>
      </c>
      <c r="F10" s="106">
        <f>IF(D10&gt;0,E10/D10*100,"-")</f>
        <v>3.7994219490978476</v>
      </c>
      <c r="G10" s="87">
        <v>1354</v>
      </c>
      <c r="H10" s="87">
        <v>0</v>
      </c>
      <c r="I10" s="87">
        <f>+SUM(K10,+M10,O10+P10)</f>
        <v>34283</v>
      </c>
      <c r="J10" s="88">
        <f>IF(D10&gt;0,I10/D10*100,"-")</f>
        <v>96.200578050902152</v>
      </c>
      <c r="K10" s="87">
        <v>0</v>
      </c>
      <c r="L10" s="88">
        <f>IF(D10&gt;0,K10/D10*100,"-")</f>
        <v>0</v>
      </c>
      <c r="M10" s="87">
        <v>0</v>
      </c>
      <c r="N10" s="88">
        <f>IF(D10&gt;0,M10/D10*100,"-")</f>
        <v>0</v>
      </c>
      <c r="O10" s="87">
        <v>0</v>
      </c>
      <c r="P10" s="87">
        <f>SUM(Q10:S10)</f>
        <v>34283</v>
      </c>
      <c r="Q10" s="87">
        <v>19361</v>
      </c>
      <c r="R10" s="87">
        <v>14922</v>
      </c>
      <c r="S10" s="87">
        <v>0</v>
      </c>
      <c r="T10" s="88">
        <f>IF(D10&gt;0,P10/D10*100,"-")</f>
        <v>96.200578050902152</v>
      </c>
      <c r="U10" s="87">
        <v>234</v>
      </c>
      <c r="V10" s="85" t="s">
        <v>263</v>
      </c>
      <c r="W10" s="85"/>
      <c r="X10" s="85"/>
      <c r="Y10" s="85"/>
      <c r="Z10" s="85" t="s">
        <v>263</v>
      </c>
      <c r="AA10" s="85"/>
      <c r="AB10" s="85"/>
      <c r="AC10" s="85"/>
      <c r="AD10" s="184" t="s">
        <v>262</v>
      </c>
    </row>
    <row r="11" spans="1:31" ht="13.5" customHeight="1">
      <c r="A11" s="85" t="s">
        <v>18</v>
      </c>
      <c r="B11" s="86" t="s">
        <v>268</v>
      </c>
      <c r="C11" s="85" t="s">
        <v>269</v>
      </c>
      <c r="D11" s="87">
        <f>+SUM(E11,+I11)</f>
        <v>70146</v>
      </c>
      <c r="E11" s="87">
        <f>+SUM(G11+H11)</f>
        <v>4588</v>
      </c>
      <c r="F11" s="106">
        <f>IF(D11&gt;0,E11/D11*100,"-")</f>
        <v>6.5406438000741307</v>
      </c>
      <c r="G11" s="87">
        <v>4588</v>
      </c>
      <c r="H11" s="87">
        <v>0</v>
      </c>
      <c r="I11" s="87">
        <f>+SUM(K11,+M11,O11+P11)</f>
        <v>65558</v>
      </c>
      <c r="J11" s="88">
        <f>IF(D11&gt;0,I11/D11*100,"-")</f>
        <v>93.459356199925864</v>
      </c>
      <c r="K11" s="87">
        <v>4716</v>
      </c>
      <c r="L11" s="88">
        <f>IF(D11&gt;0,K11/D11*100,"-")</f>
        <v>6.7231203489864004</v>
      </c>
      <c r="M11" s="87">
        <v>2427</v>
      </c>
      <c r="N11" s="88">
        <f>IF(D11&gt;0,M11/D11*100,"-")</f>
        <v>3.4599264391412197</v>
      </c>
      <c r="O11" s="87">
        <v>2819</v>
      </c>
      <c r="P11" s="87">
        <f>SUM(Q11:S11)</f>
        <v>55596</v>
      </c>
      <c r="Q11" s="87">
        <v>32471</v>
      </c>
      <c r="R11" s="87">
        <v>23125</v>
      </c>
      <c r="S11" s="87">
        <v>0</v>
      </c>
      <c r="T11" s="88">
        <f>IF(D11&gt;0,P11/D11*100,"-")</f>
        <v>79.257548541613204</v>
      </c>
      <c r="U11" s="87">
        <v>336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18</v>
      </c>
      <c r="B12" s="86" t="s">
        <v>270</v>
      </c>
      <c r="C12" s="85" t="s">
        <v>271</v>
      </c>
      <c r="D12" s="87">
        <f>+SUM(E12,+I12)</f>
        <v>38558</v>
      </c>
      <c r="E12" s="87">
        <f>+SUM(G12+H12)</f>
        <v>1335</v>
      </c>
      <c r="F12" s="106">
        <f>IF(D12&gt;0,E12/D12*100,"-")</f>
        <v>3.4623165101924376</v>
      </c>
      <c r="G12" s="87">
        <v>1309</v>
      </c>
      <c r="H12" s="87">
        <v>26</v>
      </c>
      <c r="I12" s="87">
        <f>+SUM(K12,+M12,O12+P12)</f>
        <v>37223</v>
      </c>
      <c r="J12" s="88">
        <f>IF(D12&gt;0,I12/D12*100,"-")</f>
        <v>96.537683489807563</v>
      </c>
      <c r="K12" s="87">
        <v>15817</v>
      </c>
      <c r="L12" s="88">
        <f>IF(D12&gt;0,K12/D12*100,"-")</f>
        <v>41.021318533118937</v>
      </c>
      <c r="M12" s="87">
        <v>0</v>
      </c>
      <c r="N12" s="88">
        <f>IF(D12&gt;0,M12/D12*100,"-")</f>
        <v>0</v>
      </c>
      <c r="O12" s="87">
        <v>1576</v>
      </c>
      <c r="P12" s="87">
        <f>SUM(Q12:S12)</f>
        <v>19830</v>
      </c>
      <c r="Q12" s="87">
        <v>10139</v>
      </c>
      <c r="R12" s="87">
        <v>9691</v>
      </c>
      <c r="S12" s="87">
        <v>0</v>
      </c>
      <c r="T12" s="88">
        <f>IF(D12&gt;0,P12/D12*100,"-")</f>
        <v>51.429016027802277</v>
      </c>
      <c r="U12" s="87">
        <v>428</v>
      </c>
      <c r="V12" s="85"/>
      <c r="W12" s="85"/>
      <c r="X12" s="85"/>
      <c r="Y12" s="85" t="s">
        <v>263</v>
      </c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18</v>
      </c>
      <c r="B13" s="86" t="s">
        <v>272</v>
      </c>
      <c r="C13" s="85" t="s">
        <v>273</v>
      </c>
      <c r="D13" s="87">
        <f>+SUM(E13,+I13)</f>
        <v>35459</v>
      </c>
      <c r="E13" s="87">
        <f>+SUM(G13+H13)</f>
        <v>323</v>
      </c>
      <c r="F13" s="106">
        <f>IF(D13&gt;0,E13/D13*100,"-")</f>
        <v>0.91091119320905833</v>
      </c>
      <c r="G13" s="87">
        <v>290</v>
      </c>
      <c r="H13" s="87">
        <v>33</v>
      </c>
      <c r="I13" s="87">
        <f>+SUM(K13,+M13,O13+P13)</f>
        <v>35136</v>
      </c>
      <c r="J13" s="88">
        <f>IF(D13&gt;0,I13/D13*100,"-")</f>
        <v>99.08908880679094</v>
      </c>
      <c r="K13" s="87">
        <v>0</v>
      </c>
      <c r="L13" s="88">
        <f>IF(D13&gt;0,K13/D13*100,"-")</f>
        <v>0</v>
      </c>
      <c r="M13" s="87">
        <v>0</v>
      </c>
      <c r="N13" s="88">
        <f>IF(D13&gt;0,M13/D13*100,"-")</f>
        <v>0</v>
      </c>
      <c r="O13" s="87">
        <v>2163</v>
      </c>
      <c r="P13" s="87">
        <f>SUM(Q13:S13)</f>
        <v>32973</v>
      </c>
      <c r="Q13" s="87">
        <v>13138</v>
      </c>
      <c r="R13" s="87">
        <v>19835</v>
      </c>
      <c r="S13" s="87">
        <v>0</v>
      </c>
      <c r="T13" s="88">
        <f>IF(D13&gt;0,P13/D13*100,"-")</f>
        <v>92.989085986632446</v>
      </c>
      <c r="U13" s="87">
        <v>485</v>
      </c>
      <c r="V13" s="85"/>
      <c r="W13" s="85"/>
      <c r="X13" s="85"/>
      <c r="Y13" s="85" t="s">
        <v>263</v>
      </c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18</v>
      </c>
      <c r="B14" s="86" t="s">
        <v>274</v>
      </c>
      <c r="C14" s="85" t="s">
        <v>275</v>
      </c>
      <c r="D14" s="87">
        <f>+SUM(E14,+I14)</f>
        <v>26783</v>
      </c>
      <c r="E14" s="87">
        <f>+SUM(G14+H14)</f>
        <v>12241</v>
      </c>
      <c r="F14" s="106">
        <f>IF(D14&gt;0,E14/D14*100,"-")</f>
        <v>45.704364708957172</v>
      </c>
      <c r="G14" s="87">
        <v>12241</v>
      </c>
      <c r="H14" s="87">
        <v>0</v>
      </c>
      <c r="I14" s="87">
        <f>+SUM(K14,+M14,O14+P14)</f>
        <v>14542</v>
      </c>
      <c r="J14" s="88">
        <f>IF(D14&gt;0,I14/D14*100,"-")</f>
        <v>54.295635291042821</v>
      </c>
      <c r="K14" s="87">
        <v>2666</v>
      </c>
      <c r="L14" s="88">
        <f>IF(D14&gt;0,K14/D14*100,"-")</f>
        <v>9.9540753463017584</v>
      </c>
      <c r="M14" s="87">
        <v>0</v>
      </c>
      <c r="N14" s="88">
        <f>IF(D14&gt;0,M14/D14*100,"-")</f>
        <v>0</v>
      </c>
      <c r="O14" s="87">
        <v>2317</v>
      </c>
      <c r="P14" s="87">
        <f>SUM(Q14:S14)</f>
        <v>9559</v>
      </c>
      <c r="Q14" s="87">
        <v>6446</v>
      </c>
      <c r="R14" s="87">
        <v>3113</v>
      </c>
      <c r="S14" s="87">
        <v>0</v>
      </c>
      <c r="T14" s="88">
        <f>IF(D14&gt;0,P14/D14*100,"-")</f>
        <v>35.690549975730875</v>
      </c>
      <c r="U14" s="87">
        <v>444</v>
      </c>
      <c r="V14" s="85" t="s">
        <v>263</v>
      </c>
      <c r="W14" s="85"/>
      <c r="X14" s="85"/>
      <c r="Y14" s="85"/>
      <c r="Z14" s="85" t="s">
        <v>263</v>
      </c>
      <c r="AA14" s="85"/>
      <c r="AB14" s="85"/>
      <c r="AC14" s="85"/>
      <c r="AD14" s="184" t="s">
        <v>262</v>
      </c>
    </row>
    <row r="15" spans="1:31" ht="13.5" customHeight="1">
      <c r="A15" s="85" t="s">
        <v>18</v>
      </c>
      <c r="B15" s="86" t="s">
        <v>276</v>
      </c>
      <c r="C15" s="85" t="s">
        <v>277</v>
      </c>
      <c r="D15" s="87">
        <f>+SUM(E15,+I15)</f>
        <v>23673</v>
      </c>
      <c r="E15" s="87">
        <f>+SUM(G15+H15)</f>
        <v>3718</v>
      </c>
      <c r="F15" s="106">
        <f>IF(D15&gt;0,E15/D15*100,"-")</f>
        <v>15.705656232839099</v>
      </c>
      <c r="G15" s="87">
        <v>2499</v>
      </c>
      <c r="H15" s="87">
        <v>1219</v>
      </c>
      <c r="I15" s="87">
        <f>+SUM(K15,+M15,O15+P15)</f>
        <v>19955</v>
      </c>
      <c r="J15" s="88">
        <f>IF(D15&gt;0,I15/D15*100,"-")</f>
        <v>84.294343767160896</v>
      </c>
      <c r="K15" s="87">
        <v>0</v>
      </c>
      <c r="L15" s="88">
        <f>IF(D15&gt;0,K15/D15*100,"-")</f>
        <v>0</v>
      </c>
      <c r="M15" s="87">
        <v>0</v>
      </c>
      <c r="N15" s="88">
        <f>IF(D15&gt;0,M15/D15*100,"-")</f>
        <v>0</v>
      </c>
      <c r="O15" s="87">
        <v>402</v>
      </c>
      <c r="P15" s="87">
        <f>SUM(Q15:S15)</f>
        <v>19553</v>
      </c>
      <c r="Q15" s="87">
        <v>4880</v>
      </c>
      <c r="R15" s="87">
        <v>14673</v>
      </c>
      <c r="S15" s="87">
        <v>0</v>
      </c>
      <c r="T15" s="88">
        <f>IF(D15&gt;0,P15/D15*100,"-")</f>
        <v>82.596206648924934</v>
      </c>
      <c r="U15" s="87">
        <v>243</v>
      </c>
      <c r="V15" s="85"/>
      <c r="W15" s="85"/>
      <c r="X15" s="85"/>
      <c r="Y15" s="85" t="s">
        <v>263</v>
      </c>
      <c r="Z15" s="85"/>
      <c r="AA15" s="85"/>
      <c r="AB15" s="85"/>
      <c r="AC15" s="85" t="s">
        <v>263</v>
      </c>
      <c r="AD15" s="184" t="s">
        <v>262</v>
      </c>
    </row>
    <row r="16" spans="1:31" ht="13.5" customHeight="1">
      <c r="A16" s="85" t="s">
        <v>18</v>
      </c>
      <c r="B16" s="86" t="s">
        <v>278</v>
      </c>
      <c r="C16" s="85" t="s">
        <v>279</v>
      </c>
      <c r="D16" s="87">
        <f>+SUM(E16,+I16)</f>
        <v>4854</v>
      </c>
      <c r="E16" s="87">
        <f>+SUM(G16+H16)</f>
        <v>176</v>
      </c>
      <c r="F16" s="106">
        <f>IF(D16&gt;0,E16/D16*100,"-")</f>
        <v>3.6258755665430575</v>
      </c>
      <c r="G16" s="87">
        <v>112</v>
      </c>
      <c r="H16" s="87">
        <v>64</v>
      </c>
      <c r="I16" s="87">
        <f>+SUM(K16,+M16,O16+P16)</f>
        <v>4678</v>
      </c>
      <c r="J16" s="88">
        <f>IF(D16&gt;0,I16/D16*100,"-")</f>
        <v>96.374124433456942</v>
      </c>
      <c r="K16" s="87">
        <v>0</v>
      </c>
      <c r="L16" s="88">
        <f>IF(D16&gt;0,K16/D16*100,"-")</f>
        <v>0</v>
      </c>
      <c r="M16" s="87">
        <v>47</v>
      </c>
      <c r="N16" s="88">
        <f>IF(D16&gt;0,M16/D16*100,"-")</f>
        <v>0.96827358879274827</v>
      </c>
      <c r="O16" s="87">
        <v>557</v>
      </c>
      <c r="P16" s="87">
        <f>SUM(Q16:S16)</f>
        <v>4074</v>
      </c>
      <c r="Q16" s="87">
        <v>1780</v>
      </c>
      <c r="R16" s="87">
        <v>2294</v>
      </c>
      <c r="S16" s="87">
        <v>0</v>
      </c>
      <c r="T16" s="88">
        <f>IF(D16&gt;0,P16/D16*100,"-")</f>
        <v>83.930778739184177</v>
      </c>
      <c r="U16" s="87">
        <v>32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18</v>
      </c>
      <c r="B17" s="86" t="s">
        <v>280</v>
      </c>
      <c r="C17" s="85" t="s">
        <v>281</v>
      </c>
      <c r="D17" s="87">
        <f>+SUM(E17,+I17)</f>
        <v>1441</v>
      </c>
      <c r="E17" s="87">
        <f>+SUM(G17+H17)</f>
        <v>266</v>
      </c>
      <c r="F17" s="106">
        <f>IF(D17&gt;0,E17/D17*100,"-")</f>
        <v>18.459403192227619</v>
      </c>
      <c r="G17" s="87">
        <v>0</v>
      </c>
      <c r="H17" s="87">
        <v>266</v>
      </c>
      <c r="I17" s="87">
        <f>+SUM(K17,+M17,O17+P17)</f>
        <v>1175</v>
      </c>
      <c r="J17" s="88">
        <f>IF(D17&gt;0,I17/D17*100,"-")</f>
        <v>81.540596807772374</v>
      </c>
      <c r="K17" s="87">
        <v>0</v>
      </c>
      <c r="L17" s="88">
        <f>IF(D17&gt;0,K17/D17*100,"-")</f>
        <v>0</v>
      </c>
      <c r="M17" s="87">
        <v>0</v>
      </c>
      <c r="N17" s="88">
        <f>IF(D17&gt;0,M17/D17*100,"-")</f>
        <v>0</v>
      </c>
      <c r="O17" s="87">
        <v>0</v>
      </c>
      <c r="P17" s="87">
        <f>SUM(Q17:S17)</f>
        <v>1175</v>
      </c>
      <c r="Q17" s="87">
        <v>1175</v>
      </c>
      <c r="R17" s="87">
        <v>0</v>
      </c>
      <c r="S17" s="87">
        <v>0</v>
      </c>
      <c r="T17" s="88">
        <f>IF(D17&gt;0,P17/D17*100,"-")</f>
        <v>81.540596807772374</v>
      </c>
      <c r="U17" s="87">
        <v>9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18</v>
      </c>
      <c r="B18" s="86" t="s">
        <v>282</v>
      </c>
      <c r="C18" s="85" t="s">
        <v>283</v>
      </c>
      <c r="D18" s="87">
        <f>+SUM(E18,+I18)</f>
        <v>2184</v>
      </c>
      <c r="E18" s="87">
        <f>+SUM(G18+H18)</f>
        <v>40</v>
      </c>
      <c r="F18" s="106">
        <f>IF(D18&gt;0,E18/D18*100,"-")</f>
        <v>1.8315018315018317</v>
      </c>
      <c r="G18" s="87">
        <v>20</v>
      </c>
      <c r="H18" s="87">
        <v>20</v>
      </c>
      <c r="I18" s="87">
        <f>+SUM(K18,+M18,O18+P18)</f>
        <v>2144</v>
      </c>
      <c r="J18" s="88">
        <f>IF(D18&gt;0,I18/D18*100,"-")</f>
        <v>98.168498168498161</v>
      </c>
      <c r="K18" s="87">
        <v>0</v>
      </c>
      <c r="L18" s="88">
        <f>IF(D18&gt;0,K18/D18*100,"-")</f>
        <v>0</v>
      </c>
      <c r="M18" s="87">
        <v>0</v>
      </c>
      <c r="N18" s="88">
        <f>IF(D18&gt;0,M18/D18*100,"-")</f>
        <v>0</v>
      </c>
      <c r="O18" s="87">
        <v>1779</v>
      </c>
      <c r="P18" s="87">
        <f>SUM(Q18:S18)</f>
        <v>365</v>
      </c>
      <c r="Q18" s="87">
        <v>74</v>
      </c>
      <c r="R18" s="87">
        <v>291</v>
      </c>
      <c r="S18" s="87">
        <v>0</v>
      </c>
      <c r="T18" s="88">
        <f>IF(D18&gt;0,P18/D18*100,"-")</f>
        <v>16.712454212454212</v>
      </c>
      <c r="U18" s="87">
        <v>12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18</v>
      </c>
      <c r="B19" s="86" t="s">
        <v>284</v>
      </c>
      <c r="C19" s="85" t="s">
        <v>285</v>
      </c>
      <c r="D19" s="87">
        <f>+SUM(E19,+I19)</f>
        <v>25158</v>
      </c>
      <c r="E19" s="87">
        <f>+SUM(G19+H19)</f>
        <v>1497</v>
      </c>
      <c r="F19" s="106">
        <f>IF(D19&gt;0,E19/D19*100,"-")</f>
        <v>5.950393512997854</v>
      </c>
      <c r="G19" s="87">
        <v>1497</v>
      </c>
      <c r="H19" s="87">
        <v>0</v>
      </c>
      <c r="I19" s="87">
        <f>+SUM(K19,+M19,O19+P19)</f>
        <v>23661</v>
      </c>
      <c r="J19" s="88">
        <f>IF(D19&gt;0,I19/D19*100,"-")</f>
        <v>94.049606487002151</v>
      </c>
      <c r="K19" s="87">
        <v>480</v>
      </c>
      <c r="L19" s="88">
        <f>IF(D19&gt;0,K19/D19*100,"-")</f>
        <v>1.9079418077748627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23181</v>
      </c>
      <c r="Q19" s="87">
        <v>7809</v>
      </c>
      <c r="R19" s="87">
        <v>15372</v>
      </c>
      <c r="S19" s="87">
        <v>0</v>
      </c>
      <c r="T19" s="88">
        <f>IF(D19&gt;0,P19/D19*100,"-")</f>
        <v>92.14166467922729</v>
      </c>
      <c r="U19" s="87">
        <v>245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18</v>
      </c>
      <c r="B20" s="86" t="s">
        <v>286</v>
      </c>
      <c r="C20" s="85" t="s">
        <v>287</v>
      </c>
      <c r="D20" s="87">
        <f>+SUM(E20,+I20)</f>
        <v>4887</v>
      </c>
      <c r="E20" s="87">
        <f>+SUM(G20+H20)</f>
        <v>426</v>
      </c>
      <c r="F20" s="106">
        <f>IF(D20&gt;0,E20/D20*100,"-")</f>
        <v>8.7170042971147943</v>
      </c>
      <c r="G20" s="87">
        <v>418</v>
      </c>
      <c r="H20" s="87">
        <v>8</v>
      </c>
      <c r="I20" s="87">
        <f>+SUM(K20,+M20,O20+P20)</f>
        <v>4461</v>
      </c>
      <c r="J20" s="88">
        <f>IF(D20&gt;0,I20/D20*100,"-")</f>
        <v>91.282995702885202</v>
      </c>
      <c r="K20" s="87">
        <v>0</v>
      </c>
      <c r="L20" s="88">
        <f>IF(D20&gt;0,K20/D20*100,"-")</f>
        <v>0</v>
      </c>
      <c r="M20" s="87">
        <v>0</v>
      </c>
      <c r="N20" s="88">
        <f>IF(D20&gt;0,M20/D20*100,"-")</f>
        <v>0</v>
      </c>
      <c r="O20" s="87">
        <v>0</v>
      </c>
      <c r="P20" s="87">
        <f>SUM(Q20:S20)</f>
        <v>4461</v>
      </c>
      <c r="Q20" s="87">
        <v>1570</v>
      </c>
      <c r="R20" s="87">
        <v>2891</v>
      </c>
      <c r="S20" s="87">
        <v>0</v>
      </c>
      <c r="T20" s="88">
        <f>IF(D20&gt;0,P20/D20*100,"-")</f>
        <v>91.282995702885202</v>
      </c>
      <c r="U20" s="87">
        <v>57</v>
      </c>
      <c r="V20" s="85"/>
      <c r="W20" s="85"/>
      <c r="X20" s="85"/>
      <c r="Y20" s="85" t="s">
        <v>263</v>
      </c>
      <c r="Z20" s="85"/>
      <c r="AA20" s="85"/>
      <c r="AB20" s="85"/>
      <c r="AC20" s="85" t="s">
        <v>263</v>
      </c>
      <c r="AD20" s="184" t="s">
        <v>262</v>
      </c>
    </row>
    <row r="21" spans="1:30" ht="13.5" customHeight="1">
      <c r="A21" s="85" t="s">
        <v>18</v>
      </c>
      <c r="B21" s="86" t="s">
        <v>288</v>
      </c>
      <c r="C21" s="85" t="s">
        <v>289</v>
      </c>
      <c r="D21" s="87">
        <f>+SUM(E21,+I21)</f>
        <v>7536</v>
      </c>
      <c r="E21" s="87">
        <f>+SUM(G21+H21)</f>
        <v>1101</v>
      </c>
      <c r="F21" s="106">
        <f>IF(D21&gt;0,E21/D21*100,"-")</f>
        <v>14.609872611464969</v>
      </c>
      <c r="G21" s="87">
        <v>547</v>
      </c>
      <c r="H21" s="87">
        <v>554</v>
      </c>
      <c r="I21" s="87">
        <f>+SUM(K21,+M21,O21+P21)</f>
        <v>6435</v>
      </c>
      <c r="J21" s="88">
        <f>IF(D21&gt;0,I21/D21*100,"-")</f>
        <v>85.390127388535035</v>
      </c>
      <c r="K21" s="87">
        <v>0</v>
      </c>
      <c r="L21" s="88">
        <f>IF(D21&gt;0,K21/D21*100,"-")</f>
        <v>0</v>
      </c>
      <c r="M21" s="87">
        <v>0</v>
      </c>
      <c r="N21" s="88">
        <f>IF(D21&gt;0,M21/D21*100,"-")</f>
        <v>0</v>
      </c>
      <c r="O21" s="87">
        <v>2646</v>
      </c>
      <c r="P21" s="87">
        <f>SUM(Q21:S21)</f>
        <v>3789</v>
      </c>
      <c r="Q21" s="87">
        <v>0</v>
      </c>
      <c r="R21" s="87">
        <v>2611</v>
      </c>
      <c r="S21" s="87">
        <v>1178</v>
      </c>
      <c r="T21" s="88">
        <f>IF(D21&gt;0,P21/D21*100,"-")</f>
        <v>50.278662420382169</v>
      </c>
      <c r="U21" s="87">
        <v>24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18</v>
      </c>
      <c r="B22" s="86" t="s">
        <v>290</v>
      </c>
      <c r="C22" s="85" t="s">
        <v>291</v>
      </c>
      <c r="D22" s="87">
        <f>+SUM(E22,+I22)</f>
        <v>3722</v>
      </c>
      <c r="E22" s="87">
        <f>+SUM(G22+H22)</f>
        <v>172</v>
      </c>
      <c r="F22" s="106">
        <f>IF(D22&gt;0,E22/D22*100,"-")</f>
        <v>4.6211714132186996</v>
      </c>
      <c r="G22" s="87">
        <v>172</v>
      </c>
      <c r="H22" s="87">
        <v>0</v>
      </c>
      <c r="I22" s="87">
        <f>+SUM(K22,+M22,O22+P22)</f>
        <v>3550</v>
      </c>
      <c r="J22" s="88">
        <f>IF(D22&gt;0,I22/D22*100,"-")</f>
        <v>95.37882858678131</v>
      </c>
      <c r="K22" s="87">
        <v>0</v>
      </c>
      <c r="L22" s="88">
        <f>IF(D22&gt;0,K22/D22*100,"-")</f>
        <v>0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3550</v>
      </c>
      <c r="Q22" s="87">
        <v>1146</v>
      </c>
      <c r="R22" s="87">
        <v>2404</v>
      </c>
      <c r="S22" s="87">
        <v>0</v>
      </c>
      <c r="T22" s="88">
        <f>IF(D22&gt;0,P22/D22*100,"-")</f>
        <v>95.37882858678131</v>
      </c>
      <c r="U22" s="87">
        <v>22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18</v>
      </c>
      <c r="B23" s="86" t="s">
        <v>292</v>
      </c>
      <c r="C23" s="85" t="s">
        <v>293</v>
      </c>
      <c r="D23" s="87">
        <f>+SUM(E23,+I23)</f>
        <v>6092</v>
      </c>
      <c r="E23" s="87">
        <f>+SUM(G23+H23)</f>
        <v>1549</v>
      </c>
      <c r="F23" s="106">
        <f>IF(D23&gt;0,E23/D23*100,"-")</f>
        <v>25.426789231779384</v>
      </c>
      <c r="G23" s="87">
        <v>1521</v>
      </c>
      <c r="H23" s="87">
        <v>28</v>
      </c>
      <c r="I23" s="87">
        <f>+SUM(K23,+M23,O23+P23)</f>
        <v>4543</v>
      </c>
      <c r="J23" s="88">
        <f>IF(D23&gt;0,I23/D23*100,"-")</f>
        <v>74.573210768220619</v>
      </c>
      <c r="K23" s="87">
        <v>1016</v>
      </c>
      <c r="L23" s="88">
        <f>IF(D23&gt;0,K23/D23*100,"-")</f>
        <v>16.677609980302037</v>
      </c>
      <c r="M23" s="87">
        <v>0</v>
      </c>
      <c r="N23" s="88">
        <f>IF(D23&gt;0,M23/D23*100,"-")</f>
        <v>0</v>
      </c>
      <c r="O23" s="87">
        <v>188</v>
      </c>
      <c r="P23" s="87">
        <f>SUM(Q23:S23)</f>
        <v>3339</v>
      </c>
      <c r="Q23" s="87">
        <v>1695</v>
      </c>
      <c r="R23" s="87">
        <v>1644</v>
      </c>
      <c r="S23" s="87">
        <v>0</v>
      </c>
      <c r="T23" s="88">
        <f>IF(D23&gt;0,P23/D23*100,"-")</f>
        <v>54.809586342744588</v>
      </c>
      <c r="U23" s="87">
        <v>53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18</v>
      </c>
      <c r="B24" s="86" t="s">
        <v>294</v>
      </c>
      <c r="C24" s="85" t="s">
        <v>295</v>
      </c>
      <c r="D24" s="87">
        <f>+SUM(E24,+I24)</f>
        <v>8659</v>
      </c>
      <c r="E24" s="87">
        <f>+SUM(G24+H24)</f>
        <v>823</v>
      </c>
      <c r="F24" s="106">
        <f>IF(D24&gt;0,E24/D24*100,"-")</f>
        <v>9.5045617276821801</v>
      </c>
      <c r="G24" s="87">
        <v>823</v>
      </c>
      <c r="H24" s="87">
        <v>0</v>
      </c>
      <c r="I24" s="87">
        <f>+SUM(K24,+M24,O24+P24)</f>
        <v>7836</v>
      </c>
      <c r="J24" s="88">
        <f>IF(D24&gt;0,I24/D24*100,"-")</f>
        <v>90.495438272317813</v>
      </c>
      <c r="K24" s="87">
        <v>1359</v>
      </c>
      <c r="L24" s="88">
        <f>IF(D24&gt;0,K24/D24*100,"-")</f>
        <v>15.694652962235825</v>
      </c>
      <c r="M24" s="87">
        <v>0</v>
      </c>
      <c r="N24" s="88">
        <f>IF(D24&gt;0,M24/D24*100,"-")</f>
        <v>0</v>
      </c>
      <c r="O24" s="87">
        <v>774</v>
      </c>
      <c r="P24" s="87">
        <f>SUM(Q24:S24)</f>
        <v>5703</v>
      </c>
      <c r="Q24" s="87">
        <v>3463</v>
      </c>
      <c r="R24" s="87">
        <v>2240</v>
      </c>
      <c r="S24" s="87">
        <v>0</v>
      </c>
      <c r="T24" s="88">
        <f>IF(D24&gt;0,P24/D24*100,"-")</f>
        <v>65.862108788543722</v>
      </c>
      <c r="U24" s="87">
        <v>184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18</v>
      </c>
      <c r="B25" s="86" t="s">
        <v>296</v>
      </c>
      <c r="C25" s="85" t="s">
        <v>297</v>
      </c>
      <c r="D25" s="87">
        <f>+SUM(E25,+I25)</f>
        <v>14707</v>
      </c>
      <c r="E25" s="87">
        <f>+SUM(G25+H25)</f>
        <v>203</v>
      </c>
      <c r="F25" s="106">
        <f>IF(D25&gt;0,E25/D25*100,"-")</f>
        <v>1.3802950975725845</v>
      </c>
      <c r="G25" s="87">
        <v>203</v>
      </c>
      <c r="H25" s="87">
        <v>0</v>
      </c>
      <c r="I25" s="87">
        <f>+SUM(K25,+M25,O25+P25)</f>
        <v>14504</v>
      </c>
      <c r="J25" s="88">
        <f>IF(D25&gt;0,I25/D25*100,"-")</f>
        <v>98.619704902427415</v>
      </c>
      <c r="K25" s="87">
        <v>2921</v>
      </c>
      <c r="L25" s="88">
        <f>IF(D25&gt;0,K25/D25*100,"-")</f>
        <v>19.861290541918812</v>
      </c>
      <c r="M25" s="87">
        <v>769</v>
      </c>
      <c r="N25" s="88">
        <f>IF(D25&gt;0,M25/D25*100,"-")</f>
        <v>5.228802611001564</v>
      </c>
      <c r="O25" s="87">
        <v>1007</v>
      </c>
      <c r="P25" s="87">
        <f>SUM(Q25:S25)</f>
        <v>9807</v>
      </c>
      <c r="Q25" s="87">
        <v>4004</v>
      </c>
      <c r="R25" s="87">
        <v>5803</v>
      </c>
      <c r="S25" s="87">
        <v>0</v>
      </c>
      <c r="T25" s="88">
        <f>IF(D25&gt;0,P25/D25*100,"-")</f>
        <v>66.682532127558304</v>
      </c>
      <c r="U25" s="87">
        <v>147</v>
      </c>
      <c r="V25" s="85" t="s">
        <v>263</v>
      </c>
      <c r="W25" s="85"/>
      <c r="X25" s="85"/>
      <c r="Y25" s="85"/>
      <c r="Z25" s="85" t="s">
        <v>263</v>
      </c>
      <c r="AA25" s="85"/>
      <c r="AB25" s="85"/>
      <c r="AC25" s="85"/>
      <c r="AD25" s="184" t="s">
        <v>262</v>
      </c>
    </row>
    <row r="26" spans="1:30" ht="13.5" customHeight="1">
      <c r="A26" s="85" t="s">
        <v>18</v>
      </c>
      <c r="B26" s="86" t="s">
        <v>298</v>
      </c>
      <c r="C26" s="85" t="s">
        <v>299</v>
      </c>
      <c r="D26" s="87">
        <f>+SUM(E26,+I26)</f>
        <v>23516</v>
      </c>
      <c r="E26" s="87">
        <f>+SUM(G26+H26)</f>
        <v>190</v>
      </c>
      <c r="F26" s="106">
        <f>IF(D26&gt;0,E26/D26*100,"-")</f>
        <v>0.80796053750637853</v>
      </c>
      <c r="G26" s="87">
        <v>190</v>
      </c>
      <c r="H26" s="87">
        <v>0</v>
      </c>
      <c r="I26" s="87">
        <f>+SUM(K26,+M26,O26+P26)</f>
        <v>23326</v>
      </c>
      <c r="J26" s="88">
        <f>IF(D26&gt;0,I26/D26*100,"-")</f>
        <v>99.192039462493625</v>
      </c>
      <c r="K26" s="87">
        <v>4115</v>
      </c>
      <c r="L26" s="88">
        <f>IF(D26&gt;0,K26/D26*100,"-")</f>
        <v>17.498724272835517</v>
      </c>
      <c r="M26" s="87">
        <v>1269</v>
      </c>
      <c r="N26" s="88">
        <f>IF(D26&gt;0,M26/D26*100,"-")</f>
        <v>5.3963259057662869</v>
      </c>
      <c r="O26" s="87">
        <v>0</v>
      </c>
      <c r="P26" s="87">
        <f>SUM(Q26:S26)</f>
        <v>17942</v>
      </c>
      <c r="Q26" s="87">
        <v>9028</v>
      </c>
      <c r="R26" s="87">
        <v>8914</v>
      </c>
      <c r="S26" s="87">
        <v>0</v>
      </c>
      <c r="T26" s="88">
        <f>IF(D26&gt;0,P26/D26*100,"-")</f>
        <v>76.296989283891818</v>
      </c>
      <c r="U26" s="87">
        <v>158</v>
      </c>
      <c r="V26" s="85"/>
      <c r="W26" s="85"/>
      <c r="X26" s="85"/>
      <c r="Y26" s="85" t="s">
        <v>263</v>
      </c>
      <c r="Z26" s="85"/>
      <c r="AA26" s="85"/>
      <c r="AB26" s="85"/>
      <c r="AC26" s="85" t="s">
        <v>263</v>
      </c>
      <c r="AD26" s="184" t="s">
        <v>262</v>
      </c>
    </row>
    <row r="27" spans="1:30" ht="13.5" customHeight="1">
      <c r="A27" s="85" t="s">
        <v>18</v>
      </c>
      <c r="B27" s="86" t="s">
        <v>300</v>
      </c>
      <c r="C27" s="85" t="s">
        <v>301</v>
      </c>
      <c r="D27" s="87">
        <f>+SUM(E27,+I27)</f>
        <v>35446</v>
      </c>
      <c r="E27" s="87">
        <f>+SUM(G27+H27)</f>
        <v>437</v>
      </c>
      <c r="F27" s="106">
        <f>IF(D27&gt;0,E27/D27*100,"-")</f>
        <v>1.2328612537380803</v>
      </c>
      <c r="G27" s="87">
        <v>437</v>
      </c>
      <c r="H27" s="87">
        <v>0</v>
      </c>
      <c r="I27" s="87">
        <f>+SUM(K27,+M27,O27+P27)</f>
        <v>35009</v>
      </c>
      <c r="J27" s="88">
        <f>IF(D27&gt;0,I27/D27*100,"-")</f>
        <v>98.767138746261921</v>
      </c>
      <c r="K27" s="87">
        <v>2296</v>
      </c>
      <c r="L27" s="88">
        <f>IF(D27&gt;0,K27/D27*100,"-")</f>
        <v>6.4774586695254754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32713</v>
      </c>
      <c r="Q27" s="87">
        <v>12839</v>
      </c>
      <c r="R27" s="87">
        <v>19874</v>
      </c>
      <c r="S27" s="87">
        <v>0</v>
      </c>
      <c r="T27" s="88">
        <f>IF(D27&gt;0,P27/D27*100,"-")</f>
        <v>92.289680076736445</v>
      </c>
      <c r="U27" s="87">
        <v>305</v>
      </c>
      <c r="V27" s="85" t="s">
        <v>263</v>
      </c>
      <c r="W27" s="85"/>
      <c r="X27" s="85"/>
      <c r="Y27" s="85"/>
      <c r="Z27" s="85" t="s">
        <v>263</v>
      </c>
      <c r="AA27" s="85"/>
      <c r="AB27" s="85"/>
      <c r="AC27" s="85"/>
      <c r="AD27" s="184" t="s">
        <v>262</v>
      </c>
    </row>
    <row r="28" spans="1:30" ht="13.5" customHeight="1">
      <c r="A28" s="85" t="s">
        <v>18</v>
      </c>
      <c r="B28" s="86" t="s">
        <v>302</v>
      </c>
      <c r="C28" s="85" t="s">
        <v>303</v>
      </c>
      <c r="D28" s="87">
        <f>+SUM(E28,+I28)</f>
        <v>13078</v>
      </c>
      <c r="E28" s="87">
        <f>+SUM(G28+H28)</f>
        <v>794</v>
      </c>
      <c r="F28" s="106">
        <f>IF(D28&gt;0,E28/D28*100,"-")</f>
        <v>6.0712647193760514</v>
      </c>
      <c r="G28" s="87">
        <v>794</v>
      </c>
      <c r="H28" s="87">
        <v>0</v>
      </c>
      <c r="I28" s="87">
        <f>+SUM(K28,+M28,O28+P28)</f>
        <v>12284</v>
      </c>
      <c r="J28" s="88">
        <f>IF(D28&gt;0,I28/D28*100,"-")</f>
        <v>93.928735280623954</v>
      </c>
      <c r="K28" s="87">
        <v>1665</v>
      </c>
      <c r="L28" s="88">
        <f>IF(D28&gt;0,K28/D28*100,"-")</f>
        <v>12.731304480807463</v>
      </c>
      <c r="M28" s="87">
        <v>0</v>
      </c>
      <c r="N28" s="88">
        <f>IF(D28&gt;0,M28/D28*100,"-")</f>
        <v>0</v>
      </c>
      <c r="O28" s="87">
        <v>0</v>
      </c>
      <c r="P28" s="87">
        <f>SUM(Q28:S28)</f>
        <v>10619</v>
      </c>
      <c r="Q28" s="87">
        <v>6706</v>
      </c>
      <c r="R28" s="87">
        <v>3913</v>
      </c>
      <c r="S28" s="87">
        <v>0</v>
      </c>
      <c r="T28" s="88">
        <f>IF(D28&gt;0,P28/D28*100,"-")</f>
        <v>81.197430799816487</v>
      </c>
      <c r="U28" s="87">
        <v>183</v>
      </c>
      <c r="V28" s="85" t="s">
        <v>263</v>
      </c>
      <c r="W28" s="85"/>
      <c r="X28" s="85"/>
      <c r="Y28" s="85"/>
      <c r="Z28" s="85" t="s">
        <v>263</v>
      </c>
      <c r="AA28" s="85"/>
      <c r="AB28" s="85"/>
      <c r="AC28" s="85"/>
      <c r="AD28" s="184" t="s">
        <v>262</v>
      </c>
    </row>
    <row r="29" spans="1:30" ht="13.5" customHeight="1">
      <c r="A29" s="85" t="s">
        <v>18</v>
      </c>
      <c r="B29" s="86" t="s">
        <v>304</v>
      </c>
      <c r="C29" s="85" t="s">
        <v>305</v>
      </c>
      <c r="D29" s="87">
        <f>+SUM(E29,+I29)</f>
        <v>11510</v>
      </c>
      <c r="E29" s="87">
        <f>+SUM(G29+H29)</f>
        <v>3079</v>
      </c>
      <c r="F29" s="106">
        <f>IF(D29&gt;0,E29/D29*100,"-")</f>
        <v>26.750651607298003</v>
      </c>
      <c r="G29" s="87">
        <v>3053</v>
      </c>
      <c r="H29" s="87">
        <v>26</v>
      </c>
      <c r="I29" s="87">
        <f>+SUM(K29,+M29,O29+P29)</f>
        <v>8431</v>
      </c>
      <c r="J29" s="88">
        <f>IF(D29&gt;0,I29/D29*100,"-")</f>
        <v>73.249348392701989</v>
      </c>
      <c r="K29" s="87">
        <v>0</v>
      </c>
      <c r="L29" s="88">
        <f>IF(D29&gt;0,K29/D29*100,"-")</f>
        <v>0</v>
      </c>
      <c r="M29" s="87">
        <v>0</v>
      </c>
      <c r="N29" s="88">
        <f>IF(D29&gt;0,M29/D29*100,"-")</f>
        <v>0</v>
      </c>
      <c r="O29" s="87">
        <v>1070</v>
      </c>
      <c r="P29" s="87">
        <f>SUM(Q29:S29)</f>
        <v>7361</v>
      </c>
      <c r="Q29" s="87">
        <v>2468</v>
      </c>
      <c r="R29" s="87">
        <v>4893</v>
      </c>
      <c r="S29" s="87">
        <v>0</v>
      </c>
      <c r="T29" s="88">
        <f>IF(D29&gt;0,P29/D29*100,"-")</f>
        <v>63.953084274543869</v>
      </c>
      <c r="U29" s="87">
        <v>153</v>
      </c>
      <c r="V29" s="85" t="s">
        <v>263</v>
      </c>
      <c r="W29" s="85"/>
      <c r="X29" s="85"/>
      <c r="Y29" s="85"/>
      <c r="Z29" s="85" t="s">
        <v>263</v>
      </c>
      <c r="AA29" s="85"/>
      <c r="AB29" s="85"/>
      <c r="AC29" s="85"/>
      <c r="AD29" s="184" t="s">
        <v>262</v>
      </c>
    </row>
    <row r="30" spans="1:30" ht="13.5" customHeight="1">
      <c r="A30" s="85" t="s">
        <v>18</v>
      </c>
      <c r="B30" s="86" t="s">
        <v>306</v>
      </c>
      <c r="C30" s="85" t="s">
        <v>307</v>
      </c>
      <c r="D30" s="87">
        <f>+SUM(E30,+I30)</f>
        <v>7972</v>
      </c>
      <c r="E30" s="87">
        <f>+SUM(G30+H30)</f>
        <v>1295</v>
      </c>
      <c r="F30" s="106">
        <f>IF(D30&gt;0,E30/D30*100,"-")</f>
        <v>16.244355243351734</v>
      </c>
      <c r="G30" s="87">
        <v>1295</v>
      </c>
      <c r="H30" s="87">
        <v>0</v>
      </c>
      <c r="I30" s="87">
        <f>+SUM(K30,+M30,O30+P30)</f>
        <v>6677</v>
      </c>
      <c r="J30" s="88">
        <f>IF(D30&gt;0,I30/D30*100,"-")</f>
        <v>83.75564475664828</v>
      </c>
      <c r="K30" s="87">
        <v>1977</v>
      </c>
      <c r="L30" s="88">
        <f>IF(D30&gt;0,K30/D30*100,"-")</f>
        <v>24.799297541394882</v>
      </c>
      <c r="M30" s="87">
        <v>0</v>
      </c>
      <c r="N30" s="88">
        <f>IF(D30&gt;0,M30/D30*100,"-")</f>
        <v>0</v>
      </c>
      <c r="O30" s="87">
        <v>419</v>
      </c>
      <c r="P30" s="87">
        <f>SUM(Q30:S30)</f>
        <v>4281</v>
      </c>
      <c r="Q30" s="87">
        <v>2524</v>
      </c>
      <c r="R30" s="87">
        <v>1757</v>
      </c>
      <c r="S30" s="87">
        <v>0</v>
      </c>
      <c r="T30" s="88">
        <f>IF(D30&gt;0,P30/D30*100,"-")</f>
        <v>53.700451580531862</v>
      </c>
      <c r="U30" s="87">
        <v>36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18</v>
      </c>
      <c r="B31" s="86" t="s">
        <v>308</v>
      </c>
      <c r="C31" s="85" t="s">
        <v>309</v>
      </c>
      <c r="D31" s="87">
        <f>+SUM(E31,+I31)</f>
        <v>13689</v>
      </c>
      <c r="E31" s="87">
        <f>+SUM(G31+H31)</f>
        <v>2551</v>
      </c>
      <c r="F31" s="106">
        <f>IF(D31&gt;0,E31/D31*100,"-")</f>
        <v>18.635400686682736</v>
      </c>
      <c r="G31" s="87">
        <v>2542</v>
      </c>
      <c r="H31" s="87">
        <v>9</v>
      </c>
      <c r="I31" s="87">
        <f>+SUM(K31,+M31,O31+P31)</f>
        <v>11138</v>
      </c>
      <c r="J31" s="88">
        <f>IF(D31&gt;0,I31/D31*100,"-")</f>
        <v>81.364599313317271</v>
      </c>
      <c r="K31" s="87">
        <v>1961</v>
      </c>
      <c r="L31" s="88">
        <f>IF(D31&gt;0,K31/D31*100,"-")</f>
        <v>14.325370735627146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9177</v>
      </c>
      <c r="Q31" s="87">
        <v>5387</v>
      </c>
      <c r="R31" s="87">
        <v>3790</v>
      </c>
      <c r="S31" s="87">
        <v>0</v>
      </c>
      <c r="T31" s="88">
        <f>IF(D31&gt;0,P31/D31*100,"-")</f>
        <v>67.03922857769011</v>
      </c>
      <c r="U31" s="87">
        <v>111</v>
      </c>
      <c r="V31" s="85"/>
      <c r="W31" s="85"/>
      <c r="X31" s="85"/>
      <c r="Y31" s="85" t="s">
        <v>263</v>
      </c>
      <c r="Z31" s="85"/>
      <c r="AA31" s="85"/>
      <c r="AB31" s="85"/>
      <c r="AC31" s="85" t="s">
        <v>263</v>
      </c>
      <c r="AD31" s="184" t="s">
        <v>262</v>
      </c>
    </row>
    <row r="32" spans="1:30" ht="13.5" customHeight="1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31">
    <sortCondition ref="A8:A31"/>
    <sortCondition ref="B8:B31"/>
    <sortCondition ref="C8:C31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82" customWidth="1"/>
    <col min="2" max="2" width="8.77734375" style="83" customWidth="1"/>
    <col min="3" max="3" width="12.6640625" style="65" customWidth="1"/>
    <col min="4" max="55" width="9" style="69"/>
    <col min="56" max="16384" width="9" style="65"/>
  </cols>
  <sheetData>
    <row r="1" spans="1:55" ht="16.2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徳島県</v>
      </c>
      <c r="B7" s="90" t="str">
        <f>水洗化人口等!B7</f>
        <v>36000</v>
      </c>
      <c r="C7" s="89" t="s">
        <v>199</v>
      </c>
      <c r="D7" s="91">
        <f>SUM(E7,+H7,+K7)</f>
        <v>283430</v>
      </c>
      <c r="E7" s="91">
        <f>SUM(F7:G7)</f>
        <v>7104</v>
      </c>
      <c r="F7" s="91">
        <f>SUM(F$8:F$207)</f>
        <v>2919</v>
      </c>
      <c r="G7" s="91">
        <f>SUM(G$8:G$207)</f>
        <v>4185</v>
      </c>
      <c r="H7" s="91">
        <f>SUM(I7:J7)</f>
        <v>12878</v>
      </c>
      <c r="I7" s="91">
        <f>SUM(I$8:I$207)</f>
        <v>416</v>
      </c>
      <c r="J7" s="91">
        <f>SUM(J$8:J$207)</f>
        <v>12462</v>
      </c>
      <c r="K7" s="91">
        <f>SUM(L7:M7)</f>
        <v>263448</v>
      </c>
      <c r="L7" s="91">
        <f>SUM(L$8:L$207)</f>
        <v>21074</v>
      </c>
      <c r="M7" s="91">
        <f>SUM(M$8:M$207)</f>
        <v>242374</v>
      </c>
      <c r="N7" s="91">
        <f>SUM(O7,+V7,+AC7)</f>
        <v>285188</v>
      </c>
      <c r="O7" s="91">
        <f>SUM(P7:U7)</f>
        <v>24409</v>
      </c>
      <c r="P7" s="91">
        <f t="shared" ref="P7:U7" si="0">SUM(P$8:P$207)</f>
        <v>23518</v>
      </c>
      <c r="Q7" s="91">
        <f t="shared" si="0"/>
        <v>0</v>
      </c>
      <c r="R7" s="91">
        <f t="shared" si="0"/>
        <v>0</v>
      </c>
      <c r="S7" s="91">
        <f t="shared" si="0"/>
        <v>891</v>
      </c>
      <c r="T7" s="91">
        <f t="shared" si="0"/>
        <v>0</v>
      </c>
      <c r="U7" s="91">
        <f t="shared" si="0"/>
        <v>0</v>
      </c>
      <c r="V7" s="91">
        <f>SUM(W7:AB7)</f>
        <v>259021</v>
      </c>
      <c r="W7" s="91">
        <f t="shared" ref="W7:AB7" si="1">SUM(W$8:W$207)</f>
        <v>239207</v>
      </c>
      <c r="X7" s="91">
        <f t="shared" si="1"/>
        <v>0</v>
      </c>
      <c r="Y7" s="91">
        <f t="shared" si="1"/>
        <v>0</v>
      </c>
      <c r="Z7" s="91">
        <f t="shared" si="1"/>
        <v>19806</v>
      </c>
      <c r="AA7" s="91">
        <f t="shared" si="1"/>
        <v>8</v>
      </c>
      <c r="AB7" s="91">
        <f t="shared" si="1"/>
        <v>0</v>
      </c>
      <c r="AC7" s="91">
        <f>SUM(AD7:AE7)</f>
        <v>1758</v>
      </c>
      <c r="AD7" s="91">
        <f>SUM(AD$8:AD$207)</f>
        <v>868</v>
      </c>
      <c r="AE7" s="91">
        <f>SUM(AE$8:AE$207)</f>
        <v>890</v>
      </c>
      <c r="AF7" s="91">
        <f>SUM(AG7:AI7)</f>
        <v>4099</v>
      </c>
      <c r="AG7" s="91">
        <f>SUM(AG$8:AG$207)</f>
        <v>4099</v>
      </c>
      <c r="AH7" s="91">
        <f>SUM(AH$8:AH$207)</f>
        <v>0</v>
      </c>
      <c r="AI7" s="91">
        <f>SUM(AI$8:AI$207)</f>
        <v>0</v>
      </c>
      <c r="AJ7" s="91">
        <f>SUM(AK7:AS7)</f>
        <v>32798</v>
      </c>
      <c r="AK7" s="91">
        <f t="shared" ref="AK7:AS7" si="2">SUM(AK$8:AK$207)</f>
        <v>28845</v>
      </c>
      <c r="AL7" s="91">
        <f t="shared" si="2"/>
        <v>22</v>
      </c>
      <c r="AM7" s="91">
        <f t="shared" si="2"/>
        <v>2977</v>
      </c>
      <c r="AN7" s="91">
        <f t="shared" si="2"/>
        <v>0</v>
      </c>
      <c r="AO7" s="91">
        <f t="shared" si="2"/>
        <v>0</v>
      </c>
      <c r="AP7" s="91">
        <f t="shared" si="2"/>
        <v>0</v>
      </c>
      <c r="AQ7" s="91">
        <f t="shared" si="2"/>
        <v>648</v>
      </c>
      <c r="AR7" s="91">
        <f t="shared" si="2"/>
        <v>154</v>
      </c>
      <c r="AS7" s="91">
        <f t="shared" si="2"/>
        <v>152</v>
      </c>
      <c r="AT7" s="91">
        <f>SUM(AU7:AY7)</f>
        <v>255</v>
      </c>
      <c r="AU7" s="91">
        <f>SUM(AU$8:AU$207)</f>
        <v>168</v>
      </c>
      <c r="AV7" s="91">
        <f>SUM(AV$8:AV$207)</f>
        <v>0</v>
      </c>
      <c r="AW7" s="91">
        <f>SUM(AW$8:AW$207)</f>
        <v>87</v>
      </c>
      <c r="AX7" s="91">
        <f>SUM(AX$8:AX$207)</f>
        <v>0</v>
      </c>
      <c r="AY7" s="91">
        <f>SUM(AY$8:AY$207)</f>
        <v>0</v>
      </c>
      <c r="AZ7" s="91">
        <f>SUM(BA7:BC7)</f>
        <v>62</v>
      </c>
      <c r="BA7" s="91">
        <f>SUM(BA$8:BA$207)</f>
        <v>62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18</v>
      </c>
      <c r="B8" s="96" t="s">
        <v>260</v>
      </c>
      <c r="C8" s="85" t="s">
        <v>261</v>
      </c>
      <c r="D8" s="87">
        <f>SUM(E8,+H8,+K8)</f>
        <v>78285</v>
      </c>
      <c r="E8" s="87">
        <f>SUM(F8:G8)</f>
        <v>0</v>
      </c>
      <c r="F8" s="87">
        <v>0</v>
      </c>
      <c r="G8" s="87">
        <v>0</v>
      </c>
      <c r="H8" s="87">
        <f>SUM(I8:J8)</f>
        <v>0</v>
      </c>
      <c r="I8" s="87">
        <v>0</v>
      </c>
      <c r="J8" s="87">
        <v>0</v>
      </c>
      <c r="K8" s="87">
        <f>SUM(L8:M8)</f>
        <v>78285</v>
      </c>
      <c r="L8" s="87">
        <v>2205</v>
      </c>
      <c r="M8" s="87">
        <v>76080</v>
      </c>
      <c r="N8" s="87">
        <f>SUM(O8,+V8,+AC8)</f>
        <v>78291</v>
      </c>
      <c r="O8" s="87">
        <f>SUM(P8:U8)</f>
        <v>2205</v>
      </c>
      <c r="P8" s="87">
        <v>2205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76080</v>
      </c>
      <c r="W8" s="87">
        <v>76080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6</v>
      </c>
      <c r="AD8" s="87">
        <v>6</v>
      </c>
      <c r="AE8" s="87">
        <v>0</v>
      </c>
      <c r="AF8" s="87">
        <f>SUM(AG8:AI8)</f>
        <v>2100</v>
      </c>
      <c r="AG8" s="87">
        <v>2100</v>
      </c>
      <c r="AH8" s="87">
        <v>0</v>
      </c>
      <c r="AI8" s="87">
        <v>0</v>
      </c>
      <c r="AJ8" s="87">
        <f>SUM(AK8:AS8)</f>
        <v>2100</v>
      </c>
      <c r="AK8" s="87">
        <v>0</v>
      </c>
      <c r="AL8" s="87">
        <v>0</v>
      </c>
      <c r="AM8" s="87">
        <v>2100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18</v>
      </c>
      <c r="B9" s="96" t="s">
        <v>264</v>
      </c>
      <c r="C9" s="85" t="s">
        <v>265</v>
      </c>
      <c r="D9" s="87">
        <f>SUM(E9,+H9,+K9)</f>
        <v>27216</v>
      </c>
      <c r="E9" s="87">
        <f>SUM(F9:G9)</f>
        <v>91</v>
      </c>
      <c r="F9" s="87">
        <v>0</v>
      </c>
      <c r="G9" s="87">
        <v>91</v>
      </c>
      <c r="H9" s="87">
        <f>SUM(I9:J9)</f>
        <v>5</v>
      </c>
      <c r="I9" s="87">
        <v>5</v>
      </c>
      <c r="J9" s="87">
        <v>0</v>
      </c>
      <c r="K9" s="87">
        <f>SUM(L9:M9)</f>
        <v>27120</v>
      </c>
      <c r="L9" s="87">
        <v>2097</v>
      </c>
      <c r="M9" s="87">
        <v>25023</v>
      </c>
      <c r="N9" s="87">
        <f>SUM(O9,+V9,+AC9)</f>
        <v>27216</v>
      </c>
      <c r="O9" s="87">
        <f>SUM(P9:U9)</f>
        <v>2102</v>
      </c>
      <c r="P9" s="87">
        <v>2102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25114</v>
      </c>
      <c r="W9" s="87">
        <v>25114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0</v>
      </c>
      <c r="AG9" s="87">
        <v>0</v>
      </c>
      <c r="AH9" s="87">
        <v>0</v>
      </c>
      <c r="AI9" s="87">
        <v>0</v>
      </c>
      <c r="AJ9" s="87">
        <f>SUM(AK9:AS9)</f>
        <v>27216</v>
      </c>
      <c r="AK9" s="87">
        <v>27216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40</v>
      </c>
      <c r="BA9" s="87">
        <v>40</v>
      </c>
      <c r="BB9" s="87">
        <v>0</v>
      </c>
      <c r="BC9" s="87">
        <v>0</v>
      </c>
    </row>
    <row r="10" spans="1:55" ht="13.5" customHeight="1">
      <c r="A10" s="98" t="s">
        <v>18</v>
      </c>
      <c r="B10" s="96" t="s">
        <v>266</v>
      </c>
      <c r="C10" s="85" t="s">
        <v>267</v>
      </c>
      <c r="D10" s="87">
        <f>SUM(E10,+H10,+K10)</f>
        <v>18588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18588</v>
      </c>
      <c r="L10" s="87">
        <v>982</v>
      </c>
      <c r="M10" s="87">
        <v>17606</v>
      </c>
      <c r="N10" s="87">
        <f>SUM(O10,+V10,+AC10)</f>
        <v>18588</v>
      </c>
      <c r="O10" s="87">
        <f>SUM(P10:U10)</f>
        <v>982</v>
      </c>
      <c r="P10" s="87">
        <v>982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17606</v>
      </c>
      <c r="W10" s="87">
        <v>17606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43</v>
      </c>
      <c r="AG10" s="87">
        <v>43</v>
      </c>
      <c r="AH10" s="87">
        <v>0</v>
      </c>
      <c r="AI10" s="87">
        <v>0</v>
      </c>
      <c r="AJ10" s="87">
        <f>SUM(AK10:AS10)</f>
        <v>43</v>
      </c>
      <c r="AK10" s="87">
        <v>43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43</v>
      </c>
      <c r="AU10" s="87">
        <v>43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18</v>
      </c>
      <c r="B11" s="96" t="s">
        <v>268</v>
      </c>
      <c r="C11" s="85" t="s">
        <v>269</v>
      </c>
      <c r="D11" s="87">
        <f>SUM(E11,+H11,+K11)</f>
        <v>30916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30916</v>
      </c>
      <c r="L11" s="87">
        <v>2584</v>
      </c>
      <c r="M11" s="87">
        <v>28332</v>
      </c>
      <c r="N11" s="87">
        <f>SUM(O11,+V11,+AC11)</f>
        <v>30916</v>
      </c>
      <c r="O11" s="87">
        <f>SUM(P11:U11)</f>
        <v>2584</v>
      </c>
      <c r="P11" s="87">
        <v>2584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28332</v>
      </c>
      <c r="W11" s="87">
        <v>28332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45</v>
      </c>
      <c r="AG11" s="87">
        <v>45</v>
      </c>
      <c r="AH11" s="87">
        <v>0</v>
      </c>
      <c r="AI11" s="87">
        <v>0</v>
      </c>
      <c r="AJ11" s="87">
        <f>SUM(AK11:AS11)</f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45</v>
      </c>
      <c r="AU11" s="87">
        <v>45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18</v>
      </c>
      <c r="B12" s="96" t="s">
        <v>270</v>
      </c>
      <c r="C12" s="85" t="s">
        <v>271</v>
      </c>
      <c r="D12" s="87">
        <f>SUM(E12,+H12,+K12)</f>
        <v>7824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7824</v>
      </c>
      <c r="L12" s="87">
        <v>480</v>
      </c>
      <c r="M12" s="87">
        <v>7344</v>
      </c>
      <c r="N12" s="87">
        <f>SUM(O12,+V12,+AC12)</f>
        <v>7834</v>
      </c>
      <c r="O12" s="87">
        <f>SUM(P12:U12)</f>
        <v>480</v>
      </c>
      <c r="P12" s="87">
        <v>0</v>
      </c>
      <c r="Q12" s="87">
        <v>0</v>
      </c>
      <c r="R12" s="87">
        <v>0</v>
      </c>
      <c r="S12" s="87">
        <v>480</v>
      </c>
      <c r="T12" s="87">
        <v>0</v>
      </c>
      <c r="U12" s="87">
        <v>0</v>
      </c>
      <c r="V12" s="87">
        <f>SUM(W12:AB12)</f>
        <v>7344</v>
      </c>
      <c r="W12" s="87">
        <v>0</v>
      </c>
      <c r="X12" s="87">
        <v>0</v>
      </c>
      <c r="Y12" s="87">
        <v>0</v>
      </c>
      <c r="Z12" s="87">
        <v>7344</v>
      </c>
      <c r="AA12" s="87">
        <v>0</v>
      </c>
      <c r="AB12" s="87">
        <v>0</v>
      </c>
      <c r="AC12" s="87">
        <f>SUM(AD12:AE12)</f>
        <v>10</v>
      </c>
      <c r="AD12" s="87">
        <v>10</v>
      </c>
      <c r="AE12" s="87">
        <v>0</v>
      </c>
      <c r="AF12" s="87">
        <f>SUM(AG12:AI12)</f>
        <v>0</v>
      </c>
      <c r="AG12" s="87">
        <v>0</v>
      </c>
      <c r="AH12" s="87">
        <v>0</v>
      </c>
      <c r="AI12" s="87">
        <v>0</v>
      </c>
      <c r="AJ12" s="87">
        <f>SUM(AK12:AS12)</f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18</v>
      </c>
      <c r="B13" s="96" t="s">
        <v>272</v>
      </c>
      <c r="C13" s="85" t="s">
        <v>273</v>
      </c>
      <c r="D13" s="87">
        <f>SUM(E13,+H13,+K13)</f>
        <v>17725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17725</v>
      </c>
      <c r="L13" s="87">
        <v>143</v>
      </c>
      <c r="M13" s="87">
        <v>17582</v>
      </c>
      <c r="N13" s="87">
        <f>SUM(O13,+V13,+AC13)</f>
        <v>17741</v>
      </c>
      <c r="O13" s="87">
        <f>SUM(P13:U13)</f>
        <v>143</v>
      </c>
      <c r="P13" s="87">
        <v>143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17582</v>
      </c>
      <c r="W13" s="87">
        <v>17582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16</v>
      </c>
      <c r="AD13" s="87">
        <v>16</v>
      </c>
      <c r="AE13" s="87">
        <v>0</v>
      </c>
      <c r="AF13" s="87">
        <f>SUM(AG13:AI13)</f>
        <v>468</v>
      </c>
      <c r="AG13" s="87">
        <v>468</v>
      </c>
      <c r="AH13" s="87">
        <v>0</v>
      </c>
      <c r="AI13" s="87">
        <v>0</v>
      </c>
      <c r="AJ13" s="87">
        <f>SUM(AK13:AS13)</f>
        <v>468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468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18</v>
      </c>
      <c r="B14" s="96" t="s">
        <v>274</v>
      </c>
      <c r="C14" s="85" t="s">
        <v>275</v>
      </c>
      <c r="D14" s="87">
        <f>SUM(E14,+H14,+K14)</f>
        <v>12953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12953</v>
      </c>
      <c r="L14" s="87">
        <v>3504</v>
      </c>
      <c r="M14" s="87">
        <v>9449</v>
      </c>
      <c r="N14" s="87">
        <f>SUM(O14,+V14,+AC14)</f>
        <v>12953</v>
      </c>
      <c r="O14" s="87">
        <f>SUM(P14:U14)</f>
        <v>3504</v>
      </c>
      <c r="P14" s="87">
        <v>3504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9449</v>
      </c>
      <c r="W14" s="87">
        <v>9449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150</v>
      </c>
      <c r="AG14" s="87">
        <v>150</v>
      </c>
      <c r="AH14" s="87">
        <v>0</v>
      </c>
      <c r="AI14" s="87">
        <v>0</v>
      </c>
      <c r="AJ14" s="87">
        <f>SUM(AK14:AS14)</f>
        <v>150</v>
      </c>
      <c r="AK14" s="87">
        <v>0</v>
      </c>
      <c r="AL14" s="87">
        <v>0</v>
      </c>
      <c r="AM14" s="87">
        <v>17</v>
      </c>
      <c r="AN14" s="87">
        <v>0</v>
      </c>
      <c r="AO14" s="87">
        <v>0</v>
      </c>
      <c r="AP14" s="87">
        <v>0</v>
      </c>
      <c r="AQ14" s="87">
        <v>0</v>
      </c>
      <c r="AR14" s="87">
        <v>133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18</v>
      </c>
      <c r="B15" s="96" t="s">
        <v>276</v>
      </c>
      <c r="C15" s="85" t="s">
        <v>277</v>
      </c>
      <c r="D15" s="87">
        <f>SUM(E15,+H15,+K15)</f>
        <v>14416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14416</v>
      </c>
      <c r="L15" s="87">
        <v>3779</v>
      </c>
      <c r="M15" s="87">
        <v>10637</v>
      </c>
      <c r="N15" s="87">
        <f>SUM(O15,+V15,+AC15)</f>
        <v>15037</v>
      </c>
      <c r="O15" s="87">
        <f>SUM(P15:U15)</f>
        <v>3779</v>
      </c>
      <c r="P15" s="87">
        <v>3779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10637</v>
      </c>
      <c r="W15" s="87">
        <v>10637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621</v>
      </c>
      <c r="AD15" s="87">
        <v>621</v>
      </c>
      <c r="AE15" s="87">
        <v>0</v>
      </c>
      <c r="AF15" s="87">
        <f>SUM(AG15:AI15)</f>
        <v>478</v>
      </c>
      <c r="AG15" s="87">
        <v>478</v>
      </c>
      <c r="AH15" s="87">
        <v>0</v>
      </c>
      <c r="AI15" s="87">
        <v>0</v>
      </c>
      <c r="AJ15" s="87">
        <f>SUM(AK15:AS15)</f>
        <v>478</v>
      </c>
      <c r="AK15" s="87">
        <v>0</v>
      </c>
      <c r="AL15" s="87">
        <v>0</v>
      </c>
      <c r="AM15" s="87">
        <v>437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41</v>
      </c>
      <c r="AT15" s="87">
        <f>SUM(AU15:AY15)</f>
        <v>44</v>
      </c>
      <c r="AU15" s="87">
        <v>0</v>
      </c>
      <c r="AV15" s="87">
        <v>0</v>
      </c>
      <c r="AW15" s="87">
        <v>44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18</v>
      </c>
      <c r="B16" s="96" t="s">
        <v>278</v>
      </c>
      <c r="C16" s="85" t="s">
        <v>279</v>
      </c>
      <c r="D16" s="87">
        <f>SUM(E16,+H16,+K16)</f>
        <v>2026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2026</v>
      </c>
      <c r="L16" s="87">
        <v>112</v>
      </c>
      <c r="M16" s="87">
        <v>1914</v>
      </c>
      <c r="N16" s="87">
        <f>SUM(O16,+V16,+AC16)</f>
        <v>2034</v>
      </c>
      <c r="O16" s="87">
        <f>SUM(P16:U16)</f>
        <v>112</v>
      </c>
      <c r="P16" s="87">
        <v>112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1914</v>
      </c>
      <c r="W16" s="87">
        <v>1914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8</v>
      </c>
      <c r="AD16" s="87">
        <v>8</v>
      </c>
      <c r="AE16" s="87">
        <v>0</v>
      </c>
      <c r="AF16" s="87">
        <f>SUM(AG16:AI16)</f>
        <v>5</v>
      </c>
      <c r="AG16" s="87">
        <v>5</v>
      </c>
      <c r="AH16" s="87">
        <v>0</v>
      </c>
      <c r="AI16" s="87">
        <v>0</v>
      </c>
      <c r="AJ16" s="87">
        <f>SUM(AK16:AS16)</f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5</v>
      </c>
      <c r="AU16" s="87">
        <v>5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18</v>
      </c>
      <c r="B17" s="96" t="s">
        <v>280</v>
      </c>
      <c r="C17" s="85" t="s">
        <v>281</v>
      </c>
      <c r="D17" s="87">
        <f>SUM(E17,+H17,+K17)</f>
        <v>769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769</v>
      </c>
      <c r="L17" s="87">
        <v>82</v>
      </c>
      <c r="M17" s="87">
        <v>687</v>
      </c>
      <c r="N17" s="87">
        <f>SUM(O17,+V17,+AC17)</f>
        <v>1409</v>
      </c>
      <c r="O17" s="87">
        <f>SUM(P17:U17)</f>
        <v>82</v>
      </c>
      <c r="P17" s="87">
        <v>82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687</v>
      </c>
      <c r="W17" s="87">
        <v>687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640</v>
      </c>
      <c r="AD17" s="87">
        <v>109</v>
      </c>
      <c r="AE17" s="87">
        <v>531</v>
      </c>
      <c r="AF17" s="87">
        <f>SUM(AG17:AI17)</f>
        <v>2</v>
      </c>
      <c r="AG17" s="87">
        <v>2</v>
      </c>
      <c r="AH17" s="87">
        <v>0</v>
      </c>
      <c r="AI17" s="87">
        <v>0</v>
      </c>
      <c r="AJ17" s="87">
        <f>SUM(AK17:AS17)</f>
        <v>769</v>
      </c>
      <c r="AK17" s="87">
        <v>769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2</v>
      </c>
      <c r="AU17" s="87">
        <v>2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18</v>
      </c>
      <c r="B18" s="96" t="s">
        <v>282</v>
      </c>
      <c r="C18" s="85" t="s">
        <v>283</v>
      </c>
      <c r="D18" s="87">
        <f>SUM(E18,+H18,+K18)</f>
        <v>264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264</v>
      </c>
      <c r="L18" s="87">
        <v>14</v>
      </c>
      <c r="M18" s="87">
        <v>250</v>
      </c>
      <c r="N18" s="87">
        <f>SUM(O18,+V18,+AC18)</f>
        <v>269</v>
      </c>
      <c r="O18" s="87">
        <f>SUM(P18:U18)</f>
        <v>14</v>
      </c>
      <c r="P18" s="87">
        <v>14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250</v>
      </c>
      <c r="W18" s="87">
        <v>250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5</v>
      </c>
      <c r="AD18" s="87">
        <v>1</v>
      </c>
      <c r="AE18" s="87">
        <v>4</v>
      </c>
      <c r="AF18" s="87">
        <f>SUM(AG18:AI18)</f>
        <v>1</v>
      </c>
      <c r="AG18" s="87">
        <v>1</v>
      </c>
      <c r="AH18" s="87">
        <v>0</v>
      </c>
      <c r="AI18" s="87">
        <v>0</v>
      </c>
      <c r="AJ18" s="87">
        <f>SUM(AK18:AS18)</f>
        <v>1</v>
      </c>
      <c r="AK18" s="87">
        <v>1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1</v>
      </c>
      <c r="AU18" s="87">
        <v>1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18</v>
      </c>
      <c r="B19" s="96" t="s">
        <v>284</v>
      </c>
      <c r="C19" s="85" t="s">
        <v>285</v>
      </c>
      <c r="D19" s="87">
        <f>SUM(E19,+H19,+K19)</f>
        <v>10584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10584</v>
      </c>
      <c r="L19" s="87">
        <v>634</v>
      </c>
      <c r="M19" s="87">
        <v>9950</v>
      </c>
      <c r="N19" s="87">
        <f>SUM(O19,+V19,+AC19)</f>
        <v>10584</v>
      </c>
      <c r="O19" s="87">
        <f>SUM(P19:U19)</f>
        <v>634</v>
      </c>
      <c r="P19" s="87">
        <v>634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9950</v>
      </c>
      <c r="W19" s="87">
        <v>9950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33</v>
      </c>
      <c r="AG19" s="87">
        <v>33</v>
      </c>
      <c r="AH19" s="87">
        <v>0</v>
      </c>
      <c r="AI19" s="87">
        <v>0</v>
      </c>
      <c r="AJ19" s="87">
        <f>SUM(AK19:AS19)</f>
        <v>287</v>
      </c>
      <c r="AK19" s="87">
        <v>287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33</v>
      </c>
      <c r="AU19" s="87">
        <v>33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18</v>
      </c>
      <c r="B20" s="96" t="s">
        <v>286</v>
      </c>
      <c r="C20" s="85" t="s">
        <v>287</v>
      </c>
      <c r="D20" s="87">
        <f>SUM(E20,+H20,+K20)</f>
        <v>2722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2722</v>
      </c>
      <c r="L20" s="87">
        <v>233</v>
      </c>
      <c r="M20" s="87">
        <v>2489</v>
      </c>
      <c r="N20" s="87">
        <f>SUM(O20,+V20,+AC20)</f>
        <v>2726</v>
      </c>
      <c r="O20" s="87">
        <f>SUM(P20:U20)</f>
        <v>233</v>
      </c>
      <c r="P20" s="87">
        <v>233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2489</v>
      </c>
      <c r="W20" s="87">
        <v>2489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4</v>
      </c>
      <c r="AD20" s="87">
        <v>4</v>
      </c>
      <c r="AE20" s="87">
        <v>0</v>
      </c>
      <c r="AF20" s="87">
        <f>SUM(AG20:AI20)</f>
        <v>72</v>
      </c>
      <c r="AG20" s="87">
        <v>72</v>
      </c>
      <c r="AH20" s="87">
        <v>0</v>
      </c>
      <c r="AI20" s="87">
        <v>0</v>
      </c>
      <c r="AJ20" s="87">
        <f>SUM(AK20:AS20)</f>
        <v>72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72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18</v>
      </c>
      <c r="B21" s="96" t="s">
        <v>288</v>
      </c>
      <c r="C21" s="85" t="s">
        <v>289</v>
      </c>
      <c r="D21" s="87">
        <f>SUM(E21,+H21,+K21)</f>
        <v>3952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3952</v>
      </c>
      <c r="L21" s="87">
        <v>469</v>
      </c>
      <c r="M21" s="87">
        <v>3483</v>
      </c>
      <c r="N21" s="87">
        <f>SUM(O21,+V21,+AC21)</f>
        <v>4367</v>
      </c>
      <c r="O21" s="87">
        <f>SUM(P21:U21)</f>
        <v>469</v>
      </c>
      <c r="P21" s="87">
        <v>469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3483</v>
      </c>
      <c r="W21" s="87">
        <v>3483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415</v>
      </c>
      <c r="AD21" s="87">
        <v>60</v>
      </c>
      <c r="AE21" s="87">
        <v>355</v>
      </c>
      <c r="AF21" s="87">
        <f>SUM(AG21:AI21)</f>
        <v>0</v>
      </c>
      <c r="AG21" s="87">
        <v>0</v>
      </c>
      <c r="AH21" s="87">
        <v>0</v>
      </c>
      <c r="AI21" s="87">
        <v>0</v>
      </c>
      <c r="AJ21" s="87">
        <f>SUM(AK21:AS21)</f>
        <v>22</v>
      </c>
      <c r="AK21" s="87">
        <v>0</v>
      </c>
      <c r="AL21" s="87">
        <v>22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22</v>
      </c>
      <c r="BA21" s="87">
        <v>22</v>
      </c>
      <c r="BB21" s="87">
        <v>0</v>
      </c>
      <c r="BC21" s="87">
        <v>0</v>
      </c>
    </row>
    <row r="22" spans="1:55" ht="13.5" customHeight="1">
      <c r="A22" s="98" t="s">
        <v>18</v>
      </c>
      <c r="B22" s="96" t="s">
        <v>290</v>
      </c>
      <c r="C22" s="85" t="s">
        <v>291</v>
      </c>
      <c r="D22" s="87">
        <f>SUM(E22,+H22,+K22)</f>
        <v>1785</v>
      </c>
      <c r="E22" s="87">
        <f>SUM(F22:G22)</f>
        <v>1785</v>
      </c>
      <c r="F22" s="87">
        <v>1012</v>
      </c>
      <c r="G22" s="87">
        <v>773</v>
      </c>
      <c r="H22" s="87">
        <f>SUM(I22:J22)</f>
        <v>0</v>
      </c>
      <c r="I22" s="87">
        <v>0</v>
      </c>
      <c r="J22" s="87">
        <v>0</v>
      </c>
      <c r="K22" s="87">
        <f>SUM(L22:M22)</f>
        <v>0</v>
      </c>
      <c r="L22" s="87">
        <v>0</v>
      </c>
      <c r="M22" s="87">
        <v>0</v>
      </c>
      <c r="N22" s="87">
        <f>SUM(O22,+V22,+AC22)</f>
        <v>1785</v>
      </c>
      <c r="O22" s="87">
        <f>SUM(P22:U22)</f>
        <v>1012</v>
      </c>
      <c r="P22" s="87">
        <v>1012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773</v>
      </c>
      <c r="W22" s="87">
        <v>773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34</v>
      </c>
      <c r="AG22" s="87">
        <v>34</v>
      </c>
      <c r="AH22" s="87">
        <v>0</v>
      </c>
      <c r="AI22" s="87">
        <v>0</v>
      </c>
      <c r="AJ22" s="87">
        <f>SUM(AK22:AS22)</f>
        <v>34</v>
      </c>
      <c r="AK22" s="87">
        <v>0</v>
      </c>
      <c r="AL22" s="87">
        <v>0</v>
      </c>
      <c r="AM22" s="87">
        <v>34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7</v>
      </c>
      <c r="AU22" s="87">
        <v>0</v>
      </c>
      <c r="AV22" s="87">
        <v>0</v>
      </c>
      <c r="AW22" s="87">
        <v>7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18</v>
      </c>
      <c r="B23" s="96" t="s">
        <v>292</v>
      </c>
      <c r="C23" s="85" t="s">
        <v>293</v>
      </c>
      <c r="D23" s="87">
        <f>SUM(E23,+H23,+K23)</f>
        <v>2423</v>
      </c>
      <c r="E23" s="87">
        <f>SUM(F23:G23)</f>
        <v>2423</v>
      </c>
      <c r="F23" s="87">
        <v>1055</v>
      </c>
      <c r="G23" s="87">
        <v>1368</v>
      </c>
      <c r="H23" s="87">
        <f>SUM(I23:J23)</f>
        <v>0</v>
      </c>
      <c r="I23" s="87">
        <v>0</v>
      </c>
      <c r="J23" s="87">
        <v>0</v>
      </c>
      <c r="K23" s="87">
        <f>SUM(L23:M23)</f>
        <v>0</v>
      </c>
      <c r="L23" s="87">
        <v>0</v>
      </c>
      <c r="M23" s="87">
        <v>0</v>
      </c>
      <c r="N23" s="87">
        <f>SUM(O23,+V23,+AC23)</f>
        <v>2437</v>
      </c>
      <c r="O23" s="87">
        <f>SUM(P23:U23)</f>
        <v>1055</v>
      </c>
      <c r="P23" s="87">
        <v>1055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1368</v>
      </c>
      <c r="W23" s="87">
        <v>1368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14</v>
      </c>
      <c r="AD23" s="87">
        <v>14</v>
      </c>
      <c r="AE23" s="87">
        <v>0</v>
      </c>
      <c r="AF23" s="87">
        <f>SUM(AG23:AI23)</f>
        <v>0</v>
      </c>
      <c r="AG23" s="87">
        <v>0</v>
      </c>
      <c r="AH23" s="87">
        <v>0</v>
      </c>
      <c r="AI23" s="87">
        <v>0</v>
      </c>
      <c r="AJ23" s="87">
        <f>SUM(AK23:AS23)</f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18</v>
      </c>
      <c r="B24" s="96" t="s">
        <v>294</v>
      </c>
      <c r="C24" s="85" t="s">
        <v>295</v>
      </c>
      <c r="D24" s="87">
        <f>SUM(E24,+H24,+K24)</f>
        <v>2797</v>
      </c>
      <c r="E24" s="87">
        <f>SUM(F24:G24)</f>
        <v>2797</v>
      </c>
      <c r="F24" s="87">
        <v>852</v>
      </c>
      <c r="G24" s="87">
        <v>1945</v>
      </c>
      <c r="H24" s="87">
        <f>SUM(I24:J24)</f>
        <v>0</v>
      </c>
      <c r="I24" s="87">
        <v>0</v>
      </c>
      <c r="J24" s="87">
        <v>0</v>
      </c>
      <c r="K24" s="87">
        <f>SUM(L24:M24)</f>
        <v>0</v>
      </c>
      <c r="L24" s="87">
        <v>0</v>
      </c>
      <c r="M24" s="87">
        <v>0</v>
      </c>
      <c r="N24" s="87">
        <f>SUM(O24,+V24,+AC24)</f>
        <v>2797</v>
      </c>
      <c r="O24" s="87">
        <f>SUM(P24:U24)</f>
        <v>852</v>
      </c>
      <c r="P24" s="87">
        <v>852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1945</v>
      </c>
      <c r="W24" s="87">
        <v>1945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21</v>
      </c>
      <c r="AG24" s="87">
        <v>21</v>
      </c>
      <c r="AH24" s="87">
        <v>0</v>
      </c>
      <c r="AI24" s="87">
        <v>0</v>
      </c>
      <c r="AJ24" s="87">
        <f>SUM(AK24:AS24)</f>
        <v>102</v>
      </c>
      <c r="AK24" s="87">
        <v>102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21</v>
      </c>
      <c r="AU24" s="87">
        <v>21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18</v>
      </c>
      <c r="B25" s="96" t="s">
        <v>296</v>
      </c>
      <c r="C25" s="85" t="s">
        <v>297</v>
      </c>
      <c r="D25" s="87">
        <f>SUM(E25,+H25,+K25)</f>
        <v>6388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6388</v>
      </c>
      <c r="L25" s="87">
        <v>88</v>
      </c>
      <c r="M25" s="87">
        <v>6300</v>
      </c>
      <c r="N25" s="87">
        <f>SUM(O25,+V25,+AC25)</f>
        <v>6388</v>
      </c>
      <c r="O25" s="87">
        <f>SUM(P25:U25)</f>
        <v>88</v>
      </c>
      <c r="P25" s="87">
        <v>88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6300</v>
      </c>
      <c r="W25" s="87">
        <v>6300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50</v>
      </c>
      <c r="AG25" s="87">
        <v>50</v>
      </c>
      <c r="AH25" s="87">
        <v>0</v>
      </c>
      <c r="AI25" s="87">
        <v>0</v>
      </c>
      <c r="AJ25" s="87">
        <f>SUM(AK25:AS25)</f>
        <v>50</v>
      </c>
      <c r="AK25" s="87">
        <v>0</v>
      </c>
      <c r="AL25" s="87">
        <v>0</v>
      </c>
      <c r="AM25" s="87">
        <v>10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40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18</v>
      </c>
      <c r="B26" s="96" t="s">
        <v>298</v>
      </c>
      <c r="C26" s="85" t="s">
        <v>299</v>
      </c>
      <c r="D26" s="87">
        <f>SUM(E26,+H26,+K26)</f>
        <v>8973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8973</v>
      </c>
      <c r="L26" s="87">
        <v>202</v>
      </c>
      <c r="M26" s="87">
        <v>8771</v>
      </c>
      <c r="N26" s="87">
        <f>SUM(O26,+V26,+AC26)</f>
        <v>8973</v>
      </c>
      <c r="O26" s="87">
        <f>SUM(P26:U26)</f>
        <v>202</v>
      </c>
      <c r="P26" s="87">
        <v>202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8771</v>
      </c>
      <c r="W26" s="87">
        <v>8771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70</v>
      </c>
      <c r="AG26" s="87">
        <v>70</v>
      </c>
      <c r="AH26" s="87">
        <v>0</v>
      </c>
      <c r="AI26" s="87">
        <v>0</v>
      </c>
      <c r="AJ26" s="87">
        <f>SUM(AK26:AS26)</f>
        <v>479</v>
      </c>
      <c r="AK26" s="87">
        <v>427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52</v>
      </c>
      <c r="AT26" s="87">
        <f>SUM(AU26:AY26)</f>
        <v>18</v>
      </c>
      <c r="AU26" s="87">
        <v>18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18</v>
      </c>
      <c r="B27" s="96" t="s">
        <v>300</v>
      </c>
      <c r="C27" s="85" t="s">
        <v>301</v>
      </c>
      <c r="D27" s="87">
        <f>SUM(E27,+H27,+K27)</f>
        <v>12873</v>
      </c>
      <c r="E27" s="87">
        <f>SUM(F27:G27)</f>
        <v>0</v>
      </c>
      <c r="F27" s="87">
        <v>0</v>
      </c>
      <c r="G27" s="87">
        <v>0</v>
      </c>
      <c r="H27" s="87">
        <f>SUM(I27:J27)</f>
        <v>12873</v>
      </c>
      <c r="I27" s="87">
        <v>411</v>
      </c>
      <c r="J27" s="87">
        <v>12462</v>
      </c>
      <c r="K27" s="87">
        <f>SUM(L27:M27)</f>
        <v>0</v>
      </c>
      <c r="L27" s="87">
        <v>0</v>
      </c>
      <c r="M27" s="87">
        <v>0</v>
      </c>
      <c r="N27" s="87">
        <f>SUM(O27,+V27,+AC27)</f>
        <v>12873</v>
      </c>
      <c r="O27" s="87">
        <f>SUM(P27:U27)</f>
        <v>411</v>
      </c>
      <c r="P27" s="87">
        <v>0</v>
      </c>
      <c r="Q27" s="87">
        <v>0</v>
      </c>
      <c r="R27" s="87">
        <v>0</v>
      </c>
      <c r="S27" s="87">
        <v>411</v>
      </c>
      <c r="T27" s="87">
        <v>0</v>
      </c>
      <c r="U27" s="87">
        <v>0</v>
      </c>
      <c r="V27" s="87">
        <f>SUM(W27:AB27)</f>
        <v>12462</v>
      </c>
      <c r="W27" s="87">
        <v>0</v>
      </c>
      <c r="X27" s="87">
        <v>0</v>
      </c>
      <c r="Y27" s="87">
        <v>0</v>
      </c>
      <c r="Z27" s="87">
        <v>12462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0</v>
      </c>
      <c r="AG27" s="87">
        <v>0</v>
      </c>
      <c r="AH27" s="87">
        <v>0</v>
      </c>
      <c r="AI27" s="87">
        <v>0</v>
      </c>
      <c r="AJ27" s="87">
        <f>SUM(AK27:AS27)</f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18</v>
      </c>
      <c r="B28" s="96" t="s">
        <v>302</v>
      </c>
      <c r="C28" s="85" t="s">
        <v>303</v>
      </c>
      <c r="D28" s="87">
        <f>SUM(E28,+H28,+K28)</f>
        <v>7040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7040</v>
      </c>
      <c r="L28" s="87">
        <v>563</v>
      </c>
      <c r="M28" s="87">
        <v>6477</v>
      </c>
      <c r="N28" s="87">
        <f>SUM(O28,+V28,+AC28)</f>
        <v>7040</v>
      </c>
      <c r="O28" s="87">
        <f>SUM(P28:U28)</f>
        <v>563</v>
      </c>
      <c r="P28" s="87">
        <v>563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6477</v>
      </c>
      <c r="W28" s="87">
        <v>6477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171</v>
      </c>
      <c r="AG28" s="87">
        <v>171</v>
      </c>
      <c r="AH28" s="87">
        <v>0</v>
      </c>
      <c r="AI28" s="87">
        <v>0</v>
      </c>
      <c r="AJ28" s="87">
        <f>SUM(AK28:AS28)</f>
        <v>171</v>
      </c>
      <c r="AK28" s="87">
        <v>0</v>
      </c>
      <c r="AL28" s="87">
        <v>0</v>
      </c>
      <c r="AM28" s="87">
        <v>171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16</v>
      </c>
      <c r="AU28" s="87">
        <v>0</v>
      </c>
      <c r="AV28" s="87">
        <v>0</v>
      </c>
      <c r="AW28" s="87">
        <v>16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18</v>
      </c>
      <c r="B29" s="96" t="s">
        <v>304</v>
      </c>
      <c r="C29" s="85" t="s">
        <v>305</v>
      </c>
      <c r="D29" s="87">
        <f>SUM(E29,+H29,+K29)</f>
        <v>4094</v>
      </c>
      <c r="E29" s="87">
        <f>SUM(F29:G29)</f>
        <v>8</v>
      </c>
      <c r="F29" s="87">
        <v>0</v>
      </c>
      <c r="G29" s="87">
        <v>8</v>
      </c>
      <c r="H29" s="87">
        <f>SUM(I29:J29)</f>
        <v>0</v>
      </c>
      <c r="I29" s="87">
        <v>0</v>
      </c>
      <c r="J29" s="87">
        <v>0</v>
      </c>
      <c r="K29" s="87">
        <f>SUM(L29:M29)</f>
        <v>4086</v>
      </c>
      <c r="L29" s="87">
        <v>1198</v>
      </c>
      <c r="M29" s="87">
        <v>2888</v>
      </c>
      <c r="N29" s="87">
        <f>SUM(O29,+V29,+AC29)</f>
        <v>4104</v>
      </c>
      <c r="O29" s="87">
        <f>SUM(P29:U29)</f>
        <v>1198</v>
      </c>
      <c r="P29" s="87">
        <v>1198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2896</v>
      </c>
      <c r="W29" s="87">
        <v>2888</v>
      </c>
      <c r="X29" s="87">
        <v>0</v>
      </c>
      <c r="Y29" s="87">
        <v>0</v>
      </c>
      <c r="Z29" s="87">
        <v>0</v>
      </c>
      <c r="AA29" s="87">
        <v>8</v>
      </c>
      <c r="AB29" s="87">
        <v>0</v>
      </c>
      <c r="AC29" s="87">
        <f>SUM(AD29:AE29)</f>
        <v>10</v>
      </c>
      <c r="AD29" s="87">
        <v>10</v>
      </c>
      <c r="AE29" s="87">
        <v>0</v>
      </c>
      <c r="AF29" s="87">
        <f>SUM(AG29:AI29)</f>
        <v>108</v>
      </c>
      <c r="AG29" s="87">
        <v>108</v>
      </c>
      <c r="AH29" s="87">
        <v>0</v>
      </c>
      <c r="AI29" s="87">
        <v>0</v>
      </c>
      <c r="AJ29" s="87">
        <f>SUM(AK29:AS29)</f>
        <v>108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108</v>
      </c>
      <c r="AR29" s="87">
        <v>0</v>
      </c>
      <c r="AS29" s="87">
        <v>0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18</v>
      </c>
      <c r="B30" s="96" t="s">
        <v>306</v>
      </c>
      <c r="C30" s="85" t="s">
        <v>307</v>
      </c>
      <c r="D30" s="87">
        <f>SUM(E30,+H30,+K30)</f>
        <v>1993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1993</v>
      </c>
      <c r="L30" s="87">
        <v>431</v>
      </c>
      <c r="M30" s="87">
        <v>1562</v>
      </c>
      <c r="N30" s="87">
        <f>SUM(O30,+V30,+AC30)</f>
        <v>1993</v>
      </c>
      <c r="O30" s="87">
        <f>SUM(P30:U30)</f>
        <v>431</v>
      </c>
      <c r="P30" s="87">
        <v>431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1562</v>
      </c>
      <c r="W30" s="87">
        <v>1562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23</v>
      </c>
      <c r="AG30" s="87">
        <v>23</v>
      </c>
      <c r="AH30" s="87">
        <v>0</v>
      </c>
      <c r="AI30" s="87">
        <v>0</v>
      </c>
      <c r="AJ30" s="87">
        <f>SUM(AK30:AS30)</f>
        <v>23</v>
      </c>
      <c r="AK30" s="87">
        <v>0</v>
      </c>
      <c r="AL30" s="87">
        <v>0</v>
      </c>
      <c r="AM30" s="87">
        <v>2</v>
      </c>
      <c r="AN30" s="87">
        <v>0</v>
      </c>
      <c r="AO30" s="87">
        <v>0</v>
      </c>
      <c r="AP30" s="87">
        <v>0</v>
      </c>
      <c r="AQ30" s="87">
        <v>0</v>
      </c>
      <c r="AR30" s="87">
        <v>21</v>
      </c>
      <c r="AS30" s="87">
        <v>0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18</v>
      </c>
      <c r="B31" s="96" t="s">
        <v>308</v>
      </c>
      <c r="C31" s="85" t="s">
        <v>309</v>
      </c>
      <c r="D31" s="87">
        <f>SUM(E31,+H31,+K31)</f>
        <v>6824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6824</v>
      </c>
      <c r="L31" s="87">
        <v>1274</v>
      </c>
      <c r="M31" s="87">
        <v>5550</v>
      </c>
      <c r="N31" s="87">
        <f>SUM(O31,+V31,+AC31)</f>
        <v>6833</v>
      </c>
      <c r="O31" s="87">
        <f>SUM(P31:U31)</f>
        <v>1274</v>
      </c>
      <c r="P31" s="87">
        <v>1274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5550</v>
      </c>
      <c r="W31" s="87">
        <v>5550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9</v>
      </c>
      <c r="AD31" s="87">
        <v>9</v>
      </c>
      <c r="AE31" s="87">
        <v>0</v>
      </c>
      <c r="AF31" s="87">
        <f>SUM(AG31:AI31)</f>
        <v>225</v>
      </c>
      <c r="AG31" s="87">
        <v>225</v>
      </c>
      <c r="AH31" s="87">
        <v>0</v>
      </c>
      <c r="AI31" s="87">
        <v>0</v>
      </c>
      <c r="AJ31" s="87">
        <f>SUM(AK31:AS31)</f>
        <v>225</v>
      </c>
      <c r="AK31" s="87">
        <v>0</v>
      </c>
      <c r="AL31" s="87">
        <v>0</v>
      </c>
      <c r="AM31" s="87">
        <v>206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19</v>
      </c>
      <c r="AT31" s="87">
        <f>SUM(AU31:AY31)</f>
        <v>20</v>
      </c>
      <c r="AU31" s="87">
        <v>0</v>
      </c>
      <c r="AV31" s="87">
        <v>0</v>
      </c>
      <c r="AW31" s="87">
        <v>20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31">
    <sortCondition ref="A8:A31"/>
    <sortCondition ref="B8:B31"/>
    <sortCondition ref="C8:C31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30" man="1"/>
    <brk id="31" min="1" max="30" man="1"/>
    <brk id="45" min="1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2"/>
  <cols>
    <col min="1" max="1" width="4.77734375" style="3" customWidth="1"/>
    <col min="2" max="2" width="8.109375" style="3" customWidth="1"/>
    <col min="3" max="3" width="19.10937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8" width="14.44140625" style="3" hidden="1" customWidth="1"/>
    <col min="29" max="29" width="3" style="3" hidden="1" customWidth="1"/>
    <col min="30" max="30" width="10.88671875" style="3" hidden="1" customWidth="1"/>
    <col min="31" max="31" width="8.88671875" style="3" hidden="1" customWidth="1"/>
    <col min="32" max="32" width="8.88671875" style="2" hidden="1" customWidth="1"/>
    <col min="33" max="33" width="5" style="2" hidden="1" customWidth="1"/>
    <col min="34" max="34" width="8.88671875" style="3" hidden="1" customWidth="1"/>
    <col min="35" max="35" width="4" style="3" hidden="1" customWidth="1"/>
    <col min="36" max="36" width="10" style="3" hidden="1" customWidth="1"/>
    <col min="37" max="16384" width="8.88671875" style="3" hidden="1"/>
  </cols>
  <sheetData>
    <row r="1" spans="1:36" ht="13.8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3.8" thickBot="1">
      <c r="J5" s="14"/>
      <c r="AF5" s="2">
        <f>+水洗化人口等!B5</f>
        <v>0</v>
      </c>
      <c r="AG5" s="2">
        <v>5</v>
      </c>
    </row>
    <row r="6" spans="1:36" ht="27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36000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36201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36202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36203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36204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36205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36206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36207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36208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36301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36302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36321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36341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36342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36368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36383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36387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36388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36401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36402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36403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36404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36405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36468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36489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2024-02-15T05:33:48Z</dcterms:modified>
</cp:coreProperties>
</file>