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35山口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V8" i="2"/>
  <c r="V9" i="2"/>
  <c r="V10" i="2"/>
  <c r="V11" i="2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O23" i="2"/>
  <c r="O24" i="2"/>
  <c r="O25" i="2"/>
  <c r="O26" i="2"/>
  <c r="N9" i="2"/>
  <c r="N10" i="2"/>
  <c r="N11" i="2"/>
  <c r="N15" i="2"/>
  <c r="N21" i="2"/>
  <c r="N22" i="2"/>
  <c r="N23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H8" i="2"/>
  <c r="H9" i="2"/>
  <c r="D9" i="2" s="1"/>
  <c r="H10" i="2"/>
  <c r="H11" i="2"/>
  <c r="H12" i="2"/>
  <c r="H13" i="2"/>
  <c r="H14" i="2"/>
  <c r="H15" i="2"/>
  <c r="D15" i="2" s="1"/>
  <c r="H16" i="2"/>
  <c r="H17" i="2"/>
  <c r="H18" i="2"/>
  <c r="H19" i="2"/>
  <c r="H20" i="2"/>
  <c r="H21" i="2"/>
  <c r="D21" i="2" s="1"/>
  <c r="H22" i="2"/>
  <c r="H23" i="2"/>
  <c r="H24" i="2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D11" i="2"/>
  <c r="D12" i="2"/>
  <c r="D13" i="2"/>
  <c r="D17" i="2"/>
  <c r="D19" i="2"/>
  <c r="D23" i="2"/>
  <c r="D24" i="2"/>
  <c r="D25" i="2"/>
  <c r="T18" i="1"/>
  <c r="P8" i="1"/>
  <c r="I8" i="1" s="1"/>
  <c r="P9" i="1"/>
  <c r="I9" i="1" s="1"/>
  <c r="D9" i="1" s="1"/>
  <c r="P10" i="1"/>
  <c r="I10" i="1" s="1"/>
  <c r="D10" i="1" s="1"/>
  <c r="P11" i="1"/>
  <c r="P12" i="1"/>
  <c r="P13" i="1"/>
  <c r="P14" i="1"/>
  <c r="I14" i="1" s="1"/>
  <c r="D14" i="1" s="1"/>
  <c r="P15" i="1"/>
  <c r="I15" i="1" s="1"/>
  <c r="D15" i="1" s="1"/>
  <c r="P16" i="1"/>
  <c r="I16" i="1" s="1"/>
  <c r="D16" i="1" s="1"/>
  <c r="P17" i="1"/>
  <c r="I17" i="1" s="1"/>
  <c r="D17" i="1" s="1"/>
  <c r="P18" i="1"/>
  <c r="P19" i="1"/>
  <c r="P20" i="1"/>
  <c r="I20" i="1" s="1"/>
  <c r="P21" i="1"/>
  <c r="I21" i="1" s="1"/>
  <c r="D21" i="1" s="1"/>
  <c r="P22" i="1"/>
  <c r="I22" i="1" s="1"/>
  <c r="D22" i="1" s="1"/>
  <c r="P23" i="1"/>
  <c r="P24" i="1"/>
  <c r="P25" i="1"/>
  <c r="P26" i="1"/>
  <c r="I26" i="1" s="1"/>
  <c r="L13" i="1"/>
  <c r="L25" i="1"/>
  <c r="L26" i="1"/>
  <c r="J13" i="1"/>
  <c r="J18" i="1"/>
  <c r="J19" i="1"/>
  <c r="I11" i="1"/>
  <c r="D11" i="1" s="1"/>
  <c r="I12" i="1"/>
  <c r="D12" i="1" s="1"/>
  <c r="J12" i="1" s="1"/>
  <c r="I13" i="1"/>
  <c r="D13" i="1" s="1"/>
  <c r="I18" i="1"/>
  <c r="D18" i="1" s="1"/>
  <c r="I19" i="1"/>
  <c r="D19" i="1" s="1"/>
  <c r="L19" i="1" s="1"/>
  <c r="I23" i="1"/>
  <c r="D23" i="1" s="1"/>
  <c r="T23" i="1" s="1"/>
  <c r="I24" i="1"/>
  <c r="D24" i="1" s="1"/>
  <c r="I2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D20" i="1"/>
  <c r="J20" i="1" s="1"/>
  <c r="D25" i="1"/>
  <c r="D26" i="1"/>
  <c r="N26" i="1" s="1"/>
  <c r="N17" i="1" l="1"/>
  <c r="L17" i="1"/>
  <c r="J17" i="1"/>
  <c r="T17" i="1"/>
  <c r="F17" i="1"/>
  <c r="T14" i="1"/>
  <c r="F14" i="1"/>
  <c r="N14" i="1"/>
  <c r="J14" i="1"/>
  <c r="L14" i="1"/>
  <c r="L22" i="1"/>
  <c r="J22" i="1"/>
  <c r="T22" i="1"/>
  <c r="N22" i="1"/>
  <c r="F22" i="1"/>
  <c r="L16" i="1"/>
  <c r="J16" i="1"/>
  <c r="F16" i="1"/>
  <c r="N16" i="1"/>
  <c r="T16" i="1"/>
  <c r="L10" i="1"/>
  <c r="J10" i="1"/>
  <c r="T10" i="1"/>
  <c r="N10" i="1"/>
  <c r="F10" i="1"/>
  <c r="J21" i="1"/>
  <c r="T21" i="1"/>
  <c r="F21" i="1"/>
  <c r="N21" i="1"/>
  <c r="L21" i="1"/>
  <c r="J15" i="1"/>
  <c r="T15" i="1"/>
  <c r="F15" i="1"/>
  <c r="L15" i="1"/>
  <c r="N15" i="1"/>
  <c r="J9" i="1"/>
  <c r="T9" i="1"/>
  <c r="F9" i="1"/>
  <c r="L9" i="1"/>
  <c r="N9" i="1"/>
  <c r="N24" i="1"/>
  <c r="L24" i="1"/>
  <c r="N11" i="1"/>
  <c r="L11" i="1"/>
  <c r="J11" i="1"/>
  <c r="N20" i="1"/>
  <c r="F24" i="1"/>
  <c r="F12" i="1"/>
  <c r="L20" i="1"/>
  <c r="T24" i="1"/>
  <c r="T12" i="1"/>
  <c r="J24" i="1"/>
  <c r="T11" i="1"/>
  <c r="D26" i="2"/>
  <c r="D20" i="2"/>
  <c r="D14" i="2"/>
  <c r="D8" i="2"/>
  <c r="T8" i="1"/>
  <c r="F8" i="1"/>
  <c r="N12" i="1"/>
  <c r="L12" i="1"/>
  <c r="N23" i="1"/>
  <c r="L23" i="1"/>
  <c r="J23" i="1"/>
  <c r="N8" i="1"/>
  <c r="T26" i="1"/>
  <c r="F26" i="1"/>
  <c r="T19" i="1"/>
  <c r="F19" i="1"/>
  <c r="N19" i="1"/>
  <c r="J26" i="1"/>
  <c r="T25" i="1"/>
  <c r="F25" i="1"/>
  <c r="N25" i="1"/>
  <c r="F23" i="1"/>
  <c r="F11" i="1"/>
  <c r="N18" i="1"/>
  <c r="L18" i="1"/>
  <c r="J25" i="1"/>
  <c r="L8" i="1"/>
  <c r="F18" i="1"/>
  <c r="T13" i="1"/>
  <c r="F13" i="1"/>
  <c r="N13" i="1"/>
  <c r="J8" i="1"/>
  <c r="N25" i="2"/>
  <c r="N19" i="2"/>
  <c r="N13" i="2"/>
  <c r="T20" i="1"/>
  <c r="F2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E7" i="1" s="1"/>
  <c r="B7" i="2"/>
  <c r="L2" i="4"/>
  <c r="M2" i="4" s="1"/>
  <c r="AF5" i="4"/>
  <c r="AF6" i="4"/>
  <c r="E7" i="2" l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<sst xmlns="http://schemas.openxmlformats.org/spreadsheetml/2006/main" count="665" uniqueCount="300">
  <si>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</si>
  <si>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</si>
  <si>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</si>
  <si>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</si>
  <si>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</si>
  <si>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</si>
  <si>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</si>
  <si>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</si>
  <si>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</si>
  <si>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</si>
  <si>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</si>
  <si>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</si>
  <si>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</si>
  <si>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</si>
  <si>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</si>
  <si>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</si>
  <si>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</si>
  <si>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</si>
  <si>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</si>
  <si>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</si>
  <si>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</si>
  <si>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</si>
  <si>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</si>
  <si>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</si>
  <si>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</si>
  <si>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</si>
  <si>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</si>
  <si>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</si>
  <si>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</si>
  <si>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</si>
  <si>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</si>
  <si>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</si>
  <si>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</si>
  <si>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</si>
  <si>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</si>
  <si>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</si>
  <si>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</si>
  <si>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</si>
  <si>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</si>
  <si>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</si>
  <si>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</si>
  <si>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</si>
  <si>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</si>
  <si>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</si>
  <si>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</si>
  <si>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</si>
  <si>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</si>
  <si>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</si>
  <si>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</si>
  <si>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</si>
  <si>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</si>
  <si>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</si>
  <si>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</si>
  <si>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</si>
  <si>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</si>
  <si>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</si>
  <si>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</si>
  <si>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</si>
  <si>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</si>
  <si>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</si>
  <si>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</si>
  <si>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</si>
  <si>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</si>
  <si>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</si>
  <si>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</si>
  <si>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</si>
  <si>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</si>
  <si>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</si>
  <si>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</si>
  <si>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</si>
  <si>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</si>
  <si>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</si>
  <si>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</si>
  <si>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</si>
  <si>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</si>
  <si>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</si>
  <si>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</si>
  <si>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</si>
  <si>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</si>
  <si>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</si>
  <si>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</si>
  <si>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</si>
  <si>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</si>
  <si>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</si>
  <si>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</si>
  <si>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</si>
  <si>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</si>
  <si>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</si>
  <si>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</si>
  <si>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</si>
  <si>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</si>
  <si>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</si>
  <si>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</si>
  <si>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</si>
  <si>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</si>
  <si>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</si>
  <si>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</si>
  <si>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</si>
  <si>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</si>
  <si>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</si>
  <si>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</si>
  <si>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</si>
  <si>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</si>
  <si>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</si>
  <si>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</si>
  <si>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</si>
  <si>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</si>
  <si>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</si>
  <si>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</si>
  <si>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</si>
  <si>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</si>
  <si>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</si>
  <si>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</si>
  <si>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</si>
  <si>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</si>
  <si>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</si>
  <si>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</si>
  <si>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</si>
  <si>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</si>
  <si>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</si>
  <si>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</si>
  <si>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</si>
  <si>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</si>
  <si>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</si>
  <si>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</si>
  <si>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</si>
  <si>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</si>
  <si>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</si>
  <si>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</si>
  <si>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</si>
  <si>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</si>
  <si>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</si>
  <si>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</si>
  <si>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</si>
  <si>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</si>
  <si>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</si>
  <si>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</si>
  <si>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</si>
  <si>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</si>
  <si>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</si>
  <si>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</si>
  <si>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</si>
  <si>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</si>
  <si>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</si>
  <si>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</si>
  <si>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</si>
  <si>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</si>
  <si>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</si>
  <si>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</si>
  <si>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</si>
  <si>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</si>
  <si>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</si>
  <si>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</si>
  <si>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</si>
  <si>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</si>
  <si>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</si>
  <si>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</si>
  <si>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</si>
  <si>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</si>
  <si>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</si>
  <si>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</si>
  <si>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</si>
  <si>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</si>
  <si>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</si>
  <si>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</si>
  <si>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</si>
  <si>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</si>
  <si>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</si>
  <si>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</si>
  <si>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</si>
  <si>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</si>
  <si>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</si>
  <si>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</si>
  <si>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</si>
  <si>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</si>
  <si>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</si>
  <si>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</si>
  <si>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</si>
  <si>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</si>
  <si>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</si>
  <si>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</si>
  <si>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</si>
  <si>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</si>
  <si>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</si>
  <si>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</si>
  <si>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</si>
  <si>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</si>
  <si>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</si>
  <si>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</si>
  <si>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</si>
  <si>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</si>
  <si>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</si>
  <si>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</si>
  <si>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</si>
  <si>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</si>
  <si>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</si>
  <si>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</si>
  <si>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</si>
  <si>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</si>
  <si>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</si>
  <si>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</si>
  <si>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</si>
  <si>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</si>
  <si>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</si>
  <si>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</si>
  <si>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</si>
  <si>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</si>
  <si>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</si>
  <si>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</si>
  <si>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</si>
  <si>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</si>
  <si>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</si>
  <si>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</si>
  <si>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</si>
  <si>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</si>
  <si>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</si>
  <si>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</si>
  <si>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</si>
  <si>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</si>
  <si>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</si>
  <si>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</si>
  <si>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</si>
  <si>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</si>
  <si>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</si>
  <si>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</si>
  <si>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</si>
  <si>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</si>
  <si>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</si>
  <si>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</si>
  <si>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</si>
  <si>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</si>
  <si>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</si>
  <si>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</si>
  <si>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</si>
  <si>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</si>
  <si>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</si>
  <si>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</si>
  <si>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</si>
  <si>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</si>
  <si>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</si>
  <si>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</si>
  <si>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</si>
  <si>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</si>
  <si>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</si>
  <si>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</si>
  <si>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</si>
  <si>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</si>
  <si>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</si>
  <si>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</si>
  <si>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</si>
  <si>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</si>
  <si>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</si>
  <si>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</si>
  <si>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</si>
  <si>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</si>
  <si>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</si>
  <si>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</si>
  <si>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35000</t>
  </si>
  <si>
    <t>水洗化人口等（令和4年度実績）</t>
    <phoneticPr fontId="3"/>
  </si>
  <si>
    <t>し尿処理の状況（令和4年度実績）</t>
    <phoneticPr fontId="3"/>
  </si>
  <si>
    <t>35201</t>
  </si>
  <si>
    <t>下関市</t>
  </si>
  <si>
    <t/>
  </si>
  <si>
    <t>○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</si>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</sst>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19</v>
      </c>
      <c r="B7" s="108" t="s">
        <v>257</v>
      </c>
      <c r="C7" s="92" t="s">
        <v>199</v>
      </c>
      <c r="D7" s="93">
        <f>+SUM(E7,+I7)</f>
        <v>1328585</v>
      </c>
      <c r="E7" s="93">
        <f>+SUM(G7+H7)</f>
        <v>87883</v>
      </c>
      <c r="F7" s="94">
        <f>IF(D7&gt;0,E7/D7*100,"-")</f>
        <v>6.6147818920129318</v>
      </c>
      <c r="G7" s="93">
        <f>SUM(G$8:G$207)</f>
        <v>84145</v>
      </c>
      <c r="H7" s="93">
        <f>SUM(H$8:H$207)</f>
        <v>3738</v>
      </c>
      <c r="I7" s="93">
        <f>+SUM(K7,+M7,O7+P7)</f>
        <v>1240702</v>
      </c>
      <c r="J7" s="94">
        <f>IF(D7&gt;0,I7/D7*100,"-")</f>
        <v>93.385218107987072</v>
      </c>
      <c r="K7" s="93">
        <f>SUM(K$8:K$207)</f>
        <v>868111</v>
      </c>
      <c r="L7" s="94">
        <f>IF(D7&gt;0,K7/D7*100,"-")</f>
        <v>65.341020710003491</v>
      </c>
      <c r="M7" s="93">
        <f>SUM(M$8:M$207)</f>
        <v>70</v>
      </c>
      <c r="N7" s="94">
        <f>IF(D7&gt;0,M7/D7*100,"-")</f>
        <v>5.2687633835998447E-3</v>
      </c>
      <c r="O7" s="91">
        <f>SUM(O$8:O$207)</f>
        <v>51952</v>
      </c>
      <c r="P7" s="93">
        <f>SUM(Q7:S7)</f>
        <v>320569</v>
      </c>
      <c r="Q7" s="93">
        <f>SUM(Q$8:Q$207)</f>
        <v>79885</v>
      </c>
      <c r="R7" s="93">
        <f>SUM(R$8:R$207)</f>
        <v>234496</v>
      </c>
      <c r="S7" s="93">
        <f>SUM(S$8:S$207)</f>
        <v>6188</v>
      </c>
      <c r="T7" s="94">
        <f>IF(D7&gt;0,P7/D7*100,"-")</f>
        <v>24.128602987388838</v>
      </c>
      <c r="U7" s="93">
        <f>SUM(U$8:U$207)</f>
        <v>16628</v>
      </c>
      <c r="V7" s="95">
        <f t="shared" ref="V7:AC7" si="0">COUNTIF(V$8:V$207,"○")</f>
        <v>8</v>
      </c>
      <c r="W7" s="95">
        <f t="shared" si="0"/>
        <v>3</v>
      </c>
      <c r="X7" s="95">
        <f t="shared" si="0"/>
        <v>0</v>
      </c>
      <c r="Y7" s="95">
        <f t="shared" si="0"/>
        <v>8</v>
      </c>
      <c r="Z7" s="95">
        <f t="shared" si="0"/>
        <v>5</v>
      </c>
      <c r="AA7" s="95">
        <f t="shared" si="0"/>
        <v>1</v>
      </c>
      <c r="AB7" s="95">
        <f t="shared" si="0"/>
        <v>0</v>
      </c>
      <c r="AC7" s="95">
        <f t="shared" si="0"/>
        <v>13</v>
      </c>
    </row>
    <row r="8" spans="1:31" ht="13.5" customHeight="1">
      <c r="A8" s="85" t="s">
        <v>19</v>
      </c>
      <c r="B8" s="86" t="s">
        <v>260</v>
      </c>
      <c r="C8" s="85" t="s">
        <v>261</v>
      </c>
      <c r="D8" s="87">
        <f>+SUM(E8,+I8)</f>
        <v>251425</v>
      </c>
      <c r="E8" s="87">
        <f>+SUM(G8+H8)</f>
        <v>12809</v>
      </c>
      <c r="F8" s="106">
        <f>IF(D8&gt;0,E8/D8*100,"-")</f>
        <v>5.094561002286965</v>
      </c>
      <c r="G8" s="87">
        <v>12586</v>
      </c>
      <c r="H8" s="87">
        <v>223</v>
      </c>
      <c r="I8" s="87">
        <f>+SUM(K8,+M8,O8+P8)</f>
        <v>238616</v>
      </c>
      <c r="J8" s="88">
        <f>IF(D8&gt;0,I8/D8*100,"-")</f>
        <v>94.905438997713034</v>
      </c>
      <c r="K8" s="87">
        <v>192671</v>
      </c>
      <c r="L8" s="88">
        <f>IF(D8&gt;0,K8/D8*100,"-")</f>
        <v>76.631599880680128</v>
      </c>
      <c r="M8" s="87">
        <v>0</v>
      </c>
      <c r="N8" s="88">
        <f>IF(D8&gt;0,M8/D8*100,"-")</f>
        <v>0</v>
      </c>
      <c r="O8" s="87">
        <v>5675</v>
      </c>
      <c r="P8" s="87">
        <f>SUM(Q8:S8)</f>
        <v>40270</v>
      </c>
      <c r="Q8" s="87">
        <v>16074</v>
      </c>
      <c r="R8" s="87">
        <v>24196</v>
      </c>
      <c r="S8" s="87">
        <v>0</v>
      </c>
      <c r="T8" s="88">
        <f>IF(D8&gt;0,P8/D8*100,"-")</f>
        <v>16.01670478273839</v>
      </c>
      <c r="U8" s="87">
        <v>4338</v>
      </c>
      <c r="V8" s="85"/>
      <c r="W8" s="85" t="s">
        <v>263</v>
      </c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19</v>
      </c>
      <c r="B9" s="86" t="s">
        <v>264</v>
      </c>
      <c r="C9" s="85" t="s">
        <v>265</v>
      </c>
      <c r="D9" s="87">
        <f>+SUM(E9,+I9)</f>
        <v>160690</v>
      </c>
      <c r="E9" s="87">
        <f>+SUM(G9+H9)</f>
        <v>11601</v>
      </c>
      <c r="F9" s="106">
        <f>IF(D9&gt;0,E9/D9*100,"-")</f>
        <v>7.2194909452984017</v>
      </c>
      <c r="G9" s="87">
        <v>11572</v>
      </c>
      <c r="H9" s="87">
        <v>29</v>
      </c>
      <c r="I9" s="87">
        <f>+SUM(K9,+M9,O9+P9)</f>
        <v>149089</v>
      </c>
      <c r="J9" s="88">
        <f>IF(D9&gt;0,I9/D9*100,"-")</f>
        <v>92.780509054701596</v>
      </c>
      <c r="K9" s="87">
        <v>122632</v>
      </c>
      <c r="L9" s="88">
        <f>IF(D9&gt;0,K9/D9*100,"-")</f>
        <v>76.315887734146486</v>
      </c>
      <c r="M9" s="87">
        <v>0</v>
      </c>
      <c r="N9" s="88">
        <f>IF(D9&gt;0,M9/D9*100,"-")</f>
        <v>0</v>
      </c>
      <c r="O9" s="87">
        <v>1192</v>
      </c>
      <c r="P9" s="87">
        <f>SUM(Q9:S9)</f>
        <v>25265</v>
      </c>
      <c r="Q9" s="87">
        <v>1761</v>
      </c>
      <c r="R9" s="87">
        <v>23504</v>
      </c>
      <c r="S9" s="87">
        <v>0</v>
      </c>
      <c r="T9" s="88">
        <f>IF(D9&gt;0,P9/D9*100,"-")</f>
        <v>15.722820337295412</v>
      </c>
      <c r="U9" s="87">
        <v>2140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19</v>
      </c>
      <c r="B10" s="86" t="s">
        <v>266</v>
      </c>
      <c r="C10" s="85" t="s">
        <v>267</v>
      </c>
      <c r="D10" s="87">
        <f>+SUM(E10,+I10)</f>
        <v>188891</v>
      </c>
      <c r="E10" s="87">
        <f>+SUM(G10+H10)</f>
        <v>11911</v>
      </c>
      <c r="F10" s="106">
        <f>IF(D10&gt;0,E10/D10*100,"-")</f>
        <v>6.3057530533482273</v>
      </c>
      <c r="G10" s="87">
        <v>11911</v>
      </c>
      <c r="H10" s="87">
        <v>0</v>
      </c>
      <c r="I10" s="87">
        <f>+SUM(K10,+M10,O10+P10)</f>
        <v>176980</v>
      </c>
      <c r="J10" s="88">
        <f>IF(D10&gt;0,I10/D10*100,"-")</f>
        <v>93.694246946651774</v>
      </c>
      <c r="K10" s="87">
        <v>125344</v>
      </c>
      <c r="L10" s="88">
        <f>IF(D10&gt;0,K10/D10*100,"-")</f>
        <v>66.357846588773413</v>
      </c>
      <c r="M10" s="87">
        <v>0</v>
      </c>
      <c r="N10" s="88">
        <f>IF(D10&gt;0,M10/D10*100,"-")</f>
        <v>0</v>
      </c>
      <c r="O10" s="87">
        <v>8338</v>
      </c>
      <c r="P10" s="87">
        <f>SUM(Q10:S10)</f>
        <v>43298</v>
      </c>
      <c r="Q10" s="87">
        <v>2443</v>
      </c>
      <c r="R10" s="87">
        <v>40855</v>
      </c>
      <c r="S10" s="87">
        <v>0</v>
      </c>
      <c r="T10" s="88">
        <f>IF(D10&gt;0,P10/D10*100,"-")</f>
        <v>22.922214398780248</v>
      </c>
      <c r="U10" s="87">
        <v>1891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19</v>
      </c>
      <c r="B11" s="86" t="s">
        <v>268</v>
      </c>
      <c r="C11" s="85" t="s">
        <v>269</v>
      </c>
      <c r="D11" s="87">
        <f>+SUM(E11,+I11)</f>
        <v>43877</v>
      </c>
      <c r="E11" s="87">
        <f>+SUM(G11+H11)</f>
        <v>4927</v>
      </c>
      <c r="F11" s="106">
        <f>IF(D11&gt;0,E11/D11*100,"-")</f>
        <v>11.229117761013743</v>
      </c>
      <c r="G11" s="87">
        <v>4374</v>
      </c>
      <c r="H11" s="87">
        <v>553</v>
      </c>
      <c r="I11" s="87">
        <f>+SUM(K11,+M11,O11+P11)</f>
        <v>38950</v>
      </c>
      <c r="J11" s="88">
        <f>IF(D11&gt;0,I11/D11*100,"-")</f>
        <v>88.77088223898626</v>
      </c>
      <c r="K11" s="87">
        <v>18156</v>
      </c>
      <c r="L11" s="88">
        <f>IF(D11&gt;0,K11/D11*100,"-")</f>
        <v>41.379310344827587</v>
      </c>
      <c r="M11" s="87">
        <v>0</v>
      </c>
      <c r="N11" s="88">
        <f>IF(D11&gt;0,M11/D11*100,"-")</f>
        <v>0</v>
      </c>
      <c r="O11" s="87">
        <v>7850</v>
      </c>
      <c r="P11" s="87">
        <f>SUM(Q11:S11)</f>
        <v>12944</v>
      </c>
      <c r="Q11" s="87">
        <v>2400</v>
      </c>
      <c r="R11" s="87">
        <v>10544</v>
      </c>
      <c r="S11" s="87">
        <v>0</v>
      </c>
      <c r="T11" s="88">
        <f>IF(D11&gt;0,P11/D11*100,"-")</f>
        <v>29.500649543040776</v>
      </c>
      <c r="U11" s="87">
        <v>401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19</v>
      </c>
      <c r="B12" s="86" t="s">
        <v>270</v>
      </c>
      <c r="C12" s="85" t="s">
        <v>271</v>
      </c>
      <c r="D12" s="87">
        <f>+SUM(E12,+I12)</f>
        <v>113816</v>
      </c>
      <c r="E12" s="87">
        <f>+SUM(G12+H12)</f>
        <v>3943</v>
      </c>
      <c r="F12" s="106">
        <f>IF(D12&gt;0,E12/D12*100,"-")</f>
        <v>3.4643635341252548</v>
      </c>
      <c r="G12" s="87">
        <v>3943</v>
      </c>
      <c r="H12" s="87">
        <v>0</v>
      </c>
      <c r="I12" s="87">
        <f>+SUM(K12,+M12,O12+P12)</f>
        <v>109873</v>
      </c>
      <c r="J12" s="88">
        <f>IF(D12&gt;0,I12/D12*100,"-")</f>
        <v>96.535636465874745</v>
      </c>
      <c r="K12" s="87">
        <v>73770</v>
      </c>
      <c r="L12" s="88">
        <f>IF(D12&gt;0,K12/D12*100,"-")</f>
        <v>64.815140226330215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36103</v>
      </c>
      <c r="Q12" s="87">
        <v>7995</v>
      </c>
      <c r="R12" s="87">
        <v>28108</v>
      </c>
      <c r="S12" s="87">
        <v>0</v>
      </c>
      <c r="T12" s="88">
        <f>IF(D12&gt;0,P12/D12*100,"-")</f>
        <v>31.720496239544527</v>
      </c>
      <c r="U12" s="87">
        <v>1216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19</v>
      </c>
      <c r="B13" s="86" t="s">
        <v>272</v>
      </c>
      <c r="C13" s="85" t="s">
        <v>273</v>
      </c>
      <c r="D13" s="87">
        <f>+SUM(E13,+I13)</f>
        <v>57171</v>
      </c>
      <c r="E13" s="87">
        <f>+SUM(G13+H13)</f>
        <v>1667</v>
      </c>
      <c r="F13" s="106">
        <f>IF(D13&gt;0,E13/D13*100,"-")</f>
        <v>2.9158139616239005</v>
      </c>
      <c r="G13" s="87">
        <v>1617</v>
      </c>
      <c r="H13" s="87">
        <v>50</v>
      </c>
      <c r="I13" s="87">
        <f>+SUM(K13,+M13,O13+P13)</f>
        <v>55504</v>
      </c>
      <c r="J13" s="88">
        <f>IF(D13&gt;0,I13/D13*100,"-")</f>
        <v>97.084186038376103</v>
      </c>
      <c r="K13" s="87">
        <v>50089</v>
      </c>
      <c r="L13" s="88">
        <f>IF(D13&gt;0,K13/D13*100,"-")</f>
        <v>87.6126007941089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5415</v>
      </c>
      <c r="Q13" s="87">
        <v>3102</v>
      </c>
      <c r="R13" s="87">
        <v>2313</v>
      </c>
      <c r="S13" s="87">
        <v>0</v>
      </c>
      <c r="T13" s="88">
        <f>IF(D13&gt;0,P13/D13*100,"-")</f>
        <v>9.4715852442671977</v>
      </c>
      <c r="U13" s="87">
        <v>719</v>
      </c>
      <c r="V13" s="85"/>
      <c r="W13" s="85" t="s">
        <v>263</v>
      </c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19</v>
      </c>
      <c r="B14" s="86" t="s">
        <v>274</v>
      </c>
      <c r="C14" s="85" t="s">
        <v>275</v>
      </c>
      <c r="D14" s="87">
        <f>+SUM(E14,+I14)</f>
        <v>129041</v>
      </c>
      <c r="E14" s="87">
        <f>+SUM(G14+H14)</f>
        <v>5097</v>
      </c>
      <c r="F14" s="106">
        <f>IF(D14&gt;0,E14/D14*100,"-")</f>
        <v>3.9499073937740721</v>
      </c>
      <c r="G14" s="87">
        <v>4296</v>
      </c>
      <c r="H14" s="87">
        <v>801</v>
      </c>
      <c r="I14" s="87">
        <f>+SUM(K14,+M14,O14+P14)</f>
        <v>123944</v>
      </c>
      <c r="J14" s="88">
        <f>IF(D14&gt;0,I14/D14*100,"-")</f>
        <v>96.050092606225917</v>
      </c>
      <c r="K14" s="87">
        <v>43351</v>
      </c>
      <c r="L14" s="88">
        <f>IF(D14&gt;0,K14/D14*100,"-")</f>
        <v>33.594748955758249</v>
      </c>
      <c r="M14" s="87">
        <v>0</v>
      </c>
      <c r="N14" s="88">
        <f>IF(D14&gt;0,M14/D14*100,"-")</f>
        <v>0</v>
      </c>
      <c r="O14" s="87">
        <v>3130</v>
      </c>
      <c r="P14" s="87">
        <f>SUM(Q14:S14)</f>
        <v>77463</v>
      </c>
      <c r="Q14" s="87">
        <v>25649</v>
      </c>
      <c r="R14" s="87">
        <v>51814</v>
      </c>
      <c r="S14" s="87">
        <v>0</v>
      </c>
      <c r="T14" s="88">
        <f>IF(D14&gt;0,P14/D14*100,"-")</f>
        <v>60.029757983896594</v>
      </c>
      <c r="U14" s="87">
        <v>1981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19</v>
      </c>
      <c r="B15" s="86" t="s">
        <v>276</v>
      </c>
      <c r="C15" s="85" t="s">
        <v>277</v>
      </c>
      <c r="D15" s="87">
        <f>+SUM(E15,+I15)</f>
        <v>49530</v>
      </c>
      <c r="E15" s="87">
        <f>+SUM(G15+H15)</f>
        <v>3565</v>
      </c>
      <c r="F15" s="106">
        <f>IF(D15&gt;0,E15/D15*100,"-")</f>
        <v>7.1976579850595597</v>
      </c>
      <c r="G15" s="87">
        <v>3445</v>
      </c>
      <c r="H15" s="87">
        <v>120</v>
      </c>
      <c r="I15" s="87">
        <f>+SUM(K15,+M15,O15+P15)</f>
        <v>45965</v>
      </c>
      <c r="J15" s="88">
        <f>IF(D15&gt;0,I15/D15*100,"-")</f>
        <v>92.802342014940436</v>
      </c>
      <c r="K15" s="87">
        <v>39852</v>
      </c>
      <c r="L15" s="88">
        <f>IF(D15&gt;0,K15/D15*100,"-")</f>
        <v>80.460327074500299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6113</v>
      </c>
      <c r="Q15" s="87">
        <v>2478</v>
      </c>
      <c r="R15" s="87">
        <v>3635</v>
      </c>
      <c r="S15" s="87">
        <v>0</v>
      </c>
      <c r="T15" s="88">
        <f>IF(D15&gt;0,P15/D15*100,"-")</f>
        <v>12.342014940440137</v>
      </c>
      <c r="U15" s="87">
        <v>415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19</v>
      </c>
      <c r="B16" s="86" t="s">
        <v>278</v>
      </c>
      <c r="C16" s="85" t="s">
        <v>279</v>
      </c>
      <c r="D16" s="87">
        <f>+SUM(E16,+I16)</f>
        <v>31811</v>
      </c>
      <c r="E16" s="87">
        <f>+SUM(G16+H16)</f>
        <v>3928</v>
      </c>
      <c r="F16" s="106">
        <f>IF(D16&gt;0,E16/D16*100,"-")</f>
        <v>12.347929961334129</v>
      </c>
      <c r="G16" s="87">
        <v>3615</v>
      </c>
      <c r="H16" s="87">
        <v>313</v>
      </c>
      <c r="I16" s="87">
        <f>+SUM(K16,+M16,O16+P16)</f>
        <v>27883</v>
      </c>
      <c r="J16" s="88">
        <f>IF(D16&gt;0,I16/D16*100,"-")</f>
        <v>87.652070038665869</v>
      </c>
      <c r="K16" s="87">
        <v>15801</v>
      </c>
      <c r="L16" s="88">
        <f>IF(D16&gt;0,K16/D16*100,"-")</f>
        <v>49.671497280814812</v>
      </c>
      <c r="M16" s="87">
        <v>0</v>
      </c>
      <c r="N16" s="88">
        <f>IF(D16&gt;0,M16/D16*100,"-")</f>
        <v>0</v>
      </c>
      <c r="O16" s="87">
        <v>9007</v>
      </c>
      <c r="P16" s="87">
        <f>SUM(Q16:S16)</f>
        <v>3075</v>
      </c>
      <c r="Q16" s="87">
        <v>1104</v>
      </c>
      <c r="R16" s="87">
        <v>1971</v>
      </c>
      <c r="S16" s="87">
        <v>0</v>
      </c>
      <c r="T16" s="88">
        <f>IF(D16&gt;0,P16/D16*100,"-")</f>
        <v>9.6664675741095838</v>
      </c>
      <c r="U16" s="87">
        <v>442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19</v>
      </c>
      <c r="B17" s="86" t="s">
        <v>280</v>
      </c>
      <c r="C17" s="85" t="s">
        <v>281</v>
      </c>
      <c r="D17" s="87">
        <f>+SUM(E17,+I17)</f>
        <v>30283</v>
      </c>
      <c r="E17" s="87">
        <f>+SUM(G17+H17)</f>
        <v>2802</v>
      </c>
      <c r="F17" s="106">
        <f>IF(D17&gt;0,E17/D17*100,"-")</f>
        <v>9.2527160453059469</v>
      </c>
      <c r="G17" s="87">
        <v>2457</v>
      </c>
      <c r="H17" s="87">
        <v>345</v>
      </c>
      <c r="I17" s="87">
        <f>+SUM(K17,+M17,O17+P17)</f>
        <v>27481</v>
      </c>
      <c r="J17" s="88">
        <f>IF(D17&gt;0,I17/D17*100,"-")</f>
        <v>90.747283954694055</v>
      </c>
      <c r="K17" s="87">
        <v>9823</v>
      </c>
      <c r="L17" s="88">
        <f>IF(D17&gt;0,K17/D17*100,"-")</f>
        <v>32.437341082455504</v>
      </c>
      <c r="M17" s="87">
        <v>0</v>
      </c>
      <c r="N17" s="88">
        <f>IF(D17&gt;0,M17/D17*100,"-")</f>
        <v>0</v>
      </c>
      <c r="O17" s="87">
        <v>3836</v>
      </c>
      <c r="P17" s="87">
        <f>SUM(Q17:S17)</f>
        <v>13822</v>
      </c>
      <c r="Q17" s="87">
        <v>4801</v>
      </c>
      <c r="R17" s="87">
        <v>9021</v>
      </c>
      <c r="S17" s="87">
        <v>0</v>
      </c>
      <c r="T17" s="88">
        <f>IF(D17&gt;0,P17/D17*100,"-")</f>
        <v>45.642769870884656</v>
      </c>
      <c r="U17" s="87">
        <v>206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19</v>
      </c>
      <c r="B18" s="86" t="s">
        <v>282</v>
      </c>
      <c r="C18" s="85" t="s">
        <v>283</v>
      </c>
      <c r="D18" s="87">
        <f>+SUM(E18,+I18)</f>
        <v>22325</v>
      </c>
      <c r="E18" s="87">
        <f>+SUM(G18+H18)</f>
        <v>2652</v>
      </c>
      <c r="F18" s="106">
        <f>IF(D18&gt;0,E18/D18*100,"-")</f>
        <v>11.879059350503919</v>
      </c>
      <c r="G18" s="87">
        <v>2652</v>
      </c>
      <c r="H18" s="87">
        <v>0</v>
      </c>
      <c r="I18" s="87">
        <f>+SUM(K18,+M18,O18+P18)</f>
        <v>19673</v>
      </c>
      <c r="J18" s="88">
        <f>IF(D18&gt;0,I18/D18*100,"-")</f>
        <v>88.120940649496077</v>
      </c>
      <c r="K18" s="87">
        <v>7676</v>
      </c>
      <c r="L18" s="88">
        <f>IF(D18&gt;0,K18/D18*100,"-")</f>
        <v>34.382978723404257</v>
      </c>
      <c r="M18" s="87">
        <v>70</v>
      </c>
      <c r="N18" s="88">
        <f>IF(D18&gt;0,M18/D18*100,"-")</f>
        <v>0.3135498320268757</v>
      </c>
      <c r="O18" s="87">
        <v>2273</v>
      </c>
      <c r="P18" s="87">
        <f>SUM(Q18:S18)</f>
        <v>9654</v>
      </c>
      <c r="Q18" s="87">
        <v>1545</v>
      </c>
      <c r="R18" s="87">
        <v>8109</v>
      </c>
      <c r="S18" s="87">
        <v>0</v>
      </c>
      <c r="T18" s="88">
        <f>IF(D18&gt;0,P18/D18*100,"-")</f>
        <v>43.243001119820832</v>
      </c>
      <c r="U18" s="87">
        <v>279</v>
      </c>
      <c r="V18" s="85" t="s">
        <v>263</v>
      </c>
      <c r="W18" s="85"/>
      <c r="X18" s="85"/>
      <c r="Y18" s="85"/>
      <c r="Z18" s="85"/>
      <c r="AA18" s="85" t="s">
        <v>263</v>
      </c>
      <c r="AB18" s="85"/>
      <c r="AC18" s="85"/>
      <c r="AD18" s="184" t="s">
        <v>262</v>
      </c>
    </row>
    <row r="19" spans="1:30" ht="13.5" customHeight="1">
      <c r="A19" s="85" t="s">
        <v>19</v>
      </c>
      <c r="B19" s="86" t="s">
        <v>284</v>
      </c>
      <c r="C19" s="85" t="s">
        <v>285</v>
      </c>
      <c r="D19" s="87">
        <f>+SUM(E19,+I19)</f>
        <v>138504</v>
      </c>
      <c r="E19" s="87">
        <f>+SUM(G19+H19)</f>
        <v>8527</v>
      </c>
      <c r="F19" s="106">
        <f>IF(D19&gt;0,E19/D19*100,"-")</f>
        <v>6.1565008952810025</v>
      </c>
      <c r="G19" s="87">
        <v>7385</v>
      </c>
      <c r="H19" s="87">
        <v>1142</v>
      </c>
      <c r="I19" s="87">
        <f>+SUM(K19,+M19,O19+P19)</f>
        <v>129977</v>
      </c>
      <c r="J19" s="88">
        <f>IF(D19&gt;0,I19/D19*100,"-")</f>
        <v>93.843499104719001</v>
      </c>
      <c r="K19" s="87">
        <v>115010</v>
      </c>
      <c r="L19" s="88">
        <f>IF(D19&gt;0,K19/D19*100,"-")</f>
        <v>83.037313001790551</v>
      </c>
      <c r="M19" s="87">
        <v>0</v>
      </c>
      <c r="N19" s="88">
        <f>IF(D19&gt;0,M19/D19*100,"-")</f>
        <v>0</v>
      </c>
      <c r="O19" s="87">
        <v>4435</v>
      </c>
      <c r="P19" s="87">
        <f>SUM(Q19:S19)</f>
        <v>10532</v>
      </c>
      <c r="Q19" s="87">
        <v>5150</v>
      </c>
      <c r="R19" s="87">
        <v>4064</v>
      </c>
      <c r="S19" s="87">
        <v>1318</v>
      </c>
      <c r="T19" s="88">
        <f>IF(D19&gt;0,P19/D19*100,"-")</f>
        <v>7.6041125166060182</v>
      </c>
      <c r="U19" s="87">
        <v>1680</v>
      </c>
      <c r="V19" s="85"/>
      <c r="W19" s="85" t="s">
        <v>263</v>
      </c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19</v>
      </c>
      <c r="B20" s="86" t="s">
        <v>286</v>
      </c>
      <c r="C20" s="85" t="s">
        <v>287</v>
      </c>
      <c r="D20" s="87">
        <f>+SUM(E20,+I20)</f>
        <v>59797</v>
      </c>
      <c r="E20" s="87">
        <f>+SUM(G20+H20)</f>
        <v>8098</v>
      </c>
      <c r="F20" s="106">
        <f>IF(D20&gt;0,E20/D20*100,"-")</f>
        <v>13.542485408967005</v>
      </c>
      <c r="G20" s="87">
        <v>8098</v>
      </c>
      <c r="H20" s="87">
        <v>0</v>
      </c>
      <c r="I20" s="87">
        <f>+SUM(K20,+M20,O20+P20)</f>
        <v>51699</v>
      </c>
      <c r="J20" s="88">
        <f>IF(D20&gt;0,I20/D20*100,"-")</f>
        <v>86.457514591032989</v>
      </c>
      <c r="K20" s="87">
        <v>32260</v>
      </c>
      <c r="L20" s="88">
        <f>IF(D20&gt;0,K20/D20*100,"-")</f>
        <v>53.949194775657638</v>
      </c>
      <c r="M20" s="87">
        <v>0</v>
      </c>
      <c r="N20" s="88">
        <f>IF(D20&gt;0,M20/D20*100,"-")</f>
        <v>0</v>
      </c>
      <c r="O20" s="87">
        <v>248</v>
      </c>
      <c r="P20" s="87">
        <f>SUM(Q20:S20)</f>
        <v>19191</v>
      </c>
      <c r="Q20" s="87">
        <v>0</v>
      </c>
      <c r="R20" s="87">
        <v>15854</v>
      </c>
      <c r="S20" s="87">
        <v>3337</v>
      </c>
      <c r="T20" s="88">
        <f>IF(D20&gt;0,P20/D20*100,"-")</f>
        <v>32.093583290131612</v>
      </c>
      <c r="U20" s="87">
        <v>507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19</v>
      </c>
      <c r="B21" s="86" t="s">
        <v>288</v>
      </c>
      <c r="C21" s="85" t="s">
        <v>289</v>
      </c>
      <c r="D21" s="87">
        <f>+SUM(E21,+I21)</f>
        <v>14120</v>
      </c>
      <c r="E21" s="87">
        <f>+SUM(G21+H21)</f>
        <v>3433</v>
      </c>
      <c r="F21" s="106">
        <f>IF(D21&gt;0,E21/D21*100,"-")</f>
        <v>24.313031161473088</v>
      </c>
      <c r="G21" s="87">
        <v>3271</v>
      </c>
      <c r="H21" s="87">
        <v>162</v>
      </c>
      <c r="I21" s="87">
        <f>+SUM(K21,+M21,O21+P21)</f>
        <v>10687</v>
      </c>
      <c r="J21" s="88">
        <f>IF(D21&gt;0,I21/D21*100,"-")</f>
        <v>75.686968838526909</v>
      </c>
      <c r="K21" s="87">
        <v>2120</v>
      </c>
      <c r="L21" s="88">
        <f>IF(D21&gt;0,K21/D21*100,"-")</f>
        <v>15.014164305949009</v>
      </c>
      <c r="M21" s="87">
        <v>0</v>
      </c>
      <c r="N21" s="88">
        <f>IF(D21&gt;0,M21/D21*100,"-")</f>
        <v>0</v>
      </c>
      <c r="O21" s="87">
        <v>2249</v>
      </c>
      <c r="P21" s="87">
        <f>SUM(Q21:S21)</f>
        <v>6318</v>
      </c>
      <c r="Q21" s="87">
        <v>2365</v>
      </c>
      <c r="R21" s="87">
        <v>3953</v>
      </c>
      <c r="S21" s="87">
        <v>0</v>
      </c>
      <c r="T21" s="88">
        <f>IF(D21&gt;0,P21/D21*100,"-")</f>
        <v>44.745042492917847</v>
      </c>
      <c r="U21" s="87">
        <v>114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19</v>
      </c>
      <c r="B22" s="86" t="s">
        <v>290</v>
      </c>
      <c r="C22" s="85" t="s">
        <v>291</v>
      </c>
      <c r="D22" s="87">
        <f>+SUM(E22,+I22)</f>
        <v>6041</v>
      </c>
      <c r="E22" s="87">
        <f>+SUM(G22+H22)</f>
        <v>3</v>
      </c>
      <c r="F22" s="106">
        <f>IF(D22&gt;0,E22/D22*100,"-")</f>
        <v>4.9660652209899028E-2</v>
      </c>
      <c r="G22" s="87">
        <v>3</v>
      </c>
      <c r="H22" s="87">
        <v>0</v>
      </c>
      <c r="I22" s="87">
        <f>+SUM(K22,+M22,O22+P22)</f>
        <v>6038</v>
      </c>
      <c r="J22" s="88">
        <f>IF(D22&gt;0,I22/D22*100,"-")</f>
        <v>99.950339347790091</v>
      </c>
      <c r="K22" s="87">
        <v>6013</v>
      </c>
      <c r="L22" s="88">
        <f>IF(D22&gt;0,K22/D22*100,"-")</f>
        <v>99.536500579374277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25</v>
      </c>
      <c r="Q22" s="87">
        <v>25</v>
      </c>
      <c r="R22" s="87">
        <v>0</v>
      </c>
      <c r="S22" s="87">
        <v>0</v>
      </c>
      <c r="T22" s="88">
        <f>IF(D22&gt;0,P22/D22*100,"-")</f>
        <v>0.41383876841582523</v>
      </c>
      <c r="U22" s="87">
        <v>131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19</v>
      </c>
      <c r="B23" s="86" t="s">
        <v>292</v>
      </c>
      <c r="C23" s="85" t="s">
        <v>293</v>
      </c>
      <c r="D23" s="87">
        <f>+SUM(E23,+I23)</f>
        <v>2427</v>
      </c>
      <c r="E23" s="87">
        <f>+SUM(G23+H23)</f>
        <v>1659</v>
      </c>
      <c r="F23" s="106">
        <f>IF(D23&gt;0,E23/D23*100,"-")</f>
        <v>68.355995055624234</v>
      </c>
      <c r="G23" s="87">
        <v>1659</v>
      </c>
      <c r="H23" s="87">
        <v>0</v>
      </c>
      <c r="I23" s="87">
        <f>+SUM(K23,+M23,O23+P23)</f>
        <v>768</v>
      </c>
      <c r="J23" s="88">
        <f>IF(D23&gt;0,I23/D23*100,"-")</f>
        <v>31.644004944375769</v>
      </c>
      <c r="K23" s="87">
        <v>0</v>
      </c>
      <c r="L23" s="88">
        <f>IF(D23&gt;0,K23/D23*100,"-")</f>
        <v>0</v>
      </c>
      <c r="M23" s="87">
        <v>0</v>
      </c>
      <c r="N23" s="88">
        <f>IF(D23&gt;0,M23/D23*100,"-")</f>
        <v>0</v>
      </c>
      <c r="O23" s="87">
        <v>260</v>
      </c>
      <c r="P23" s="87">
        <f>SUM(Q23:S23)</f>
        <v>508</v>
      </c>
      <c r="Q23" s="87">
        <v>235</v>
      </c>
      <c r="R23" s="87">
        <v>273</v>
      </c>
      <c r="S23" s="87">
        <v>0</v>
      </c>
      <c r="T23" s="88">
        <f>IF(D23&gt;0,P23/D23*100,"-")</f>
        <v>20.93119077049856</v>
      </c>
      <c r="U23" s="87">
        <v>2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19</v>
      </c>
      <c r="B24" s="86" t="s">
        <v>294</v>
      </c>
      <c r="C24" s="85" t="s">
        <v>295</v>
      </c>
      <c r="D24" s="87">
        <f>+SUM(E24,+I24)</f>
        <v>14590</v>
      </c>
      <c r="E24" s="87">
        <f>+SUM(G24+H24)</f>
        <v>482</v>
      </c>
      <c r="F24" s="106">
        <f>IF(D24&gt;0,E24/D24*100,"-")</f>
        <v>3.3036326250856751</v>
      </c>
      <c r="G24" s="87">
        <v>482</v>
      </c>
      <c r="H24" s="87">
        <v>0</v>
      </c>
      <c r="I24" s="87">
        <f>+SUM(K24,+M24,O24+P24)</f>
        <v>14108</v>
      </c>
      <c r="J24" s="88">
        <f>IF(D24&gt;0,I24/D24*100,"-")</f>
        <v>96.696367374914331</v>
      </c>
      <c r="K24" s="87">
        <v>7013</v>
      </c>
      <c r="L24" s="88">
        <f>IF(D24&gt;0,K24/D24*100,"-")</f>
        <v>48.067169294037008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7095</v>
      </c>
      <c r="Q24" s="87">
        <v>2745</v>
      </c>
      <c r="R24" s="87">
        <v>4350</v>
      </c>
      <c r="S24" s="87">
        <v>0</v>
      </c>
      <c r="T24" s="88">
        <f>IF(D24&gt;0,P24/D24*100,"-")</f>
        <v>48.629198080877309</v>
      </c>
      <c r="U24" s="87">
        <v>55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19</v>
      </c>
      <c r="B25" s="86" t="s">
        <v>296</v>
      </c>
      <c r="C25" s="85" t="s">
        <v>297</v>
      </c>
      <c r="D25" s="87">
        <f>+SUM(E25,+I25)</f>
        <v>11200</v>
      </c>
      <c r="E25" s="87">
        <f>+SUM(G25+H25)</f>
        <v>741</v>
      </c>
      <c r="F25" s="106">
        <f>IF(D25&gt;0,E25/D25*100,"-")</f>
        <v>6.6160714285714279</v>
      </c>
      <c r="G25" s="87">
        <v>741</v>
      </c>
      <c r="H25" s="87">
        <v>0</v>
      </c>
      <c r="I25" s="87">
        <f>+SUM(K25,+M25,O25+P25)</f>
        <v>10459</v>
      </c>
      <c r="J25" s="88">
        <f>IF(D25&gt;0,I25/D25*100,"-")</f>
        <v>93.383928571428569</v>
      </c>
      <c r="K25" s="87">
        <v>6530</v>
      </c>
      <c r="L25" s="88">
        <f>IF(D25&gt;0,K25/D25*100,"-")</f>
        <v>58.303571428571431</v>
      </c>
      <c r="M25" s="87">
        <v>0</v>
      </c>
      <c r="N25" s="88">
        <f>IF(D25&gt;0,M25/D25*100,"-")</f>
        <v>0</v>
      </c>
      <c r="O25" s="87">
        <v>796</v>
      </c>
      <c r="P25" s="87">
        <f>SUM(Q25:S25)</f>
        <v>3133</v>
      </c>
      <c r="Q25" s="87">
        <v>0</v>
      </c>
      <c r="R25" s="87">
        <v>1600</v>
      </c>
      <c r="S25" s="87">
        <v>1533</v>
      </c>
      <c r="T25" s="88">
        <f>IF(D25&gt;0,P25/D25*100,"-")</f>
        <v>27.973214285714288</v>
      </c>
      <c r="U25" s="87">
        <v>77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19</v>
      </c>
      <c r="B26" s="86" t="s">
        <v>298</v>
      </c>
      <c r="C26" s="85" t="s">
        <v>299</v>
      </c>
      <c r="D26" s="87">
        <f>+SUM(E26,+I26)</f>
        <v>3046</v>
      </c>
      <c r="E26" s="87">
        <f>+SUM(G26+H26)</f>
        <v>38</v>
      </c>
      <c r="F26" s="106">
        <f>IF(D26&gt;0,E26/D26*100,"-")</f>
        <v>1.2475377544320421</v>
      </c>
      <c r="G26" s="87">
        <v>38</v>
      </c>
      <c r="H26" s="87">
        <v>0</v>
      </c>
      <c r="I26" s="87">
        <f>+SUM(K26,+M26,O26+P26)</f>
        <v>3008</v>
      </c>
      <c r="J26" s="88">
        <f>IF(D26&gt;0,I26/D26*100,"-")</f>
        <v>98.752462245567969</v>
      </c>
      <c r="K26" s="87">
        <v>0</v>
      </c>
      <c r="L26" s="88">
        <f>IF(D26&gt;0,K26/D26*100,"-")</f>
        <v>0</v>
      </c>
      <c r="M26" s="87">
        <v>0</v>
      </c>
      <c r="N26" s="88">
        <f>IF(D26&gt;0,M26/D26*100,"-")</f>
        <v>0</v>
      </c>
      <c r="O26" s="87">
        <v>2663</v>
      </c>
      <c r="P26" s="87">
        <f>SUM(Q26:S26)</f>
        <v>345</v>
      </c>
      <c r="Q26" s="87">
        <v>13</v>
      </c>
      <c r="R26" s="87">
        <v>332</v>
      </c>
      <c r="S26" s="87">
        <v>0</v>
      </c>
      <c r="T26" s="88">
        <f>IF(D26&gt;0,P26/D26*100,"-")</f>
        <v>11.326329612606697</v>
      </c>
      <c r="U26" s="87">
        <v>34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山口県</v>
      </c>
      <c r="B7" s="90" t="str">
        <f>水洗化人口等!B7</f>
        <v>35000</v>
      </c>
      <c r="C7" s="89" t="s">
        <v>199</v>
      </c>
      <c r="D7" s="91">
        <f>SUM(E7,+H7,+K7)</f>
        <v>412337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23671</v>
      </c>
      <c r="I7" s="91">
        <f>SUM(I$8:I$207)</f>
        <v>22581</v>
      </c>
      <c r="J7" s="91">
        <f>SUM(J$8:J$207)</f>
        <v>1090</v>
      </c>
      <c r="K7" s="91">
        <f>SUM(L7:M7)</f>
        <v>388666</v>
      </c>
      <c r="L7" s="91">
        <f>SUM(L$8:L$207)</f>
        <v>60588</v>
      </c>
      <c r="M7" s="91">
        <f>SUM(M$8:M$207)</f>
        <v>328078</v>
      </c>
      <c r="N7" s="91">
        <f>SUM(O7,+V7,+AC7)</f>
        <v>414925</v>
      </c>
      <c r="O7" s="91">
        <f>SUM(P7:U7)</f>
        <v>83169</v>
      </c>
      <c r="P7" s="91">
        <f t="shared" ref="P7:U7" si="0">SUM(P$8:P$207)</f>
        <v>69842</v>
      </c>
      <c r="Q7" s="91">
        <f t="shared" si="0"/>
        <v>0</v>
      </c>
      <c r="R7" s="91">
        <f t="shared" si="0"/>
        <v>0</v>
      </c>
      <c r="S7" s="91">
        <f t="shared" si="0"/>
        <v>13327</v>
      </c>
      <c r="T7" s="91">
        <f t="shared" si="0"/>
        <v>0</v>
      </c>
      <c r="U7" s="91">
        <f t="shared" si="0"/>
        <v>0</v>
      </c>
      <c r="V7" s="91">
        <f>SUM(W7:AB7)</f>
        <v>329168</v>
      </c>
      <c r="W7" s="91">
        <f t="shared" ref="W7:AB7" si="1">SUM(W$8:W$207)</f>
        <v>289846</v>
      </c>
      <c r="X7" s="91">
        <f t="shared" si="1"/>
        <v>1131</v>
      </c>
      <c r="Y7" s="91">
        <f t="shared" si="1"/>
        <v>0</v>
      </c>
      <c r="Z7" s="91">
        <f t="shared" si="1"/>
        <v>37288</v>
      </c>
      <c r="AA7" s="91">
        <f t="shared" si="1"/>
        <v>0</v>
      </c>
      <c r="AB7" s="91">
        <f t="shared" si="1"/>
        <v>903</v>
      </c>
      <c r="AC7" s="91">
        <f>SUM(AD7:AE7)</f>
        <v>2588</v>
      </c>
      <c r="AD7" s="91">
        <f>SUM(AD$8:AD$207)</f>
        <v>2588</v>
      </c>
      <c r="AE7" s="91">
        <f>SUM(AE$8:AE$207)</f>
        <v>0</v>
      </c>
      <c r="AF7" s="91">
        <f>SUM(AG7:AI7)</f>
        <v>6580</v>
      </c>
      <c r="AG7" s="91">
        <f>SUM(AG$8:AG$207)</f>
        <v>6580</v>
      </c>
      <c r="AH7" s="91">
        <f>SUM(AH$8:AH$207)</f>
        <v>0</v>
      </c>
      <c r="AI7" s="91">
        <f>SUM(AI$8:AI$207)</f>
        <v>0</v>
      </c>
      <c r="AJ7" s="91">
        <f>SUM(AK7:AS7)</f>
        <v>6580</v>
      </c>
      <c r="AK7" s="91">
        <f t="shared" ref="AK7:AS7" si="2">SUM(AK$8:AK$207)</f>
        <v>0</v>
      </c>
      <c r="AL7" s="91">
        <f t="shared" si="2"/>
        <v>0</v>
      </c>
      <c r="AM7" s="91">
        <f t="shared" si="2"/>
        <v>2654</v>
      </c>
      <c r="AN7" s="91">
        <f t="shared" si="2"/>
        <v>1262</v>
      </c>
      <c r="AO7" s="91">
        <f t="shared" si="2"/>
        <v>849</v>
      </c>
      <c r="AP7" s="91">
        <f t="shared" si="2"/>
        <v>0</v>
      </c>
      <c r="AQ7" s="91">
        <f t="shared" si="2"/>
        <v>0</v>
      </c>
      <c r="AR7" s="91">
        <f t="shared" si="2"/>
        <v>43</v>
      </c>
      <c r="AS7" s="91">
        <f t="shared" si="2"/>
        <v>1772</v>
      </c>
      <c r="AT7" s="91">
        <f>SUM(AU7:AY7)</f>
        <v>1</v>
      </c>
      <c r="AU7" s="91">
        <f>SUM(AU$8:AU$207)</f>
        <v>0</v>
      </c>
      <c r="AV7" s="91">
        <f>SUM(AV$8:AV$207)</f>
        <v>0</v>
      </c>
      <c r="AW7" s="91">
        <f>SUM(AW$8:AW$207)</f>
        <v>1</v>
      </c>
      <c r="AX7" s="91">
        <f>SUM(AX$8:AX$207)</f>
        <v>0</v>
      </c>
      <c r="AY7" s="91">
        <f>SUM(AY$8:AY$207)</f>
        <v>0</v>
      </c>
      <c r="AZ7" s="91">
        <f>SUM(BA7:BC7)</f>
        <v>1347</v>
      </c>
      <c r="BA7" s="91">
        <f>SUM(BA$8:BA$207)</f>
        <v>1347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19</v>
      </c>
      <c r="B8" s="96" t="s">
        <v>260</v>
      </c>
      <c r="C8" s="85" t="s">
        <v>261</v>
      </c>
      <c r="D8" s="87">
        <f>SUM(E8,+H8,+K8)</f>
        <v>60742</v>
      </c>
      <c r="E8" s="87">
        <f>SUM(F8:G8)</f>
        <v>0</v>
      </c>
      <c r="F8" s="87">
        <v>0</v>
      </c>
      <c r="G8" s="87">
        <v>0</v>
      </c>
      <c r="H8" s="87">
        <f>SUM(I8:J8)</f>
        <v>4408</v>
      </c>
      <c r="I8" s="87">
        <v>4291</v>
      </c>
      <c r="J8" s="87">
        <v>117</v>
      </c>
      <c r="K8" s="87">
        <f>SUM(L8:M8)</f>
        <v>56334</v>
      </c>
      <c r="L8" s="87">
        <v>6097</v>
      </c>
      <c r="M8" s="87">
        <v>50237</v>
      </c>
      <c r="N8" s="87">
        <f>SUM(O8,+V8,+AC8)</f>
        <v>61025</v>
      </c>
      <c r="O8" s="87">
        <f>SUM(P8:U8)</f>
        <v>10388</v>
      </c>
      <c r="P8" s="87">
        <v>10388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50354</v>
      </c>
      <c r="W8" s="87">
        <v>50354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283</v>
      </c>
      <c r="AD8" s="87">
        <v>283</v>
      </c>
      <c r="AE8" s="87">
        <v>0</v>
      </c>
      <c r="AF8" s="87">
        <f>SUM(AG8:AI8)</f>
        <v>46</v>
      </c>
      <c r="AG8" s="87">
        <v>46</v>
      </c>
      <c r="AH8" s="87">
        <v>0</v>
      </c>
      <c r="AI8" s="87">
        <v>0</v>
      </c>
      <c r="AJ8" s="87">
        <f>SUM(AK8:AS8)</f>
        <v>46</v>
      </c>
      <c r="AK8" s="87">
        <v>0</v>
      </c>
      <c r="AL8" s="87">
        <v>0</v>
      </c>
      <c r="AM8" s="87">
        <v>4</v>
      </c>
      <c r="AN8" s="87">
        <v>0</v>
      </c>
      <c r="AO8" s="87">
        <v>0</v>
      </c>
      <c r="AP8" s="87">
        <v>0</v>
      </c>
      <c r="AQ8" s="87">
        <v>0</v>
      </c>
      <c r="AR8" s="87">
        <v>42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1347</v>
      </c>
      <c r="BA8" s="87">
        <v>1347</v>
      </c>
      <c r="BB8" s="87">
        <v>0</v>
      </c>
      <c r="BC8" s="87">
        <v>0</v>
      </c>
    </row>
    <row r="9" spans="1:55" ht="13.5" customHeight="1">
      <c r="A9" s="98" t="s">
        <v>19</v>
      </c>
      <c r="B9" s="96" t="s">
        <v>264</v>
      </c>
      <c r="C9" s="85" t="s">
        <v>265</v>
      </c>
      <c r="D9" s="87">
        <f>SUM(E9,+H9,+K9)</f>
        <v>39171</v>
      </c>
      <c r="E9" s="87">
        <f>SUM(F9:G9)</f>
        <v>0</v>
      </c>
      <c r="F9" s="87">
        <v>0</v>
      </c>
      <c r="G9" s="87">
        <v>0</v>
      </c>
      <c r="H9" s="87">
        <f>SUM(I9:J9)</f>
        <v>9932</v>
      </c>
      <c r="I9" s="87">
        <v>9932</v>
      </c>
      <c r="J9" s="87">
        <v>0</v>
      </c>
      <c r="K9" s="87">
        <f>SUM(L9:M9)</f>
        <v>29239</v>
      </c>
      <c r="L9" s="87">
        <v>0</v>
      </c>
      <c r="M9" s="87">
        <v>29239</v>
      </c>
      <c r="N9" s="87">
        <f>SUM(O9,+V9,+AC9)</f>
        <v>39194</v>
      </c>
      <c r="O9" s="87">
        <f>SUM(P9:U9)</f>
        <v>9932</v>
      </c>
      <c r="P9" s="87">
        <v>9932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29239</v>
      </c>
      <c r="W9" s="87">
        <v>29239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23</v>
      </c>
      <c r="AD9" s="87">
        <v>23</v>
      </c>
      <c r="AE9" s="87">
        <v>0</v>
      </c>
      <c r="AF9" s="87">
        <f>SUM(AG9:AI9)</f>
        <v>17</v>
      </c>
      <c r="AG9" s="87">
        <v>17</v>
      </c>
      <c r="AH9" s="87">
        <v>0</v>
      </c>
      <c r="AI9" s="87">
        <v>0</v>
      </c>
      <c r="AJ9" s="87">
        <f>SUM(AK9:AS9)</f>
        <v>17</v>
      </c>
      <c r="AK9" s="87">
        <v>0</v>
      </c>
      <c r="AL9" s="87">
        <v>0</v>
      </c>
      <c r="AM9" s="87">
        <v>17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19</v>
      </c>
      <c r="B10" s="96" t="s">
        <v>266</v>
      </c>
      <c r="C10" s="85" t="s">
        <v>267</v>
      </c>
      <c r="D10" s="87">
        <f>SUM(E10,+H10,+K10)</f>
        <v>55066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55066</v>
      </c>
      <c r="L10" s="87">
        <v>12265</v>
      </c>
      <c r="M10" s="87">
        <v>42801</v>
      </c>
      <c r="N10" s="87">
        <f>SUM(O10,+V10,+AC10)</f>
        <v>55066</v>
      </c>
      <c r="O10" s="87">
        <f>SUM(P10:U10)</f>
        <v>12265</v>
      </c>
      <c r="P10" s="87">
        <v>12265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42801</v>
      </c>
      <c r="W10" s="87">
        <v>42801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1245</v>
      </c>
      <c r="AG10" s="87">
        <v>1245</v>
      </c>
      <c r="AH10" s="87">
        <v>0</v>
      </c>
      <c r="AI10" s="87">
        <v>0</v>
      </c>
      <c r="AJ10" s="87">
        <f>SUM(AK10:AS10)</f>
        <v>1245</v>
      </c>
      <c r="AK10" s="87">
        <v>0</v>
      </c>
      <c r="AL10" s="87">
        <v>0</v>
      </c>
      <c r="AM10" s="87">
        <v>36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1209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19</v>
      </c>
      <c r="B11" s="96" t="s">
        <v>268</v>
      </c>
      <c r="C11" s="85" t="s">
        <v>269</v>
      </c>
      <c r="D11" s="87">
        <f>SUM(E11,+H11,+K11)</f>
        <v>20233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20233</v>
      </c>
      <c r="L11" s="87">
        <v>3090</v>
      </c>
      <c r="M11" s="87">
        <v>17143</v>
      </c>
      <c r="N11" s="87">
        <f>SUM(O11,+V11,+AC11)</f>
        <v>20786</v>
      </c>
      <c r="O11" s="87">
        <f>SUM(P11:U11)</f>
        <v>3090</v>
      </c>
      <c r="P11" s="87">
        <v>879</v>
      </c>
      <c r="Q11" s="87">
        <v>0</v>
      </c>
      <c r="R11" s="87">
        <v>0</v>
      </c>
      <c r="S11" s="87">
        <v>2211</v>
      </c>
      <c r="T11" s="87">
        <v>0</v>
      </c>
      <c r="U11" s="87">
        <v>0</v>
      </c>
      <c r="V11" s="87">
        <f>SUM(W11:AB11)</f>
        <v>17143</v>
      </c>
      <c r="W11" s="87">
        <v>2577</v>
      </c>
      <c r="X11" s="87">
        <v>0</v>
      </c>
      <c r="Y11" s="87">
        <v>0</v>
      </c>
      <c r="Z11" s="87">
        <v>14566</v>
      </c>
      <c r="AA11" s="87">
        <v>0</v>
      </c>
      <c r="AB11" s="87">
        <v>0</v>
      </c>
      <c r="AC11" s="87">
        <f>SUM(AD11:AE11)</f>
        <v>553</v>
      </c>
      <c r="AD11" s="87">
        <v>553</v>
      </c>
      <c r="AE11" s="87">
        <v>0</v>
      </c>
      <c r="AF11" s="87">
        <f>SUM(AG11:AI11)</f>
        <v>40</v>
      </c>
      <c r="AG11" s="87">
        <v>40</v>
      </c>
      <c r="AH11" s="87">
        <v>0</v>
      </c>
      <c r="AI11" s="87">
        <v>0</v>
      </c>
      <c r="AJ11" s="87">
        <f>SUM(AK11:AS11)</f>
        <v>40</v>
      </c>
      <c r="AK11" s="87">
        <v>0</v>
      </c>
      <c r="AL11" s="87">
        <v>0</v>
      </c>
      <c r="AM11" s="87">
        <v>40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19</v>
      </c>
      <c r="B12" s="96" t="s">
        <v>270</v>
      </c>
      <c r="C12" s="85" t="s">
        <v>271</v>
      </c>
      <c r="D12" s="87">
        <f>SUM(E12,+H12,+K12)</f>
        <v>37956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37956</v>
      </c>
      <c r="L12" s="87">
        <v>4495</v>
      </c>
      <c r="M12" s="87">
        <v>33461</v>
      </c>
      <c r="N12" s="87">
        <f>SUM(O12,+V12,+AC12)</f>
        <v>37956</v>
      </c>
      <c r="O12" s="87">
        <f>SUM(P12:U12)</f>
        <v>4495</v>
      </c>
      <c r="P12" s="87">
        <v>4495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33461</v>
      </c>
      <c r="W12" s="87">
        <v>33461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891</v>
      </c>
      <c r="AG12" s="87">
        <v>891</v>
      </c>
      <c r="AH12" s="87">
        <v>0</v>
      </c>
      <c r="AI12" s="87">
        <v>0</v>
      </c>
      <c r="AJ12" s="87">
        <f>SUM(AK12:AS12)</f>
        <v>891</v>
      </c>
      <c r="AK12" s="87">
        <v>0</v>
      </c>
      <c r="AL12" s="87">
        <v>0</v>
      </c>
      <c r="AM12" s="87">
        <v>42</v>
      </c>
      <c r="AN12" s="87">
        <v>0</v>
      </c>
      <c r="AO12" s="87">
        <v>849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19</v>
      </c>
      <c r="B13" s="96" t="s">
        <v>272</v>
      </c>
      <c r="C13" s="85" t="s">
        <v>273</v>
      </c>
      <c r="D13" s="87">
        <f>SUM(E13,+H13,+K13)</f>
        <v>9288</v>
      </c>
      <c r="E13" s="87">
        <f>SUM(F13:G13)</f>
        <v>0</v>
      </c>
      <c r="F13" s="87">
        <v>0</v>
      </c>
      <c r="G13" s="87">
        <v>0</v>
      </c>
      <c r="H13" s="87">
        <f>SUM(I13:J13)</f>
        <v>2097</v>
      </c>
      <c r="I13" s="87">
        <v>2097</v>
      </c>
      <c r="J13" s="87">
        <v>0</v>
      </c>
      <c r="K13" s="87">
        <f>SUM(L13:M13)</f>
        <v>7191</v>
      </c>
      <c r="L13" s="87">
        <v>531</v>
      </c>
      <c r="M13" s="87">
        <v>6660</v>
      </c>
      <c r="N13" s="87">
        <f>SUM(O13,+V13,+AC13)</f>
        <v>9313</v>
      </c>
      <c r="O13" s="87">
        <f>SUM(P13:U13)</f>
        <v>2628</v>
      </c>
      <c r="P13" s="87">
        <v>0</v>
      </c>
      <c r="Q13" s="87">
        <v>0</v>
      </c>
      <c r="R13" s="87">
        <v>0</v>
      </c>
      <c r="S13" s="87">
        <v>2628</v>
      </c>
      <c r="T13" s="87">
        <v>0</v>
      </c>
      <c r="U13" s="87">
        <v>0</v>
      </c>
      <c r="V13" s="87">
        <f>SUM(W13:AB13)</f>
        <v>6660</v>
      </c>
      <c r="W13" s="87">
        <v>0</v>
      </c>
      <c r="X13" s="87">
        <v>0</v>
      </c>
      <c r="Y13" s="87">
        <v>0</v>
      </c>
      <c r="Z13" s="87">
        <v>6660</v>
      </c>
      <c r="AA13" s="87">
        <v>0</v>
      </c>
      <c r="AB13" s="87">
        <v>0</v>
      </c>
      <c r="AC13" s="87">
        <f>SUM(AD13:AE13)</f>
        <v>25</v>
      </c>
      <c r="AD13" s="87">
        <v>25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19</v>
      </c>
      <c r="B14" s="96" t="s">
        <v>274</v>
      </c>
      <c r="C14" s="85" t="s">
        <v>275</v>
      </c>
      <c r="D14" s="87">
        <f>SUM(E14,+H14,+K14)</f>
        <v>59949</v>
      </c>
      <c r="E14" s="87">
        <f>SUM(F14:G14)</f>
        <v>0</v>
      </c>
      <c r="F14" s="87">
        <v>0</v>
      </c>
      <c r="G14" s="87">
        <v>0</v>
      </c>
      <c r="H14" s="87">
        <f>SUM(I14:J14)</f>
        <v>1090</v>
      </c>
      <c r="I14" s="87">
        <v>1090</v>
      </c>
      <c r="J14" s="87">
        <v>0</v>
      </c>
      <c r="K14" s="87">
        <f>SUM(L14:M14)</f>
        <v>58859</v>
      </c>
      <c r="L14" s="87">
        <v>4388</v>
      </c>
      <c r="M14" s="87">
        <v>54471</v>
      </c>
      <c r="N14" s="87">
        <f>SUM(O14,+V14,+AC14)</f>
        <v>60300</v>
      </c>
      <c r="O14" s="87">
        <f>SUM(P14:U14)</f>
        <v>5478</v>
      </c>
      <c r="P14" s="87">
        <v>5478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54471</v>
      </c>
      <c r="W14" s="87">
        <v>54471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351</v>
      </c>
      <c r="AD14" s="87">
        <v>351</v>
      </c>
      <c r="AE14" s="87">
        <v>0</v>
      </c>
      <c r="AF14" s="87">
        <f>SUM(AG14:AI14)</f>
        <v>1855</v>
      </c>
      <c r="AG14" s="87">
        <v>1855</v>
      </c>
      <c r="AH14" s="87">
        <v>0</v>
      </c>
      <c r="AI14" s="87">
        <v>0</v>
      </c>
      <c r="AJ14" s="87">
        <f>SUM(AK14:AS14)</f>
        <v>1855</v>
      </c>
      <c r="AK14" s="87">
        <v>0</v>
      </c>
      <c r="AL14" s="87">
        <v>0</v>
      </c>
      <c r="AM14" s="87">
        <v>1779</v>
      </c>
      <c r="AN14" s="87">
        <v>76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1</v>
      </c>
      <c r="AU14" s="87">
        <v>0</v>
      </c>
      <c r="AV14" s="87">
        <v>0</v>
      </c>
      <c r="AW14" s="87">
        <v>1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19</v>
      </c>
      <c r="B15" s="96" t="s">
        <v>276</v>
      </c>
      <c r="C15" s="85" t="s">
        <v>277</v>
      </c>
      <c r="D15" s="87">
        <f>SUM(E15,+H15,+K15)</f>
        <v>10593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10593</v>
      </c>
      <c r="L15" s="87">
        <v>817</v>
      </c>
      <c r="M15" s="87">
        <v>9776</v>
      </c>
      <c r="N15" s="87">
        <f>SUM(O15,+V15,+AC15)</f>
        <v>10621</v>
      </c>
      <c r="O15" s="87">
        <f>SUM(P15:U15)</f>
        <v>817</v>
      </c>
      <c r="P15" s="87">
        <v>817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9776</v>
      </c>
      <c r="W15" s="87">
        <v>9776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28</v>
      </c>
      <c r="AD15" s="87">
        <v>28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19</v>
      </c>
      <c r="B16" s="96" t="s">
        <v>278</v>
      </c>
      <c r="C16" s="85" t="s">
        <v>279</v>
      </c>
      <c r="D16" s="87">
        <f>SUM(E16,+H16,+K16)</f>
        <v>7002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7002</v>
      </c>
      <c r="L16" s="87">
        <v>2612</v>
      </c>
      <c r="M16" s="87">
        <v>4390</v>
      </c>
      <c r="N16" s="87">
        <f>SUM(O16,+V16,+AC16)</f>
        <v>7159</v>
      </c>
      <c r="O16" s="87">
        <f>SUM(P16:U16)</f>
        <v>2612</v>
      </c>
      <c r="P16" s="87">
        <v>0</v>
      </c>
      <c r="Q16" s="87">
        <v>0</v>
      </c>
      <c r="R16" s="87">
        <v>0</v>
      </c>
      <c r="S16" s="87">
        <v>2612</v>
      </c>
      <c r="T16" s="87">
        <v>0</v>
      </c>
      <c r="U16" s="87">
        <v>0</v>
      </c>
      <c r="V16" s="87">
        <f>SUM(W16:AB16)</f>
        <v>4390</v>
      </c>
      <c r="W16" s="87">
        <v>0</v>
      </c>
      <c r="X16" s="87">
        <v>0</v>
      </c>
      <c r="Y16" s="87">
        <v>0</v>
      </c>
      <c r="Z16" s="87">
        <v>3487</v>
      </c>
      <c r="AA16" s="87">
        <v>0</v>
      </c>
      <c r="AB16" s="87">
        <v>903</v>
      </c>
      <c r="AC16" s="87">
        <f>SUM(AD16:AE16)</f>
        <v>157</v>
      </c>
      <c r="AD16" s="87">
        <v>157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19</v>
      </c>
      <c r="B17" s="96" t="s">
        <v>280</v>
      </c>
      <c r="C17" s="85" t="s">
        <v>281</v>
      </c>
      <c r="D17" s="87">
        <f>SUM(E17,+H17,+K17)</f>
        <v>20426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20426</v>
      </c>
      <c r="L17" s="87">
        <v>3918</v>
      </c>
      <c r="M17" s="87">
        <v>16508</v>
      </c>
      <c r="N17" s="87">
        <f>SUM(O17,+V17,+AC17)</f>
        <v>20602</v>
      </c>
      <c r="O17" s="87">
        <f>SUM(P17:U17)</f>
        <v>3918</v>
      </c>
      <c r="P17" s="87">
        <v>3918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16508</v>
      </c>
      <c r="W17" s="87">
        <v>16508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176</v>
      </c>
      <c r="AD17" s="87">
        <v>176</v>
      </c>
      <c r="AE17" s="87">
        <v>0</v>
      </c>
      <c r="AF17" s="87">
        <f>SUM(AG17:AI17)</f>
        <v>487</v>
      </c>
      <c r="AG17" s="87">
        <v>487</v>
      </c>
      <c r="AH17" s="87">
        <v>0</v>
      </c>
      <c r="AI17" s="87">
        <v>0</v>
      </c>
      <c r="AJ17" s="87">
        <f>SUM(AK17:AS17)</f>
        <v>487</v>
      </c>
      <c r="AK17" s="87">
        <v>0</v>
      </c>
      <c r="AL17" s="87">
        <v>0</v>
      </c>
      <c r="AM17" s="87">
        <v>50</v>
      </c>
      <c r="AN17" s="87">
        <v>437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19</v>
      </c>
      <c r="B18" s="96" t="s">
        <v>282</v>
      </c>
      <c r="C18" s="85" t="s">
        <v>283</v>
      </c>
      <c r="D18" s="87">
        <f>SUM(E18,+H18,+K18)</f>
        <v>15775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15775</v>
      </c>
      <c r="L18" s="87">
        <v>3567</v>
      </c>
      <c r="M18" s="87">
        <v>12208</v>
      </c>
      <c r="N18" s="87">
        <f>SUM(O18,+V18,+AC18)</f>
        <v>15775</v>
      </c>
      <c r="O18" s="87">
        <f>SUM(P18:U18)</f>
        <v>3567</v>
      </c>
      <c r="P18" s="87">
        <v>3567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12208</v>
      </c>
      <c r="W18" s="87">
        <v>12208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563</v>
      </c>
      <c r="AG18" s="87">
        <v>563</v>
      </c>
      <c r="AH18" s="87">
        <v>0</v>
      </c>
      <c r="AI18" s="87">
        <v>0</v>
      </c>
      <c r="AJ18" s="87">
        <f>SUM(AK18:AS18)</f>
        <v>563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563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19</v>
      </c>
      <c r="B19" s="96" t="s">
        <v>284</v>
      </c>
      <c r="C19" s="85" t="s">
        <v>285</v>
      </c>
      <c r="D19" s="87">
        <f>SUM(E19,+H19,+K19)</f>
        <v>18451</v>
      </c>
      <c r="E19" s="87">
        <f>SUM(F19:G19)</f>
        <v>0</v>
      </c>
      <c r="F19" s="87">
        <v>0</v>
      </c>
      <c r="G19" s="87">
        <v>0</v>
      </c>
      <c r="H19" s="87">
        <f>SUM(I19:J19)</f>
        <v>4412</v>
      </c>
      <c r="I19" s="87">
        <v>4412</v>
      </c>
      <c r="J19" s="87">
        <v>0</v>
      </c>
      <c r="K19" s="87">
        <f>SUM(L19:M19)</f>
        <v>14039</v>
      </c>
      <c r="L19" s="87">
        <v>1464</v>
      </c>
      <c r="M19" s="87">
        <v>12575</v>
      </c>
      <c r="N19" s="87">
        <f>SUM(O19,+V19,+AC19)</f>
        <v>19360</v>
      </c>
      <c r="O19" s="87">
        <f>SUM(P19:U19)</f>
        <v>5876</v>
      </c>
      <c r="P19" s="87">
        <v>0</v>
      </c>
      <c r="Q19" s="87">
        <v>0</v>
      </c>
      <c r="R19" s="87">
        <v>0</v>
      </c>
      <c r="S19" s="87">
        <v>5876</v>
      </c>
      <c r="T19" s="87">
        <v>0</v>
      </c>
      <c r="U19" s="87">
        <v>0</v>
      </c>
      <c r="V19" s="87">
        <f>SUM(W19:AB19)</f>
        <v>12575</v>
      </c>
      <c r="W19" s="87">
        <v>0</v>
      </c>
      <c r="X19" s="87">
        <v>0</v>
      </c>
      <c r="Y19" s="87">
        <v>0</v>
      </c>
      <c r="Z19" s="87">
        <v>12575</v>
      </c>
      <c r="AA19" s="87">
        <v>0</v>
      </c>
      <c r="AB19" s="87">
        <v>0</v>
      </c>
      <c r="AC19" s="87">
        <f>SUM(AD19:AE19)</f>
        <v>909</v>
      </c>
      <c r="AD19" s="87">
        <v>909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19</v>
      </c>
      <c r="B20" s="96" t="s">
        <v>286</v>
      </c>
      <c r="C20" s="85" t="s">
        <v>287</v>
      </c>
      <c r="D20" s="87">
        <f>SUM(E20,+H20,+K20)</f>
        <v>29819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29819</v>
      </c>
      <c r="L20" s="87">
        <v>12703</v>
      </c>
      <c r="M20" s="87">
        <v>17116</v>
      </c>
      <c r="N20" s="87">
        <f>SUM(O20,+V20,+AC20)</f>
        <v>29819</v>
      </c>
      <c r="O20" s="87">
        <f>SUM(P20:U20)</f>
        <v>12703</v>
      </c>
      <c r="P20" s="87">
        <v>12703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17116</v>
      </c>
      <c r="W20" s="87">
        <v>17116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657</v>
      </c>
      <c r="AG20" s="87">
        <v>657</v>
      </c>
      <c r="AH20" s="87">
        <v>0</v>
      </c>
      <c r="AI20" s="87">
        <v>0</v>
      </c>
      <c r="AJ20" s="87">
        <f>SUM(AK20:AS20)</f>
        <v>657</v>
      </c>
      <c r="AK20" s="87">
        <v>0</v>
      </c>
      <c r="AL20" s="87">
        <v>0</v>
      </c>
      <c r="AM20" s="87">
        <v>657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19</v>
      </c>
      <c r="B21" s="96" t="s">
        <v>288</v>
      </c>
      <c r="C21" s="85" t="s">
        <v>289</v>
      </c>
      <c r="D21" s="87">
        <f>SUM(E21,+H21,+K21)</f>
        <v>14087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14087</v>
      </c>
      <c r="L21" s="87">
        <v>2526</v>
      </c>
      <c r="M21" s="87">
        <v>11561</v>
      </c>
      <c r="N21" s="87">
        <f>SUM(O21,+V21,+AC21)</f>
        <v>14170</v>
      </c>
      <c r="O21" s="87">
        <f>SUM(P21:U21)</f>
        <v>2526</v>
      </c>
      <c r="P21" s="87">
        <v>2526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11561</v>
      </c>
      <c r="W21" s="87">
        <v>11561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83</v>
      </c>
      <c r="AD21" s="87">
        <v>83</v>
      </c>
      <c r="AE21" s="87">
        <v>0</v>
      </c>
      <c r="AF21" s="87">
        <f>SUM(AG21:AI21)</f>
        <v>380</v>
      </c>
      <c r="AG21" s="87">
        <v>380</v>
      </c>
      <c r="AH21" s="87">
        <v>0</v>
      </c>
      <c r="AI21" s="87">
        <v>0</v>
      </c>
      <c r="AJ21" s="87">
        <f>SUM(AK21:AS21)</f>
        <v>380</v>
      </c>
      <c r="AK21" s="87">
        <v>0</v>
      </c>
      <c r="AL21" s="87">
        <v>0</v>
      </c>
      <c r="AM21" s="87">
        <v>0</v>
      </c>
      <c r="AN21" s="87">
        <v>379</v>
      </c>
      <c r="AO21" s="87">
        <v>0</v>
      </c>
      <c r="AP21" s="87">
        <v>0</v>
      </c>
      <c r="AQ21" s="87">
        <v>0</v>
      </c>
      <c r="AR21" s="87">
        <v>1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19</v>
      </c>
      <c r="B22" s="96" t="s">
        <v>290</v>
      </c>
      <c r="C22" s="85" t="s">
        <v>291</v>
      </c>
      <c r="D22" s="87">
        <f>SUM(E22,+H22,+K22)</f>
        <v>16</v>
      </c>
      <c r="E22" s="87">
        <f>SUM(F22:G22)</f>
        <v>0</v>
      </c>
      <c r="F22" s="87">
        <v>0</v>
      </c>
      <c r="G22" s="87">
        <v>0</v>
      </c>
      <c r="H22" s="87">
        <f>SUM(I22:J22)</f>
        <v>16</v>
      </c>
      <c r="I22" s="87">
        <v>2</v>
      </c>
      <c r="J22" s="87">
        <v>14</v>
      </c>
      <c r="K22" s="87">
        <f>SUM(L22:M22)</f>
        <v>0</v>
      </c>
      <c r="L22" s="87">
        <v>0</v>
      </c>
      <c r="M22" s="87">
        <v>0</v>
      </c>
      <c r="N22" s="87">
        <f>SUM(O22,+V22,+AC22)</f>
        <v>16</v>
      </c>
      <c r="O22" s="87">
        <f>SUM(P22:U22)</f>
        <v>2</v>
      </c>
      <c r="P22" s="87">
        <v>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14</v>
      </c>
      <c r="W22" s="87">
        <v>14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19</v>
      </c>
      <c r="B23" s="96" t="s">
        <v>292</v>
      </c>
      <c r="C23" s="85" t="s">
        <v>293</v>
      </c>
      <c r="D23" s="87">
        <f>SUM(E23,+H23,+K23)</f>
        <v>1716</v>
      </c>
      <c r="E23" s="87">
        <f>SUM(F23:G23)</f>
        <v>0</v>
      </c>
      <c r="F23" s="87">
        <v>0</v>
      </c>
      <c r="G23" s="87">
        <v>0</v>
      </c>
      <c r="H23" s="87">
        <f>SUM(I23:J23)</f>
        <v>1716</v>
      </c>
      <c r="I23" s="87">
        <v>757</v>
      </c>
      <c r="J23" s="87">
        <v>959</v>
      </c>
      <c r="K23" s="87">
        <f>SUM(L23:M23)</f>
        <v>0</v>
      </c>
      <c r="L23" s="87">
        <v>0</v>
      </c>
      <c r="M23" s="87">
        <v>0</v>
      </c>
      <c r="N23" s="87">
        <f>SUM(O23,+V23,+AC23)</f>
        <v>1716</v>
      </c>
      <c r="O23" s="87">
        <f>SUM(P23:U23)</f>
        <v>757</v>
      </c>
      <c r="P23" s="87">
        <v>757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959</v>
      </c>
      <c r="W23" s="87">
        <v>959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39</v>
      </c>
      <c r="AG23" s="87">
        <v>39</v>
      </c>
      <c r="AH23" s="87">
        <v>0</v>
      </c>
      <c r="AI23" s="87">
        <v>0</v>
      </c>
      <c r="AJ23" s="87">
        <f>SUM(AK23:AS23)</f>
        <v>39</v>
      </c>
      <c r="AK23" s="87">
        <v>0</v>
      </c>
      <c r="AL23" s="87">
        <v>0</v>
      </c>
      <c r="AM23" s="87">
        <v>3</v>
      </c>
      <c r="AN23" s="87">
        <v>36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19</v>
      </c>
      <c r="B24" s="96" t="s">
        <v>294</v>
      </c>
      <c r="C24" s="85" t="s">
        <v>295</v>
      </c>
      <c r="D24" s="87">
        <f>SUM(E24,+H24,+K24)</f>
        <v>6448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6448</v>
      </c>
      <c r="L24" s="87">
        <v>1121</v>
      </c>
      <c r="M24" s="87">
        <v>5327</v>
      </c>
      <c r="N24" s="87">
        <f>SUM(O24,+V24,+AC24)</f>
        <v>6448</v>
      </c>
      <c r="O24" s="87">
        <f>SUM(P24:U24)</f>
        <v>1121</v>
      </c>
      <c r="P24" s="87">
        <v>1121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5327</v>
      </c>
      <c r="W24" s="87">
        <v>5327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154</v>
      </c>
      <c r="AG24" s="87">
        <v>154</v>
      </c>
      <c r="AH24" s="87">
        <v>0</v>
      </c>
      <c r="AI24" s="87">
        <v>0</v>
      </c>
      <c r="AJ24" s="87">
        <f>SUM(AK24:AS24)</f>
        <v>154</v>
      </c>
      <c r="AK24" s="87">
        <v>0</v>
      </c>
      <c r="AL24" s="87">
        <v>0</v>
      </c>
      <c r="AM24" s="87">
        <v>16</v>
      </c>
      <c r="AN24" s="87">
        <v>138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19</v>
      </c>
      <c r="B25" s="96" t="s">
        <v>296</v>
      </c>
      <c r="C25" s="85" t="s">
        <v>297</v>
      </c>
      <c r="D25" s="87">
        <f>SUM(E25,+H25,+K25)</f>
        <v>4359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4359</v>
      </c>
      <c r="L25" s="87">
        <v>885</v>
      </c>
      <c r="M25" s="87">
        <v>3474</v>
      </c>
      <c r="N25" s="87">
        <f>SUM(O25,+V25,+AC25)</f>
        <v>4359</v>
      </c>
      <c r="O25" s="87">
        <f>SUM(P25:U25)</f>
        <v>885</v>
      </c>
      <c r="P25" s="87">
        <v>885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3474</v>
      </c>
      <c r="W25" s="87">
        <v>3474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103</v>
      </c>
      <c r="AG25" s="87">
        <v>103</v>
      </c>
      <c r="AH25" s="87">
        <v>0</v>
      </c>
      <c r="AI25" s="87">
        <v>0</v>
      </c>
      <c r="AJ25" s="87">
        <f>SUM(AK25:AS25)</f>
        <v>103</v>
      </c>
      <c r="AK25" s="87">
        <v>0</v>
      </c>
      <c r="AL25" s="87">
        <v>0</v>
      </c>
      <c r="AM25" s="87">
        <v>10</v>
      </c>
      <c r="AN25" s="87">
        <v>93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19</v>
      </c>
      <c r="B26" s="96" t="s">
        <v>298</v>
      </c>
      <c r="C26" s="85" t="s">
        <v>299</v>
      </c>
      <c r="D26" s="87">
        <f>SUM(E26,+H26,+K26)</f>
        <v>1240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1240</v>
      </c>
      <c r="L26" s="87">
        <v>109</v>
      </c>
      <c r="M26" s="87">
        <v>1131</v>
      </c>
      <c r="N26" s="87">
        <f>SUM(O26,+V26,+AC26)</f>
        <v>1240</v>
      </c>
      <c r="O26" s="87">
        <f>SUM(P26:U26)</f>
        <v>109</v>
      </c>
      <c r="P26" s="87">
        <v>109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1131</v>
      </c>
      <c r="W26" s="87">
        <v>0</v>
      </c>
      <c r="X26" s="87">
        <v>1131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103</v>
      </c>
      <c r="AG26" s="87">
        <v>103</v>
      </c>
      <c r="AH26" s="87">
        <v>0</v>
      </c>
      <c r="AI26" s="87">
        <v>0</v>
      </c>
      <c r="AJ26" s="87">
        <f>SUM(AK26:AS26)</f>
        <v>103</v>
      </c>
      <c r="AK26" s="87">
        <v>0</v>
      </c>
      <c r="AL26" s="87">
        <v>0</v>
      </c>
      <c r="AM26" s="87">
        <v>0</v>
      </c>
      <c r="AN26" s="87">
        <v>103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35000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35201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35202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35203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35204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35206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35207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35208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35210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35211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35212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35213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35215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35216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35305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35321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35341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35343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35344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35502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2024-01-25T01:47:26Z</dcterms:modified>
</cp:coreProperties>
</file>