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32島根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水洗化人口等!$A$6:$AD$25</definedName>
    <definedName name="_xlnm.Print_Area" localSheetId="2">し尿集計結果!$A$1:$M$37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N8" i="2" s="1"/>
  <c r="AC9" i="2"/>
  <c r="AC10" i="2"/>
  <c r="AC11" i="2"/>
  <c r="AC12" i="2"/>
  <c r="AC13" i="2"/>
  <c r="AC14" i="2"/>
  <c r="N14" i="2" s="1"/>
  <c r="AC15" i="2"/>
  <c r="AC16" i="2"/>
  <c r="AC17" i="2"/>
  <c r="AC18" i="2"/>
  <c r="AC19" i="2"/>
  <c r="AC20" i="2"/>
  <c r="N20" i="2" s="1"/>
  <c r="AC21" i="2"/>
  <c r="AC22" i="2"/>
  <c r="AC23" i="2"/>
  <c r="AC24" i="2"/>
  <c r="AC25" i="2"/>
  <c r="AC26" i="2"/>
  <c r="N26" i="2" s="1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N18" i="2" s="1"/>
  <c r="V19" i="2"/>
  <c r="N19" i="2" s="1"/>
  <c r="V20" i="2"/>
  <c r="V21" i="2"/>
  <c r="V22" i="2"/>
  <c r="V23" i="2"/>
  <c r="V24" i="2"/>
  <c r="N24" i="2" s="1"/>
  <c r="V25" i="2"/>
  <c r="N25" i="2" s="1"/>
  <c r="V2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9" i="2"/>
  <c r="N10" i="2"/>
  <c r="N11" i="2"/>
  <c r="N15" i="2"/>
  <c r="N16" i="2"/>
  <c r="N17" i="2"/>
  <c r="N21" i="2"/>
  <c r="N22" i="2"/>
  <c r="N23" i="2"/>
  <c r="K8" i="2"/>
  <c r="K9" i="2"/>
  <c r="K10" i="2"/>
  <c r="D10" i="2" s="1"/>
  <c r="K11" i="2"/>
  <c r="K12" i="2"/>
  <c r="K13" i="2"/>
  <c r="K14" i="2"/>
  <c r="K15" i="2"/>
  <c r="K16" i="2"/>
  <c r="D16" i="2" s="1"/>
  <c r="K17" i="2"/>
  <c r="K18" i="2"/>
  <c r="K19" i="2"/>
  <c r="K20" i="2"/>
  <c r="K21" i="2"/>
  <c r="K22" i="2"/>
  <c r="D22" i="2" s="1"/>
  <c r="K23" i="2"/>
  <c r="K24" i="2"/>
  <c r="K25" i="2"/>
  <c r="K26" i="2"/>
  <c r="H8" i="2"/>
  <c r="D8" i="2" s="1"/>
  <c r="H9" i="2"/>
  <c r="D9" i="2" s="1"/>
  <c r="H10" i="2"/>
  <c r="H11" i="2"/>
  <c r="H12" i="2"/>
  <c r="H13" i="2"/>
  <c r="H14" i="2"/>
  <c r="D14" i="2" s="1"/>
  <c r="H15" i="2"/>
  <c r="D15" i="2" s="1"/>
  <c r="H16" i="2"/>
  <c r="H17" i="2"/>
  <c r="H18" i="2"/>
  <c r="H19" i="2"/>
  <c r="H20" i="2"/>
  <c r="D20" i="2" s="1"/>
  <c r="H21" i="2"/>
  <c r="D21" i="2" s="1"/>
  <c r="H22" i="2"/>
  <c r="H23" i="2"/>
  <c r="H24" i="2"/>
  <c r="H25" i="2"/>
  <c r="H26" i="2"/>
  <c r="D26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11" i="2"/>
  <c r="D12" i="2"/>
  <c r="D13" i="2"/>
  <c r="D17" i="2"/>
  <c r="D18" i="2"/>
  <c r="D19" i="2"/>
  <c r="D23" i="2"/>
  <c r="D24" i="2"/>
  <c r="D25" i="2"/>
  <c r="P8" i="1"/>
  <c r="I8" i="1" s="1"/>
  <c r="D8" i="1" s="1"/>
  <c r="J8" i="1" s="1"/>
  <c r="P9" i="1"/>
  <c r="I9" i="1" s="1"/>
  <c r="D9" i="1" s="1"/>
  <c r="P10" i="1"/>
  <c r="I10" i="1" s="1"/>
  <c r="P11" i="1"/>
  <c r="I11" i="1" s="1"/>
  <c r="D11" i="1" s="1"/>
  <c r="P12" i="1"/>
  <c r="P13" i="1"/>
  <c r="P14" i="1"/>
  <c r="I14" i="1" s="1"/>
  <c r="D14" i="1" s="1"/>
  <c r="P15" i="1"/>
  <c r="I15" i="1" s="1"/>
  <c r="D15" i="1" s="1"/>
  <c r="P16" i="1"/>
  <c r="I16" i="1" s="1"/>
  <c r="D16" i="1" s="1"/>
  <c r="P17" i="1"/>
  <c r="I17" i="1" s="1"/>
  <c r="D17" i="1" s="1"/>
  <c r="P18" i="1"/>
  <c r="P19" i="1"/>
  <c r="P20" i="1"/>
  <c r="I20" i="1" s="1"/>
  <c r="D20" i="1" s="1"/>
  <c r="P21" i="1"/>
  <c r="I21" i="1" s="1"/>
  <c r="D21" i="1" s="1"/>
  <c r="P22" i="1"/>
  <c r="I22" i="1" s="1"/>
  <c r="D22" i="1" s="1"/>
  <c r="P23" i="1"/>
  <c r="I23" i="1" s="1"/>
  <c r="D23" i="1" s="1"/>
  <c r="P24" i="1"/>
  <c r="P25" i="1"/>
  <c r="P26" i="1"/>
  <c r="I26" i="1" s="1"/>
  <c r="D26" i="1" s="1"/>
  <c r="J20" i="1"/>
  <c r="I12" i="1"/>
  <c r="D12" i="1" s="1"/>
  <c r="I13" i="1"/>
  <c r="D13" i="1" s="1"/>
  <c r="I18" i="1"/>
  <c r="D18" i="1" s="1"/>
  <c r="I19" i="1"/>
  <c r="D19" i="1" s="1"/>
  <c r="I24" i="1"/>
  <c r="D24" i="1" s="1"/>
  <c r="I25" i="1"/>
  <c r="D25" i="1" s="1"/>
  <c r="F12" i="1"/>
  <c r="F1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D10" i="1"/>
  <c r="T22" i="1" l="1"/>
  <c r="N22" i="1"/>
  <c r="L22" i="1"/>
  <c r="J22" i="1"/>
  <c r="F22" i="1"/>
  <c r="F16" i="1"/>
  <c r="T16" i="1"/>
  <c r="N16" i="1"/>
  <c r="L16" i="1"/>
  <c r="J16" i="1"/>
  <c r="T10" i="1"/>
  <c r="N10" i="1"/>
  <c r="F10" i="1"/>
  <c r="L10" i="1"/>
  <c r="J10" i="1"/>
  <c r="J24" i="1"/>
  <c r="T24" i="1"/>
  <c r="N24" i="1"/>
  <c r="L24" i="1"/>
  <c r="J23" i="1"/>
  <c r="T23" i="1"/>
  <c r="N23" i="1"/>
  <c r="L23" i="1"/>
  <c r="F23" i="1"/>
  <c r="T11" i="1"/>
  <c r="N11" i="1"/>
  <c r="L11" i="1"/>
  <c r="J11" i="1"/>
  <c r="F11" i="1"/>
  <c r="N19" i="1"/>
  <c r="L19" i="1"/>
  <c r="J19" i="1"/>
  <c r="T19" i="1"/>
  <c r="F19" i="1"/>
  <c r="F24" i="1"/>
  <c r="L18" i="1"/>
  <c r="J18" i="1"/>
  <c r="N18" i="1"/>
  <c r="T18" i="1"/>
  <c r="T21" i="1"/>
  <c r="L21" i="1"/>
  <c r="N21" i="1"/>
  <c r="J21" i="1"/>
  <c r="F21" i="1"/>
  <c r="L15" i="1"/>
  <c r="N15" i="1"/>
  <c r="J15" i="1"/>
  <c r="T15" i="1"/>
  <c r="F15" i="1"/>
  <c r="N9" i="1"/>
  <c r="J9" i="1"/>
  <c r="T9" i="1"/>
  <c r="F9" i="1"/>
  <c r="L9" i="1"/>
  <c r="J13" i="1"/>
  <c r="L13" i="1"/>
  <c r="T13" i="1"/>
  <c r="F13" i="1"/>
  <c r="N13" i="1"/>
  <c r="N26" i="1"/>
  <c r="L26" i="1"/>
  <c r="T26" i="1"/>
  <c r="F26" i="1"/>
  <c r="T20" i="1"/>
  <c r="F20" i="1"/>
  <c r="N20" i="1"/>
  <c r="L20" i="1"/>
  <c r="N14" i="1"/>
  <c r="L14" i="1"/>
  <c r="T14" i="1"/>
  <c r="F14" i="1"/>
  <c r="N8" i="1"/>
  <c r="L8" i="1"/>
  <c r="T8" i="1"/>
  <c r="F8" i="1"/>
  <c r="J12" i="1"/>
  <c r="T12" i="1"/>
  <c r="N12" i="1"/>
  <c r="L12" i="1"/>
  <c r="N25" i="1"/>
  <c r="T25" i="1"/>
  <c r="F25" i="1"/>
  <c r="L25" i="1"/>
  <c r="J25" i="1"/>
  <c r="J26" i="1"/>
  <c r="J17" i="1"/>
  <c r="T17" i="1"/>
  <c r="F17" i="1"/>
  <c r="N17" i="1"/>
  <c r="L17" i="1"/>
  <c r="J14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AZ7" i="2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<sst xmlns="http://schemas.openxmlformats.org/spreadsheetml/2006/main" count="665" uniqueCount="300">
  <si>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</si>
  <si>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</si>
  <si>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</si>
  <si>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</si>
  <si>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</si>
  <si>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</si>
  <si>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</si>
  <si>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</si>
  <si>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</si>
  <si>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</si>
  <si>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</si>
  <si>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</si>
  <si>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</si>
  <si>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</si>
  <si>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</si>
  <si>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</si>
  <si>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</si>
  <si>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</si>
  <si>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</si>
  <si>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</si>
  <si>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</si>
  <si>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</si>
  <si>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</si>
  <si>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</si>
  <si>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</si>
  <si>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</si>
  <si>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</si>
  <si>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</si>
  <si>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</si>
  <si>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</si>
  <si>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</si>
  <si>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</si>
  <si>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</si>
  <si>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</si>
  <si>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</si>
  <si>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</si>
  <si>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</si>
  <si>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</si>
  <si>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</si>
  <si>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</si>
  <si>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</si>
  <si>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</si>
  <si>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</si>
  <si>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</si>
  <si>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</si>
  <si>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</si>
  <si>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</si>
  <si>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</si>
  <si>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</si>
  <si>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</si>
  <si>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</si>
  <si>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</si>
  <si>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</si>
  <si>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</si>
  <si>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</si>
  <si>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</si>
  <si>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</si>
  <si>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</si>
  <si>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</si>
  <si>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</si>
  <si>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</si>
  <si>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</si>
  <si>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</si>
  <si>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</si>
  <si>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</si>
  <si>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</si>
  <si>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</si>
  <si>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</si>
  <si>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</si>
  <si>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</si>
  <si>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</si>
  <si>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</si>
  <si>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</si>
  <si>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</si>
  <si>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</si>
  <si>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</si>
  <si>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</si>
  <si>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</si>
  <si>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</si>
  <si>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</si>
  <si>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</si>
  <si>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</si>
  <si>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</si>
  <si>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</si>
  <si>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</si>
  <si>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</si>
  <si>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</si>
  <si>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</si>
  <si>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</si>
  <si>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</si>
  <si>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</si>
  <si>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</si>
  <si>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</si>
  <si>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</si>
  <si>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</si>
  <si>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</si>
  <si>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</si>
  <si>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</si>
  <si>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</si>
  <si>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</si>
  <si>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</si>
  <si>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</si>
  <si>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</si>
  <si>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</si>
  <si>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</si>
  <si>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</si>
  <si>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</si>
  <si>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</si>
  <si>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</si>
  <si>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</si>
  <si>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</si>
  <si>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</si>
  <si>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</si>
  <si>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</si>
  <si>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</si>
  <si>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</si>
  <si>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</si>
  <si>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</si>
  <si>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</si>
  <si>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</si>
  <si>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</si>
  <si>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</si>
  <si>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</si>
  <si>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</si>
  <si>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</si>
  <si>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</si>
  <si>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</si>
  <si>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</si>
  <si>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</si>
  <si>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</si>
  <si>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</si>
  <si>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</si>
  <si>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</si>
  <si>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</si>
  <si>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</si>
  <si>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</si>
  <si>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</si>
  <si>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</si>
  <si>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</si>
  <si>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</si>
  <si>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</si>
  <si>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</si>
  <si>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</si>
  <si>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</si>
  <si>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</si>
  <si>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</si>
  <si>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</si>
  <si>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</si>
  <si>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</si>
  <si>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</si>
  <si>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</si>
  <si>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</si>
  <si>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</si>
  <si>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</si>
  <si>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</si>
  <si>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</si>
  <si>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</si>
  <si>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</si>
  <si>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</si>
  <si>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</si>
  <si>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</si>
  <si>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</si>
  <si>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</si>
  <si>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</si>
  <si>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</si>
  <si>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</si>
  <si>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</si>
  <si>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</si>
  <si>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</si>
  <si>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</si>
  <si>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</si>
  <si>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</si>
  <si>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</si>
  <si>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</si>
  <si>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</si>
  <si>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</si>
  <si>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</si>
  <si>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</si>
  <si>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</si>
  <si>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</si>
  <si>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</si>
  <si>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</si>
  <si>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</si>
  <si>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</si>
  <si>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</si>
  <si>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</si>
  <si>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</si>
  <si>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</si>
  <si>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</si>
  <si>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</si>
  <si>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</si>
  <si>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</si>
  <si>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</si>
  <si>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</si>
  <si>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</si>
  <si>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</si>
  <si>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</si>
  <si>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</si>
  <si>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</si>
  <si>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</si>
  <si>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</si>
  <si>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</si>
  <si>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</si>
  <si>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</si>
  <si>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</si>
  <si>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</si>
  <si>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</si>
  <si>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</si>
  <si>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</si>
  <si>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</si>
  <si>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</si>
  <si>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</si>
  <si>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</si>
  <si>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</si>
  <si>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</si>
  <si>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</si>
  <si>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</si>
  <si>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</si>
  <si>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</si>
  <si>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</si>
  <si>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</si>
  <si>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</si>
  <si>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</si>
  <si>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</si>
  <si>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</si>
  <si>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</si>
  <si>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</si>
  <si>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</si>
  <si>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</si>
  <si>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</si>
  <si>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</si>
  <si>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</si>
  <si>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</si>
  <si>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</si>
  <si>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</si>
  <si>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</si>
  <si>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</si>
  <si>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</si>
  <si>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</si>
  <si>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</si>
  <si>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</si>
  <si>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</si>
  <si>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</si>
  <si>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</si>
  <si>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</si>
  <si>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</si>
  <si>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</si>
  <si>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</si>
  <si>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</si>
  <si>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</si>
  <si>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</si>
  <si>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</si>
  <si>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</si>
  <si>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</si>
  <si>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</si>
  <si>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</si>
  <si>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</si>
  <si>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32000</t>
  </si>
  <si>
    <t>水洗化人口等（令和4年度実績）</t>
    <phoneticPr fontId="3"/>
  </si>
  <si>
    <t>し尿処理の状況（令和4年度実績）</t>
    <phoneticPr fontId="3"/>
  </si>
  <si>
    <t>32201</t>
  </si>
  <si>
    <t>松江市</t>
  </si>
  <si>
    <t/>
  </si>
  <si>
    <t>○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</si>
  <si>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</si>
  <si>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</si>
  <si>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</si>
  <si>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</si>
  <si>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</si>
  <si>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</si>
  <si>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</si>
  <si>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</si>
  <si>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</si>
  <si>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</si>
  <si>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</si>
  <si>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</si>
  <si>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</si>
  <si>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</si>
  <si>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</si>
  <si>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</si>
  <si>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</si>
  <si>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</si>
  <si>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</si>
  <si>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</si>
  <si>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</si>
  <si>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美郷町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</si>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</sst>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65" customWidth="1"/>
    <col min="2" max="2" width="8.77734375" style="68" customWidth="1"/>
    <col min="3" max="3" width="12.6640625" style="65" customWidth="1"/>
    <col min="4" max="5" width="11.77734375" style="69" customWidth="1"/>
    <col min="6" max="6" width="11.77734375" style="107" customWidth="1"/>
    <col min="7" max="9" width="11.77734375" style="69" customWidth="1"/>
    <col min="10" max="10" width="11.77734375" style="70" customWidth="1"/>
    <col min="11" max="11" width="11.77734375" style="69" customWidth="1"/>
    <col min="12" max="12" width="11.77734375" style="70" customWidth="1"/>
    <col min="13" max="13" width="11.77734375" style="69" customWidth="1"/>
    <col min="14" max="14" width="11.77734375" style="70" customWidth="1"/>
    <col min="15" max="19" width="11.77734375" style="69" customWidth="1"/>
    <col min="20" max="20" width="11.77734375" style="70" customWidth="1"/>
    <col min="21" max="21" width="11.77734375" style="69" customWidth="1"/>
    <col min="22" max="25" width="8.6640625" style="65" customWidth="1"/>
    <col min="26" max="29" width="9" style="65"/>
    <col min="30" max="31" width="9" style="181"/>
    <col min="32" max="16384" width="9" style="65"/>
  </cols>
  <sheetData>
    <row r="1" spans="1:31" ht="16.2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22</v>
      </c>
      <c r="B7" s="108" t="s">
        <v>257</v>
      </c>
      <c r="C7" s="92" t="s">
        <v>199</v>
      </c>
      <c r="D7" s="93">
        <f>+SUM(E7,+I7)</f>
        <v>659863</v>
      </c>
      <c r="E7" s="93">
        <f>+SUM(G7+H7)</f>
        <v>98740</v>
      </c>
      <c r="F7" s="94">
        <f>IF(D7&gt;0,E7/D7*100,"-")</f>
        <v>14.963712164494753</v>
      </c>
      <c r="G7" s="93">
        <f>SUM(G$8:G$207)</f>
        <v>96989</v>
      </c>
      <c r="H7" s="93">
        <f>SUM(H$8:H$207)</f>
        <v>1751</v>
      </c>
      <c r="I7" s="93">
        <f>+SUM(K7,+M7,O7+P7)</f>
        <v>561123</v>
      </c>
      <c r="J7" s="94">
        <f>IF(D7&gt;0,I7/D7*100,"-")</f>
        <v>85.036287835505249</v>
      </c>
      <c r="K7" s="93">
        <f>SUM(K$8:K$207)</f>
        <v>304211</v>
      </c>
      <c r="L7" s="94">
        <f>IF(D7&gt;0,K7/D7*100,"-")</f>
        <v>46.102145445342444</v>
      </c>
      <c r="M7" s="93">
        <f>SUM(M$8:M$207)</f>
        <v>3964</v>
      </c>
      <c r="N7" s="94">
        <f>IF(D7&gt;0,M7/D7*100,"-")</f>
        <v>0.60073075774819928</v>
      </c>
      <c r="O7" s="91">
        <f>SUM(O$8:O$207)</f>
        <v>81762</v>
      </c>
      <c r="P7" s="93">
        <f>SUM(Q7:S7)</f>
        <v>171186</v>
      </c>
      <c r="Q7" s="93">
        <f>SUM(Q$8:Q$207)</f>
        <v>53954</v>
      </c>
      <c r="R7" s="93">
        <f>SUM(R$8:R$207)</f>
        <v>106728</v>
      </c>
      <c r="S7" s="93">
        <f>SUM(S$8:S$207)</f>
        <v>10504</v>
      </c>
      <c r="T7" s="94">
        <f>IF(D7&gt;0,P7/D7*100,"-")</f>
        <v>25.942657794117867</v>
      </c>
      <c r="U7" s="93">
        <f>SUM(U$8:U$207)</f>
        <v>9461</v>
      </c>
      <c r="V7" s="95">
        <f t="shared" ref="V7:AC7" si="0">COUNTIF(V$8:V$207,"○")</f>
        <v>12</v>
      </c>
      <c r="W7" s="95">
        <f t="shared" si="0"/>
        <v>0</v>
      </c>
      <c r="X7" s="95">
        <f t="shared" si="0"/>
        <v>1</v>
      </c>
      <c r="Y7" s="95">
        <f t="shared" si="0"/>
        <v>6</v>
      </c>
      <c r="Z7" s="95">
        <f t="shared" si="0"/>
        <v>10</v>
      </c>
      <c r="AA7" s="95">
        <f t="shared" si="0"/>
        <v>1</v>
      </c>
      <c r="AB7" s="95">
        <f t="shared" si="0"/>
        <v>1</v>
      </c>
      <c r="AC7" s="95">
        <f t="shared" si="0"/>
        <v>7</v>
      </c>
    </row>
    <row r="8" spans="1:31" ht="13.5" customHeight="1">
      <c r="A8" s="85" t="s">
        <v>22</v>
      </c>
      <c r="B8" s="86" t="s">
        <v>260</v>
      </c>
      <c r="C8" s="85" t="s">
        <v>261</v>
      </c>
      <c r="D8" s="87">
        <f>+SUM(E8,+I8)</f>
        <v>198231</v>
      </c>
      <c r="E8" s="87">
        <f>+SUM(G8+H8)</f>
        <v>5615</v>
      </c>
      <c r="F8" s="106">
        <f>IF(D8&gt;0,E8/D8*100,"-")</f>
        <v>2.8325539395957242</v>
      </c>
      <c r="G8" s="87">
        <v>5615</v>
      </c>
      <c r="H8" s="87">
        <v>0</v>
      </c>
      <c r="I8" s="87">
        <f>+SUM(K8,+M8,O8+P8)</f>
        <v>192616</v>
      </c>
      <c r="J8" s="88">
        <f>IF(D8&gt;0,I8/D8*100,"-")</f>
        <v>97.167446060404274</v>
      </c>
      <c r="K8" s="87">
        <v>158856</v>
      </c>
      <c r="L8" s="88">
        <f>IF(D8&gt;0,K8/D8*100,"-")</f>
        <v>80.136810085203621</v>
      </c>
      <c r="M8" s="87">
        <v>1308</v>
      </c>
      <c r="N8" s="88">
        <f>IF(D8&gt;0,M8/D8*100,"-")</f>
        <v>0.65983625164580717</v>
      </c>
      <c r="O8" s="87">
        <v>18420</v>
      </c>
      <c r="P8" s="87">
        <f>SUM(Q8:S8)</f>
        <v>14032</v>
      </c>
      <c r="Q8" s="87">
        <v>5467</v>
      </c>
      <c r="R8" s="87">
        <v>8565</v>
      </c>
      <c r="S8" s="87">
        <v>0</v>
      </c>
      <c r="T8" s="88">
        <f>IF(D8&gt;0,P8/D8*100,"-")</f>
        <v>7.0786103081758149</v>
      </c>
      <c r="U8" s="87">
        <v>1608</v>
      </c>
      <c r="V8" s="85" t="s">
        <v>263</v>
      </c>
      <c r="W8" s="85"/>
      <c r="X8" s="85"/>
      <c r="Y8" s="85"/>
      <c r="Z8" s="85" t="s">
        <v>263</v>
      </c>
      <c r="AA8" s="85"/>
      <c r="AB8" s="85"/>
      <c r="AC8" s="85"/>
      <c r="AD8" s="184" t="s">
        <v>262</v>
      </c>
    </row>
    <row r="9" spans="1:31" ht="13.5" customHeight="1">
      <c r="A9" s="85" t="s">
        <v>22</v>
      </c>
      <c r="B9" s="86" t="s">
        <v>264</v>
      </c>
      <c r="C9" s="85" t="s">
        <v>265</v>
      </c>
      <c r="D9" s="87">
        <f>+SUM(E9,+I9)</f>
        <v>50129</v>
      </c>
      <c r="E9" s="87">
        <f>+SUM(G9+H9)</f>
        <v>13609</v>
      </c>
      <c r="F9" s="106">
        <f>IF(D9&gt;0,E9/D9*100,"-")</f>
        <v>27.147958267669413</v>
      </c>
      <c r="G9" s="87">
        <v>12406</v>
      </c>
      <c r="H9" s="87">
        <v>1203</v>
      </c>
      <c r="I9" s="87">
        <f>+SUM(K9,+M9,O9+P9)</f>
        <v>36520</v>
      </c>
      <c r="J9" s="88">
        <f>IF(D9&gt;0,I9/D9*100,"-")</f>
        <v>72.852041732330591</v>
      </c>
      <c r="K9" s="87">
        <v>5597</v>
      </c>
      <c r="L9" s="88">
        <f>IF(D9&gt;0,K9/D9*100,"-")</f>
        <v>11.165193799996011</v>
      </c>
      <c r="M9" s="87">
        <v>1498</v>
      </c>
      <c r="N9" s="88">
        <f>IF(D9&gt;0,M9/D9*100,"-")</f>
        <v>2.9882902112549621</v>
      </c>
      <c r="O9" s="87">
        <v>3318</v>
      </c>
      <c r="P9" s="87">
        <f>SUM(Q9:S9)</f>
        <v>26107</v>
      </c>
      <c r="Q9" s="87">
        <v>13987</v>
      </c>
      <c r="R9" s="87">
        <v>12120</v>
      </c>
      <c r="S9" s="87">
        <v>0</v>
      </c>
      <c r="T9" s="88">
        <f>IF(D9&gt;0,P9/D9*100,"-")</f>
        <v>52.079634542879369</v>
      </c>
      <c r="U9" s="87">
        <v>611</v>
      </c>
      <c r="V9" s="85" t="s">
        <v>263</v>
      </c>
      <c r="W9" s="85"/>
      <c r="X9" s="85"/>
      <c r="Y9" s="85"/>
      <c r="Z9" s="85" t="s">
        <v>263</v>
      </c>
      <c r="AA9" s="85"/>
      <c r="AB9" s="85"/>
      <c r="AC9" s="85"/>
      <c r="AD9" s="184" t="s">
        <v>262</v>
      </c>
    </row>
    <row r="10" spans="1:31" ht="13.5" customHeight="1">
      <c r="A10" s="85" t="s">
        <v>22</v>
      </c>
      <c r="B10" s="86" t="s">
        <v>266</v>
      </c>
      <c r="C10" s="85" t="s">
        <v>267</v>
      </c>
      <c r="D10" s="87">
        <f>+SUM(E10,+I10)</f>
        <v>174341</v>
      </c>
      <c r="E10" s="87">
        <f>+SUM(G10+H10)</f>
        <v>24410</v>
      </c>
      <c r="F10" s="106">
        <f>IF(D10&gt;0,E10/D10*100,"-")</f>
        <v>14.001296310104911</v>
      </c>
      <c r="G10" s="87">
        <v>24410</v>
      </c>
      <c r="H10" s="87">
        <v>0</v>
      </c>
      <c r="I10" s="87">
        <f>+SUM(K10,+M10,O10+P10)</f>
        <v>149931</v>
      </c>
      <c r="J10" s="88">
        <f>IF(D10&gt;0,I10/D10*100,"-")</f>
        <v>85.998703689895095</v>
      </c>
      <c r="K10" s="87">
        <v>77161</v>
      </c>
      <c r="L10" s="88">
        <f>IF(D10&gt;0,K10/D10*100,"-")</f>
        <v>44.258665488898188</v>
      </c>
      <c r="M10" s="87">
        <v>176</v>
      </c>
      <c r="N10" s="88">
        <f>IF(D10&gt;0,M10/D10*100,"-")</f>
        <v>0.10095158339117018</v>
      </c>
      <c r="O10" s="87">
        <v>27961</v>
      </c>
      <c r="P10" s="87">
        <f>SUM(Q10:S10)</f>
        <v>44633</v>
      </c>
      <c r="Q10" s="87">
        <v>7447</v>
      </c>
      <c r="R10" s="87">
        <v>28512</v>
      </c>
      <c r="S10" s="87">
        <v>8674</v>
      </c>
      <c r="T10" s="88">
        <f>IF(D10&gt;0,P10/D10*100,"-")</f>
        <v>25.600977394875564</v>
      </c>
      <c r="U10" s="87">
        <v>5064</v>
      </c>
      <c r="V10" s="85" t="s">
        <v>263</v>
      </c>
      <c r="W10" s="85"/>
      <c r="X10" s="85"/>
      <c r="Y10" s="85"/>
      <c r="Z10" s="85" t="s">
        <v>263</v>
      </c>
      <c r="AA10" s="85"/>
      <c r="AB10" s="85"/>
      <c r="AC10" s="85"/>
      <c r="AD10" s="184" t="s">
        <v>262</v>
      </c>
    </row>
    <row r="11" spans="1:31" ht="13.5" customHeight="1">
      <c r="A11" s="85" t="s">
        <v>22</v>
      </c>
      <c r="B11" s="86" t="s">
        <v>268</v>
      </c>
      <c r="C11" s="85" t="s">
        <v>269</v>
      </c>
      <c r="D11" s="87">
        <f>+SUM(E11,+I11)</f>
        <v>44489</v>
      </c>
      <c r="E11" s="87">
        <f>+SUM(G11+H11)</f>
        <v>12036</v>
      </c>
      <c r="F11" s="106">
        <f>IF(D11&gt;0,E11/D11*100,"-")</f>
        <v>27.053878486816966</v>
      </c>
      <c r="G11" s="87">
        <v>12020</v>
      </c>
      <c r="H11" s="87">
        <v>16</v>
      </c>
      <c r="I11" s="87">
        <f>+SUM(K11,+M11,O11+P11)</f>
        <v>32453</v>
      </c>
      <c r="J11" s="88">
        <f>IF(D11&gt;0,I11/D11*100,"-")</f>
        <v>72.946121513183044</v>
      </c>
      <c r="K11" s="87">
        <v>2576</v>
      </c>
      <c r="L11" s="88">
        <f>IF(D11&gt;0,K11/D11*100,"-")</f>
        <v>5.7901953291824944</v>
      </c>
      <c r="M11" s="87">
        <v>441</v>
      </c>
      <c r="N11" s="88">
        <f>IF(D11&gt;0,M11/D11*100,"-")</f>
        <v>0.99125626559374225</v>
      </c>
      <c r="O11" s="87">
        <v>2224</v>
      </c>
      <c r="P11" s="87">
        <f>SUM(Q11:S11)</f>
        <v>27212</v>
      </c>
      <c r="Q11" s="87">
        <v>11094</v>
      </c>
      <c r="R11" s="87">
        <v>16118</v>
      </c>
      <c r="S11" s="87">
        <v>0</v>
      </c>
      <c r="T11" s="88">
        <f>IF(D11&gt;0,P11/D11*100,"-")</f>
        <v>61.165681404392089</v>
      </c>
      <c r="U11" s="87">
        <v>408</v>
      </c>
      <c r="V11" s="85"/>
      <c r="W11" s="85"/>
      <c r="X11" s="85"/>
      <c r="Y11" s="85" t="s">
        <v>263</v>
      </c>
      <c r="Z11" s="85"/>
      <c r="AA11" s="85"/>
      <c r="AB11" s="85"/>
      <c r="AC11" s="85" t="s">
        <v>263</v>
      </c>
      <c r="AD11" s="184" t="s">
        <v>262</v>
      </c>
    </row>
    <row r="12" spans="1:31" ht="13.5" customHeight="1">
      <c r="A12" s="85" t="s">
        <v>22</v>
      </c>
      <c r="B12" s="86" t="s">
        <v>270</v>
      </c>
      <c r="C12" s="85" t="s">
        <v>271</v>
      </c>
      <c r="D12" s="87">
        <f>+SUM(E12,+I12)</f>
        <v>32891</v>
      </c>
      <c r="E12" s="87">
        <f>+SUM(G12+H12)</f>
        <v>11518</v>
      </c>
      <c r="F12" s="106">
        <f>IF(D12&gt;0,E12/D12*100,"-")</f>
        <v>35.018698124106898</v>
      </c>
      <c r="G12" s="87">
        <v>11437</v>
      </c>
      <c r="H12" s="87">
        <v>81</v>
      </c>
      <c r="I12" s="87">
        <f>+SUM(K12,+M12,O12+P12)</f>
        <v>21373</v>
      </c>
      <c r="J12" s="88">
        <f>IF(D12&gt;0,I12/D12*100,"-")</f>
        <v>64.981301875893109</v>
      </c>
      <c r="K12" s="87">
        <v>9857</v>
      </c>
      <c r="L12" s="88">
        <f>IF(D12&gt;0,K12/D12*100,"-")</f>
        <v>29.968684442552671</v>
      </c>
      <c r="M12" s="87">
        <v>0</v>
      </c>
      <c r="N12" s="88">
        <f>IF(D12&gt;0,M12/D12*100,"-")</f>
        <v>0</v>
      </c>
      <c r="O12" s="87">
        <v>507</v>
      </c>
      <c r="P12" s="87">
        <f>SUM(Q12:S12)</f>
        <v>11009</v>
      </c>
      <c r="Q12" s="87">
        <v>3771</v>
      </c>
      <c r="R12" s="87">
        <v>7238</v>
      </c>
      <c r="S12" s="87">
        <v>0</v>
      </c>
      <c r="T12" s="88">
        <f>IF(D12&gt;0,P12/D12*100,"-")</f>
        <v>33.471162324040009</v>
      </c>
      <c r="U12" s="87">
        <v>433</v>
      </c>
      <c r="V12" s="85"/>
      <c r="W12" s="85"/>
      <c r="X12" s="85" t="s">
        <v>263</v>
      </c>
      <c r="Y12" s="85"/>
      <c r="Z12" s="85"/>
      <c r="AA12" s="85"/>
      <c r="AB12" s="85" t="s">
        <v>263</v>
      </c>
      <c r="AC12" s="85"/>
      <c r="AD12" s="184" t="s">
        <v>262</v>
      </c>
    </row>
    <row r="13" spans="1:31" ht="13.5" customHeight="1">
      <c r="A13" s="85" t="s">
        <v>22</v>
      </c>
      <c r="B13" s="86" t="s">
        <v>272</v>
      </c>
      <c r="C13" s="85" t="s">
        <v>273</v>
      </c>
      <c r="D13" s="87">
        <f>+SUM(E13,+I13)</f>
        <v>36552</v>
      </c>
      <c r="E13" s="87">
        <f>+SUM(G13+H13)</f>
        <v>4816</v>
      </c>
      <c r="F13" s="106">
        <f>IF(D13&gt;0,E13/D13*100,"-")</f>
        <v>13.175749616984023</v>
      </c>
      <c r="G13" s="87">
        <v>4816</v>
      </c>
      <c r="H13" s="87">
        <v>0</v>
      </c>
      <c r="I13" s="87">
        <f>+SUM(K13,+M13,O13+P13)</f>
        <v>31736</v>
      </c>
      <c r="J13" s="88">
        <f>IF(D13&gt;0,I13/D13*100,"-")</f>
        <v>86.824250383015979</v>
      </c>
      <c r="K13" s="87">
        <v>17724</v>
      </c>
      <c r="L13" s="88">
        <f>IF(D13&gt;0,K13/D13*100,"-")</f>
        <v>48.489822718319111</v>
      </c>
      <c r="M13" s="87">
        <v>76</v>
      </c>
      <c r="N13" s="88">
        <f>IF(D13&gt;0,M13/D13*100,"-")</f>
        <v>0.20792295907200703</v>
      </c>
      <c r="O13" s="87">
        <v>6213</v>
      </c>
      <c r="P13" s="87">
        <f>SUM(Q13:S13)</f>
        <v>7723</v>
      </c>
      <c r="Q13" s="87">
        <v>1697</v>
      </c>
      <c r="R13" s="87">
        <v>6026</v>
      </c>
      <c r="S13" s="87">
        <v>0</v>
      </c>
      <c r="T13" s="88">
        <f>IF(D13&gt;0,P13/D13*100,"-")</f>
        <v>21.128802801488291</v>
      </c>
      <c r="U13" s="87">
        <v>192</v>
      </c>
      <c r="V13" s="85"/>
      <c r="W13" s="85"/>
      <c r="X13" s="85"/>
      <c r="Y13" s="85" t="s">
        <v>263</v>
      </c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22</v>
      </c>
      <c r="B14" s="86" t="s">
        <v>274</v>
      </c>
      <c r="C14" s="85" t="s">
        <v>275</v>
      </c>
      <c r="D14" s="87">
        <f>+SUM(E14,+I14)</f>
        <v>22254</v>
      </c>
      <c r="E14" s="87">
        <f>+SUM(G14+H14)</f>
        <v>6019</v>
      </c>
      <c r="F14" s="106">
        <f>IF(D14&gt;0,E14/D14*100,"-")</f>
        <v>27.046823043048441</v>
      </c>
      <c r="G14" s="87">
        <v>5819</v>
      </c>
      <c r="H14" s="87">
        <v>200</v>
      </c>
      <c r="I14" s="87">
        <f>+SUM(K14,+M14,O14+P14)</f>
        <v>16235</v>
      </c>
      <c r="J14" s="88">
        <f>IF(D14&gt;0,I14/D14*100,"-")</f>
        <v>72.953176956951566</v>
      </c>
      <c r="K14" s="87">
        <v>3784</v>
      </c>
      <c r="L14" s="88">
        <f>IF(D14&gt;0,K14/D14*100,"-")</f>
        <v>17.003684730834905</v>
      </c>
      <c r="M14" s="87">
        <v>0</v>
      </c>
      <c r="N14" s="88">
        <f>IF(D14&gt;0,M14/D14*100,"-")</f>
        <v>0</v>
      </c>
      <c r="O14" s="87">
        <v>1658</v>
      </c>
      <c r="P14" s="87">
        <f>SUM(Q14:S14)</f>
        <v>10793</v>
      </c>
      <c r="Q14" s="87">
        <v>5961</v>
      </c>
      <c r="R14" s="87">
        <v>4832</v>
      </c>
      <c r="S14" s="87">
        <v>0</v>
      </c>
      <c r="T14" s="88">
        <f>IF(D14&gt;0,P14/D14*100,"-")</f>
        <v>48.499146220904102</v>
      </c>
      <c r="U14" s="87">
        <v>334</v>
      </c>
      <c r="V14" s="85"/>
      <c r="W14" s="85"/>
      <c r="X14" s="85"/>
      <c r="Y14" s="85" t="s">
        <v>263</v>
      </c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22</v>
      </c>
      <c r="B15" s="86" t="s">
        <v>276</v>
      </c>
      <c r="C15" s="85" t="s">
        <v>277</v>
      </c>
      <c r="D15" s="87">
        <f>+SUM(E15,+I15)</f>
        <v>35899</v>
      </c>
      <c r="E15" s="87">
        <f>+SUM(G15+H15)</f>
        <v>5684</v>
      </c>
      <c r="F15" s="106">
        <f>IF(D15&gt;0,E15/D15*100,"-")</f>
        <v>15.833310120059055</v>
      </c>
      <c r="G15" s="87">
        <v>5684</v>
      </c>
      <c r="H15" s="87">
        <v>0</v>
      </c>
      <c r="I15" s="87">
        <f>+SUM(K15,+M15,O15+P15)</f>
        <v>30215</v>
      </c>
      <c r="J15" s="88">
        <f>IF(D15&gt;0,I15/D15*100,"-")</f>
        <v>84.166689879940947</v>
      </c>
      <c r="K15" s="87">
        <v>12771</v>
      </c>
      <c r="L15" s="88">
        <f>IF(D15&gt;0,K15/D15*100,"-")</f>
        <v>35.574807097690744</v>
      </c>
      <c r="M15" s="87">
        <v>357</v>
      </c>
      <c r="N15" s="88">
        <f>IF(D15&gt;0,M15/D15*100,"-")</f>
        <v>0.99445667010223138</v>
      </c>
      <c r="O15" s="87">
        <v>7572</v>
      </c>
      <c r="P15" s="87">
        <f>SUM(Q15:S15)</f>
        <v>9515</v>
      </c>
      <c r="Q15" s="87">
        <v>281</v>
      </c>
      <c r="R15" s="87">
        <v>8912</v>
      </c>
      <c r="S15" s="87">
        <v>322</v>
      </c>
      <c r="T15" s="88">
        <f>IF(D15&gt;0,P15/D15*100,"-")</f>
        <v>26.504916571492242</v>
      </c>
      <c r="U15" s="87">
        <v>209</v>
      </c>
      <c r="V15" s="85"/>
      <c r="W15" s="85"/>
      <c r="X15" s="85"/>
      <c r="Y15" s="85" t="s">
        <v>263</v>
      </c>
      <c r="Z15" s="85"/>
      <c r="AA15" s="85"/>
      <c r="AB15" s="85"/>
      <c r="AC15" s="85" t="s">
        <v>263</v>
      </c>
      <c r="AD15" s="184" t="s">
        <v>262</v>
      </c>
    </row>
    <row r="16" spans="1:31" ht="13.5" customHeight="1">
      <c r="A16" s="85" t="s">
        <v>22</v>
      </c>
      <c r="B16" s="86" t="s">
        <v>278</v>
      </c>
      <c r="C16" s="85" t="s">
        <v>279</v>
      </c>
      <c r="D16" s="87">
        <f>+SUM(E16,+I16)</f>
        <v>11430</v>
      </c>
      <c r="E16" s="87">
        <f>+SUM(G16+H16)</f>
        <v>1582</v>
      </c>
      <c r="F16" s="106">
        <f>IF(D16&gt;0,E16/D16*100,"-")</f>
        <v>13.840769903762029</v>
      </c>
      <c r="G16" s="87">
        <v>1582</v>
      </c>
      <c r="H16" s="87">
        <v>0</v>
      </c>
      <c r="I16" s="87">
        <f>+SUM(K16,+M16,O16+P16)</f>
        <v>9848</v>
      </c>
      <c r="J16" s="88">
        <f>IF(D16&gt;0,I16/D16*100,"-")</f>
        <v>86.159230096237977</v>
      </c>
      <c r="K16" s="87">
        <v>2486</v>
      </c>
      <c r="L16" s="88">
        <f>IF(D16&gt;0,K16/D16*100,"-")</f>
        <v>21.749781277340333</v>
      </c>
      <c r="M16" s="87">
        <v>0</v>
      </c>
      <c r="N16" s="88">
        <f>IF(D16&gt;0,M16/D16*100,"-")</f>
        <v>0</v>
      </c>
      <c r="O16" s="87">
        <v>3645</v>
      </c>
      <c r="P16" s="87">
        <f>SUM(Q16:S16)</f>
        <v>3717</v>
      </c>
      <c r="Q16" s="87">
        <v>241</v>
      </c>
      <c r="R16" s="87">
        <v>3476</v>
      </c>
      <c r="S16" s="87">
        <v>0</v>
      </c>
      <c r="T16" s="88">
        <f>IF(D16&gt;0,P16/D16*100,"-")</f>
        <v>32.519685039370074</v>
      </c>
      <c r="U16" s="87">
        <v>88</v>
      </c>
      <c r="V16" s="85"/>
      <c r="W16" s="85"/>
      <c r="X16" s="85"/>
      <c r="Y16" s="85" t="s">
        <v>263</v>
      </c>
      <c r="Z16" s="85"/>
      <c r="AA16" s="85"/>
      <c r="AB16" s="85"/>
      <c r="AC16" s="85" t="s">
        <v>263</v>
      </c>
      <c r="AD16" s="184" t="s">
        <v>262</v>
      </c>
    </row>
    <row r="17" spans="1:30" ht="13.5" customHeight="1">
      <c r="A17" s="85" t="s">
        <v>22</v>
      </c>
      <c r="B17" s="86" t="s">
        <v>280</v>
      </c>
      <c r="C17" s="85" t="s">
        <v>281</v>
      </c>
      <c r="D17" s="87">
        <f>+SUM(E17,+I17)</f>
        <v>4600</v>
      </c>
      <c r="E17" s="87">
        <f>+SUM(G17+H17)</f>
        <v>674</v>
      </c>
      <c r="F17" s="106">
        <f>IF(D17&gt;0,E17/D17*100,"-")</f>
        <v>14.652173913043478</v>
      </c>
      <c r="G17" s="87">
        <v>674</v>
      </c>
      <c r="H17" s="87">
        <v>0</v>
      </c>
      <c r="I17" s="87">
        <f>+SUM(K17,+M17,O17+P17)</f>
        <v>3926</v>
      </c>
      <c r="J17" s="88">
        <f>IF(D17&gt;0,I17/D17*100,"-")</f>
        <v>85.34782608695653</v>
      </c>
      <c r="K17" s="87">
        <v>1989</v>
      </c>
      <c r="L17" s="88">
        <f>IF(D17&gt;0,K17/D17*100,"-")</f>
        <v>43.239130434782609</v>
      </c>
      <c r="M17" s="87">
        <v>0</v>
      </c>
      <c r="N17" s="88">
        <f>IF(D17&gt;0,M17/D17*100,"-")</f>
        <v>0</v>
      </c>
      <c r="O17" s="87">
        <v>0</v>
      </c>
      <c r="P17" s="87">
        <f>SUM(Q17:S17)</f>
        <v>1937</v>
      </c>
      <c r="Q17" s="87">
        <v>109</v>
      </c>
      <c r="R17" s="87">
        <v>1828</v>
      </c>
      <c r="S17" s="87">
        <v>0</v>
      </c>
      <c r="T17" s="88">
        <f>IF(D17&gt;0,P17/D17*100,"-")</f>
        <v>42.108695652173914</v>
      </c>
      <c r="U17" s="87">
        <v>43</v>
      </c>
      <c r="V17" s="85"/>
      <c r="W17" s="85"/>
      <c r="X17" s="85"/>
      <c r="Y17" s="85" t="s">
        <v>263</v>
      </c>
      <c r="Z17" s="85"/>
      <c r="AA17" s="85"/>
      <c r="AB17" s="85"/>
      <c r="AC17" s="85" t="s">
        <v>263</v>
      </c>
      <c r="AD17" s="184" t="s">
        <v>262</v>
      </c>
    </row>
    <row r="18" spans="1:30" ht="13.5" customHeight="1">
      <c r="A18" s="85" t="s">
        <v>22</v>
      </c>
      <c r="B18" s="86" t="s">
        <v>282</v>
      </c>
      <c r="C18" s="85" t="s">
        <v>283</v>
      </c>
      <c r="D18" s="87">
        <f>+SUM(E18,+I18)</f>
        <v>3093</v>
      </c>
      <c r="E18" s="87">
        <f>+SUM(G18+H18)</f>
        <v>840</v>
      </c>
      <c r="F18" s="106">
        <f>IF(D18&gt;0,E18/D18*100,"-")</f>
        <v>27.158098933074687</v>
      </c>
      <c r="G18" s="87">
        <v>840</v>
      </c>
      <c r="H18" s="87">
        <v>0</v>
      </c>
      <c r="I18" s="87">
        <f>+SUM(K18,+M18,O18+P18)</f>
        <v>2253</v>
      </c>
      <c r="J18" s="88">
        <f>IF(D18&gt;0,I18/D18*100,"-")</f>
        <v>72.841901066925317</v>
      </c>
      <c r="K18" s="87">
        <v>0</v>
      </c>
      <c r="L18" s="88">
        <f>IF(D18&gt;0,K18/D18*100,"-")</f>
        <v>0</v>
      </c>
      <c r="M18" s="87">
        <v>0</v>
      </c>
      <c r="N18" s="88">
        <f>IF(D18&gt;0,M18/D18*100,"-")</f>
        <v>0</v>
      </c>
      <c r="O18" s="87">
        <v>374</v>
      </c>
      <c r="P18" s="87">
        <f>SUM(Q18:S18)</f>
        <v>1879</v>
      </c>
      <c r="Q18" s="87">
        <v>304</v>
      </c>
      <c r="R18" s="87">
        <v>1096</v>
      </c>
      <c r="S18" s="87">
        <v>479</v>
      </c>
      <c r="T18" s="88">
        <f>IF(D18&gt;0,P18/D18*100,"-")</f>
        <v>60.750080827675404</v>
      </c>
      <c r="U18" s="87">
        <v>20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22</v>
      </c>
      <c r="B19" s="86" t="s">
        <v>284</v>
      </c>
      <c r="C19" s="85" t="s">
        <v>285</v>
      </c>
      <c r="D19" s="87">
        <f>+SUM(E19,+I19)</f>
        <v>4208</v>
      </c>
      <c r="E19" s="87">
        <f>+SUM(G19+H19)</f>
        <v>577</v>
      </c>
      <c r="F19" s="106">
        <f>IF(D19&gt;0,E19/D19*100,"-")</f>
        <v>13.711977186311788</v>
      </c>
      <c r="G19" s="87">
        <v>577</v>
      </c>
      <c r="H19" s="87">
        <v>0</v>
      </c>
      <c r="I19" s="87">
        <f>+SUM(K19,+M19,O19+P19)</f>
        <v>3631</v>
      </c>
      <c r="J19" s="88">
        <f>IF(D19&gt;0,I19/D19*100,"-")</f>
        <v>86.288022813688215</v>
      </c>
      <c r="K19" s="87">
        <v>701</v>
      </c>
      <c r="L19" s="88">
        <f>IF(D19&gt;0,K19/D19*100,"-")</f>
        <v>16.658745247148289</v>
      </c>
      <c r="M19" s="87">
        <v>0</v>
      </c>
      <c r="N19" s="88">
        <f>IF(D19&gt;0,M19/D19*100,"-")</f>
        <v>0</v>
      </c>
      <c r="O19" s="87">
        <v>922</v>
      </c>
      <c r="P19" s="87">
        <f>SUM(Q19:S19)</f>
        <v>2008</v>
      </c>
      <c r="Q19" s="87">
        <v>306</v>
      </c>
      <c r="R19" s="87">
        <v>1702</v>
      </c>
      <c r="S19" s="87">
        <v>0</v>
      </c>
      <c r="T19" s="88">
        <f>IF(D19&gt;0,P19/D19*100,"-")</f>
        <v>47.718631178707227</v>
      </c>
      <c r="U19" s="87">
        <v>22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22</v>
      </c>
      <c r="B20" s="86" t="s">
        <v>286</v>
      </c>
      <c r="C20" s="85" t="s">
        <v>287</v>
      </c>
      <c r="D20" s="87">
        <f>+SUM(E20,+I20)</f>
        <v>10034</v>
      </c>
      <c r="E20" s="87">
        <f>+SUM(G20+H20)</f>
        <v>1140</v>
      </c>
      <c r="F20" s="106">
        <f>IF(D20&gt;0,E20/D20*100,"-")</f>
        <v>11.361371337452661</v>
      </c>
      <c r="G20" s="87">
        <v>1140</v>
      </c>
      <c r="H20" s="87">
        <v>0</v>
      </c>
      <c r="I20" s="87">
        <f>+SUM(K20,+M20,O20+P20)</f>
        <v>8894</v>
      </c>
      <c r="J20" s="88">
        <f>IF(D20&gt;0,I20/D20*100,"-")</f>
        <v>88.638628662547333</v>
      </c>
      <c r="K20" s="87">
        <v>2419</v>
      </c>
      <c r="L20" s="88">
        <f>IF(D20&gt;0,K20/D20*100,"-")</f>
        <v>24.108032688857882</v>
      </c>
      <c r="M20" s="87">
        <v>0</v>
      </c>
      <c r="N20" s="88">
        <f>IF(D20&gt;0,M20/D20*100,"-")</f>
        <v>0</v>
      </c>
      <c r="O20" s="87">
        <v>3726</v>
      </c>
      <c r="P20" s="87">
        <f>SUM(Q20:S20)</f>
        <v>2749</v>
      </c>
      <c r="Q20" s="87">
        <v>173</v>
      </c>
      <c r="R20" s="87">
        <v>2460</v>
      </c>
      <c r="S20" s="87">
        <v>116</v>
      </c>
      <c r="T20" s="88">
        <f>IF(D20&gt;0,P20/D20*100,"-")</f>
        <v>27.396850707594179</v>
      </c>
      <c r="U20" s="87">
        <v>71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22</v>
      </c>
      <c r="B21" s="86" t="s">
        <v>288</v>
      </c>
      <c r="C21" s="85" t="s">
        <v>289</v>
      </c>
      <c r="D21" s="87">
        <f>+SUM(E21,+I21)</f>
        <v>6846</v>
      </c>
      <c r="E21" s="87">
        <f>+SUM(G21+H21)</f>
        <v>1676</v>
      </c>
      <c r="F21" s="106">
        <f>IF(D21&gt;0,E21/D21*100,"-")</f>
        <v>24.48144902132632</v>
      </c>
      <c r="G21" s="87">
        <v>1473</v>
      </c>
      <c r="H21" s="87">
        <v>203</v>
      </c>
      <c r="I21" s="87">
        <f>+SUM(K21,+M21,O21+P21)</f>
        <v>5170</v>
      </c>
      <c r="J21" s="88">
        <f>IF(D21&gt;0,I21/D21*100,"-")</f>
        <v>75.518550978673687</v>
      </c>
      <c r="K21" s="87">
        <v>2148</v>
      </c>
      <c r="L21" s="88">
        <f>IF(D21&gt;0,K21/D21*100,"-")</f>
        <v>31.375985977212974</v>
      </c>
      <c r="M21" s="87">
        <v>0</v>
      </c>
      <c r="N21" s="88">
        <f>IF(D21&gt;0,M21/D21*100,"-")</f>
        <v>0</v>
      </c>
      <c r="O21" s="87">
        <v>57</v>
      </c>
      <c r="P21" s="87">
        <f>SUM(Q21:S21)</f>
        <v>2965</v>
      </c>
      <c r="Q21" s="87">
        <v>1151</v>
      </c>
      <c r="R21" s="87">
        <v>1676</v>
      </c>
      <c r="S21" s="87">
        <v>138</v>
      </c>
      <c r="T21" s="88">
        <f>IF(D21&gt;0,P21/D21*100,"-")</f>
        <v>43.309962021618468</v>
      </c>
      <c r="U21" s="87">
        <v>48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22</v>
      </c>
      <c r="B22" s="86" t="s">
        <v>290</v>
      </c>
      <c r="C22" s="85" t="s">
        <v>291</v>
      </c>
      <c r="D22" s="87">
        <f>+SUM(E22,+I22)</f>
        <v>5748</v>
      </c>
      <c r="E22" s="87">
        <f>+SUM(G22+H22)</f>
        <v>1753</v>
      </c>
      <c r="F22" s="106">
        <f>IF(D22&gt;0,E22/D22*100,"-")</f>
        <v>30.497564370215731</v>
      </c>
      <c r="G22" s="87">
        <v>1705</v>
      </c>
      <c r="H22" s="87">
        <v>48</v>
      </c>
      <c r="I22" s="87">
        <f>+SUM(K22,+M22,O22+P22)</f>
        <v>3995</v>
      </c>
      <c r="J22" s="88">
        <f>IF(D22&gt;0,I22/D22*100,"-")</f>
        <v>69.502435629784273</v>
      </c>
      <c r="K22" s="87">
        <v>1818</v>
      </c>
      <c r="L22" s="88">
        <f>IF(D22&gt;0,K22/D22*100,"-")</f>
        <v>31.628392484342381</v>
      </c>
      <c r="M22" s="87">
        <v>0</v>
      </c>
      <c r="N22" s="88">
        <f>IF(D22&gt;0,M22/D22*100,"-")</f>
        <v>0</v>
      </c>
      <c r="O22" s="87">
        <v>433</v>
      </c>
      <c r="P22" s="87">
        <f>SUM(Q22:S22)</f>
        <v>1744</v>
      </c>
      <c r="Q22" s="87">
        <v>480</v>
      </c>
      <c r="R22" s="87">
        <v>1061</v>
      </c>
      <c r="S22" s="87">
        <v>203</v>
      </c>
      <c r="T22" s="88">
        <f>IF(D22&gt;0,P22/D22*100,"-")</f>
        <v>30.340988169798187</v>
      </c>
      <c r="U22" s="87">
        <v>190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22</v>
      </c>
      <c r="B23" s="86" t="s">
        <v>292</v>
      </c>
      <c r="C23" s="85" t="s">
        <v>293</v>
      </c>
      <c r="D23" s="87">
        <f>+SUM(E23,+I23)</f>
        <v>2275</v>
      </c>
      <c r="E23" s="87">
        <f>+SUM(G23+H23)</f>
        <v>103</v>
      </c>
      <c r="F23" s="106">
        <f>IF(D23&gt;0,E23/D23*100,"-")</f>
        <v>4.5274725274725274</v>
      </c>
      <c r="G23" s="87">
        <v>103</v>
      </c>
      <c r="H23" s="87">
        <v>0</v>
      </c>
      <c r="I23" s="87">
        <f>+SUM(K23,+M23,O23+P23)</f>
        <v>2172</v>
      </c>
      <c r="J23" s="88">
        <f>IF(D23&gt;0,I23/D23*100,"-")</f>
        <v>95.472527472527474</v>
      </c>
      <c r="K23" s="87">
        <v>1290</v>
      </c>
      <c r="L23" s="88">
        <f>IF(D23&gt;0,K23/D23*100,"-")</f>
        <v>56.703296703296701</v>
      </c>
      <c r="M23" s="87">
        <v>0</v>
      </c>
      <c r="N23" s="88">
        <f>IF(D23&gt;0,M23/D23*100,"-")</f>
        <v>0</v>
      </c>
      <c r="O23" s="87">
        <v>393</v>
      </c>
      <c r="P23" s="87">
        <f>SUM(Q23:S23)</f>
        <v>489</v>
      </c>
      <c r="Q23" s="87">
        <v>121</v>
      </c>
      <c r="R23" s="87">
        <v>358</v>
      </c>
      <c r="S23" s="87">
        <v>10</v>
      </c>
      <c r="T23" s="88">
        <f>IF(D23&gt;0,P23/D23*100,"-")</f>
        <v>21.494505494505496</v>
      </c>
      <c r="U23" s="87">
        <v>17</v>
      </c>
      <c r="V23" s="85" t="s">
        <v>263</v>
      </c>
      <c r="W23" s="85"/>
      <c r="X23" s="85"/>
      <c r="Y23" s="85"/>
      <c r="Z23" s="85"/>
      <c r="AA23" s="85" t="s">
        <v>263</v>
      </c>
      <c r="AB23" s="85"/>
      <c r="AC23" s="85"/>
      <c r="AD23" s="184" t="s">
        <v>262</v>
      </c>
    </row>
    <row r="24" spans="1:30" ht="13.5" customHeight="1">
      <c r="A24" s="85" t="s">
        <v>22</v>
      </c>
      <c r="B24" s="86" t="s">
        <v>294</v>
      </c>
      <c r="C24" s="85" t="s">
        <v>295</v>
      </c>
      <c r="D24" s="87">
        <f>+SUM(E24,+I24)</f>
        <v>2618</v>
      </c>
      <c r="E24" s="87">
        <f>+SUM(G24+H24)</f>
        <v>301</v>
      </c>
      <c r="F24" s="106">
        <f>IF(D24&gt;0,E24/D24*100,"-")</f>
        <v>11.497326203208557</v>
      </c>
      <c r="G24" s="87">
        <v>301</v>
      </c>
      <c r="H24" s="87">
        <v>0</v>
      </c>
      <c r="I24" s="87">
        <f>+SUM(K24,+M24,O24+P24)</f>
        <v>2317</v>
      </c>
      <c r="J24" s="88">
        <f>IF(D24&gt;0,I24/D24*100,"-")</f>
        <v>88.502673796791441</v>
      </c>
      <c r="K24" s="87">
        <v>467</v>
      </c>
      <c r="L24" s="88">
        <f>IF(D24&gt;0,K24/D24*100,"-")</f>
        <v>17.838044308632544</v>
      </c>
      <c r="M24" s="87">
        <v>0</v>
      </c>
      <c r="N24" s="88">
        <f>IF(D24&gt;0,M24/D24*100,"-")</f>
        <v>0</v>
      </c>
      <c r="O24" s="87">
        <v>1519</v>
      </c>
      <c r="P24" s="87">
        <f>SUM(Q24:S24)</f>
        <v>331</v>
      </c>
      <c r="Q24" s="87">
        <v>217</v>
      </c>
      <c r="R24" s="87">
        <v>47</v>
      </c>
      <c r="S24" s="87">
        <v>67</v>
      </c>
      <c r="T24" s="88">
        <f>IF(D24&gt;0,P24/D24*100,"-")</f>
        <v>12.643239113827349</v>
      </c>
      <c r="U24" s="87">
        <v>14</v>
      </c>
      <c r="V24" s="85" t="s">
        <v>263</v>
      </c>
      <c r="W24" s="85"/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>
      <c r="A25" s="85" t="s">
        <v>22</v>
      </c>
      <c r="B25" s="86" t="s">
        <v>296</v>
      </c>
      <c r="C25" s="85" t="s">
        <v>297</v>
      </c>
      <c r="D25" s="87">
        <f>+SUM(E25,+I25)</f>
        <v>614</v>
      </c>
      <c r="E25" s="87">
        <f>+SUM(G25+H25)</f>
        <v>13</v>
      </c>
      <c r="F25" s="106">
        <f>IF(D25&gt;0,E25/D25*100,"-")</f>
        <v>2.1172638436482085</v>
      </c>
      <c r="G25" s="87">
        <v>13</v>
      </c>
      <c r="H25" s="87">
        <v>0</v>
      </c>
      <c r="I25" s="87">
        <f>+SUM(K25,+M25,O25+P25)</f>
        <v>601</v>
      </c>
      <c r="J25" s="88">
        <f>IF(D25&gt;0,I25/D25*100,"-")</f>
        <v>97.882736156351797</v>
      </c>
      <c r="K25" s="87">
        <v>0</v>
      </c>
      <c r="L25" s="88">
        <f>IF(D25&gt;0,K25/D25*100,"-")</f>
        <v>0</v>
      </c>
      <c r="M25" s="87">
        <v>0</v>
      </c>
      <c r="N25" s="88">
        <f>IF(D25&gt;0,M25/D25*100,"-")</f>
        <v>0</v>
      </c>
      <c r="O25" s="87">
        <v>601</v>
      </c>
      <c r="P25" s="87">
        <f>SUM(Q25:S25)</f>
        <v>0</v>
      </c>
      <c r="Q25" s="87">
        <v>0</v>
      </c>
      <c r="R25" s="87">
        <v>0</v>
      </c>
      <c r="S25" s="87">
        <v>0</v>
      </c>
      <c r="T25" s="88">
        <f>IF(D25&gt;0,P25/D25*100,"-")</f>
        <v>0</v>
      </c>
      <c r="U25" s="87">
        <v>6</v>
      </c>
      <c r="V25" s="85" t="s">
        <v>263</v>
      </c>
      <c r="W25" s="85"/>
      <c r="X25" s="85"/>
      <c r="Y25" s="85"/>
      <c r="Z25" s="85" t="s">
        <v>263</v>
      </c>
      <c r="AA25" s="85"/>
      <c r="AB25" s="85"/>
      <c r="AC25" s="85"/>
      <c r="AD25" s="184" t="s">
        <v>262</v>
      </c>
    </row>
    <row r="26" spans="1:30" ht="13.5" customHeight="1">
      <c r="A26" s="85" t="s">
        <v>22</v>
      </c>
      <c r="B26" s="86" t="s">
        <v>298</v>
      </c>
      <c r="C26" s="85" t="s">
        <v>299</v>
      </c>
      <c r="D26" s="87">
        <f>+SUM(E26,+I26)</f>
        <v>13611</v>
      </c>
      <c r="E26" s="87">
        <f>+SUM(G26+H26)</f>
        <v>6374</v>
      </c>
      <c r="F26" s="106">
        <f>IF(D26&gt;0,E26/D26*100,"-")</f>
        <v>46.829770038939095</v>
      </c>
      <c r="G26" s="87">
        <v>6374</v>
      </c>
      <c r="H26" s="87">
        <v>0</v>
      </c>
      <c r="I26" s="87">
        <f>+SUM(K26,+M26,O26+P26)</f>
        <v>7237</v>
      </c>
      <c r="J26" s="88">
        <f>IF(D26&gt;0,I26/D26*100,"-")</f>
        <v>53.170229961060912</v>
      </c>
      <c r="K26" s="87">
        <v>2567</v>
      </c>
      <c r="L26" s="88">
        <f>IF(D26&gt;0,K26/D26*100,"-")</f>
        <v>18.859745793843217</v>
      </c>
      <c r="M26" s="87">
        <v>108</v>
      </c>
      <c r="N26" s="88">
        <f>IF(D26&gt;0,M26/D26*100,"-")</f>
        <v>0.79347586510910306</v>
      </c>
      <c r="O26" s="87">
        <v>2219</v>
      </c>
      <c r="P26" s="87">
        <f>SUM(Q26:S26)</f>
        <v>2343</v>
      </c>
      <c r="Q26" s="87">
        <v>1147</v>
      </c>
      <c r="R26" s="87">
        <v>701</v>
      </c>
      <c r="S26" s="87">
        <v>495</v>
      </c>
      <c r="T26" s="88">
        <f>IF(D26&gt;0,P26/D26*100,"-")</f>
        <v>17.214018073616927</v>
      </c>
      <c r="U26" s="87">
        <v>83</v>
      </c>
      <c r="V26" s="85" t="s">
        <v>263</v>
      </c>
      <c r="W26" s="85"/>
      <c r="X26" s="85"/>
      <c r="Y26" s="85"/>
      <c r="Z26" s="85"/>
      <c r="AA26" s="85"/>
      <c r="AB26" s="85"/>
      <c r="AC26" s="85" t="s">
        <v>263</v>
      </c>
      <c r="AD26" s="184" t="s">
        <v>262</v>
      </c>
    </row>
    <row r="27" spans="1:30" ht="13.5" customHeight="1">
      <c r="A27" s="85"/>
      <c r="B27" s="86"/>
      <c r="C27" s="85"/>
      <c r="D27" s="87"/>
      <c r="E27" s="87"/>
      <c r="F27" s="106"/>
      <c r="G27" s="87"/>
      <c r="H27" s="87"/>
      <c r="I27" s="87"/>
      <c r="J27" s="88"/>
      <c r="K27" s="87"/>
      <c r="L27" s="88"/>
      <c r="M27" s="87"/>
      <c r="N27" s="88"/>
      <c r="O27" s="87"/>
      <c r="P27" s="87"/>
      <c r="Q27" s="87"/>
      <c r="R27" s="87"/>
      <c r="S27" s="87"/>
      <c r="T27" s="88"/>
      <c r="U27" s="87"/>
      <c r="V27" s="85"/>
      <c r="W27" s="85"/>
      <c r="X27" s="85"/>
      <c r="Y27" s="85"/>
      <c r="Z27" s="85"/>
      <c r="AA27" s="85"/>
      <c r="AB27" s="85"/>
      <c r="AC27" s="85"/>
    </row>
    <row r="28" spans="1:30" ht="13.5" customHeight="1">
      <c r="A28" s="85"/>
      <c r="B28" s="86"/>
      <c r="C28" s="85"/>
      <c r="D28" s="87"/>
      <c r="E28" s="87"/>
      <c r="F28" s="106"/>
      <c r="G28" s="87"/>
      <c r="H28" s="87"/>
      <c r="I28" s="87"/>
      <c r="J28" s="88"/>
      <c r="K28" s="87"/>
      <c r="L28" s="88"/>
      <c r="M28" s="87"/>
      <c r="N28" s="88"/>
      <c r="O28" s="87"/>
      <c r="P28" s="87"/>
      <c r="Q28" s="87"/>
      <c r="R28" s="87"/>
      <c r="S28" s="87"/>
      <c r="T28" s="88"/>
      <c r="U28" s="87"/>
      <c r="V28" s="85"/>
      <c r="W28" s="85"/>
      <c r="X28" s="85"/>
      <c r="Y28" s="85"/>
      <c r="Z28" s="85"/>
      <c r="AA28" s="85"/>
      <c r="AB28" s="85"/>
      <c r="AC28" s="85"/>
    </row>
    <row r="29" spans="1:30" ht="13.5" customHeight="1">
      <c r="A29" s="85"/>
      <c r="B29" s="86"/>
      <c r="C29" s="85"/>
      <c r="D29" s="87"/>
      <c r="E29" s="87"/>
      <c r="F29" s="106"/>
      <c r="G29" s="87"/>
      <c r="H29" s="87"/>
      <c r="I29" s="87"/>
      <c r="J29" s="88"/>
      <c r="K29" s="87"/>
      <c r="L29" s="88"/>
      <c r="M29" s="87"/>
      <c r="N29" s="88"/>
      <c r="O29" s="87"/>
      <c r="P29" s="87"/>
      <c r="Q29" s="87"/>
      <c r="R29" s="87"/>
      <c r="S29" s="87"/>
      <c r="T29" s="88"/>
      <c r="U29" s="87"/>
      <c r="V29" s="85"/>
      <c r="W29" s="85"/>
      <c r="X29" s="85"/>
      <c r="Y29" s="85"/>
      <c r="Z29" s="85"/>
      <c r="AA29" s="85"/>
      <c r="AB29" s="85"/>
      <c r="AC29" s="85"/>
    </row>
    <row r="30" spans="1:30" ht="13.5" customHeight="1">
      <c r="A30" s="85"/>
      <c r="B30" s="86"/>
      <c r="C30" s="85"/>
      <c r="D30" s="87"/>
      <c r="E30" s="87"/>
      <c r="F30" s="106"/>
      <c r="G30" s="87"/>
      <c r="H30" s="87"/>
      <c r="I30" s="87"/>
      <c r="J30" s="88"/>
      <c r="K30" s="87"/>
      <c r="L30" s="88"/>
      <c r="M30" s="87"/>
      <c r="N30" s="88"/>
      <c r="O30" s="87"/>
      <c r="P30" s="87"/>
      <c r="Q30" s="87"/>
      <c r="R30" s="87"/>
      <c r="S30" s="87"/>
      <c r="T30" s="88"/>
      <c r="U30" s="87"/>
      <c r="V30" s="85"/>
      <c r="W30" s="85"/>
      <c r="X30" s="85"/>
      <c r="Y30" s="85"/>
      <c r="Z30" s="85"/>
      <c r="AA30" s="85"/>
      <c r="AB30" s="85"/>
      <c r="AC30" s="85"/>
    </row>
    <row r="31" spans="1:30" ht="13.5" customHeight="1">
      <c r="A31" s="85"/>
      <c r="B31" s="86"/>
      <c r="C31" s="85"/>
      <c r="D31" s="87"/>
      <c r="E31" s="87"/>
      <c r="F31" s="106"/>
      <c r="G31" s="87"/>
      <c r="H31" s="87"/>
      <c r="I31" s="87"/>
      <c r="J31" s="88"/>
      <c r="K31" s="87"/>
      <c r="L31" s="88"/>
      <c r="M31" s="87"/>
      <c r="N31" s="88"/>
      <c r="O31" s="87"/>
      <c r="P31" s="87"/>
      <c r="Q31" s="87"/>
      <c r="R31" s="87"/>
      <c r="S31" s="87"/>
      <c r="T31" s="88"/>
      <c r="U31" s="87"/>
      <c r="V31" s="85"/>
      <c r="W31" s="85"/>
      <c r="X31" s="85"/>
      <c r="Y31" s="85"/>
      <c r="Z31" s="85"/>
      <c r="AA31" s="85"/>
      <c r="AB31" s="85"/>
      <c r="AC31" s="85"/>
    </row>
    <row r="32" spans="1:30" ht="13.5" customHeight="1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26">
    <sortCondition ref="A8:A26"/>
    <sortCondition ref="B8:B26"/>
    <sortCondition ref="C8:C26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82" customWidth="1"/>
    <col min="2" max="2" width="8.77734375" style="83" customWidth="1"/>
    <col min="3" max="3" width="12.6640625" style="65" customWidth="1"/>
    <col min="4" max="55" width="9" style="69"/>
    <col min="56" max="16384" width="9" style="65"/>
  </cols>
  <sheetData>
    <row r="1" spans="1:55" ht="16.2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島根県</v>
      </c>
      <c r="B7" s="90" t="str">
        <f>水洗化人口等!B7</f>
        <v>32000</v>
      </c>
      <c r="C7" s="89" t="s">
        <v>199</v>
      </c>
      <c r="D7" s="91">
        <f>SUM(E7,+H7,+K7)</f>
        <v>251520</v>
      </c>
      <c r="E7" s="91">
        <f>SUM(F7:G7)</f>
        <v>9147</v>
      </c>
      <c r="F7" s="91">
        <f>SUM(F$8:F$207)</f>
        <v>2376</v>
      </c>
      <c r="G7" s="91">
        <f>SUM(G$8:G$207)</f>
        <v>6771</v>
      </c>
      <c r="H7" s="91">
        <f>SUM(I7:J7)</f>
        <v>3508</v>
      </c>
      <c r="I7" s="91">
        <f>SUM(I$8:I$207)</f>
        <v>3365</v>
      </c>
      <c r="J7" s="91">
        <f>SUM(J$8:J$207)</f>
        <v>143</v>
      </c>
      <c r="K7" s="91">
        <f>SUM(L7:M7)</f>
        <v>238865</v>
      </c>
      <c r="L7" s="91">
        <f>SUM(L$8:L$207)</f>
        <v>65070</v>
      </c>
      <c r="M7" s="91">
        <f>SUM(M$8:M$207)</f>
        <v>173795</v>
      </c>
      <c r="N7" s="91">
        <f>SUM(O7,+V7,+AC7)</f>
        <v>252587</v>
      </c>
      <c r="O7" s="91">
        <f>SUM(P7:U7)</f>
        <v>70811</v>
      </c>
      <c r="P7" s="91">
        <f t="shared" ref="P7:U7" si="0">SUM(P$8:P$207)</f>
        <v>56869</v>
      </c>
      <c r="Q7" s="91">
        <f t="shared" si="0"/>
        <v>0</v>
      </c>
      <c r="R7" s="91">
        <f t="shared" si="0"/>
        <v>0</v>
      </c>
      <c r="S7" s="91">
        <f t="shared" si="0"/>
        <v>13930</v>
      </c>
      <c r="T7" s="91">
        <f t="shared" si="0"/>
        <v>12</v>
      </c>
      <c r="U7" s="91">
        <f t="shared" si="0"/>
        <v>0</v>
      </c>
      <c r="V7" s="91">
        <f>SUM(W7:AB7)</f>
        <v>180709</v>
      </c>
      <c r="W7" s="91">
        <f t="shared" ref="W7:AB7" si="1">SUM(W$8:W$207)</f>
        <v>146578</v>
      </c>
      <c r="X7" s="91">
        <f t="shared" si="1"/>
        <v>0</v>
      </c>
      <c r="Y7" s="91">
        <f t="shared" si="1"/>
        <v>0</v>
      </c>
      <c r="Z7" s="91">
        <f t="shared" si="1"/>
        <v>33988</v>
      </c>
      <c r="AA7" s="91">
        <f t="shared" si="1"/>
        <v>143</v>
      </c>
      <c r="AB7" s="91">
        <f t="shared" si="1"/>
        <v>0</v>
      </c>
      <c r="AC7" s="91">
        <f>SUM(AD7:AE7)</f>
        <v>1067</v>
      </c>
      <c r="AD7" s="91">
        <f>SUM(AD$8:AD$207)</f>
        <v>1067</v>
      </c>
      <c r="AE7" s="91">
        <f>SUM(AE$8:AE$207)</f>
        <v>0</v>
      </c>
      <c r="AF7" s="91">
        <f>SUM(AG7:AI7)</f>
        <v>2753</v>
      </c>
      <c r="AG7" s="91">
        <f>SUM(AG$8:AG$207)</f>
        <v>2753</v>
      </c>
      <c r="AH7" s="91">
        <f>SUM(AH$8:AH$207)</f>
        <v>0</v>
      </c>
      <c r="AI7" s="91">
        <f>SUM(AI$8:AI$207)</f>
        <v>0</v>
      </c>
      <c r="AJ7" s="91">
        <f>SUM(AK7:AS7)</f>
        <v>4122</v>
      </c>
      <c r="AK7" s="91">
        <f t="shared" ref="AK7:AS7" si="2">SUM(AK$8:AK$207)</f>
        <v>1434</v>
      </c>
      <c r="AL7" s="91">
        <f t="shared" si="2"/>
        <v>0</v>
      </c>
      <c r="AM7" s="91">
        <f t="shared" si="2"/>
        <v>1390</v>
      </c>
      <c r="AN7" s="91">
        <f t="shared" si="2"/>
        <v>19</v>
      </c>
      <c r="AO7" s="91">
        <f t="shared" si="2"/>
        <v>0</v>
      </c>
      <c r="AP7" s="91">
        <f t="shared" si="2"/>
        <v>0</v>
      </c>
      <c r="AQ7" s="91">
        <f t="shared" si="2"/>
        <v>35</v>
      </c>
      <c r="AR7" s="91">
        <f t="shared" si="2"/>
        <v>112</v>
      </c>
      <c r="AS7" s="91">
        <f t="shared" si="2"/>
        <v>1132</v>
      </c>
      <c r="AT7" s="91">
        <f>SUM(AU7:AY7)</f>
        <v>104</v>
      </c>
      <c r="AU7" s="91">
        <f>SUM(AU$8:AU$207)</f>
        <v>65</v>
      </c>
      <c r="AV7" s="91">
        <f>SUM(AV$8:AV$207)</f>
        <v>0</v>
      </c>
      <c r="AW7" s="91">
        <f>SUM(AW$8:AW$207)</f>
        <v>39</v>
      </c>
      <c r="AX7" s="91">
        <f>SUM(AX$8:AX$207)</f>
        <v>0</v>
      </c>
      <c r="AY7" s="91">
        <f>SUM(AY$8:AY$207)</f>
        <v>0</v>
      </c>
      <c r="AZ7" s="91">
        <f>SUM(BA7:BC7)</f>
        <v>721</v>
      </c>
      <c r="BA7" s="91">
        <f>SUM(BA$8:BA$207)</f>
        <v>721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22</v>
      </c>
      <c r="B8" s="96" t="s">
        <v>260</v>
      </c>
      <c r="C8" s="85" t="s">
        <v>261</v>
      </c>
      <c r="D8" s="87">
        <f>SUM(E8,+H8,+K8)</f>
        <v>12961</v>
      </c>
      <c r="E8" s="87">
        <f>SUM(F8:G8)</f>
        <v>0</v>
      </c>
      <c r="F8" s="87">
        <v>0</v>
      </c>
      <c r="G8" s="87">
        <v>0</v>
      </c>
      <c r="H8" s="87">
        <f>SUM(I8:J8)</f>
        <v>2718</v>
      </c>
      <c r="I8" s="87">
        <v>2718</v>
      </c>
      <c r="J8" s="87">
        <v>0</v>
      </c>
      <c r="K8" s="87">
        <f>SUM(L8:M8)</f>
        <v>10243</v>
      </c>
      <c r="L8" s="87">
        <v>0</v>
      </c>
      <c r="M8" s="87">
        <v>10243</v>
      </c>
      <c r="N8" s="87">
        <f>SUM(O8,+V8,+AC8)</f>
        <v>12961</v>
      </c>
      <c r="O8" s="87">
        <f>SUM(P8:U8)</f>
        <v>2718</v>
      </c>
      <c r="P8" s="87">
        <v>2718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10243</v>
      </c>
      <c r="W8" s="87">
        <v>10243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0</v>
      </c>
      <c r="AG8" s="87">
        <v>0</v>
      </c>
      <c r="AH8" s="87">
        <v>0</v>
      </c>
      <c r="AI8" s="87">
        <v>0</v>
      </c>
      <c r="AJ8" s="87">
        <f>SUM(AK8:AS8)</f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557</v>
      </c>
      <c r="BA8" s="87">
        <v>557</v>
      </c>
      <c r="BB8" s="87">
        <v>0</v>
      </c>
      <c r="BC8" s="87">
        <v>0</v>
      </c>
    </row>
    <row r="9" spans="1:55" ht="13.5" customHeight="1">
      <c r="A9" s="98" t="s">
        <v>22</v>
      </c>
      <c r="B9" s="96" t="s">
        <v>264</v>
      </c>
      <c r="C9" s="85" t="s">
        <v>265</v>
      </c>
      <c r="D9" s="87">
        <f>SUM(E9,+H9,+K9)</f>
        <v>40800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40800</v>
      </c>
      <c r="L9" s="87">
        <v>10398</v>
      </c>
      <c r="M9" s="87">
        <v>30402</v>
      </c>
      <c r="N9" s="87">
        <f>SUM(O9,+V9,+AC9)</f>
        <v>41415</v>
      </c>
      <c r="O9" s="87">
        <f>SUM(P9:U9)</f>
        <v>10398</v>
      </c>
      <c r="P9" s="87">
        <v>10398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30402</v>
      </c>
      <c r="W9" s="87">
        <v>30402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615</v>
      </c>
      <c r="AD9" s="87">
        <v>615</v>
      </c>
      <c r="AE9" s="87">
        <v>0</v>
      </c>
      <c r="AF9" s="87">
        <f>SUM(AG9:AI9)</f>
        <v>65</v>
      </c>
      <c r="AG9" s="87">
        <v>65</v>
      </c>
      <c r="AH9" s="87">
        <v>0</v>
      </c>
      <c r="AI9" s="87">
        <v>0</v>
      </c>
      <c r="AJ9" s="87">
        <f>SUM(AK9:AS9)</f>
        <v>1434</v>
      </c>
      <c r="AK9" s="87">
        <v>1434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65</v>
      </c>
      <c r="AU9" s="87">
        <v>65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22</v>
      </c>
      <c r="B10" s="96" t="s">
        <v>266</v>
      </c>
      <c r="C10" s="85" t="s">
        <v>267</v>
      </c>
      <c r="D10" s="87">
        <f>SUM(E10,+H10,+K10)</f>
        <v>55730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55730</v>
      </c>
      <c r="L10" s="87">
        <v>10675</v>
      </c>
      <c r="M10" s="87">
        <v>45055</v>
      </c>
      <c r="N10" s="87">
        <f>SUM(O10,+V10,+AC10)</f>
        <v>55730</v>
      </c>
      <c r="O10" s="87">
        <f>SUM(P10:U10)</f>
        <v>10675</v>
      </c>
      <c r="P10" s="87">
        <v>10675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45055</v>
      </c>
      <c r="W10" s="87">
        <v>45055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114</v>
      </c>
      <c r="AG10" s="87">
        <v>114</v>
      </c>
      <c r="AH10" s="87">
        <v>0</v>
      </c>
      <c r="AI10" s="87">
        <v>0</v>
      </c>
      <c r="AJ10" s="87">
        <f>SUM(AK10:AS10)</f>
        <v>114</v>
      </c>
      <c r="AK10" s="87">
        <v>0</v>
      </c>
      <c r="AL10" s="87">
        <v>0</v>
      </c>
      <c r="AM10" s="87">
        <v>8</v>
      </c>
      <c r="AN10" s="87">
        <v>0</v>
      </c>
      <c r="AO10" s="87">
        <v>0</v>
      </c>
      <c r="AP10" s="87">
        <v>0</v>
      </c>
      <c r="AQ10" s="87">
        <v>0</v>
      </c>
      <c r="AR10" s="87">
        <v>106</v>
      </c>
      <c r="AS10" s="87">
        <v>0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22</v>
      </c>
      <c r="B11" s="96" t="s">
        <v>268</v>
      </c>
      <c r="C11" s="85" t="s">
        <v>269</v>
      </c>
      <c r="D11" s="87">
        <f>SUM(E11,+H11,+K11)</f>
        <v>34877</v>
      </c>
      <c r="E11" s="87">
        <f>SUM(F11:G11)</f>
        <v>0</v>
      </c>
      <c r="F11" s="87">
        <v>0</v>
      </c>
      <c r="G11" s="87">
        <v>0</v>
      </c>
      <c r="H11" s="87">
        <f>SUM(I11:J11)</f>
        <v>647</v>
      </c>
      <c r="I11" s="87">
        <v>647</v>
      </c>
      <c r="J11" s="87">
        <v>0</v>
      </c>
      <c r="K11" s="87">
        <f>SUM(L11:M11)</f>
        <v>34230</v>
      </c>
      <c r="L11" s="87">
        <v>9075</v>
      </c>
      <c r="M11" s="87">
        <v>25155</v>
      </c>
      <c r="N11" s="87">
        <f>SUM(O11,+V11,+AC11)</f>
        <v>34885</v>
      </c>
      <c r="O11" s="87">
        <f>SUM(P11:U11)</f>
        <v>9722</v>
      </c>
      <c r="P11" s="87">
        <v>9722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25155</v>
      </c>
      <c r="W11" s="87">
        <v>25155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8</v>
      </c>
      <c r="AD11" s="87">
        <v>8</v>
      </c>
      <c r="AE11" s="87">
        <v>0</v>
      </c>
      <c r="AF11" s="87">
        <f>SUM(AG11:AI11)</f>
        <v>1091</v>
      </c>
      <c r="AG11" s="87">
        <v>1091</v>
      </c>
      <c r="AH11" s="87">
        <v>0</v>
      </c>
      <c r="AI11" s="87">
        <v>0</v>
      </c>
      <c r="AJ11" s="87">
        <f>SUM(AK11:AS11)</f>
        <v>1091</v>
      </c>
      <c r="AK11" s="87">
        <v>0</v>
      </c>
      <c r="AL11" s="87">
        <v>0</v>
      </c>
      <c r="AM11" s="87">
        <v>1085</v>
      </c>
      <c r="AN11" s="87">
        <v>0</v>
      </c>
      <c r="AO11" s="87">
        <v>0</v>
      </c>
      <c r="AP11" s="87">
        <v>0</v>
      </c>
      <c r="AQ11" s="87">
        <v>0</v>
      </c>
      <c r="AR11" s="87">
        <v>6</v>
      </c>
      <c r="AS11" s="87">
        <v>0</v>
      </c>
      <c r="AT11" s="87">
        <f>SUM(AU11:AY11)</f>
        <v>37</v>
      </c>
      <c r="AU11" s="87">
        <v>0</v>
      </c>
      <c r="AV11" s="87">
        <v>0</v>
      </c>
      <c r="AW11" s="87">
        <v>37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22</v>
      </c>
      <c r="B12" s="96" t="s">
        <v>270</v>
      </c>
      <c r="C12" s="85" t="s">
        <v>271</v>
      </c>
      <c r="D12" s="87">
        <f>SUM(E12,+H12,+K12)</f>
        <v>26234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26234</v>
      </c>
      <c r="L12" s="87">
        <v>14321</v>
      </c>
      <c r="M12" s="87">
        <v>11913</v>
      </c>
      <c r="N12" s="87">
        <f>SUM(O12,+V12,+AC12)</f>
        <v>26335</v>
      </c>
      <c r="O12" s="87">
        <f>SUM(P12:U12)</f>
        <v>14321</v>
      </c>
      <c r="P12" s="87">
        <v>14321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11913</v>
      </c>
      <c r="W12" s="87">
        <v>11913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101</v>
      </c>
      <c r="AD12" s="87">
        <v>101</v>
      </c>
      <c r="AE12" s="87">
        <v>0</v>
      </c>
      <c r="AF12" s="87">
        <f>SUM(AG12:AI12)</f>
        <v>729</v>
      </c>
      <c r="AG12" s="87">
        <v>729</v>
      </c>
      <c r="AH12" s="87">
        <v>0</v>
      </c>
      <c r="AI12" s="87">
        <v>0</v>
      </c>
      <c r="AJ12" s="87">
        <f>SUM(AK12:AS12)</f>
        <v>729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729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22</v>
      </c>
      <c r="B13" s="96" t="s">
        <v>272</v>
      </c>
      <c r="C13" s="85" t="s">
        <v>273</v>
      </c>
      <c r="D13" s="87">
        <f>SUM(E13,+H13,+K13)</f>
        <v>9753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9753</v>
      </c>
      <c r="L13" s="87">
        <v>2843</v>
      </c>
      <c r="M13" s="87">
        <v>6910</v>
      </c>
      <c r="N13" s="87">
        <f>SUM(O13,+V13,+AC13)</f>
        <v>9753</v>
      </c>
      <c r="O13" s="87">
        <f>SUM(P13:U13)</f>
        <v>2843</v>
      </c>
      <c r="P13" s="87">
        <v>2843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6910</v>
      </c>
      <c r="W13" s="87">
        <v>6910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55</v>
      </c>
      <c r="AG13" s="87">
        <v>55</v>
      </c>
      <c r="AH13" s="87">
        <v>0</v>
      </c>
      <c r="AI13" s="87">
        <v>0</v>
      </c>
      <c r="AJ13" s="87">
        <f>SUM(AK13:AS13)</f>
        <v>55</v>
      </c>
      <c r="AK13" s="87">
        <v>0</v>
      </c>
      <c r="AL13" s="87">
        <v>0</v>
      </c>
      <c r="AM13" s="87">
        <v>55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164</v>
      </c>
      <c r="BA13" s="87">
        <v>164</v>
      </c>
      <c r="BB13" s="87">
        <v>0</v>
      </c>
      <c r="BC13" s="87">
        <v>0</v>
      </c>
    </row>
    <row r="14" spans="1:55" ht="13.5" customHeight="1">
      <c r="A14" s="98" t="s">
        <v>22</v>
      </c>
      <c r="B14" s="96" t="s">
        <v>274</v>
      </c>
      <c r="C14" s="85" t="s">
        <v>275</v>
      </c>
      <c r="D14" s="87">
        <f>SUM(E14,+H14,+K14)</f>
        <v>14319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14319</v>
      </c>
      <c r="L14" s="87">
        <v>4615</v>
      </c>
      <c r="M14" s="87">
        <v>9704</v>
      </c>
      <c r="N14" s="87">
        <f>SUM(O14,+V14,+AC14)</f>
        <v>14320</v>
      </c>
      <c r="O14" s="87">
        <f>SUM(P14:U14)</f>
        <v>4615</v>
      </c>
      <c r="P14" s="87">
        <v>0</v>
      </c>
      <c r="Q14" s="87">
        <v>0</v>
      </c>
      <c r="R14" s="87">
        <v>0</v>
      </c>
      <c r="S14" s="87">
        <v>4615</v>
      </c>
      <c r="T14" s="87">
        <v>0</v>
      </c>
      <c r="U14" s="87">
        <v>0</v>
      </c>
      <c r="V14" s="87">
        <f>SUM(W14:AB14)</f>
        <v>9704</v>
      </c>
      <c r="W14" s="87">
        <v>0</v>
      </c>
      <c r="X14" s="87">
        <v>0</v>
      </c>
      <c r="Y14" s="87">
        <v>0</v>
      </c>
      <c r="Z14" s="87">
        <v>9704</v>
      </c>
      <c r="AA14" s="87">
        <v>0</v>
      </c>
      <c r="AB14" s="87">
        <v>0</v>
      </c>
      <c r="AC14" s="87">
        <f>SUM(AD14:AE14)</f>
        <v>1</v>
      </c>
      <c r="AD14" s="87">
        <v>1</v>
      </c>
      <c r="AE14" s="87">
        <v>0</v>
      </c>
      <c r="AF14" s="87">
        <f>SUM(AG14:AI14)</f>
        <v>0</v>
      </c>
      <c r="AG14" s="87">
        <v>0</v>
      </c>
      <c r="AH14" s="87">
        <v>0</v>
      </c>
      <c r="AI14" s="87">
        <v>0</v>
      </c>
      <c r="AJ14" s="87">
        <f>SUM(AK14:AS14)</f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22</v>
      </c>
      <c r="B15" s="96" t="s">
        <v>276</v>
      </c>
      <c r="C15" s="85" t="s">
        <v>277</v>
      </c>
      <c r="D15" s="87">
        <f>SUM(E15,+H15,+K15)</f>
        <v>17413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17413</v>
      </c>
      <c r="L15" s="87">
        <v>2942</v>
      </c>
      <c r="M15" s="87">
        <v>14471</v>
      </c>
      <c r="N15" s="87">
        <f>SUM(O15,+V15,+AC15)</f>
        <v>17413</v>
      </c>
      <c r="O15" s="87">
        <f>SUM(P15:U15)</f>
        <v>2942</v>
      </c>
      <c r="P15" s="87">
        <v>0</v>
      </c>
      <c r="Q15" s="87">
        <v>0</v>
      </c>
      <c r="R15" s="87">
        <v>0</v>
      </c>
      <c r="S15" s="87">
        <v>2942</v>
      </c>
      <c r="T15" s="87">
        <v>0</v>
      </c>
      <c r="U15" s="87">
        <v>0</v>
      </c>
      <c r="V15" s="87">
        <f>SUM(W15:AB15)</f>
        <v>14471</v>
      </c>
      <c r="W15" s="87">
        <v>0</v>
      </c>
      <c r="X15" s="87">
        <v>0</v>
      </c>
      <c r="Y15" s="87">
        <v>0</v>
      </c>
      <c r="Z15" s="87">
        <v>14471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0</v>
      </c>
      <c r="AG15" s="87">
        <v>0</v>
      </c>
      <c r="AH15" s="87">
        <v>0</v>
      </c>
      <c r="AI15" s="87">
        <v>0</v>
      </c>
      <c r="AJ15" s="87">
        <f>SUM(AK15:AS15)</f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22</v>
      </c>
      <c r="B16" s="96" t="s">
        <v>278</v>
      </c>
      <c r="C16" s="85" t="s">
        <v>279</v>
      </c>
      <c r="D16" s="87">
        <f>SUM(E16,+H16,+K16)</f>
        <v>4564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4564</v>
      </c>
      <c r="L16" s="87">
        <v>1119</v>
      </c>
      <c r="M16" s="87">
        <v>3445</v>
      </c>
      <c r="N16" s="87">
        <f>SUM(O16,+V16,+AC16)</f>
        <v>4564</v>
      </c>
      <c r="O16" s="87">
        <f>SUM(P16:U16)</f>
        <v>1119</v>
      </c>
      <c r="P16" s="87">
        <v>0</v>
      </c>
      <c r="Q16" s="87">
        <v>0</v>
      </c>
      <c r="R16" s="87">
        <v>0</v>
      </c>
      <c r="S16" s="87">
        <v>1119</v>
      </c>
      <c r="T16" s="87">
        <v>0</v>
      </c>
      <c r="U16" s="87">
        <v>0</v>
      </c>
      <c r="V16" s="87">
        <f>SUM(W16:AB16)</f>
        <v>3445</v>
      </c>
      <c r="W16" s="87">
        <v>0</v>
      </c>
      <c r="X16" s="87">
        <v>0</v>
      </c>
      <c r="Y16" s="87">
        <v>0</v>
      </c>
      <c r="Z16" s="87">
        <v>3445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0</v>
      </c>
      <c r="AG16" s="87">
        <v>0</v>
      </c>
      <c r="AH16" s="87">
        <v>0</v>
      </c>
      <c r="AI16" s="87">
        <v>0</v>
      </c>
      <c r="AJ16" s="87">
        <f>SUM(AK16:AS16)</f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22</v>
      </c>
      <c r="B17" s="96" t="s">
        <v>280</v>
      </c>
      <c r="C17" s="85" t="s">
        <v>281</v>
      </c>
      <c r="D17" s="87">
        <f>SUM(E17,+H17,+K17)</f>
        <v>2551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2551</v>
      </c>
      <c r="L17" s="87">
        <v>624</v>
      </c>
      <c r="M17" s="87">
        <v>1927</v>
      </c>
      <c r="N17" s="87">
        <f>SUM(O17,+V17,+AC17)</f>
        <v>2551</v>
      </c>
      <c r="O17" s="87">
        <f>SUM(P17:U17)</f>
        <v>624</v>
      </c>
      <c r="P17" s="87">
        <v>0</v>
      </c>
      <c r="Q17" s="87">
        <v>0</v>
      </c>
      <c r="R17" s="87">
        <v>0</v>
      </c>
      <c r="S17" s="87">
        <v>624</v>
      </c>
      <c r="T17" s="87">
        <v>0</v>
      </c>
      <c r="U17" s="87">
        <v>0</v>
      </c>
      <c r="V17" s="87">
        <f>SUM(W17:AB17)</f>
        <v>1927</v>
      </c>
      <c r="W17" s="87">
        <v>0</v>
      </c>
      <c r="X17" s="87">
        <v>0</v>
      </c>
      <c r="Y17" s="87">
        <v>0</v>
      </c>
      <c r="Z17" s="87">
        <v>1927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0</v>
      </c>
      <c r="AG17" s="87">
        <v>0</v>
      </c>
      <c r="AH17" s="87">
        <v>0</v>
      </c>
      <c r="AI17" s="87">
        <v>0</v>
      </c>
      <c r="AJ17" s="87">
        <f>SUM(AK17:AS17)</f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22</v>
      </c>
      <c r="B18" s="96" t="s">
        <v>282</v>
      </c>
      <c r="C18" s="85" t="s">
        <v>283</v>
      </c>
      <c r="D18" s="87">
        <f>SUM(E18,+H18,+K18)</f>
        <v>3286</v>
      </c>
      <c r="E18" s="87">
        <f>SUM(F18:G18)</f>
        <v>3286</v>
      </c>
      <c r="F18" s="87">
        <v>461</v>
      </c>
      <c r="G18" s="87">
        <v>2825</v>
      </c>
      <c r="H18" s="87">
        <f>SUM(I18:J18)</f>
        <v>0</v>
      </c>
      <c r="I18" s="87">
        <v>0</v>
      </c>
      <c r="J18" s="87">
        <v>0</v>
      </c>
      <c r="K18" s="87">
        <f>SUM(L18:M18)</f>
        <v>0</v>
      </c>
      <c r="L18" s="87">
        <v>0</v>
      </c>
      <c r="M18" s="87">
        <v>0</v>
      </c>
      <c r="N18" s="87">
        <f>SUM(O18,+V18,+AC18)</f>
        <v>3286</v>
      </c>
      <c r="O18" s="87">
        <f>SUM(P18:U18)</f>
        <v>461</v>
      </c>
      <c r="P18" s="87">
        <v>461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2825</v>
      </c>
      <c r="W18" s="87">
        <v>2825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114</v>
      </c>
      <c r="AG18" s="87">
        <v>114</v>
      </c>
      <c r="AH18" s="87">
        <v>0</v>
      </c>
      <c r="AI18" s="87">
        <v>0</v>
      </c>
      <c r="AJ18" s="87">
        <f>SUM(AK18:AS18)</f>
        <v>114</v>
      </c>
      <c r="AK18" s="87">
        <v>0</v>
      </c>
      <c r="AL18" s="87">
        <v>0</v>
      </c>
      <c r="AM18" s="87">
        <v>1</v>
      </c>
      <c r="AN18" s="87">
        <v>0</v>
      </c>
      <c r="AO18" s="87">
        <v>0</v>
      </c>
      <c r="AP18" s="87">
        <v>0</v>
      </c>
      <c r="AQ18" s="87">
        <v>10</v>
      </c>
      <c r="AR18" s="87">
        <v>0</v>
      </c>
      <c r="AS18" s="87">
        <v>103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22</v>
      </c>
      <c r="B19" s="96" t="s">
        <v>284</v>
      </c>
      <c r="C19" s="85" t="s">
        <v>285</v>
      </c>
      <c r="D19" s="87">
        <f>SUM(E19,+H19,+K19)</f>
        <v>2718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2718</v>
      </c>
      <c r="L19" s="87">
        <v>723</v>
      </c>
      <c r="M19" s="87">
        <v>1995</v>
      </c>
      <c r="N19" s="87">
        <f>SUM(O19,+V19,+AC19)</f>
        <v>2718</v>
      </c>
      <c r="O19" s="87">
        <f>SUM(P19:U19)</f>
        <v>723</v>
      </c>
      <c r="P19" s="87">
        <v>723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1995</v>
      </c>
      <c r="W19" s="87">
        <v>1995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95</v>
      </c>
      <c r="AG19" s="87">
        <v>95</v>
      </c>
      <c r="AH19" s="87">
        <v>0</v>
      </c>
      <c r="AI19" s="87">
        <v>0</v>
      </c>
      <c r="AJ19" s="87">
        <f>SUM(AK19:AS19)</f>
        <v>95</v>
      </c>
      <c r="AK19" s="87">
        <v>0</v>
      </c>
      <c r="AL19" s="87">
        <v>0</v>
      </c>
      <c r="AM19" s="87">
        <v>1</v>
      </c>
      <c r="AN19" s="87">
        <v>0</v>
      </c>
      <c r="AO19" s="87">
        <v>0</v>
      </c>
      <c r="AP19" s="87">
        <v>0</v>
      </c>
      <c r="AQ19" s="87">
        <v>8</v>
      </c>
      <c r="AR19" s="87">
        <v>0</v>
      </c>
      <c r="AS19" s="87">
        <v>86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22</v>
      </c>
      <c r="B20" s="96" t="s">
        <v>286</v>
      </c>
      <c r="C20" s="85" t="s">
        <v>287</v>
      </c>
      <c r="D20" s="87">
        <f>SUM(E20,+H20,+K20)</f>
        <v>5258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5258</v>
      </c>
      <c r="L20" s="87">
        <v>737</v>
      </c>
      <c r="M20" s="87">
        <v>4521</v>
      </c>
      <c r="N20" s="87">
        <f>SUM(O20,+V20,+AC20)</f>
        <v>5258</v>
      </c>
      <c r="O20" s="87">
        <f>SUM(P20:U20)</f>
        <v>737</v>
      </c>
      <c r="P20" s="87">
        <v>737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4521</v>
      </c>
      <c r="W20" s="87">
        <v>4521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188</v>
      </c>
      <c r="AG20" s="87">
        <v>188</v>
      </c>
      <c r="AH20" s="87">
        <v>0</v>
      </c>
      <c r="AI20" s="87">
        <v>0</v>
      </c>
      <c r="AJ20" s="87">
        <f>SUM(AK20:AS20)</f>
        <v>188</v>
      </c>
      <c r="AK20" s="87">
        <v>0</v>
      </c>
      <c r="AL20" s="87">
        <v>0</v>
      </c>
      <c r="AM20" s="87">
        <v>3</v>
      </c>
      <c r="AN20" s="87">
        <v>0</v>
      </c>
      <c r="AO20" s="87">
        <v>0</v>
      </c>
      <c r="AP20" s="87">
        <v>0</v>
      </c>
      <c r="AQ20" s="87">
        <v>17</v>
      </c>
      <c r="AR20" s="87">
        <v>0</v>
      </c>
      <c r="AS20" s="87">
        <v>168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22</v>
      </c>
      <c r="B21" s="96" t="s">
        <v>288</v>
      </c>
      <c r="C21" s="85" t="s">
        <v>289</v>
      </c>
      <c r="D21" s="87">
        <f>SUM(E21,+H21,+K21)</f>
        <v>5849</v>
      </c>
      <c r="E21" s="87">
        <f>SUM(F21:G21)</f>
        <v>5849</v>
      </c>
      <c r="F21" s="87">
        <v>1903</v>
      </c>
      <c r="G21" s="87">
        <v>3946</v>
      </c>
      <c r="H21" s="87">
        <f>SUM(I21:J21)</f>
        <v>0</v>
      </c>
      <c r="I21" s="87">
        <v>0</v>
      </c>
      <c r="J21" s="87">
        <v>0</v>
      </c>
      <c r="K21" s="87">
        <f>SUM(L21:M21)</f>
        <v>0</v>
      </c>
      <c r="L21" s="87">
        <v>0</v>
      </c>
      <c r="M21" s="87">
        <v>0</v>
      </c>
      <c r="N21" s="87">
        <f>SUM(O21,+V21,+AC21)</f>
        <v>6133</v>
      </c>
      <c r="O21" s="87">
        <f>SUM(P21:U21)</f>
        <v>1903</v>
      </c>
      <c r="P21" s="87">
        <v>1903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3946</v>
      </c>
      <c r="W21" s="87">
        <v>3946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284</v>
      </c>
      <c r="AD21" s="87">
        <v>284</v>
      </c>
      <c r="AE21" s="87">
        <v>0</v>
      </c>
      <c r="AF21" s="87">
        <f>SUM(AG21:AI21)</f>
        <v>133</v>
      </c>
      <c r="AG21" s="87">
        <v>133</v>
      </c>
      <c r="AH21" s="87">
        <v>0</v>
      </c>
      <c r="AI21" s="87">
        <v>0</v>
      </c>
      <c r="AJ21" s="87">
        <f>SUM(AK21:AS21)</f>
        <v>133</v>
      </c>
      <c r="AK21" s="87">
        <v>0</v>
      </c>
      <c r="AL21" s="87">
        <v>0</v>
      </c>
      <c r="AM21" s="87">
        <v>87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46</v>
      </c>
      <c r="AT21" s="87">
        <f>SUM(AU21:AY21)</f>
        <v>2</v>
      </c>
      <c r="AU21" s="87">
        <v>0</v>
      </c>
      <c r="AV21" s="87">
        <v>0</v>
      </c>
      <c r="AW21" s="87">
        <v>2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22</v>
      </c>
      <c r="B22" s="96" t="s">
        <v>290</v>
      </c>
      <c r="C22" s="85" t="s">
        <v>291</v>
      </c>
      <c r="D22" s="87">
        <f>SUM(E22,+H22,+K22)</f>
        <v>3610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3610</v>
      </c>
      <c r="L22" s="87">
        <v>1920</v>
      </c>
      <c r="M22" s="87">
        <v>1690</v>
      </c>
      <c r="N22" s="87">
        <f>SUM(O22,+V22,+AC22)</f>
        <v>3668</v>
      </c>
      <c r="O22" s="87">
        <f>SUM(P22:U22)</f>
        <v>1920</v>
      </c>
      <c r="P22" s="87">
        <v>1920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1690</v>
      </c>
      <c r="W22" s="87">
        <v>1690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58</v>
      </c>
      <c r="AD22" s="87">
        <v>58</v>
      </c>
      <c r="AE22" s="87">
        <v>0</v>
      </c>
      <c r="AF22" s="87">
        <f>SUM(AG22:AI22)</f>
        <v>82</v>
      </c>
      <c r="AG22" s="87">
        <v>82</v>
      </c>
      <c r="AH22" s="87">
        <v>0</v>
      </c>
      <c r="AI22" s="87">
        <v>0</v>
      </c>
      <c r="AJ22" s="87">
        <f>SUM(AK22:AS22)</f>
        <v>82</v>
      </c>
      <c r="AK22" s="87">
        <v>0</v>
      </c>
      <c r="AL22" s="87">
        <v>0</v>
      </c>
      <c r="AM22" s="87">
        <v>63</v>
      </c>
      <c r="AN22" s="87">
        <v>19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22</v>
      </c>
      <c r="B23" s="96" t="s">
        <v>292</v>
      </c>
      <c r="C23" s="85" t="s">
        <v>293</v>
      </c>
      <c r="D23" s="87">
        <f>SUM(E23,+H23,+K23)</f>
        <v>433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433</v>
      </c>
      <c r="L23" s="87">
        <v>31</v>
      </c>
      <c r="M23" s="87">
        <v>402</v>
      </c>
      <c r="N23" s="87">
        <f>SUM(O23,+V23,+AC23)</f>
        <v>433</v>
      </c>
      <c r="O23" s="87">
        <f>SUM(P23:U23)</f>
        <v>31</v>
      </c>
      <c r="P23" s="87">
        <v>0</v>
      </c>
      <c r="Q23" s="87">
        <v>0</v>
      </c>
      <c r="R23" s="87">
        <v>0</v>
      </c>
      <c r="S23" s="87">
        <v>31</v>
      </c>
      <c r="T23" s="87">
        <v>0</v>
      </c>
      <c r="U23" s="87">
        <v>0</v>
      </c>
      <c r="V23" s="87">
        <f>SUM(W23:AB23)</f>
        <v>402</v>
      </c>
      <c r="W23" s="87">
        <v>0</v>
      </c>
      <c r="X23" s="87">
        <v>0</v>
      </c>
      <c r="Y23" s="87">
        <v>0</v>
      </c>
      <c r="Z23" s="87">
        <v>402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0</v>
      </c>
      <c r="AG23" s="87">
        <v>0</v>
      </c>
      <c r="AH23" s="87">
        <v>0</v>
      </c>
      <c r="AI23" s="87">
        <v>0</v>
      </c>
      <c r="AJ23" s="87">
        <f>SUM(AK23:AS23)</f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22</v>
      </c>
      <c r="B24" s="96" t="s">
        <v>294</v>
      </c>
      <c r="C24" s="85" t="s">
        <v>295</v>
      </c>
      <c r="D24" s="87">
        <f>SUM(E24,+H24,+K24)</f>
        <v>2371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2371</v>
      </c>
      <c r="L24" s="87">
        <v>448</v>
      </c>
      <c r="M24" s="87">
        <v>1923</v>
      </c>
      <c r="N24" s="87">
        <f>SUM(O24,+V24,+AC24)</f>
        <v>2371</v>
      </c>
      <c r="O24" s="87">
        <f>SUM(P24:U24)</f>
        <v>448</v>
      </c>
      <c r="P24" s="87">
        <v>448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1923</v>
      </c>
      <c r="W24" s="87">
        <v>1923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87</v>
      </c>
      <c r="AG24" s="87">
        <v>87</v>
      </c>
      <c r="AH24" s="87">
        <v>0</v>
      </c>
      <c r="AI24" s="87">
        <v>0</v>
      </c>
      <c r="AJ24" s="87">
        <f>SUM(AK24:AS24)</f>
        <v>87</v>
      </c>
      <c r="AK24" s="87">
        <v>0</v>
      </c>
      <c r="AL24" s="87">
        <v>0</v>
      </c>
      <c r="AM24" s="87">
        <v>87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22</v>
      </c>
      <c r="B25" s="96" t="s">
        <v>296</v>
      </c>
      <c r="C25" s="85" t="s">
        <v>297</v>
      </c>
      <c r="D25" s="87">
        <f>SUM(E25,+H25,+K25)</f>
        <v>155</v>
      </c>
      <c r="E25" s="87">
        <f>SUM(F25:G25)</f>
        <v>12</v>
      </c>
      <c r="F25" s="87">
        <v>12</v>
      </c>
      <c r="G25" s="87">
        <v>0</v>
      </c>
      <c r="H25" s="87">
        <f>SUM(I25:J25)</f>
        <v>143</v>
      </c>
      <c r="I25" s="87">
        <v>0</v>
      </c>
      <c r="J25" s="87">
        <v>143</v>
      </c>
      <c r="K25" s="87">
        <f>SUM(L25:M25)</f>
        <v>0</v>
      </c>
      <c r="L25" s="87">
        <v>0</v>
      </c>
      <c r="M25" s="87">
        <v>0</v>
      </c>
      <c r="N25" s="87">
        <f>SUM(O25,+V25,+AC25)</f>
        <v>155</v>
      </c>
      <c r="O25" s="87">
        <f>SUM(P25:U25)</f>
        <v>12</v>
      </c>
      <c r="P25" s="87">
        <v>0</v>
      </c>
      <c r="Q25" s="87">
        <v>0</v>
      </c>
      <c r="R25" s="87">
        <v>0</v>
      </c>
      <c r="S25" s="87">
        <v>0</v>
      </c>
      <c r="T25" s="87">
        <v>12</v>
      </c>
      <c r="U25" s="87">
        <v>0</v>
      </c>
      <c r="V25" s="87">
        <f>SUM(W25:AB25)</f>
        <v>143</v>
      </c>
      <c r="W25" s="87">
        <v>0</v>
      </c>
      <c r="X25" s="87">
        <v>0</v>
      </c>
      <c r="Y25" s="87">
        <v>0</v>
      </c>
      <c r="Z25" s="87">
        <v>0</v>
      </c>
      <c r="AA25" s="87">
        <v>143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0</v>
      </c>
      <c r="AG25" s="87">
        <v>0</v>
      </c>
      <c r="AH25" s="87">
        <v>0</v>
      </c>
      <c r="AI25" s="87">
        <v>0</v>
      </c>
      <c r="AJ25" s="87">
        <f>SUM(AK25:AS25)</f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22</v>
      </c>
      <c r="B26" s="96" t="s">
        <v>298</v>
      </c>
      <c r="C26" s="85" t="s">
        <v>299</v>
      </c>
      <c r="D26" s="87">
        <f>SUM(E26,+H26,+K26)</f>
        <v>8638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8638</v>
      </c>
      <c r="L26" s="87">
        <v>4599</v>
      </c>
      <c r="M26" s="87">
        <v>4039</v>
      </c>
      <c r="N26" s="87">
        <f>SUM(O26,+V26,+AC26)</f>
        <v>8638</v>
      </c>
      <c r="O26" s="87">
        <f>SUM(P26:U26)</f>
        <v>4599</v>
      </c>
      <c r="P26" s="87">
        <v>0</v>
      </c>
      <c r="Q26" s="87">
        <v>0</v>
      </c>
      <c r="R26" s="87">
        <v>0</v>
      </c>
      <c r="S26" s="87">
        <v>4599</v>
      </c>
      <c r="T26" s="87">
        <v>0</v>
      </c>
      <c r="U26" s="87">
        <v>0</v>
      </c>
      <c r="V26" s="87">
        <f>SUM(W26:AB26)</f>
        <v>4039</v>
      </c>
      <c r="W26" s="87">
        <v>0</v>
      </c>
      <c r="X26" s="87">
        <v>0</v>
      </c>
      <c r="Y26" s="87">
        <v>0</v>
      </c>
      <c r="Z26" s="87">
        <v>4039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0</v>
      </c>
      <c r="AG26" s="87">
        <v>0</v>
      </c>
      <c r="AH26" s="87">
        <v>0</v>
      </c>
      <c r="AI26" s="87">
        <v>0</v>
      </c>
      <c r="AJ26" s="87">
        <f>SUM(AK26:AS26)</f>
        <v>0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/>
      <c r="B27" s="96"/>
      <c r="C27" s="85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</row>
    <row r="28" spans="1:55" ht="13.5" customHeight="1">
      <c r="A28" s="98"/>
      <c r="B28" s="96"/>
      <c r="C28" s="8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</row>
    <row r="29" spans="1:55" ht="13.5" customHeight="1">
      <c r="A29" s="98"/>
      <c r="B29" s="96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</row>
    <row r="30" spans="1:55" ht="13.5" customHeight="1">
      <c r="A30" s="98"/>
      <c r="B30" s="96"/>
      <c r="C30" s="8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</row>
    <row r="31" spans="1:55" ht="13.5" customHeight="1">
      <c r="A31" s="98"/>
      <c r="B31" s="96"/>
      <c r="C31" s="85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5" ht="13.5" customHeight="1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26">
    <sortCondition ref="A8:A26"/>
    <sortCondition ref="B8:B26"/>
    <sortCondition ref="C8:C2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2"/>
  <cols>
    <col min="1" max="1" width="4.77734375" style="3" customWidth="1"/>
    <col min="2" max="2" width="8.109375" style="3" customWidth="1"/>
    <col min="3" max="3" width="19.109375" style="3" customWidth="1"/>
    <col min="4" max="4" width="15.21875" style="3" customWidth="1"/>
    <col min="5" max="5" width="3.33203125" style="3" customWidth="1"/>
    <col min="6" max="6" width="3.88671875" style="3" customWidth="1"/>
    <col min="7" max="7" width="17" style="3" customWidth="1"/>
    <col min="8" max="10" width="15.88671875" style="3" customWidth="1"/>
    <col min="11" max="11" width="8" style="3" customWidth="1"/>
    <col min="12" max="13" width="15.88671875" style="3" customWidth="1"/>
    <col min="14" max="14" width="2.6640625" style="3" customWidth="1"/>
    <col min="15" max="26" width="8.88671875" style="3" customWidth="1"/>
    <col min="27" max="28" width="14.44140625" style="3" hidden="1" customWidth="1"/>
    <col min="29" max="29" width="3" style="3" hidden="1" customWidth="1"/>
    <col min="30" max="30" width="10.88671875" style="3" hidden="1" customWidth="1"/>
    <col min="31" max="31" width="8.88671875" style="3" hidden="1" customWidth="1"/>
    <col min="32" max="32" width="8.88671875" style="2" hidden="1" customWidth="1"/>
    <col min="33" max="33" width="5" style="2" hidden="1" customWidth="1"/>
    <col min="34" max="34" width="8.88671875" style="3" hidden="1" customWidth="1"/>
    <col min="35" max="35" width="4" style="3" hidden="1" customWidth="1"/>
    <col min="36" max="36" width="10" style="3" hidden="1" customWidth="1"/>
    <col min="37" max="16384" width="8.88671875" style="3" hidden="1"/>
  </cols>
  <sheetData>
    <row r="1" spans="1:36" ht="13.8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3.8" thickBot="1">
      <c r="J5" s="14"/>
      <c r="AF5" s="2">
        <f>+水洗化人口等!B5</f>
        <v>0</v>
      </c>
      <c r="AG5" s="2">
        <v>5</v>
      </c>
    </row>
    <row r="6" spans="1:36" ht="27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32000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32201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32202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32203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32204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32205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32206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32207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32209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32343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32386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32441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32448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32449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32501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32505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32525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32526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32527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32528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>
        <f>+水洗化人口等!B27</f>
        <v>0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>
        <f>+水洗化人口等!B28</f>
        <v>0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>
        <f>+水洗化人口等!B29</f>
        <v>0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>
        <f>+水洗化人口等!B30</f>
        <v>0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>
        <f>+水洗化人口等!B31</f>
        <v>0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2024-01-30T02:10:12Z</dcterms:modified>
</cp:coreProperties>
</file>