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30和歌山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水洗化人口等!$A$6:$AD$36</definedName>
    <definedName name="_xlnm.Print_Area" localSheetId="2">し尿集計結果!$A$1:$M$37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T8" i="1" s="1"/>
  <c r="D9" i="1"/>
  <c r="T9" i="1" s="1"/>
  <c r="D10" i="1"/>
  <c r="F10" i="1" s="1"/>
  <c r="D11" i="1"/>
  <c r="N11" i="1" s="1"/>
  <c r="D12" i="1"/>
  <c r="L12" i="1" s="1"/>
  <c r="D13" i="1"/>
  <c r="T13" i="1" s="1"/>
  <c r="D14" i="1"/>
  <c r="T14" i="1" s="1"/>
  <c r="D15" i="1"/>
  <c r="N15" i="1" s="1"/>
  <c r="D16" i="1"/>
  <c r="F16" i="1" s="1"/>
  <c r="D17" i="1"/>
  <c r="N17" i="1" s="1"/>
  <c r="D18" i="1"/>
  <c r="N18" i="1" s="1"/>
  <c r="D19" i="1"/>
  <c r="T19" i="1" s="1"/>
  <c r="D20" i="1"/>
  <c r="T20" i="1" s="1"/>
  <c r="D21" i="1"/>
  <c r="T21" i="1" s="1"/>
  <c r="D22" i="1"/>
  <c r="L22" i="1" s="1"/>
  <c r="D23" i="1"/>
  <c r="F23" i="1" s="1"/>
  <c r="D24" i="1"/>
  <c r="T24" i="1" s="1"/>
  <c r="D25" i="1"/>
  <c r="T25" i="1" s="1"/>
  <c r="D26" i="1"/>
  <c r="L26" i="1" s="1"/>
  <c r="D27" i="1"/>
  <c r="T27" i="1" s="1"/>
  <c r="D28" i="1"/>
  <c r="F28" i="1" s="1"/>
  <c r="D29" i="1"/>
  <c r="L29" i="1" s="1"/>
  <c r="D30" i="1"/>
  <c r="J30" i="1" s="1"/>
  <c r="D31" i="1"/>
  <c r="T31" i="1" s="1"/>
  <c r="D32" i="1"/>
  <c r="T32" i="1" s="1"/>
  <c r="D33" i="1"/>
  <c r="N33" i="1" s="1"/>
  <c r="D34" i="1"/>
  <c r="F34" i="1" s="1"/>
  <c r="D35" i="1"/>
  <c r="N35" i="1" s="1"/>
  <c r="D36" i="1"/>
  <c r="T36" i="1" s="1"/>
  <c r="D37" i="1"/>
  <c r="T37" i="1" s="1"/>
  <c r="J18" i="1" l="1"/>
  <c r="L24" i="1"/>
  <c r="N30" i="1"/>
  <c r="N12" i="1"/>
  <c r="T12" i="1"/>
  <c r="J23" i="1"/>
  <c r="L35" i="1"/>
  <c r="L17" i="1"/>
  <c r="N29" i="1"/>
  <c r="T29" i="1"/>
  <c r="T17" i="1"/>
  <c r="F22" i="1"/>
  <c r="N34" i="1"/>
  <c r="F27" i="1"/>
  <c r="F15" i="1"/>
  <c r="F9" i="1"/>
  <c r="J33" i="1"/>
  <c r="J21" i="1"/>
  <c r="L33" i="1"/>
  <c r="L21" i="1"/>
  <c r="L9" i="1"/>
  <c r="N27" i="1"/>
  <c r="N21" i="1"/>
  <c r="N9" i="1"/>
  <c r="T33" i="1"/>
  <c r="T15" i="1"/>
  <c r="F32" i="1"/>
  <c r="F26" i="1"/>
  <c r="F20" i="1"/>
  <c r="F14" i="1"/>
  <c r="F8" i="1"/>
  <c r="J32" i="1"/>
  <c r="J26" i="1"/>
  <c r="J20" i="1"/>
  <c r="J14" i="1"/>
  <c r="J8" i="1"/>
  <c r="L32" i="1"/>
  <c r="L20" i="1"/>
  <c r="L14" i="1"/>
  <c r="L8" i="1"/>
  <c r="N32" i="1"/>
  <c r="N26" i="1"/>
  <c r="N20" i="1"/>
  <c r="N14" i="1"/>
  <c r="N8" i="1"/>
  <c r="T26" i="1"/>
  <c r="F37" i="1"/>
  <c r="F31" i="1"/>
  <c r="F25" i="1"/>
  <c r="F19" i="1"/>
  <c r="F13" i="1"/>
  <c r="J37" i="1"/>
  <c r="J31" i="1"/>
  <c r="J25" i="1"/>
  <c r="J19" i="1"/>
  <c r="J13" i="1"/>
  <c r="L37" i="1"/>
  <c r="L31" i="1"/>
  <c r="L25" i="1"/>
  <c r="L19" i="1"/>
  <c r="L13" i="1"/>
  <c r="N37" i="1"/>
  <c r="N31" i="1"/>
  <c r="N25" i="1"/>
  <c r="N19" i="1"/>
  <c r="N13" i="1"/>
  <c r="F36" i="1"/>
  <c r="F18" i="1"/>
  <c r="J24" i="1"/>
  <c r="L30" i="1"/>
  <c r="N36" i="1"/>
  <c r="T30" i="1"/>
  <c r="F29" i="1"/>
  <c r="F11" i="1"/>
  <c r="J17" i="1"/>
  <c r="L23" i="1"/>
  <c r="N23" i="1"/>
  <c r="T23" i="1"/>
  <c r="J34" i="1"/>
  <c r="J28" i="1"/>
  <c r="J22" i="1"/>
  <c r="J16" i="1"/>
  <c r="J10" i="1"/>
  <c r="L34" i="1"/>
  <c r="L16" i="1"/>
  <c r="L10" i="1"/>
  <c r="N28" i="1"/>
  <c r="N22" i="1"/>
  <c r="N16" i="1"/>
  <c r="N10" i="1"/>
  <c r="T34" i="1"/>
  <c r="T28" i="1"/>
  <c r="T22" i="1"/>
  <c r="T16" i="1"/>
  <c r="T10" i="1"/>
  <c r="F24" i="1"/>
  <c r="J36" i="1"/>
  <c r="J12" i="1"/>
  <c r="L18" i="1"/>
  <c r="N24" i="1"/>
  <c r="T18" i="1"/>
  <c r="F35" i="1"/>
  <c r="F17" i="1"/>
  <c r="J35" i="1"/>
  <c r="J11" i="1"/>
  <c r="L11" i="1"/>
  <c r="T35" i="1"/>
  <c r="T11" i="1"/>
  <c r="L28" i="1"/>
  <c r="F21" i="1"/>
  <c r="J9" i="1"/>
  <c r="F30" i="1"/>
  <c r="F12" i="1"/>
  <c r="L36" i="1"/>
  <c r="J29" i="1"/>
  <c r="F33" i="1"/>
  <c r="J27" i="1"/>
  <c r="J15" i="1"/>
  <c r="L27" i="1"/>
  <c r="L15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<sst xmlns="http://schemas.openxmlformats.org/spreadsheetml/2006/main" count="764" uniqueCount="322">
  <si>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</si>
  <si>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</si>
  <si>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</si>
  <si>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</si>
  <si>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</si>
  <si>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</si>
  <si>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</si>
  <si>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</si>
  <si>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</si>
  <si>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</si>
  <si>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</si>
  <si>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</si>
  <si>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</si>
  <si>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</si>
  <si>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</si>
  <si>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</si>
  <si>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</si>
  <si>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</si>
  <si>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</si>
  <si>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</si>
  <si>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</si>
  <si>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</si>
  <si>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</si>
  <si>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</si>
  <si>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</si>
  <si>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</si>
  <si>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</si>
  <si>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</si>
  <si>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</si>
  <si>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</si>
  <si>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</si>
  <si>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</si>
  <si>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</si>
  <si>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</si>
  <si>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</si>
  <si>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</si>
  <si>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</si>
  <si>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</si>
  <si>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</si>
  <si>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</si>
  <si>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</si>
  <si>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</si>
  <si>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</si>
  <si>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</si>
  <si>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</si>
  <si>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</si>
  <si>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</si>
  <si>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</si>
  <si>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</si>
  <si>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</si>
  <si>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</si>
  <si>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</si>
  <si>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</si>
  <si>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</si>
  <si>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</si>
  <si>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</si>
  <si>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</si>
  <si>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</si>
  <si>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</si>
  <si>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</si>
  <si>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</si>
  <si>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</si>
  <si>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</si>
  <si>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</si>
  <si>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</si>
  <si>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</si>
  <si>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</si>
  <si>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</si>
  <si>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</si>
  <si>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</si>
  <si>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</si>
  <si>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</si>
  <si>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</si>
  <si>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</si>
  <si>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</si>
  <si>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</si>
  <si>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</si>
  <si>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</si>
  <si>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</si>
  <si>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</si>
  <si>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</si>
  <si>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</si>
  <si>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</si>
  <si>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</si>
  <si>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</si>
  <si>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</si>
  <si>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</si>
  <si>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</si>
  <si>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</si>
  <si>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</si>
  <si>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</si>
  <si>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</si>
  <si>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</si>
  <si>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</si>
  <si>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</si>
  <si>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</si>
  <si>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</si>
  <si>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</si>
  <si>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</si>
  <si>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</si>
  <si>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</si>
  <si>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</si>
  <si>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</si>
  <si>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</si>
  <si>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</si>
  <si>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</si>
  <si>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</si>
  <si>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</si>
  <si>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</si>
  <si>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</si>
  <si>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</si>
  <si>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</si>
  <si>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</si>
  <si>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</si>
  <si>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</si>
  <si>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</si>
  <si>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</si>
  <si>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</si>
  <si>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</si>
  <si>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</si>
  <si>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</si>
  <si>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</si>
  <si>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</si>
  <si>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</si>
  <si>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</si>
  <si>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</si>
  <si>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</si>
  <si>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</si>
  <si>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</si>
  <si>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</si>
  <si>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</si>
  <si>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</si>
  <si>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</si>
  <si>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</si>
  <si>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</si>
  <si>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</si>
  <si>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</si>
  <si>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</si>
  <si>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</si>
  <si>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</si>
  <si>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</si>
  <si>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</si>
  <si>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</si>
  <si>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</si>
  <si>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</si>
  <si>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</si>
  <si>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</si>
  <si>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</si>
  <si>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</si>
  <si>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</si>
  <si>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</si>
  <si>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</si>
  <si>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</si>
  <si>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</si>
  <si>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</si>
  <si>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</si>
  <si>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</si>
  <si>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</si>
  <si>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</si>
  <si>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</si>
  <si>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</si>
  <si>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</si>
  <si>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</si>
  <si>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</si>
  <si>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</si>
  <si>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</si>
  <si>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</si>
  <si>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</si>
  <si>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</si>
  <si>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</si>
  <si>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</si>
  <si>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</si>
  <si>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</si>
  <si>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</si>
  <si>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</si>
  <si>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</si>
  <si>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</si>
  <si>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</si>
  <si>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</si>
  <si>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</si>
  <si>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</si>
  <si>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</si>
  <si>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</si>
  <si>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</si>
  <si>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</si>
  <si>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</si>
  <si>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</si>
  <si>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</si>
  <si>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</si>
  <si>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</si>
  <si>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</si>
  <si>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</si>
  <si>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</si>
  <si>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</si>
  <si>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</si>
  <si>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</si>
  <si>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</si>
  <si>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</si>
  <si>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</si>
  <si>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</si>
  <si>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</si>
  <si>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</si>
  <si>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</si>
  <si>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</si>
  <si>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</si>
  <si>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</si>
  <si>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</si>
  <si>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</si>
  <si>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</si>
  <si>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</si>
  <si>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</si>
  <si>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</si>
  <si>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</si>
  <si>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</si>
  <si>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</si>
  <si>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</si>
  <si>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</si>
  <si>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</si>
  <si>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</si>
  <si>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</si>
  <si>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</si>
  <si>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</si>
  <si>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</si>
  <si>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</si>
  <si>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</si>
  <si>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</si>
  <si>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</si>
  <si>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</si>
  <si>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</si>
  <si>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</si>
  <si>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</si>
  <si>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</si>
  <si>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</si>
  <si>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</si>
  <si>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</si>
  <si>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</si>
  <si>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</si>
  <si>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</si>
  <si>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</si>
  <si>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</si>
  <si>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</si>
  <si>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</si>
  <si>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</si>
  <si>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</si>
  <si>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</si>
  <si>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</si>
  <si>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</si>
  <si>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</si>
  <si>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</si>
  <si>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</si>
  <si>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</si>
  <si>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</si>
  <si>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</si>
  <si>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</si>
  <si>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</si>
  <si>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</si>
  <si>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</si>
  <si>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30000</t>
  </si>
  <si>
    <t>水洗化人口等（令和4年度実績）</t>
    <phoneticPr fontId="3"/>
  </si>
  <si>
    <t>し尿処理の状況（令和4年度実績）</t>
    <phoneticPr fontId="3"/>
  </si>
  <si>
    <t>30201</t>
  </si>
  <si>
    <t>和歌山市</t>
  </si>
  <si>
    <t/>
  </si>
  <si>
    <t>○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</si>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</sst>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24</v>
      </c>
      <c r="B7" s="108" t="s">
        <v>257</v>
      </c>
      <c r="C7" s="92" t="s">
        <v>199</v>
      </c>
      <c r="D7" s="93">
        <f>+SUM(E7,+I7)</f>
        <v>926004</v>
      </c>
      <c r="E7" s="93">
        <f>+SUM(G7+H7)</f>
        <v>136969</v>
      </c>
      <c r="F7" s="94">
        <f>IF(D7&gt;0,E7/D7*100,"-")</f>
        <v>14.791404788748213</v>
      </c>
      <c r="G7" s="93">
        <f>SUM(G$8:G$207)</f>
        <v>136452</v>
      </c>
      <c r="H7" s="93">
        <f>SUM(H$8:H$207)</f>
        <v>517</v>
      </c>
      <c r="I7" s="93">
        <f>+SUM(K7,+M7,O7+P7)</f>
        <v>789035</v>
      </c>
      <c r="J7" s="94">
        <f>IF(D7&gt;0,I7/D7*100,"-")</f>
        <v>85.20859521125179</v>
      </c>
      <c r="K7" s="93">
        <f>SUM(K$8:K$207)</f>
        <v>212773</v>
      </c>
      <c r="L7" s="94">
        <f>IF(D7&gt;0,K7/D7*100,"-")</f>
        <v>22.977546533276314</v>
      </c>
      <c r="M7" s="93">
        <f>SUM(M$8:M$207)</f>
        <v>0</v>
      </c>
      <c r="N7" s="94">
        <f>IF(D7&gt;0,M7/D7*100,"-")</f>
        <v>0</v>
      </c>
      <c r="O7" s="91">
        <f>SUM(O$8:O$207)</f>
        <v>21328</v>
      </c>
      <c r="P7" s="93">
        <f>SUM(Q7:S7)</f>
        <v>554934</v>
      </c>
      <c r="Q7" s="93">
        <f>SUM(Q$8:Q$207)</f>
        <v>200750</v>
      </c>
      <c r="R7" s="93">
        <f>SUM(R$8:R$207)</f>
        <v>353557</v>
      </c>
      <c r="S7" s="93">
        <f>SUM(S$8:S$207)</f>
        <v>627</v>
      </c>
      <c r="T7" s="94">
        <f>IF(D7&gt;0,P7/D7*100,"-")</f>
        <v>59.927818886311499</v>
      </c>
      <c r="U7" s="93">
        <f>SUM(U$8:U$207)</f>
        <v>7668</v>
      </c>
      <c r="V7" s="95">
        <f t="shared" ref="V7:AC7" si="0">COUNTIF(V$8:V$207,"○")</f>
        <v>22</v>
      </c>
      <c r="W7" s="95">
        <f t="shared" si="0"/>
        <v>1</v>
      </c>
      <c r="X7" s="95">
        <f t="shared" si="0"/>
        <v>0</v>
      </c>
      <c r="Y7" s="95">
        <f t="shared" si="0"/>
        <v>7</v>
      </c>
      <c r="Z7" s="95">
        <f t="shared" si="0"/>
        <v>17</v>
      </c>
      <c r="AA7" s="95">
        <f t="shared" si="0"/>
        <v>5</v>
      </c>
      <c r="AB7" s="95">
        <f t="shared" si="0"/>
        <v>0</v>
      </c>
      <c r="AC7" s="95">
        <f t="shared" si="0"/>
        <v>8</v>
      </c>
    </row>
    <row r="8" spans="1:31" ht="13.5" customHeight="1">
      <c r="A8" s="85" t="s">
        <v>24</v>
      </c>
      <c r="B8" s="86" t="s">
        <v>260</v>
      </c>
      <c r="C8" s="85" t="s">
        <v>261</v>
      </c>
      <c r="D8" s="87">
        <f>+SUM(E8,+I8)</f>
        <v>360435</v>
      </c>
      <c r="E8" s="87">
        <f>+SUM(G8+H8)</f>
        <v>50285</v>
      </c>
      <c r="F8" s="106">
        <f>IF(D8&gt;0,E8/D8*100,"-")</f>
        <v>13.951197858143633</v>
      </c>
      <c r="G8" s="87">
        <v>50034</v>
      </c>
      <c r="H8" s="87">
        <v>251</v>
      </c>
      <c r="I8" s="87">
        <f>+SUM(K8,+M8,O8+P8)</f>
        <v>310150</v>
      </c>
      <c r="J8" s="88">
        <f>IF(D8&gt;0,I8/D8*100,"-")</f>
        <v>86.04880214185637</v>
      </c>
      <c r="K8" s="87">
        <v>109869</v>
      </c>
      <c r="L8" s="88">
        <f>IF(D8&gt;0,K8/D8*100,"-")</f>
        <v>30.482333846602021</v>
      </c>
      <c r="M8" s="87">
        <v>0</v>
      </c>
      <c r="N8" s="88">
        <f>IF(D8&gt;0,M8/D8*100,"-")</f>
        <v>0</v>
      </c>
      <c r="O8" s="87">
        <v>2980</v>
      </c>
      <c r="P8" s="87">
        <f>SUM(Q8:S8)</f>
        <v>197301</v>
      </c>
      <c r="Q8" s="87">
        <v>84312</v>
      </c>
      <c r="R8" s="87">
        <v>112989</v>
      </c>
      <c r="S8" s="87">
        <v>0</v>
      </c>
      <c r="T8" s="88">
        <f>IF(D8&gt;0,P8/D8*100,"-")</f>
        <v>54.739689541803649</v>
      </c>
      <c r="U8" s="87">
        <v>3805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24</v>
      </c>
      <c r="B9" s="86" t="s">
        <v>264</v>
      </c>
      <c r="C9" s="85" t="s">
        <v>265</v>
      </c>
      <c r="D9" s="87">
        <f>+SUM(E9,+I9)</f>
        <v>48082</v>
      </c>
      <c r="E9" s="87">
        <f>+SUM(G9+H9)</f>
        <v>11473</v>
      </c>
      <c r="F9" s="106">
        <f>IF(D9&gt;0,E9/D9*100,"-")</f>
        <v>23.861320244582171</v>
      </c>
      <c r="G9" s="87">
        <v>11473</v>
      </c>
      <c r="H9" s="87">
        <v>0</v>
      </c>
      <c r="I9" s="87">
        <f>+SUM(K9,+M9,O9+P9)</f>
        <v>36609</v>
      </c>
      <c r="J9" s="88">
        <f>IF(D9&gt;0,I9/D9*100,"-")</f>
        <v>76.138679755417826</v>
      </c>
      <c r="K9" s="87">
        <v>0</v>
      </c>
      <c r="L9" s="88">
        <f>IF(D9&gt;0,K9/D9*100,"-")</f>
        <v>0</v>
      </c>
      <c r="M9" s="87">
        <v>0</v>
      </c>
      <c r="N9" s="88">
        <f>IF(D9&gt;0,M9/D9*100,"-")</f>
        <v>0</v>
      </c>
      <c r="O9" s="87">
        <v>0</v>
      </c>
      <c r="P9" s="87">
        <f>SUM(Q9:S9)</f>
        <v>36609</v>
      </c>
      <c r="Q9" s="87">
        <v>14784</v>
      </c>
      <c r="R9" s="87">
        <v>21825</v>
      </c>
      <c r="S9" s="87">
        <v>0</v>
      </c>
      <c r="T9" s="88">
        <f>IF(D9&gt;0,P9/D9*100,"-")</f>
        <v>76.138679755417826</v>
      </c>
      <c r="U9" s="87">
        <v>237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24</v>
      </c>
      <c r="B10" s="86" t="s">
        <v>266</v>
      </c>
      <c r="C10" s="85" t="s">
        <v>267</v>
      </c>
      <c r="D10" s="87">
        <f>+SUM(E10,+I10)</f>
        <v>60005</v>
      </c>
      <c r="E10" s="87">
        <f>+SUM(G10+H10)</f>
        <v>4295</v>
      </c>
      <c r="F10" s="106">
        <f>IF(D10&gt;0,E10/D10*100,"-")</f>
        <v>7.1577368552620619</v>
      </c>
      <c r="G10" s="87">
        <v>4295</v>
      </c>
      <c r="H10" s="87">
        <v>0</v>
      </c>
      <c r="I10" s="87">
        <f>+SUM(K10,+M10,O10+P10)</f>
        <v>55710</v>
      </c>
      <c r="J10" s="88">
        <f>IF(D10&gt;0,I10/D10*100,"-")</f>
        <v>92.842263144737942</v>
      </c>
      <c r="K10" s="87">
        <v>33677</v>
      </c>
      <c r="L10" s="88">
        <f>IF(D10&gt;0,K10/D10*100,"-")</f>
        <v>56.123656361969829</v>
      </c>
      <c r="M10" s="87">
        <v>0</v>
      </c>
      <c r="N10" s="88">
        <f>IF(D10&gt;0,M10/D10*100,"-")</f>
        <v>0</v>
      </c>
      <c r="O10" s="87">
        <v>1127</v>
      </c>
      <c r="P10" s="87">
        <f>SUM(Q10:S10)</f>
        <v>20906</v>
      </c>
      <c r="Q10" s="87">
        <v>4249</v>
      </c>
      <c r="R10" s="87">
        <v>16657</v>
      </c>
      <c r="S10" s="87">
        <v>0</v>
      </c>
      <c r="T10" s="88">
        <f>IF(D10&gt;0,P10/D10*100,"-")</f>
        <v>34.840429964169651</v>
      </c>
      <c r="U10" s="87">
        <v>429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24</v>
      </c>
      <c r="B11" s="86" t="s">
        <v>268</v>
      </c>
      <c r="C11" s="85" t="s">
        <v>269</v>
      </c>
      <c r="D11" s="87">
        <f>+SUM(E11,+I11)</f>
        <v>26296</v>
      </c>
      <c r="E11" s="87">
        <f>+SUM(G11+H11)</f>
        <v>1596</v>
      </c>
      <c r="F11" s="106">
        <f>IF(D11&gt;0,E11/D11*100,"-")</f>
        <v>6.0693641618497107</v>
      </c>
      <c r="G11" s="87">
        <v>1596</v>
      </c>
      <c r="H11" s="87">
        <v>0</v>
      </c>
      <c r="I11" s="87">
        <f>+SUM(K11,+M11,O11+P11)</f>
        <v>24700</v>
      </c>
      <c r="J11" s="88">
        <f>IF(D11&gt;0,I11/D11*100,"-")</f>
        <v>93.930635838150295</v>
      </c>
      <c r="K11" s="87">
        <v>0</v>
      </c>
      <c r="L11" s="88">
        <f>IF(D11&gt;0,K11/D11*100,"-")</f>
        <v>0</v>
      </c>
      <c r="M11" s="87">
        <v>0</v>
      </c>
      <c r="N11" s="88">
        <f>IF(D11&gt;0,M11/D11*100,"-")</f>
        <v>0</v>
      </c>
      <c r="O11" s="87">
        <v>273</v>
      </c>
      <c r="P11" s="87">
        <f>SUM(Q11:S11)</f>
        <v>24427</v>
      </c>
      <c r="Q11" s="87">
        <v>14806</v>
      </c>
      <c r="R11" s="87">
        <v>9621</v>
      </c>
      <c r="S11" s="87">
        <v>0</v>
      </c>
      <c r="T11" s="88">
        <f>IF(D11&gt;0,P11/D11*100,"-")</f>
        <v>92.892455126254944</v>
      </c>
      <c r="U11" s="87">
        <v>175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24</v>
      </c>
      <c r="B12" s="86" t="s">
        <v>270</v>
      </c>
      <c r="C12" s="85" t="s">
        <v>271</v>
      </c>
      <c r="D12" s="87">
        <f>+SUM(E12,+I12)</f>
        <v>22201</v>
      </c>
      <c r="E12" s="87">
        <f>+SUM(G12+H12)</f>
        <v>3685</v>
      </c>
      <c r="F12" s="106">
        <f>IF(D12&gt;0,E12/D12*100,"-")</f>
        <v>16.598351425611462</v>
      </c>
      <c r="G12" s="87">
        <v>3685</v>
      </c>
      <c r="H12" s="87">
        <v>0</v>
      </c>
      <c r="I12" s="87">
        <f>+SUM(K12,+M12,O12+P12)</f>
        <v>18516</v>
      </c>
      <c r="J12" s="88">
        <f>IF(D12&gt;0,I12/D12*100,"-")</f>
        <v>83.401648574388545</v>
      </c>
      <c r="K12" s="87">
        <v>524</v>
      </c>
      <c r="L12" s="88">
        <f>IF(D12&gt;0,K12/D12*100,"-")</f>
        <v>2.360254042610693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17992</v>
      </c>
      <c r="Q12" s="87">
        <v>8547</v>
      </c>
      <c r="R12" s="87">
        <v>9445</v>
      </c>
      <c r="S12" s="87">
        <v>0</v>
      </c>
      <c r="T12" s="88">
        <f>IF(D12&gt;0,P12/D12*100,"-")</f>
        <v>81.04139453177784</v>
      </c>
      <c r="U12" s="87">
        <v>265</v>
      </c>
      <c r="V12" s="85" t="s">
        <v>263</v>
      </c>
      <c r="W12" s="85"/>
      <c r="X12" s="85"/>
      <c r="Y12" s="85"/>
      <c r="Z12" s="85"/>
      <c r="AA12" s="85" t="s">
        <v>263</v>
      </c>
      <c r="AB12" s="85"/>
      <c r="AC12" s="85"/>
      <c r="AD12" s="184" t="s">
        <v>262</v>
      </c>
    </row>
    <row r="13" spans="1:31" ht="13.5" customHeight="1">
      <c r="A13" s="85" t="s">
        <v>24</v>
      </c>
      <c r="B13" s="86" t="s">
        <v>272</v>
      </c>
      <c r="C13" s="85" t="s">
        <v>273</v>
      </c>
      <c r="D13" s="87">
        <f>+SUM(E13,+I13)</f>
        <v>69995</v>
      </c>
      <c r="E13" s="87">
        <f>+SUM(G13+H13)</f>
        <v>6443</v>
      </c>
      <c r="F13" s="106">
        <f>IF(D13&gt;0,E13/D13*100,"-")</f>
        <v>9.2049432102293025</v>
      </c>
      <c r="G13" s="87">
        <v>6443</v>
      </c>
      <c r="H13" s="87">
        <v>0</v>
      </c>
      <c r="I13" s="87">
        <f>+SUM(K13,+M13,O13+P13)</f>
        <v>63552</v>
      </c>
      <c r="J13" s="88">
        <f>IF(D13&gt;0,I13/D13*100,"-")</f>
        <v>90.795056789770697</v>
      </c>
      <c r="K13" s="87">
        <v>79</v>
      </c>
      <c r="L13" s="88">
        <f>IF(D13&gt;0,K13/D13*100,"-")</f>
        <v>0.11286520465747553</v>
      </c>
      <c r="M13" s="87">
        <v>0</v>
      </c>
      <c r="N13" s="88">
        <f>IF(D13&gt;0,M13/D13*100,"-")</f>
        <v>0</v>
      </c>
      <c r="O13" s="87">
        <v>7770</v>
      </c>
      <c r="P13" s="87">
        <f>SUM(Q13:S13)</f>
        <v>55703</v>
      </c>
      <c r="Q13" s="87">
        <v>19029</v>
      </c>
      <c r="R13" s="87">
        <v>36674</v>
      </c>
      <c r="S13" s="87">
        <v>0</v>
      </c>
      <c r="T13" s="88">
        <f>IF(D13&gt;0,P13/D13*100,"-")</f>
        <v>79.581398671333673</v>
      </c>
      <c r="U13" s="87">
        <v>310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24</v>
      </c>
      <c r="B14" s="86" t="s">
        <v>274</v>
      </c>
      <c r="C14" s="85" t="s">
        <v>275</v>
      </c>
      <c r="D14" s="87">
        <f>+SUM(E14,+I14)</f>
        <v>26983</v>
      </c>
      <c r="E14" s="87">
        <f>+SUM(G14+H14)</f>
        <v>1796</v>
      </c>
      <c r="F14" s="106">
        <f>IF(D14&gt;0,E14/D14*100,"-")</f>
        <v>6.6560426935477892</v>
      </c>
      <c r="G14" s="87">
        <v>1796</v>
      </c>
      <c r="H14" s="87">
        <v>0</v>
      </c>
      <c r="I14" s="87">
        <f>+SUM(K14,+M14,O14+P14)</f>
        <v>25187</v>
      </c>
      <c r="J14" s="88">
        <f>IF(D14&gt;0,I14/D14*100,"-")</f>
        <v>93.343957306452211</v>
      </c>
      <c r="K14" s="87">
        <v>0</v>
      </c>
      <c r="L14" s="88">
        <f>IF(D14&gt;0,K14/D14*100,"-")</f>
        <v>0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25187</v>
      </c>
      <c r="Q14" s="87">
        <v>9461</v>
      </c>
      <c r="R14" s="87">
        <v>15726</v>
      </c>
      <c r="S14" s="87">
        <v>0</v>
      </c>
      <c r="T14" s="88">
        <f>IF(D14&gt;0,P14/D14*100,"-")</f>
        <v>93.343957306452211</v>
      </c>
      <c r="U14" s="87">
        <v>213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24</v>
      </c>
      <c r="B15" s="86" t="s">
        <v>276</v>
      </c>
      <c r="C15" s="85" t="s">
        <v>277</v>
      </c>
      <c r="D15" s="87">
        <f>+SUM(E15,+I15)</f>
        <v>60072</v>
      </c>
      <c r="E15" s="87">
        <f>+SUM(G15+H15)</f>
        <v>12459</v>
      </c>
      <c r="F15" s="106">
        <f>IF(D15&gt;0,E15/D15*100,"-")</f>
        <v>20.740111865761087</v>
      </c>
      <c r="G15" s="87">
        <v>12459</v>
      </c>
      <c r="H15" s="87">
        <v>0</v>
      </c>
      <c r="I15" s="87">
        <f>+SUM(K15,+M15,O15+P15)</f>
        <v>47613</v>
      </c>
      <c r="J15" s="88">
        <f>IF(D15&gt;0,I15/D15*100,"-")</f>
        <v>79.259888134238906</v>
      </c>
      <c r="K15" s="87">
        <v>8252</v>
      </c>
      <c r="L15" s="88">
        <f>IF(D15&gt;0,K15/D15*100,"-")</f>
        <v>13.736849114396058</v>
      </c>
      <c r="M15" s="87">
        <v>0</v>
      </c>
      <c r="N15" s="88">
        <f>IF(D15&gt;0,M15/D15*100,"-")</f>
        <v>0</v>
      </c>
      <c r="O15" s="87">
        <v>391</v>
      </c>
      <c r="P15" s="87">
        <f>SUM(Q15:S15)</f>
        <v>38970</v>
      </c>
      <c r="Q15" s="87">
        <v>9670</v>
      </c>
      <c r="R15" s="87">
        <v>29300</v>
      </c>
      <c r="S15" s="87">
        <v>0</v>
      </c>
      <c r="T15" s="88">
        <f>IF(D15&gt;0,P15/D15*100,"-")</f>
        <v>64.872153415900925</v>
      </c>
      <c r="U15" s="87">
        <v>398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24</v>
      </c>
      <c r="B16" s="86" t="s">
        <v>278</v>
      </c>
      <c r="C16" s="85" t="s">
        <v>279</v>
      </c>
      <c r="D16" s="87">
        <f>+SUM(E16,+I16)</f>
        <v>54258</v>
      </c>
      <c r="E16" s="87">
        <f>+SUM(G16+H16)</f>
        <v>11779</v>
      </c>
      <c r="F16" s="106">
        <f>IF(D16&gt;0,E16/D16*100,"-")</f>
        <v>21.709241033580302</v>
      </c>
      <c r="G16" s="87">
        <v>11779</v>
      </c>
      <c r="H16" s="87">
        <v>0</v>
      </c>
      <c r="I16" s="87">
        <f>+SUM(K16,+M16,O16+P16)</f>
        <v>42479</v>
      </c>
      <c r="J16" s="88">
        <f>IF(D16&gt;0,I16/D16*100,"-")</f>
        <v>78.290758966419688</v>
      </c>
      <c r="K16" s="87">
        <v>17793</v>
      </c>
      <c r="L16" s="88">
        <f>IF(D16&gt;0,K16/D16*100,"-")</f>
        <v>32.793320800619263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24686</v>
      </c>
      <c r="Q16" s="87">
        <v>4112</v>
      </c>
      <c r="R16" s="87">
        <v>20574</v>
      </c>
      <c r="S16" s="87">
        <v>0</v>
      </c>
      <c r="T16" s="88">
        <f>IF(D16&gt;0,P16/D16*100,"-")</f>
        <v>45.497438165800439</v>
      </c>
      <c r="U16" s="87">
        <v>526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24</v>
      </c>
      <c r="B17" s="86" t="s">
        <v>280</v>
      </c>
      <c r="C17" s="85" t="s">
        <v>281</v>
      </c>
      <c r="D17" s="87">
        <f>+SUM(E17,+I17)</f>
        <v>8160</v>
      </c>
      <c r="E17" s="87">
        <f>+SUM(G17+H17)</f>
        <v>1887</v>
      </c>
      <c r="F17" s="106">
        <f>IF(D17&gt;0,E17/D17*100,"-")</f>
        <v>23.125</v>
      </c>
      <c r="G17" s="87">
        <v>1887</v>
      </c>
      <c r="H17" s="87">
        <v>0</v>
      </c>
      <c r="I17" s="87">
        <f>+SUM(K17,+M17,O17+P17)</f>
        <v>6273</v>
      </c>
      <c r="J17" s="88">
        <f>IF(D17&gt;0,I17/D17*100,"-")</f>
        <v>76.875</v>
      </c>
      <c r="K17" s="87">
        <v>0</v>
      </c>
      <c r="L17" s="88">
        <f>IF(D17&gt;0,K17/D17*100,"-")</f>
        <v>0</v>
      </c>
      <c r="M17" s="87">
        <v>0</v>
      </c>
      <c r="N17" s="88">
        <f>IF(D17&gt;0,M17/D17*100,"-")</f>
        <v>0</v>
      </c>
      <c r="O17" s="87">
        <v>463</v>
      </c>
      <c r="P17" s="87">
        <f>SUM(Q17:S17)</f>
        <v>5810</v>
      </c>
      <c r="Q17" s="87">
        <v>1312</v>
      </c>
      <c r="R17" s="87">
        <v>4498</v>
      </c>
      <c r="S17" s="87">
        <v>0</v>
      </c>
      <c r="T17" s="88">
        <f>IF(D17&gt;0,P17/D17*100,"-")</f>
        <v>71.200980392156865</v>
      </c>
      <c r="U17" s="87">
        <v>50</v>
      </c>
      <c r="V17" s="85"/>
      <c r="W17" s="85"/>
      <c r="X17" s="85"/>
      <c r="Y17" s="85" t="s">
        <v>263</v>
      </c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24</v>
      </c>
      <c r="B18" s="86" t="s">
        <v>282</v>
      </c>
      <c r="C18" s="85" t="s">
        <v>283</v>
      </c>
      <c r="D18" s="87">
        <f>+SUM(E18,+I18)</f>
        <v>15663</v>
      </c>
      <c r="E18" s="87">
        <f>+SUM(G18+H18)</f>
        <v>3584</v>
      </c>
      <c r="F18" s="106">
        <f>IF(D18&gt;0,E18/D18*100,"-")</f>
        <v>22.881951094937115</v>
      </c>
      <c r="G18" s="87">
        <v>3584</v>
      </c>
      <c r="H18" s="87">
        <v>0</v>
      </c>
      <c r="I18" s="87">
        <f>+SUM(K18,+M18,O18+P18)</f>
        <v>12079</v>
      </c>
      <c r="J18" s="88">
        <f>IF(D18&gt;0,I18/D18*100,"-")</f>
        <v>77.118048905062892</v>
      </c>
      <c r="K18" s="87">
        <v>5800</v>
      </c>
      <c r="L18" s="88">
        <f>IF(D18&gt;0,K18/D18*100,"-")</f>
        <v>37.029943178190635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6279</v>
      </c>
      <c r="Q18" s="87">
        <v>2592</v>
      </c>
      <c r="R18" s="87">
        <v>3687</v>
      </c>
      <c r="S18" s="87">
        <v>0</v>
      </c>
      <c r="T18" s="88">
        <f>IF(D18&gt;0,P18/D18*100,"-")</f>
        <v>40.08810572687225</v>
      </c>
      <c r="U18" s="87">
        <v>89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24</v>
      </c>
      <c r="B19" s="86" t="s">
        <v>284</v>
      </c>
      <c r="C19" s="85" t="s">
        <v>285</v>
      </c>
      <c r="D19" s="87">
        <f>+SUM(E19,+I19)</f>
        <v>3792</v>
      </c>
      <c r="E19" s="87">
        <f>+SUM(G19+H19)</f>
        <v>387</v>
      </c>
      <c r="F19" s="106">
        <f>IF(D19&gt;0,E19/D19*100,"-")</f>
        <v>10.205696202531646</v>
      </c>
      <c r="G19" s="87">
        <v>326</v>
      </c>
      <c r="H19" s="87">
        <v>61</v>
      </c>
      <c r="I19" s="87">
        <f>+SUM(K19,+M19,O19+P19)</f>
        <v>3405</v>
      </c>
      <c r="J19" s="88">
        <f>IF(D19&gt;0,I19/D19*100,"-")</f>
        <v>89.794303797468359</v>
      </c>
      <c r="K19" s="87">
        <v>2206</v>
      </c>
      <c r="L19" s="88">
        <f>IF(D19&gt;0,K19/D19*100,"-")</f>
        <v>58.175105485232073</v>
      </c>
      <c r="M19" s="87">
        <v>0</v>
      </c>
      <c r="N19" s="88">
        <f>IF(D19&gt;0,M19/D19*100,"-")</f>
        <v>0</v>
      </c>
      <c r="O19" s="87">
        <v>295</v>
      </c>
      <c r="P19" s="87">
        <f>SUM(Q19:S19)</f>
        <v>904</v>
      </c>
      <c r="Q19" s="87">
        <v>394</v>
      </c>
      <c r="R19" s="87">
        <v>510</v>
      </c>
      <c r="S19" s="87">
        <v>0</v>
      </c>
      <c r="T19" s="88">
        <f>IF(D19&gt;0,P19/D19*100,"-")</f>
        <v>23.839662447257385</v>
      </c>
      <c r="U19" s="87">
        <v>5</v>
      </c>
      <c r="V19" s="85" t="s">
        <v>263</v>
      </c>
      <c r="W19" s="85"/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24</v>
      </c>
      <c r="B20" s="86" t="s">
        <v>286</v>
      </c>
      <c r="C20" s="85" t="s">
        <v>287</v>
      </c>
      <c r="D20" s="87">
        <f>+SUM(E20,+I20)</f>
        <v>2759</v>
      </c>
      <c r="E20" s="87">
        <f>+SUM(G20+H20)</f>
        <v>295</v>
      </c>
      <c r="F20" s="106">
        <f>IF(D20&gt;0,E20/D20*100,"-")</f>
        <v>10.692279811525914</v>
      </c>
      <c r="G20" s="87">
        <v>271</v>
      </c>
      <c r="H20" s="87">
        <v>24</v>
      </c>
      <c r="I20" s="87">
        <f>+SUM(K20,+M20,O20+P20)</f>
        <v>2464</v>
      </c>
      <c r="J20" s="88">
        <f>IF(D20&gt;0,I20/D20*100,"-")</f>
        <v>89.307720188474079</v>
      </c>
      <c r="K20" s="87">
        <v>2101</v>
      </c>
      <c r="L20" s="88">
        <f>IF(D20&gt;0,K20/D20*100,"-")</f>
        <v>76.150779267850666</v>
      </c>
      <c r="M20" s="87">
        <v>0</v>
      </c>
      <c r="N20" s="88">
        <f>IF(D20&gt;0,M20/D20*100,"-")</f>
        <v>0</v>
      </c>
      <c r="O20" s="87">
        <v>86</v>
      </c>
      <c r="P20" s="87">
        <f>SUM(Q20:S20)</f>
        <v>277</v>
      </c>
      <c r="Q20" s="87">
        <v>46</v>
      </c>
      <c r="R20" s="87">
        <v>231</v>
      </c>
      <c r="S20" s="87">
        <v>0</v>
      </c>
      <c r="T20" s="88">
        <f>IF(D20&gt;0,P20/D20*100,"-")</f>
        <v>10.039869517941282</v>
      </c>
      <c r="U20" s="87">
        <v>52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24</v>
      </c>
      <c r="B21" s="86" t="s">
        <v>288</v>
      </c>
      <c r="C21" s="85" t="s">
        <v>289</v>
      </c>
      <c r="D21" s="87">
        <f>+SUM(E21,+I21)</f>
        <v>11235</v>
      </c>
      <c r="E21" s="87">
        <f>+SUM(G21+H21)</f>
        <v>2155</v>
      </c>
      <c r="F21" s="106">
        <f>IF(D21&gt;0,E21/D21*100,"-")</f>
        <v>19.181130396083667</v>
      </c>
      <c r="G21" s="87">
        <v>2155</v>
      </c>
      <c r="H21" s="87">
        <v>0</v>
      </c>
      <c r="I21" s="87">
        <f>+SUM(K21,+M21,O21+P21)</f>
        <v>9080</v>
      </c>
      <c r="J21" s="88">
        <f>IF(D21&gt;0,I21/D21*100,"-")</f>
        <v>80.818869603916326</v>
      </c>
      <c r="K21" s="87">
        <v>0</v>
      </c>
      <c r="L21" s="88">
        <f>IF(D21&gt;0,K21/D21*100,"-")</f>
        <v>0</v>
      </c>
      <c r="M21" s="87">
        <v>0</v>
      </c>
      <c r="N21" s="88">
        <f>IF(D21&gt;0,M21/D21*100,"-")</f>
        <v>0</v>
      </c>
      <c r="O21" s="87">
        <v>935</v>
      </c>
      <c r="P21" s="87">
        <f>SUM(Q21:S21)</f>
        <v>8145</v>
      </c>
      <c r="Q21" s="87">
        <v>5624</v>
      </c>
      <c r="R21" s="87">
        <v>2521</v>
      </c>
      <c r="S21" s="87">
        <v>0</v>
      </c>
      <c r="T21" s="88">
        <f>IF(D21&gt;0,P21/D21*100,"-")</f>
        <v>72.496662216288385</v>
      </c>
      <c r="U21" s="87">
        <v>59</v>
      </c>
      <c r="V21" s="85"/>
      <c r="W21" s="85"/>
      <c r="X21" s="85"/>
      <c r="Y21" s="85" t="s">
        <v>263</v>
      </c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24</v>
      </c>
      <c r="B22" s="86" t="s">
        <v>290</v>
      </c>
      <c r="C22" s="85" t="s">
        <v>291</v>
      </c>
      <c r="D22" s="87">
        <f>+SUM(E22,+I22)</f>
        <v>6687</v>
      </c>
      <c r="E22" s="87">
        <f>+SUM(G22+H22)</f>
        <v>1319</v>
      </c>
      <c r="F22" s="106">
        <f>IF(D22&gt;0,E22/D22*100,"-")</f>
        <v>19.724839240317031</v>
      </c>
      <c r="G22" s="87">
        <v>1319</v>
      </c>
      <c r="H22" s="87">
        <v>0</v>
      </c>
      <c r="I22" s="87">
        <f>+SUM(K22,+M22,O22+P22)</f>
        <v>5368</v>
      </c>
      <c r="J22" s="88">
        <f>IF(D22&gt;0,I22/D22*100,"-")</f>
        <v>80.275160759682961</v>
      </c>
      <c r="K22" s="87">
        <v>131</v>
      </c>
      <c r="L22" s="88">
        <f>IF(D22&gt;0,K22/D22*100,"-")</f>
        <v>1.9590249738298191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5237</v>
      </c>
      <c r="Q22" s="87">
        <v>2218</v>
      </c>
      <c r="R22" s="87">
        <v>3019</v>
      </c>
      <c r="S22" s="87">
        <v>0</v>
      </c>
      <c r="T22" s="88">
        <f>IF(D22&gt;0,P22/D22*100,"-")</f>
        <v>78.316135785853149</v>
      </c>
      <c r="U22" s="87">
        <v>37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24</v>
      </c>
      <c r="B23" s="86" t="s">
        <v>292</v>
      </c>
      <c r="C23" s="85" t="s">
        <v>293</v>
      </c>
      <c r="D23" s="87">
        <f>+SUM(E23,+I23)</f>
        <v>25705</v>
      </c>
      <c r="E23" s="87">
        <f>+SUM(G23+H23)</f>
        <v>7297</v>
      </c>
      <c r="F23" s="106">
        <f>IF(D23&gt;0,E23/D23*100,"-")</f>
        <v>28.387473254230695</v>
      </c>
      <c r="G23" s="87">
        <v>7297</v>
      </c>
      <c r="H23" s="87">
        <v>0</v>
      </c>
      <c r="I23" s="87">
        <f>+SUM(K23,+M23,O23+P23)</f>
        <v>18408</v>
      </c>
      <c r="J23" s="88">
        <f>IF(D23&gt;0,I23/D23*100,"-")</f>
        <v>71.612526745769301</v>
      </c>
      <c r="K23" s="87">
        <v>10915</v>
      </c>
      <c r="L23" s="88">
        <f>IF(D23&gt;0,K23/D23*100,"-")</f>
        <v>42.462555922972186</v>
      </c>
      <c r="M23" s="87">
        <v>0</v>
      </c>
      <c r="N23" s="88">
        <f>IF(D23&gt;0,M23/D23*100,"-")</f>
        <v>0</v>
      </c>
      <c r="O23" s="87">
        <v>1688</v>
      </c>
      <c r="P23" s="87">
        <f>SUM(Q23:S23)</f>
        <v>5805</v>
      </c>
      <c r="Q23" s="87">
        <v>0</v>
      </c>
      <c r="R23" s="87">
        <v>5805</v>
      </c>
      <c r="S23" s="87">
        <v>0</v>
      </c>
      <c r="T23" s="88">
        <f>IF(D23&gt;0,P23/D23*100,"-")</f>
        <v>22.583155028204629</v>
      </c>
      <c r="U23" s="87">
        <v>96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24</v>
      </c>
      <c r="B24" s="86" t="s">
        <v>294</v>
      </c>
      <c r="C24" s="85" t="s">
        <v>295</v>
      </c>
      <c r="D24" s="87">
        <f>+SUM(E24,+I24)</f>
        <v>6660</v>
      </c>
      <c r="E24" s="87">
        <f>+SUM(G24+H24)</f>
        <v>580</v>
      </c>
      <c r="F24" s="106">
        <f>IF(D24&gt;0,E24/D24*100,"-")</f>
        <v>8.7087087087087074</v>
      </c>
      <c r="G24" s="87">
        <v>580</v>
      </c>
      <c r="H24" s="87">
        <v>0</v>
      </c>
      <c r="I24" s="87">
        <f>+SUM(K24,+M24,O24+P24)</f>
        <v>6080</v>
      </c>
      <c r="J24" s="88">
        <f>IF(D24&gt;0,I24/D24*100,"-")</f>
        <v>91.291291291291287</v>
      </c>
      <c r="K24" s="87">
        <v>2439</v>
      </c>
      <c r="L24" s="88">
        <f>IF(D24&gt;0,K24/D24*100,"-")</f>
        <v>36.621621621621621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3641</v>
      </c>
      <c r="Q24" s="87">
        <v>0</v>
      </c>
      <c r="R24" s="87">
        <v>3641</v>
      </c>
      <c r="S24" s="87">
        <v>0</v>
      </c>
      <c r="T24" s="88">
        <f>IF(D24&gt;0,P24/D24*100,"-")</f>
        <v>54.669669669669673</v>
      </c>
      <c r="U24" s="87">
        <v>0</v>
      </c>
      <c r="V24" s="85" t="s">
        <v>263</v>
      </c>
      <c r="W24" s="85"/>
      <c r="X24" s="85"/>
      <c r="Y24" s="85"/>
      <c r="Z24" s="85"/>
      <c r="AA24" s="85" t="s">
        <v>263</v>
      </c>
      <c r="AB24" s="85"/>
      <c r="AC24" s="85"/>
      <c r="AD24" s="184" t="s">
        <v>262</v>
      </c>
    </row>
    <row r="25" spans="1:30" ht="13.5" customHeight="1">
      <c r="A25" s="85" t="s">
        <v>24</v>
      </c>
      <c r="B25" s="86" t="s">
        <v>296</v>
      </c>
      <c r="C25" s="85" t="s">
        <v>297</v>
      </c>
      <c r="D25" s="87">
        <f>+SUM(E25,+I25)</f>
        <v>7942</v>
      </c>
      <c r="E25" s="87">
        <f>+SUM(G25+H25)</f>
        <v>946</v>
      </c>
      <c r="F25" s="106">
        <f>IF(D25&gt;0,E25/D25*100,"-")</f>
        <v>11.911357340720222</v>
      </c>
      <c r="G25" s="87">
        <v>946</v>
      </c>
      <c r="H25" s="87">
        <v>0</v>
      </c>
      <c r="I25" s="87">
        <f>+SUM(K25,+M25,O25+P25)</f>
        <v>6996</v>
      </c>
      <c r="J25" s="88">
        <f>IF(D25&gt;0,I25/D25*100,"-")</f>
        <v>88.088642659279785</v>
      </c>
      <c r="K25" s="87">
        <v>0</v>
      </c>
      <c r="L25" s="88">
        <f>IF(D25&gt;0,K25/D25*100,"-")</f>
        <v>0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6996</v>
      </c>
      <c r="Q25" s="87">
        <v>0</v>
      </c>
      <c r="R25" s="87">
        <v>6885</v>
      </c>
      <c r="S25" s="87">
        <v>111</v>
      </c>
      <c r="T25" s="88">
        <f>IF(D25&gt;0,P25/D25*100,"-")</f>
        <v>88.088642659279785</v>
      </c>
      <c r="U25" s="87">
        <v>23</v>
      </c>
      <c r="V25" s="85" t="s">
        <v>263</v>
      </c>
      <c r="W25" s="85"/>
      <c r="X25" s="85"/>
      <c r="Y25" s="85"/>
      <c r="Z25" s="85"/>
      <c r="AA25" s="85" t="s">
        <v>263</v>
      </c>
      <c r="AB25" s="85"/>
      <c r="AC25" s="85"/>
      <c r="AD25" s="184" t="s">
        <v>262</v>
      </c>
    </row>
    <row r="26" spans="1:30" ht="13.5" customHeight="1">
      <c r="A26" s="85" t="s">
        <v>24</v>
      </c>
      <c r="B26" s="86" t="s">
        <v>298</v>
      </c>
      <c r="C26" s="85" t="s">
        <v>299</v>
      </c>
      <c r="D26" s="87">
        <f>+SUM(E26,+I26)</f>
        <v>5250</v>
      </c>
      <c r="E26" s="87">
        <f>+SUM(G26+H26)</f>
        <v>428</v>
      </c>
      <c r="F26" s="106">
        <f>IF(D26&gt;0,E26/D26*100,"-")</f>
        <v>8.1523809523809518</v>
      </c>
      <c r="G26" s="87">
        <v>428</v>
      </c>
      <c r="H26" s="87">
        <v>0</v>
      </c>
      <c r="I26" s="87">
        <f>+SUM(K26,+M26,O26+P26)</f>
        <v>4822</v>
      </c>
      <c r="J26" s="88">
        <f>IF(D26&gt;0,I26/D26*100,"-")</f>
        <v>91.847619047619048</v>
      </c>
      <c r="K26" s="87">
        <v>2331</v>
      </c>
      <c r="L26" s="88">
        <f>IF(D26&gt;0,K26/D26*100,"-")</f>
        <v>44.4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2491</v>
      </c>
      <c r="Q26" s="87">
        <v>943</v>
      </c>
      <c r="R26" s="87">
        <v>1548</v>
      </c>
      <c r="S26" s="87">
        <v>0</v>
      </c>
      <c r="T26" s="88">
        <f>IF(D26&gt;0,P26/D26*100,"-")</f>
        <v>47.44761904761905</v>
      </c>
      <c r="U26" s="87">
        <v>44</v>
      </c>
      <c r="V26" s="85"/>
      <c r="W26" s="85" t="s">
        <v>263</v>
      </c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24</v>
      </c>
      <c r="B27" s="86" t="s">
        <v>300</v>
      </c>
      <c r="C27" s="85" t="s">
        <v>301</v>
      </c>
      <c r="D27" s="87">
        <f>+SUM(E27,+I27)</f>
        <v>7955</v>
      </c>
      <c r="E27" s="87">
        <f>+SUM(G27+H27)</f>
        <v>2257</v>
      </c>
      <c r="F27" s="106">
        <f>IF(D27&gt;0,E27/D27*100,"-")</f>
        <v>28.372093023255811</v>
      </c>
      <c r="G27" s="87">
        <v>2257</v>
      </c>
      <c r="H27" s="87">
        <v>0</v>
      </c>
      <c r="I27" s="87">
        <f>+SUM(K27,+M27,O27+P27)</f>
        <v>5698</v>
      </c>
      <c r="J27" s="88">
        <f>IF(D27&gt;0,I27/D27*100,"-")</f>
        <v>71.627906976744185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833</v>
      </c>
      <c r="P27" s="87">
        <f>SUM(Q27:S27)</f>
        <v>4865</v>
      </c>
      <c r="Q27" s="87">
        <v>1124</v>
      </c>
      <c r="R27" s="87">
        <v>3741</v>
      </c>
      <c r="S27" s="87">
        <v>0</v>
      </c>
      <c r="T27" s="88">
        <f>IF(D27&gt;0,P27/D27*100,"-")</f>
        <v>61.15650534255186</v>
      </c>
      <c r="U27" s="87">
        <v>70</v>
      </c>
      <c r="V27" s="85" t="s">
        <v>263</v>
      </c>
      <c r="W27" s="85"/>
      <c r="X27" s="85"/>
      <c r="Y27" s="85"/>
      <c r="Z27" s="85"/>
      <c r="AA27" s="85" t="s">
        <v>263</v>
      </c>
      <c r="AB27" s="85"/>
      <c r="AC27" s="85"/>
      <c r="AD27" s="184" t="s">
        <v>262</v>
      </c>
    </row>
    <row r="28" spans="1:30" ht="13.5" customHeight="1">
      <c r="A28" s="85" t="s">
        <v>24</v>
      </c>
      <c r="B28" s="86" t="s">
        <v>302</v>
      </c>
      <c r="C28" s="85" t="s">
        <v>303</v>
      </c>
      <c r="D28" s="87">
        <f>+SUM(E28,+I28)</f>
        <v>12046</v>
      </c>
      <c r="E28" s="87">
        <f>+SUM(G28+H28)</f>
        <v>221</v>
      </c>
      <c r="F28" s="106">
        <f>IF(D28&gt;0,E28/D28*100,"-")</f>
        <v>1.8346339033704133</v>
      </c>
      <c r="G28" s="87">
        <v>221</v>
      </c>
      <c r="H28" s="87">
        <v>0</v>
      </c>
      <c r="I28" s="87">
        <f>+SUM(K28,+M28,O28+P28)</f>
        <v>11825</v>
      </c>
      <c r="J28" s="88">
        <f>IF(D28&gt;0,I28/D28*100,"-")</f>
        <v>98.165366096629597</v>
      </c>
      <c r="K28" s="87">
        <v>9586</v>
      </c>
      <c r="L28" s="88">
        <f>IF(D28&gt;0,K28/D28*100,"-")</f>
        <v>79.578283247551056</v>
      </c>
      <c r="M28" s="87">
        <v>0</v>
      </c>
      <c r="N28" s="88">
        <f>IF(D28&gt;0,M28/D28*100,"-")</f>
        <v>0</v>
      </c>
      <c r="O28" s="87">
        <v>948</v>
      </c>
      <c r="P28" s="87">
        <f>SUM(Q28:S28)</f>
        <v>1291</v>
      </c>
      <c r="Q28" s="87">
        <v>24</v>
      </c>
      <c r="R28" s="87">
        <v>1267</v>
      </c>
      <c r="S28" s="87">
        <v>0</v>
      </c>
      <c r="T28" s="88">
        <f>IF(D28&gt;0,P28/D28*100,"-")</f>
        <v>10.717250539598206</v>
      </c>
      <c r="U28" s="87">
        <v>105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24</v>
      </c>
      <c r="B29" s="86" t="s">
        <v>304</v>
      </c>
      <c r="C29" s="85" t="s">
        <v>305</v>
      </c>
      <c r="D29" s="87">
        <f>+SUM(E29,+I29)</f>
        <v>9410</v>
      </c>
      <c r="E29" s="87">
        <f>+SUM(G29+H29)</f>
        <v>726</v>
      </c>
      <c r="F29" s="106">
        <f>IF(D29&gt;0,E29/D29*100,"-")</f>
        <v>7.7151965993623808</v>
      </c>
      <c r="G29" s="87">
        <v>726</v>
      </c>
      <c r="H29" s="87">
        <v>0</v>
      </c>
      <c r="I29" s="87">
        <f>+SUM(K29,+M29,O29+P29)</f>
        <v>8684</v>
      </c>
      <c r="J29" s="88">
        <f>IF(D29&gt;0,I29/D29*100,"-")</f>
        <v>92.284803400637614</v>
      </c>
      <c r="K29" s="87">
        <v>0</v>
      </c>
      <c r="L29" s="88">
        <f>IF(D29&gt;0,K29/D29*100,"-")</f>
        <v>0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8684</v>
      </c>
      <c r="Q29" s="87">
        <v>348</v>
      </c>
      <c r="R29" s="87">
        <v>8336</v>
      </c>
      <c r="S29" s="87">
        <v>0</v>
      </c>
      <c r="T29" s="88">
        <f>IF(D29&gt;0,P29/D29*100,"-")</f>
        <v>92.284803400637614</v>
      </c>
      <c r="U29" s="87">
        <v>0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24</v>
      </c>
      <c r="B30" s="86" t="s">
        <v>306</v>
      </c>
      <c r="C30" s="85" t="s">
        <v>307</v>
      </c>
      <c r="D30" s="87">
        <f>+SUM(E30,+I30)</f>
        <v>20366</v>
      </c>
      <c r="E30" s="87">
        <f>+SUM(G30+H30)</f>
        <v>2630</v>
      </c>
      <c r="F30" s="106">
        <f>IF(D30&gt;0,E30/D30*100,"-")</f>
        <v>12.913679662182068</v>
      </c>
      <c r="G30" s="87">
        <v>2630</v>
      </c>
      <c r="H30" s="87">
        <v>0</v>
      </c>
      <c r="I30" s="87">
        <f>+SUM(K30,+M30,O30+P30)</f>
        <v>17736</v>
      </c>
      <c r="J30" s="88">
        <f>IF(D30&gt;0,I30/D30*100,"-")</f>
        <v>87.086320337817938</v>
      </c>
      <c r="K30" s="87">
        <v>2627</v>
      </c>
      <c r="L30" s="88">
        <f>IF(D30&gt;0,K30/D30*100,"-")</f>
        <v>12.898949229107338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15109</v>
      </c>
      <c r="Q30" s="87">
        <v>2555</v>
      </c>
      <c r="R30" s="87">
        <v>12554</v>
      </c>
      <c r="S30" s="87">
        <v>0</v>
      </c>
      <c r="T30" s="88">
        <f>IF(D30&gt;0,P30/D30*100,"-")</f>
        <v>74.187371108710593</v>
      </c>
      <c r="U30" s="87">
        <v>361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24</v>
      </c>
      <c r="B31" s="86" t="s">
        <v>308</v>
      </c>
      <c r="C31" s="85" t="s">
        <v>309</v>
      </c>
      <c r="D31" s="87">
        <f>+SUM(E31,+I31)</f>
        <v>15694</v>
      </c>
      <c r="E31" s="87">
        <f>+SUM(G31+H31)</f>
        <v>1489</v>
      </c>
      <c r="F31" s="106">
        <f>IF(D31&gt;0,E31/D31*100,"-")</f>
        <v>9.4877023066139934</v>
      </c>
      <c r="G31" s="87">
        <v>1489</v>
      </c>
      <c r="H31" s="87">
        <v>0</v>
      </c>
      <c r="I31" s="87">
        <f>+SUM(K31,+M31,O31+P31)</f>
        <v>14205</v>
      </c>
      <c r="J31" s="88">
        <f>IF(D31&gt;0,I31/D31*100,"-")</f>
        <v>90.512297693386017</v>
      </c>
      <c r="K31" s="87">
        <v>2482</v>
      </c>
      <c r="L31" s="88">
        <f>IF(D31&gt;0,K31/D31*100,"-")</f>
        <v>15.814961131642665</v>
      </c>
      <c r="M31" s="87">
        <v>0</v>
      </c>
      <c r="N31" s="88">
        <f>IF(D31&gt;0,M31/D31*100,"-")</f>
        <v>0</v>
      </c>
      <c r="O31" s="87">
        <v>3539</v>
      </c>
      <c r="P31" s="87">
        <f>SUM(Q31:S31)</f>
        <v>8184</v>
      </c>
      <c r="Q31" s="87">
        <v>2147</v>
      </c>
      <c r="R31" s="87">
        <v>6037</v>
      </c>
      <c r="S31" s="87">
        <v>0</v>
      </c>
      <c r="T31" s="88">
        <f>IF(D31&gt;0,P31/D31*100,"-")</f>
        <v>52.147317446157771</v>
      </c>
      <c r="U31" s="87">
        <v>56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24</v>
      </c>
      <c r="B32" s="86" t="s">
        <v>310</v>
      </c>
      <c r="C32" s="85" t="s">
        <v>311</v>
      </c>
      <c r="D32" s="87">
        <f>+SUM(E32,+I32)</f>
        <v>3672</v>
      </c>
      <c r="E32" s="87">
        <f>+SUM(G32+H32)</f>
        <v>1197</v>
      </c>
      <c r="F32" s="106">
        <f>IF(D32&gt;0,E32/D32*100,"-")</f>
        <v>32.598039215686278</v>
      </c>
      <c r="G32" s="87">
        <v>1197</v>
      </c>
      <c r="H32" s="87">
        <v>0</v>
      </c>
      <c r="I32" s="87">
        <f>+SUM(K32,+M32,O32+P32)</f>
        <v>2475</v>
      </c>
      <c r="J32" s="88">
        <f>IF(D32&gt;0,I32/D32*100,"-")</f>
        <v>67.401960784313729</v>
      </c>
      <c r="K32" s="87">
        <v>0</v>
      </c>
      <c r="L32" s="88">
        <f>IF(D32&gt;0,K32/D32*100,"-")</f>
        <v>0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2475</v>
      </c>
      <c r="Q32" s="87">
        <v>529</v>
      </c>
      <c r="R32" s="87">
        <v>1946</v>
      </c>
      <c r="S32" s="87">
        <v>0</v>
      </c>
      <c r="T32" s="88">
        <f>IF(D32&gt;0,P32/D32*100,"-")</f>
        <v>67.401960784313729</v>
      </c>
      <c r="U32" s="87">
        <v>21</v>
      </c>
      <c r="V32" s="85" t="s">
        <v>263</v>
      </c>
      <c r="W32" s="85"/>
      <c r="X32" s="85"/>
      <c r="Y32" s="85"/>
      <c r="Z32" s="85"/>
      <c r="AA32" s="85" t="s">
        <v>263</v>
      </c>
      <c r="AB32" s="85"/>
      <c r="AC32" s="85"/>
      <c r="AD32" s="184" t="s">
        <v>262</v>
      </c>
    </row>
    <row r="33" spans="1:30" ht="13.5" customHeight="1">
      <c r="A33" s="85" t="s">
        <v>24</v>
      </c>
      <c r="B33" s="86" t="s">
        <v>312</v>
      </c>
      <c r="C33" s="85" t="s">
        <v>313</v>
      </c>
      <c r="D33" s="87">
        <f>+SUM(E33,+I33)</f>
        <v>14113</v>
      </c>
      <c r="E33" s="87">
        <f>+SUM(G33+H33)</f>
        <v>2867</v>
      </c>
      <c r="F33" s="106">
        <f>IF(D33&gt;0,E33/D33*100,"-")</f>
        <v>20.31460355700418</v>
      </c>
      <c r="G33" s="87">
        <v>2758</v>
      </c>
      <c r="H33" s="87">
        <v>109</v>
      </c>
      <c r="I33" s="87">
        <f>+SUM(K33,+M33,O33+P33)</f>
        <v>11246</v>
      </c>
      <c r="J33" s="88">
        <f>IF(D33&gt;0,I33/D33*100,"-")</f>
        <v>79.68539644299581</v>
      </c>
      <c r="K33" s="87">
        <v>71</v>
      </c>
      <c r="L33" s="88">
        <f>IF(D33&gt;0,K33/D33*100,"-")</f>
        <v>0.50308226457875715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11175</v>
      </c>
      <c r="Q33" s="87">
        <v>5841</v>
      </c>
      <c r="R33" s="87">
        <v>4986</v>
      </c>
      <c r="S33" s="87">
        <v>348</v>
      </c>
      <c r="T33" s="88">
        <f>IF(D33&gt;0,P33/D33*100,"-")</f>
        <v>79.182314178417059</v>
      </c>
      <c r="U33" s="87">
        <v>133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24</v>
      </c>
      <c r="B34" s="86" t="s">
        <v>314</v>
      </c>
      <c r="C34" s="85" t="s">
        <v>315</v>
      </c>
      <c r="D34" s="87">
        <f>+SUM(E34,+I34)</f>
        <v>2903</v>
      </c>
      <c r="E34" s="87">
        <f>+SUM(G34+H34)</f>
        <v>541</v>
      </c>
      <c r="F34" s="106">
        <f>IF(D34&gt;0,E34/D34*100,"-")</f>
        <v>18.63589390285911</v>
      </c>
      <c r="G34" s="87">
        <v>541</v>
      </c>
      <c r="H34" s="87">
        <v>0</v>
      </c>
      <c r="I34" s="87">
        <f>+SUM(K34,+M34,O34+P34)</f>
        <v>2362</v>
      </c>
      <c r="J34" s="88">
        <f>IF(D34&gt;0,I34/D34*100,"-")</f>
        <v>81.36410609714089</v>
      </c>
      <c r="K34" s="87">
        <v>1311</v>
      </c>
      <c r="L34" s="88">
        <f>IF(D34&gt;0,K34/D34*100,"-")</f>
        <v>45.160179125043058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1051</v>
      </c>
      <c r="Q34" s="87">
        <v>212</v>
      </c>
      <c r="R34" s="87">
        <v>671</v>
      </c>
      <c r="S34" s="87">
        <v>168</v>
      </c>
      <c r="T34" s="88">
        <f>IF(D34&gt;0,P34/D34*100,"-")</f>
        <v>36.203926972097825</v>
      </c>
      <c r="U34" s="87">
        <v>10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24</v>
      </c>
      <c r="B35" s="86" t="s">
        <v>316</v>
      </c>
      <c r="C35" s="85" t="s">
        <v>317</v>
      </c>
      <c r="D35" s="87">
        <f>+SUM(E35,+I35)</f>
        <v>2461</v>
      </c>
      <c r="E35" s="87">
        <f>+SUM(G35+H35)</f>
        <v>118</v>
      </c>
      <c r="F35" s="106">
        <f>IF(D35&gt;0,E35/D35*100,"-")</f>
        <v>4.7947988622511168</v>
      </c>
      <c r="G35" s="87">
        <v>46</v>
      </c>
      <c r="H35" s="87">
        <v>72</v>
      </c>
      <c r="I35" s="87">
        <f>+SUM(K35,+M35,O35+P35)</f>
        <v>2343</v>
      </c>
      <c r="J35" s="88">
        <f>IF(D35&gt;0,I35/D35*100,"-")</f>
        <v>95.205201137748887</v>
      </c>
      <c r="K35" s="87">
        <v>0</v>
      </c>
      <c r="L35" s="88">
        <f>IF(D35&gt;0,K35/D35*100,"-")</f>
        <v>0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2343</v>
      </c>
      <c r="Q35" s="87">
        <v>796</v>
      </c>
      <c r="R35" s="87">
        <v>1547</v>
      </c>
      <c r="S35" s="87">
        <v>0</v>
      </c>
      <c r="T35" s="88">
        <f>IF(D35&gt;0,P35/D35*100,"-")</f>
        <v>95.205201137748887</v>
      </c>
      <c r="U35" s="87">
        <v>22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24</v>
      </c>
      <c r="B36" s="86" t="s">
        <v>318</v>
      </c>
      <c r="C36" s="85" t="s">
        <v>319</v>
      </c>
      <c r="D36" s="87">
        <f>+SUM(E36,+I36)</f>
        <v>412</v>
      </c>
      <c r="E36" s="87">
        <f>+SUM(G36+H36)</f>
        <v>50</v>
      </c>
      <c r="F36" s="106">
        <f>IF(D36&gt;0,E36/D36*100,"-")</f>
        <v>12.135922330097088</v>
      </c>
      <c r="G36" s="87">
        <v>50</v>
      </c>
      <c r="H36" s="87">
        <v>0</v>
      </c>
      <c r="I36" s="87">
        <f>+SUM(K36,+M36,O36+P36)</f>
        <v>362</v>
      </c>
      <c r="J36" s="88">
        <f>IF(D36&gt;0,I36/D36*100,"-")</f>
        <v>87.864077669902912</v>
      </c>
      <c r="K36" s="87">
        <v>0</v>
      </c>
      <c r="L36" s="88">
        <f>IF(D36&gt;0,K36/D36*100,"-")</f>
        <v>0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362</v>
      </c>
      <c r="Q36" s="87">
        <v>74</v>
      </c>
      <c r="R36" s="87">
        <v>288</v>
      </c>
      <c r="S36" s="87">
        <v>0</v>
      </c>
      <c r="T36" s="88">
        <f>IF(D36&gt;0,P36/D36*100,"-")</f>
        <v>87.864077669902912</v>
      </c>
      <c r="U36" s="87">
        <v>0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24</v>
      </c>
      <c r="B37" s="86" t="s">
        <v>320</v>
      </c>
      <c r="C37" s="85" t="s">
        <v>321</v>
      </c>
      <c r="D37" s="87">
        <f>+SUM(E37,+I37)</f>
        <v>14792</v>
      </c>
      <c r="E37" s="87">
        <f>+SUM(G37+H37)</f>
        <v>2184</v>
      </c>
      <c r="F37" s="106">
        <f>IF(D37&gt;0,E37/D37*100,"-")</f>
        <v>14.764737696051919</v>
      </c>
      <c r="G37" s="87">
        <v>2184</v>
      </c>
      <c r="H37" s="87">
        <v>0</v>
      </c>
      <c r="I37" s="87">
        <f>+SUM(K37,+M37,O37+P37)</f>
        <v>12608</v>
      </c>
      <c r="J37" s="88">
        <f>IF(D37&gt;0,I37/D37*100,"-")</f>
        <v>85.235262303948076</v>
      </c>
      <c r="K37" s="87">
        <v>579</v>
      </c>
      <c r="L37" s="88">
        <f>IF(D37&gt;0,K37/D37*100,"-")</f>
        <v>3.9142779881016767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12029</v>
      </c>
      <c r="Q37" s="87">
        <v>5001</v>
      </c>
      <c r="R37" s="87">
        <v>7028</v>
      </c>
      <c r="S37" s="87">
        <v>0</v>
      </c>
      <c r="T37" s="88">
        <f>IF(D37&gt;0,P37/D37*100,"-")</f>
        <v>81.320984315846403</v>
      </c>
      <c r="U37" s="87">
        <v>77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7">
    <sortCondition ref="A8:A37"/>
    <sortCondition ref="B8:B37"/>
    <sortCondition ref="C8:C3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和歌山県</v>
      </c>
      <c r="B7" s="90" t="str">
        <f>水洗化人口等!B7</f>
        <v>30000</v>
      </c>
      <c r="C7" s="89" t="s">
        <v>199</v>
      </c>
      <c r="D7" s="91">
        <f>SUM(E7,+H7,+K7)</f>
        <v>496832</v>
      </c>
      <c r="E7" s="91">
        <f>SUM(F7:G7)</f>
        <v>20950</v>
      </c>
      <c r="F7" s="91">
        <f>SUM(F$8:F$207)</f>
        <v>6071</v>
      </c>
      <c r="G7" s="91">
        <f>SUM(G$8:G$207)</f>
        <v>14879</v>
      </c>
      <c r="H7" s="91">
        <f>SUM(I7:J7)</f>
        <v>17953</v>
      </c>
      <c r="I7" s="91">
        <f>SUM(I$8:I$207)</f>
        <v>5142</v>
      </c>
      <c r="J7" s="91">
        <f>SUM(J$8:J$207)</f>
        <v>12811</v>
      </c>
      <c r="K7" s="91">
        <f>SUM(L7:M7)</f>
        <v>457929</v>
      </c>
      <c r="L7" s="91">
        <f>SUM(L$8:L$207)</f>
        <v>109601</v>
      </c>
      <c r="M7" s="91">
        <f>SUM(M$8:M$207)</f>
        <v>348328</v>
      </c>
      <c r="N7" s="91">
        <f>SUM(O7,+V7,+AC7)</f>
        <v>497170</v>
      </c>
      <c r="O7" s="91">
        <f>SUM(P7:U7)</f>
        <v>120814</v>
      </c>
      <c r="P7" s="91">
        <f t="shared" ref="P7:U7" si="0">SUM(P$8:P$207)</f>
        <v>120814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376018</v>
      </c>
      <c r="W7" s="91">
        <f t="shared" ref="W7:AB7" si="1">SUM(W$8:W$207)</f>
        <v>376018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338</v>
      </c>
      <c r="AD7" s="91">
        <f>SUM(AD$8:AD$207)</f>
        <v>338</v>
      </c>
      <c r="AE7" s="91">
        <f>SUM(AE$8:AE$207)</f>
        <v>0</v>
      </c>
      <c r="AF7" s="91">
        <f>SUM(AG7:AI7)</f>
        <v>2971</v>
      </c>
      <c r="AG7" s="91">
        <f>SUM(AG$8:AG$207)</f>
        <v>2971</v>
      </c>
      <c r="AH7" s="91">
        <f>SUM(AH$8:AH$207)</f>
        <v>0</v>
      </c>
      <c r="AI7" s="91">
        <f>SUM(AI$8:AI$207)</f>
        <v>0</v>
      </c>
      <c r="AJ7" s="91">
        <f>SUM(AK7:AS7)</f>
        <v>4169</v>
      </c>
      <c r="AK7" s="91">
        <f t="shared" ref="AK7:AS7" si="2">SUM(AK$8:AK$207)</f>
        <v>1698</v>
      </c>
      <c r="AL7" s="91">
        <f t="shared" si="2"/>
        <v>102</v>
      </c>
      <c r="AM7" s="91">
        <f t="shared" si="2"/>
        <v>1917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103</v>
      </c>
      <c r="AS7" s="91">
        <f t="shared" si="2"/>
        <v>349</v>
      </c>
      <c r="AT7" s="91">
        <f>SUM(AU7:AY7)</f>
        <v>780</v>
      </c>
      <c r="AU7" s="91">
        <f>SUM(AU$8:AU$207)</f>
        <v>602</v>
      </c>
      <c r="AV7" s="91">
        <f>SUM(AV$8:AV$207)</f>
        <v>0</v>
      </c>
      <c r="AW7" s="91">
        <f>SUM(AW$8:AW$207)</f>
        <v>178</v>
      </c>
      <c r="AX7" s="91">
        <f>SUM(AX$8:AX$207)</f>
        <v>0</v>
      </c>
      <c r="AY7" s="91">
        <f>SUM(AY$8:AY$207)</f>
        <v>0</v>
      </c>
      <c r="AZ7" s="91">
        <f>SUM(BA7:BC7)</f>
        <v>73</v>
      </c>
      <c r="BA7" s="91">
        <f>SUM(BA$8:BA$207)</f>
        <v>73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24</v>
      </c>
      <c r="B8" s="96" t="s">
        <v>260</v>
      </c>
      <c r="C8" s="85" t="s">
        <v>261</v>
      </c>
      <c r="D8" s="87">
        <f>SUM(E8,+H8,+K8)</f>
        <v>170496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170496</v>
      </c>
      <c r="L8" s="87">
        <v>34386</v>
      </c>
      <c r="M8" s="87">
        <v>136110</v>
      </c>
      <c r="N8" s="87">
        <f>SUM(O8,+V8,+AC8)</f>
        <v>170669</v>
      </c>
      <c r="O8" s="87">
        <f>SUM(P8:U8)</f>
        <v>34386</v>
      </c>
      <c r="P8" s="87">
        <v>34386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136110</v>
      </c>
      <c r="W8" s="87">
        <v>136110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173</v>
      </c>
      <c r="AD8" s="87">
        <v>173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24</v>
      </c>
      <c r="B9" s="96" t="s">
        <v>264</v>
      </c>
      <c r="C9" s="85" t="s">
        <v>265</v>
      </c>
      <c r="D9" s="87">
        <f>SUM(E9,+H9,+K9)</f>
        <v>35099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35099</v>
      </c>
      <c r="L9" s="87">
        <v>9577</v>
      </c>
      <c r="M9" s="87">
        <v>25522</v>
      </c>
      <c r="N9" s="87">
        <f>SUM(O9,+V9,+AC9)</f>
        <v>35099</v>
      </c>
      <c r="O9" s="87">
        <f>SUM(P9:U9)</f>
        <v>9577</v>
      </c>
      <c r="P9" s="87">
        <v>9577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25522</v>
      </c>
      <c r="W9" s="87">
        <v>25522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24</v>
      </c>
      <c r="B10" s="96" t="s">
        <v>266</v>
      </c>
      <c r="C10" s="85" t="s">
        <v>267</v>
      </c>
      <c r="D10" s="87">
        <f>SUM(E10,+H10,+K10)</f>
        <v>19577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19577</v>
      </c>
      <c r="L10" s="87">
        <v>5255</v>
      </c>
      <c r="M10" s="87">
        <v>14322</v>
      </c>
      <c r="N10" s="87">
        <f>SUM(O10,+V10,+AC10)</f>
        <v>19577</v>
      </c>
      <c r="O10" s="87">
        <f>SUM(P10:U10)</f>
        <v>5255</v>
      </c>
      <c r="P10" s="87">
        <v>5255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14322</v>
      </c>
      <c r="W10" s="87">
        <v>14322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623</v>
      </c>
      <c r="AG10" s="87">
        <v>623</v>
      </c>
      <c r="AH10" s="87">
        <v>0</v>
      </c>
      <c r="AI10" s="87">
        <v>0</v>
      </c>
      <c r="AJ10" s="87">
        <f>SUM(AK10:AS10)</f>
        <v>623</v>
      </c>
      <c r="AK10" s="87">
        <v>0</v>
      </c>
      <c r="AL10" s="87">
        <v>0</v>
      </c>
      <c r="AM10" s="87">
        <v>623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72</v>
      </c>
      <c r="AU10" s="87">
        <v>0</v>
      </c>
      <c r="AV10" s="87">
        <v>0</v>
      </c>
      <c r="AW10" s="87">
        <v>72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24</v>
      </c>
      <c r="B11" s="96" t="s">
        <v>268</v>
      </c>
      <c r="C11" s="85" t="s">
        <v>269</v>
      </c>
      <c r="D11" s="87">
        <f>SUM(E11,+H11,+K11)</f>
        <v>21857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21857</v>
      </c>
      <c r="L11" s="87">
        <v>2415</v>
      </c>
      <c r="M11" s="87">
        <v>19442</v>
      </c>
      <c r="N11" s="87">
        <f>SUM(O11,+V11,+AC11)</f>
        <v>21857</v>
      </c>
      <c r="O11" s="87">
        <f>SUM(P11:U11)</f>
        <v>2415</v>
      </c>
      <c r="P11" s="87">
        <v>2415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19442</v>
      </c>
      <c r="W11" s="87">
        <v>19442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24</v>
      </c>
      <c r="B12" s="96" t="s">
        <v>270</v>
      </c>
      <c r="C12" s="85" t="s">
        <v>271</v>
      </c>
      <c r="D12" s="87">
        <f>SUM(E12,+H12,+K12)</f>
        <v>17399</v>
      </c>
      <c r="E12" s="87">
        <f>SUM(F12:G12)</f>
        <v>17399</v>
      </c>
      <c r="F12" s="87">
        <v>4289</v>
      </c>
      <c r="G12" s="87">
        <v>13110</v>
      </c>
      <c r="H12" s="87">
        <f>SUM(I12:J12)</f>
        <v>0</v>
      </c>
      <c r="I12" s="87">
        <v>0</v>
      </c>
      <c r="J12" s="87">
        <v>0</v>
      </c>
      <c r="K12" s="87">
        <f>SUM(L12:M12)</f>
        <v>0</v>
      </c>
      <c r="L12" s="87">
        <v>0</v>
      </c>
      <c r="M12" s="87">
        <v>0</v>
      </c>
      <c r="N12" s="87">
        <f>SUM(O12,+V12,+AC12)</f>
        <v>17399</v>
      </c>
      <c r="O12" s="87">
        <f>SUM(P12:U12)</f>
        <v>4289</v>
      </c>
      <c r="P12" s="87">
        <v>4289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13110</v>
      </c>
      <c r="W12" s="87">
        <v>13110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574</v>
      </c>
      <c r="AG12" s="87">
        <v>574</v>
      </c>
      <c r="AH12" s="87">
        <v>0</v>
      </c>
      <c r="AI12" s="87">
        <v>0</v>
      </c>
      <c r="AJ12" s="87">
        <f>SUM(AK12:AS12)</f>
        <v>574</v>
      </c>
      <c r="AK12" s="87">
        <v>0</v>
      </c>
      <c r="AL12" s="87">
        <v>0</v>
      </c>
      <c r="AM12" s="87">
        <v>539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35</v>
      </c>
      <c r="AT12" s="87">
        <f>SUM(AU12:AY12)</f>
        <v>50</v>
      </c>
      <c r="AU12" s="87">
        <v>0</v>
      </c>
      <c r="AV12" s="87">
        <v>0</v>
      </c>
      <c r="AW12" s="87">
        <v>50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24</v>
      </c>
      <c r="B13" s="96" t="s">
        <v>272</v>
      </c>
      <c r="C13" s="85" t="s">
        <v>273</v>
      </c>
      <c r="D13" s="87">
        <f>SUM(E13,+H13,+K13)</f>
        <v>36466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36466</v>
      </c>
      <c r="L13" s="87">
        <v>6397</v>
      </c>
      <c r="M13" s="87">
        <v>30069</v>
      </c>
      <c r="N13" s="87">
        <f>SUM(O13,+V13,+AC13)</f>
        <v>36466</v>
      </c>
      <c r="O13" s="87">
        <f>SUM(P13:U13)</f>
        <v>6397</v>
      </c>
      <c r="P13" s="87">
        <v>6397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30069</v>
      </c>
      <c r="W13" s="87">
        <v>30069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163</v>
      </c>
      <c r="AG13" s="87">
        <v>163</v>
      </c>
      <c r="AH13" s="87">
        <v>0</v>
      </c>
      <c r="AI13" s="87">
        <v>0</v>
      </c>
      <c r="AJ13" s="87">
        <f>SUM(AK13:AS13)</f>
        <v>103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103</v>
      </c>
      <c r="AS13" s="87">
        <v>0</v>
      </c>
      <c r="AT13" s="87">
        <f>SUM(AU13:AY13)</f>
        <v>60</v>
      </c>
      <c r="AU13" s="87">
        <v>60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24</v>
      </c>
      <c r="B14" s="96" t="s">
        <v>274</v>
      </c>
      <c r="C14" s="85" t="s">
        <v>275</v>
      </c>
      <c r="D14" s="87">
        <f>SUM(E14,+H14,+K14)</f>
        <v>18925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18925</v>
      </c>
      <c r="L14" s="87">
        <v>2711</v>
      </c>
      <c r="M14" s="87">
        <v>16214</v>
      </c>
      <c r="N14" s="87">
        <f>SUM(O14,+V14,+AC14)</f>
        <v>18925</v>
      </c>
      <c r="O14" s="87">
        <f>SUM(P14:U14)</f>
        <v>2711</v>
      </c>
      <c r="P14" s="87">
        <v>2711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16214</v>
      </c>
      <c r="W14" s="87">
        <v>16214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61</v>
      </c>
      <c r="AG14" s="87">
        <v>61</v>
      </c>
      <c r="AH14" s="87">
        <v>0</v>
      </c>
      <c r="AI14" s="87">
        <v>0</v>
      </c>
      <c r="AJ14" s="87">
        <f>SUM(AK14:AS14)</f>
        <v>873</v>
      </c>
      <c r="AK14" s="87">
        <v>840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33</v>
      </c>
      <c r="AT14" s="87">
        <f>SUM(AU14:AY14)</f>
        <v>28</v>
      </c>
      <c r="AU14" s="87">
        <v>28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24</v>
      </c>
      <c r="B15" s="96" t="s">
        <v>276</v>
      </c>
      <c r="C15" s="85" t="s">
        <v>277</v>
      </c>
      <c r="D15" s="87">
        <f>SUM(E15,+H15,+K15)</f>
        <v>36676</v>
      </c>
      <c r="E15" s="87">
        <f>SUM(F15:G15)</f>
        <v>3021</v>
      </c>
      <c r="F15" s="87">
        <v>1330</v>
      </c>
      <c r="G15" s="87">
        <v>1691</v>
      </c>
      <c r="H15" s="87">
        <f>SUM(I15:J15)</f>
        <v>0</v>
      </c>
      <c r="I15" s="87">
        <v>0</v>
      </c>
      <c r="J15" s="87">
        <v>0</v>
      </c>
      <c r="K15" s="87">
        <f>SUM(L15:M15)</f>
        <v>33655</v>
      </c>
      <c r="L15" s="87">
        <v>14080</v>
      </c>
      <c r="M15" s="87">
        <v>19575</v>
      </c>
      <c r="N15" s="87">
        <f>SUM(O15,+V15,+AC15)</f>
        <v>36676</v>
      </c>
      <c r="O15" s="87">
        <f>SUM(P15:U15)</f>
        <v>15410</v>
      </c>
      <c r="P15" s="87">
        <v>15410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21266</v>
      </c>
      <c r="W15" s="87">
        <v>21266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99</v>
      </c>
      <c r="AG15" s="87">
        <v>99</v>
      </c>
      <c r="AH15" s="87">
        <v>0</v>
      </c>
      <c r="AI15" s="87">
        <v>0</v>
      </c>
      <c r="AJ15" s="87">
        <f>SUM(AK15:AS15)</f>
        <v>99</v>
      </c>
      <c r="AK15" s="87">
        <v>99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99</v>
      </c>
      <c r="AU15" s="87">
        <v>99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24</v>
      </c>
      <c r="B16" s="96" t="s">
        <v>278</v>
      </c>
      <c r="C16" s="85" t="s">
        <v>279</v>
      </c>
      <c r="D16" s="87">
        <f>SUM(E16,+H16,+K16)</f>
        <v>25918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25918</v>
      </c>
      <c r="L16" s="87">
        <v>7839</v>
      </c>
      <c r="M16" s="87">
        <v>18079</v>
      </c>
      <c r="N16" s="87">
        <f>SUM(O16,+V16,+AC16)</f>
        <v>25918</v>
      </c>
      <c r="O16" s="87">
        <f>SUM(P16:U16)</f>
        <v>7839</v>
      </c>
      <c r="P16" s="87">
        <v>7839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18079</v>
      </c>
      <c r="W16" s="87">
        <v>18079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69</v>
      </c>
      <c r="AG16" s="87">
        <v>69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69</v>
      </c>
      <c r="AU16" s="87">
        <v>69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24</v>
      </c>
      <c r="B17" s="96" t="s">
        <v>280</v>
      </c>
      <c r="C17" s="85" t="s">
        <v>281</v>
      </c>
      <c r="D17" s="87">
        <f>SUM(E17,+H17,+K17)</f>
        <v>7084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7084</v>
      </c>
      <c r="L17" s="87">
        <v>2145</v>
      </c>
      <c r="M17" s="87">
        <v>4939</v>
      </c>
      <c r="N17" s="87">
        <f>SUM(O17,+V17,+AC17)</f>
        <v>7084</v>
      </c>
      <c r="O17" s="87">
        <f>SUM(P17:U17)</f>
        <v>2145</v>
      </c>
      <c r="P17" s="87">
        <v>2145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4939</v>
      </c>
      <c r="W17" s="87">
        <v>4939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24</v>
      </c>
      <c r="B18" s="96" t="s">
        <v>282</v>
      </c>
      <c r="C18" s="85" t="s">
        <v>283</v>
      </c>
      <c r="D18" s="87">
        <f>SUM(E18,+H18,+K18)</f>
        <v>7459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7459</v>
      </c>
      <c r="L18" s="87">
        <v>3328</v>
      </c>
      <c r="M18" s="87">
        <v>4131</v>
      </c>
      <c r="N18" s="87">
        <f>SUM(O18,+V18,+AC18)</f>
        <v>7459</v>
      </c>
      <c r="O18" s="87">
        <f>SUM(P18:U18)</f>
        <v>3328</v>
      </c>
      <c r="P18" s="87">
        <v>3328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4131</v>
      </c>
      <c r="W18" s="87">
        <v>4131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235</v>
      </c>
      <c r="AG18" s="87">
        <v>235</v>
      </c>
      <c r="AH18" s="87">
        <v>0</v>
      </c>
      <c r="AI18" s="87">
        <v>0</v>
      </c>
      <c r="AJ18" s="87">
        <f>SUM(AK18:AS18)</f>
        <v>235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235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24</v>
      </c>
      <c r="B19" s="96" t="s">
        <v>284</v>
      </c>
      <c r="C19" s="85" t="s">
        <v>285</v>
      </c>
      <c r="D19" s="87">
        <f>SUM(E19,+H19,+K19)</f>
        <v>1449</v>
      </c>
      <c r="E19" s="87">
        <f>SUM(F19:G19)</f>
        <v>530</v>
      </c>
      <c r="F19" s="87">
        <v>452</v>
      </c>
      <c r="G19" s="87">
        <v>78</v>
      </c>
      <c r="H19" s="87">
        <f>SUM(I19:J19)</f>
        <v>0</v>
      </c>
      <c r="I19" s="87">
        <v>0</v>
      </c>
      <c r="J19" s="87">
        <v>0</v>
      </c>
      <c r="K19" s="87">
        <f>SUM(L19:M19)</f>
        <v>919</v>
      </c>
      <c r="L19" s="87">
        <v>50</v>
      </c>
      <c r="M19" s="87">
        <v>869</v>
      </c>
      <c r="N19" s="87">
        <f>SUM(O19,+V19,+AC19)</f>
        <v>1470</v>
      </c>
      <c r="O19" s="87">
        <f>SUM(P19:U19)</f>
        <v>502</v>
      </c>
      <c r="P19" s="87">
        <v>502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947</v>
      </c>
      <c r="W19" s="87">
        <v>947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21</v>
      </c>
      <c r="AD19" s="87">
        <v>21</v>
      </c>
      <c r="AE19" s="87">
        <v>0</v>
      </c>
      <c r="AF19" s="87">
        <f>SUM(AG19:AI19)</f>
        <v>45</v>
      </c>
      <c r="AG19" s="87">
        <v>45</v>
      </c>
      <c r="AH19" s="87">
        <v>0</v>
      </c>
      <c r="AI19" s="87">
        <v>0</v>
      </c>
      <c r="AJ19" s="87">
        <f>SUM(AK19:AS19)</f>
        <v>45</v>
      </c>
      <c r="AK19" s="87">
        <v>0</v>
      </c>
      <c r="AL19" s="87">
        <v>0</v>
      </c>
      <c r="AM19" s="87">
        <v>45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24</v>
      </c>
      <c r="B20" s="96" t="s">
        <v>286</v>
      </c>
      <c r="C20" s="85" t="s">
        <v>287</v>
      </c>
      <c r="D20" s="87">
        <f>SUM(E20,+H20,+K20)</f>
        <v>474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474</v>
      </c>
      <c r="L20" s="87">
        <v>49</v>
      </c>
      <c r="M20" s="87">
        <v>425</v>
      </c>
      <c r="N20" s="87">
        <f>SUM(O20,+V20,+AC20)</f>
        <v>499</v>
      </c>
      <c r="O20" s="87">
        <f>SUM(P20:U20)</f>
        <v>49</v>
      </c>
      <c r="P20" s="87">
        <v>49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425</v>
      </c>
      <c r="W20" s="87">
        <v>425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25</v>
      </c>
      <c r="AD20" s="87">
        <v>25</v>
      </c>
      <c r="AE20" s="87">
        <v>0</v>
      </c>
      <c r="AF20" s="87">
        <f>SUM(AG20:AI20)</f>
        <v>53</v>
      </c>
      <c r="AG20" s="87">
        <v>53</v>
      </c>
      <c r="AH20" s="87">
        <v>0</v>
      </c>
      <c r="AI20" s="87">
        <v>0</v>
      </c>
      <c r="AJ20" s="87">
        <f>SUM(AK20:AS20)</f>
        <v>53</v>
      </c>
      <c r="AK20" s="87">
        <v>0</v>
      </c>
      <c r="AL20" s="87">
        <v>0</v>
      </c>
      <c r="AM20" s="87">
        <v>53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24</v>
      </c>
      <c r="B21" s="96" t="s">
        <v>288</v>
      </c>
      <c r="C21" s="85" t="s">
        <v>289</v>
      </c>
      <c r="D21" s="87">
        <f>SUM(E21,+H21,+K21)</f>
        <v>6943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6943</v>
      </c>
      <c r="L21" s="87">
        <v>4111</v>
      </c>
      <c r="M21" s="87">
        <v>2832</v>
      </c>
      <c r="N21" s="87">
        <f>SUM(O21,+V21,+AC21)</f>
        <v>6943</v>
      </c>
      <c r="O21" s="87">
        <f>SUM(P21:U21)</f>
        <v>4111</v>
      </c>
      <c r="P21" s="87">
        <v>4111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2832</v>
      </c>
      <c r="W21" s="87">
        <v>2832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4</v>
      </c>
      <c r="AG21" s="87">
        <v>4</v>
      </c>
      <c r="AH21" s="87">
        <v>0</v>
      </c>
      <c r="AI21" s="87">
        <v>0</v>
      </c>
      <c r="AJ21" s="87">
        <f>SUM(AK21:AS21)</f>
        <v>77</v>
      </c>
      <c r="AK21" s="87">
        <v>0</v>
      </c>
      <c r="AL21" s="87">
        <v>73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4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73</v>
      </c>
      <c r="BA21" s="87">
        <v>73</v>
      </c>
      <c r="BB21" s="87">
        <v>0</v>
      </c>
      <c r="BC21" s="87">
        <v>0</v>
      </c>
    </row>
    <row r="22" spans="1:55" ht="13.5" customHeight="1">
      <c r="A22" s="98" t="s">
        <v>24</v>
      </c>
      <c r="B22" s="96" t="s">
        <v>290</v>
      </c>
      <c r="C22" s="85" t="s">
        <v>291</v>
      </c>
      <c r="D22" s="87">
        <f>SUM(E22,+H22,+K22)</f>
        <v>4414</v>
      </c>
      <c r="E22" s="87">
        <f>SUM(F22:G22)</f>
        <v>0</v>
      </c>
      <c r="F22" s="87">
        <v>0</v>
      </c>
      <c r="G22" s="87">
        <v>0</v>
      </c>
      <c r="H22" s="87">
        <f>SUM(I22:J22)</f>
        <v>4414</v>
      </c>
      <c r="I22" s="87">
        <v>2350</v>
      </c>
      <c r="J22" s="87">
        <v>2064</v>
      </c>
      <c r="K22" s="87">
        <f>SUM(L22:M22)</f>
        <v>0</v>
      </c>
      <c r="L22" s="87">
        <v>0</v>
      </c>
      <c r="M22" s="87">
        <v>0</v>
      </c>
      <c r="N22" s="87">
        <f>SUM(O22,+V22,+AC22)</f>
        <v>4414</v>
      </c>
      <c r="O22" s="87">
        <f>SUM(P22:U22)</f>
        <v>2350</v>
      </c>
      <c r="P22" s="87">
        <v>2350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2064</v>
      </c>
      <c r="W22" s="87">
        <v>2064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29</v>
      </c>
      <c r="AK22" s="87">
        <v>0</v>
      </c>
      <c r="AL22" s="87">
        <v>29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24</v>
      </c>
      <c r="B23" s="96" t="s">
        <v>292</v>
      </c>
      <c r="C23" s="85" t="s">
        <v>293</v>
      </c>
      <c r="D23" s="87">
        <f>SUM(E23,+H23,+K23)</f>
        <v>13238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13238</v>
      </c>
      <c r="L23" s="87">
        <v>5513</v>
      </c>
      <c r="M23" s="87">
        <v>7725</v>
      </c>
      <c r="N23" s="87">
        <f>SUM(O23,+V23,+AC23)</f>
        <v>13238</v>
      </c>
      <c r="O23" s="87">
        <f>SUM(P23:U23)</f>
        <v>5513</v>
      </c>
      <c r="P23" s="87">
        <v>5513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7725</v>
      </c>
      <c r="W23" s="87">
        <v>7725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0</v>
      </c>
      <c r="AG23" s="87">
        <v>0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24</v>
      </c>
      <c r="B24" s="96" t="s">
        <v>294</v>
      </c>
      <c r="C24" s="85" t="s">
        <v>295</v>
      </c>
      <c r="D24" s="87">
        <f>SUM(E24,+H24,+K24)</f>
        <v>1565</v>
      </c>
      <c r="E24" s="87">
        <f>SUM(F24:G24)</f>
        <v>0</v>
      </c>
      <c r="F24" s="87">
        <v>0</v>
      </c>
      <c r="G24" s="87">
        <v>0</v>
      </c>
      <c r="H24" s="87">
        <f>SUM(I24:J24)</f>
        <v>1565</v>
      </c>
      <c r="I24" s="87">
        <v>545</v>
      </c>
      <c r="J24" s="87">
        <v>1020</v>
      </c>
      <c r="K24" s="87">
        <f>SUM(L24:M24)</f>
        <v>0</v>
      </c>
      <c r="L24" s="87">
        <v>0</v>
      </c>
      <c r="M24" s="87">
        <v>0</v>
      </c>
      <c r="N24" s="87">
        <f>SUM(O24,+V24,+AC24)</f>
        <v>1565</v>
      </c>
      <c r="O24" s="87">
        <f>SUM(P24:U24)</f>
        <v>545</v>
      </c>
      <c r="P24" s="87">
        <v>545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1020</v>
      </c>
      <c r="W24" s="87">
        <v>1020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51</v>
      </c>
      <c r="AG24" s="87">
        <v>51</v>
      </c>
      <c r="AH24" s="87">
        <v>0</v>
      </c>
      <c r="AI24" s="87">
        <v>0</v>
      </c>
      <c r="AJ24" s="87">
        <f>SUM(AK24:AS24)</f>
        <v>51</v>
      </c>
      <c r="AK24" s="87">
        <v>0</v>
      </c>
      <c r="AL24" s="87">
        <v>0</v>
      </c>
      <c r="AM24" s="87">
        <v>48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3</v>
      </c>
      <c r="AT24" s="87">
        <f>SUM(AU24:AY24)</f>
        <v>3</v>
      </c>
      <c r="AU24" s="87">
        <v>0</v>
      </c>
      <c r="AV24" s="87">
        <v>0</v>
      </c>
      <c r="AW24" s="87">
        <v>3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24</v>
      </c>
      <c r="B25" s="96" t="s">
        <v>296</v>
      </c>
      <c r="C25" s="85" t="s">
        <v>297</v>
      </c>
      <c r="D25" s="87">
        <f>SUM(E25,+H25,+K25)</f>
        <v>4207</v>
      </c>
      <c r="E25" s="87">
        <f>SUM(F25:G25)</f>
        <v>0</v>
      </c>
      <c r="F25" s="87">
        <v>0</v>
      </c>
      <c r="G25" s="87">
        <v>0</v>
      </c>
      <c r="H25" s="87">
        <f>SUM(I25:J25)</f>
        <v>4207</v>
      </c>
      <c r="I25" s="87">
        <v>412</v>
      </c>
      <c r="J25" s="87">
        <v>3795</v>
      </c>
      <c r="K25" s="87">
        <f>SUM(L25:M25)</f>
        <v>0</v>
      </c>
      <c r="L25" s="87">
        <v>0</v>
      </c>
      <c r="M25" s="87">
        <v>0</v>
      </c>
      <c r="N25" s="87">
        <f>SUM(O25,+V25,+AC25)</f>
        <v>4207</v>
      </c>
      <c r="O25" s="87">
        <f>SUM(P25:U25)</f>
        <v>412</v>
      </c>
      <c r="P25" s="87">
        <v>412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3795</v>
      </c>
      <c r="W25" s="87">
        <v>3795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138</v>
      </c>
      <c r="AG25" s="87">
        <v>138</v>
      </c>
      <c r="AH25" s="87">
        <v>0</v>
      </c>
      <c r="AI25" s="87">
        <v>0</v>
      </c>
      <c r="AJ25" s="87">
        <f>SUM(AK25:AS25)</f>
        <v>138</v>
      </c>
      <c r="AK25" s="87">
        <v>0</v>
      </c>
      <c r="AL25" s="87">
        <v>0</v>
      </c>
      <c r="AM25" s="87">
        <v>130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8</v>
      </c>
      <c r="AT25" s="87">
        <f>SUM(AU25:AY25)</f>
        <v>12</v>
      </c>
      <c r="AU25" s="87">
        <v>0</v>
      </c>
      <c r="AV25" s="87">
        <v>0</v>
      </c>
      <c r="AW25" s="87">
        <v>12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24</v>
      </c>
      <c r="B26" s="96" t="s">
        <v>298</v>
      </c>
      <c r="C26" s="85" t="s">
        <v>299</v>
      </c>
      <c r="D26" s="87">
        <f>SUM(E26,+H26,+K26)</f>
        <v>2071</v>
      </c>
      <c r="E26" s="87">
        <f>SUM(F26:G26)</f>
        <v>0</v>
      </c>
      <c r="F26" s="87">
        <v>0</v>
      </c>
      <c r="G26" s="87">
        <v>0</v>
      </c>
      <c r="H26" s="87">
        <f>SUM(I26:J26)</f>
        <v>2071</v>
      </c>
      <c r="I26" s="87">
        <v>408</v>
      </c>
      <c r="J26" s="87">
        <v>1663</v>
      </c>
      <c r="K26" s="87">
        <f>SUM(L26:M26)</f>
        <v>0</v>
      </c>
      <c r="L26" s="87">
        <v>0</v>
      </c>
      <c r="M26" s="87">
        <v>0</v>
      </c>
      <c r="N26" s="87">
        <f>SUM(O26,+V26,+AC26)</f>
        <v>2071</v>
      </c>
      <c r="O26" s="87">
        <f>SUM(P26:U26)</f>
        <v>408</v>
      </c>
      <c r="P26" s="87">
        <v>408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1663</v>
      </c>
      <c r="W26" s="87">
        <v>1663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68</v>
      </c>
      <c r="AG26" s="87">
        <v>68</v>
      </c>
      <c r="AH26" s="87">
        <v>0</v>
      </c>
      <c r="AI26" s="87">
        <v>0</v>
      </c>
      <c r="AJ26" s="87">
        <f>SUM(AK26:AS26)</f>
        <v>68</v>
      </c>
      <c r="AK26" s="87">
        <v>0</v>
      </c>
      <c r="AL26" s="87">
        <v>0</v>
      </c>
      <c r="AM26" s="87">
        <v>64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4</v>
      </c>
      <c r="AT26" s="87">
        <f>SUM(AU26:AY26)</f>
        <v>4</v>
      </c>
      <c r="AU26" s="87">
        <v>0</v>
      </c>
      <c r="AV26" s="87">
        <v>0</v>
      </c>
      <c r="AW26" s="87">
        <v>4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24</v>
      </c>
      <c r="B27" s="96" t="s">
        <v>300</v>
      </c>
      <c r="C27" s="85" t="s">
        <v>301</v>
      </c>
      <c r="D27" s="87">
        <f>SUM(E27,+H27,+K27)</f>
        <v>5696</v>
      </c>
      <c r="E27" s="87">
        <f>SUM(F27:G27)</f>
        <v>0</v>
      </c>
      <c r="F27" s="87">
        <v>0</v>
      </c>
      <c r="G27" s="87">
        <v>0</v>
      </c>
      <c r="H27" s="87">
        <f>SUM(I27:J27)</f>
        <v>5696</v>
      </c>
      <c r="I27" s="87">
        <v>1427</v>
      </c>
      <c r="J27" s="87">
        <v>4269</v>
      </c>
      <c r="K27" s="87">
        <f>SUM(L27:M27)</f>
        <v>0</v>
      </c>
      <c r="L27" s="87">
        <v>0</v>
      </c>
      <c r="M27" s="87">
        <v>0</v>
      </c>
      <c r="N27" s="87">
        <f>SUM(O27,+V27,+AC27)</f>
        <v>5696</v>
      </c>
      <c r="O27" s="87">
        <f>SUM(P27:U27)</f>
        <v>1427</v>
      </c>
      <c r="P27" s="87">
        <v>1427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4269</v>
      </c>
      <c r="W27" s="87">
        <v>4269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187</v>
      </c>
      <c r="AG27" s="87">
        <v>187</v>
      </c>
      <c r="AH27" s="87">
        <v>0</v>
      </c>
      <c r="AI27" s="87">
        <v>0</v>
      </c>
      <c r="AJ27" s="87">
        <f>SUM(AK27:AS27)</f>
        <v>187</v>
      </c>
      <c r="AK27" s="87">
        <v>0</v>
      </c>
      <c r="AL27" s="87">
        <v>0</v>
      </c>
      <c r="AM27" s="87">
        <v>176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11</v>
      </c>
      <c r="AT27" s="87">
        <f>SUM(AU27:AY27)</f>
        <v>16</v>
      </c>
      <c r="AU27" s="87">
        <v>0</v>
      </c>
      <c r="AV27" s="87">
        <v>0</v>
      </c>
      <c r="AW27" s="87">
        <v>16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24</v>
      </c>
      <c r="B28" s="96" t="s">
        <v>302</v>
      </c>
      <c r="C28" s="85" t="s">
        <v>303</v>
      </c>
      <c r="D28" s="87">
        <f>SUM(E28,+H28,+K28)</f>
        <v>4422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4422</v>
      </c>
      <c r="L28" s="87">
        <v>1111</v>
      </c>
      <c r="M28" s="87">
        <v>3311</v>
      </c>
      <c r="N28" s="87">
        <f>SUM(O28,+V28,+AC28)</f>
        <v>4422</v>
      </c>
      <c r="O28" s="87">
        <f>SUM(P28:U28)</f>
        <v>1111</v>
      </c>
      <c r="P28" s="87">
        <v>1111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3311</v>
      </c>
      <c r="W28" s="87">
        <v>3311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7</v>
      </c>
      <c r="AG28" s="87">
        <v>7</v>
      </c>
      <c r="AH28" s="87">
        <v>0</v>
      </c>
      <c r="AI28" s="87">
        <v>0</v>
      </c>
      <c r="AJ28" s="87">
        <f>SUM(AK28:AS28)</f>
        <v>7</v>
      </c>
      <c r="AK28" s="87">
        <v>7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7</v>
      </c>
      <c r="AU28" s="87">
        <v>7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24</v>
      </c>
      <c r="B29" s="96" t="s">
        <v>304</v>
      </c>
      <c r="C29" s="85" t="s">
        <v>305</v>
      </c>
      <c r="D29" s="87">
        <f>SUM(E29,+H29,+K29)</f>
        <v>7733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7733</v>
      </c>
      <c r="L29" s="87">
        <v>768</v>
      </c>
      <c r="M29" s="87">
        <v>6965</v>
      </c>
      <c r="N29" s="87">
        <f>SUM(O29,+V29,+AC29)</f>
        <v>7733</v>
      </c>
      <c r="O29" s="87">
        <f>SUM(P29:U29)</f>
        <v>768</v>
      </c>
      <c r="P29" s="87">
        <v>768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6965</v>
      </c>
      <c r="W29" s="87">
        <v>6965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254</v>
      </c>
      <c r="AG29" s="87">
        <v>254</v>
      </c>
      <c r="AH29" s="87">
        <v>0</v>
      </c>
      <c r="AI29" s="87">
        <v>0</v>
      </c>
      <c r="AJ29" s="87">
        <f>SUM(AK29:AS29)</f>
        <v>254</v>
      </c>
      <c r="AK29" s="87">
        <v>0</v>
      </c>
      <c r="AL29" s="87">
        <v>0</v>
      </c>
      <c r="AM29" s="87">
        <v>239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15</v>
      </c>
      <c r="AT29" s="87">
        <f>SUM(AU29:AY29)</f>
        <v>21</v>
      </c>
      <c r="AU29" s="87">
        <v>0</v>
      </c>
      <c r="AV29" s="87">
        <v>0</v>
      </c>
      <c r="AW29" s="87">
        <v>21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24</v>
      </c>
      <c r="B30" s="96" t="s">
        <v>306</v>
      </c>
      <c r="C30" s="85" t="s">
        <v>307</v>
      </c>
      <c r="D30" s="87">
        <f>SUM(E30,+H30,+K30)</f>
        <v>11999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11999</v>
      </c>
      <c r="L30" s="87">
        <v>2256</v>
      </c>
      <c r="M30" s="87">
        <v>9743</v>
      </c>
      <c r="N30" s="87">
        <f>SUM(O30,+V30,+AC30)</f>
        <v>11999</v>
      </c>
      <c r="O30" s="87">
        <f>SUM(P30:U30)</f>
        <v>2256</v>
      </c>
      <c r="P30" s="87">
        <v>2256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9743</v>
      </c>
      <c r="W30" s="87">
        <v>9743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87</v>
      </c>
      <c r="AG30" s="87">
        <v>87</v>
      </c>
      <c r="AH30" s="87">
        <v>0</v>
      </c>
      <c r="AI30" s="87">
        <v>0</v>
      </c>
      <c r="AJ30" s="87">
        <f>SUM(AK30:AS30)</f>
        <v>340</v>
      </c>
      <c r="AK30" s="87">
        <v>340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87</v>
      </c>
      <c r="AU30" s="87">
        <v>87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24</v>
      </c>
      <c r="B31" s="96" t="s">
        <v>308</v>
      </c>
      <c r="C31" s="85" t="s">
        <v>309</v>
      </c>
      <c r="D31" s="87">
        <f>SUM(E31,+H31,+K31)</f>
        <v>5212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5212</v>
      </c>
      <c r="L31" s="87">
        <v>992</v>
      </c>
      <c r="M31" s="87">
        <v>4220</v>
      </c>
      <c r="N31" s="87">
        <f>SUM(O31,+V31,+AC31)</f>
        <v>5212</v>
      </c>
      <c r="O31" s="87">
        <f>SUM(P31:U31)</f>
        <v>992</v>
      </c>
      <c r="P31" s="87">
        <v>992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4220</v>
      </c>
      <c r="W31" s="87">
        <v>4220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12</v>
      </c>
      <c r="AG31" s="87">
        <v>12</v>
      </c>
      <c r="AH31" s="87">
        <v>0</v>
      </c>
      <c r="AI31" s="87">
        <v>0</v>
      </c>
      <c r="AJ31" s="87">
        <f>SUM(AK31:AS31)</f>
        <v>174</v>
      </c>
      <c r="AK31" s="87">
        <v>174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12</v>
      </c>
      <c r="AU31" s="87">
        <v>12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24</v>
      </c>
      <c r="B32" s="96" t="s">
        <v>310</v>
      </c>
      <c r="C32" s="85" t="s">
        <v>311</v>
      </c>
      <c r="D32" s="87">
        <f>SUM(E32,+H32,+K32)</f>
        <v>2894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2894</v>
      </c>
      <c r="L32" s="87">
        <v>950</v>
      </c>
      <c r="M32" s="87">
        <v>1944</v>
      </c>
      <c r="N32" s="87">
        <f>SUM(O32,+V32,+AC32)</f>
        <v>2894</v>
      </c>
      <c r="O32" s="87">
        <f>SUM(P32:U32)</f>
        <v>950</v>
      </c>
      <c r="P32" s="87">
        <v>950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1944</v>
      </c>
      <c r="W32" s="87">
        <v>1944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14</v>
      </c>
      <c r="AG32" s="87">
        <v>14</v>
      </c>
      <c r="AH32" s="87">
        <v>0</v>
      </c>
      <c r="AI32" s="87">
        <v>0</v>
      </c>
      <c r="AJ32" s="87">
        <f>SUM(AK32:AS32)</f>
        <v>14</v>
      </c>
      <c r="AK32" s="87">
        <v>14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14</v>
      </c>
      <c r="AU32" s="87">
        <v>14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24</v>
      </c>
      <c r="B33" s="96" t="s">
        <v>312</v>
      </c>
      <c r="C33" s="85" t="s">
        <v>313</v>
      </c>
      <c r="D33" s="87">
        <f>SUM(E33,+H33,+K33)</f>
        <v>11389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11389</v>
      </c>
      <c r="L33" s="87">
        <v>2358</v>
      </c>
      <c r="M33" s="87">
        <v>9031</v>
      </c>
      <c r="N33" s="87">
        <f>SUM(O33,+V33,+AC33)</f>
        <v>11498</v>
      </c>
      <c r="O33" s="87">
        <f>SUM(P33:U33)</f>
        <v>2358</v>
      </c>
      <c r="P33" s="87">
        <v>2358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9031</v>
      </c>
      <c r="W33" s="87">
        <v>9031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109</v>
      </c>
      <c r="AD33" s="87">
        <v>109</v>
      </c>
      <c r="AE33" s="87">
        <v>0</v>
      </c>
      <c r="AF33" s="87">
        <f>SUM(AG33:AI33)</f>
        <v>14</v>
      </c>
      <c r="AG33" s="87">
        <v>14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14</v>
      </c>
      <c r="AU33" s="87">
        <v>14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24</v>
      </c>
      <c r="B34" s="96" t="s">
        <v>314</v>
      </c>
      <c r="C34" s="85" t="s">
        <v>315</v>
      </c>
      <c r="D34" s="87">
        <f>SUM(E34,+H34,+K34)</f>
        <v>1190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1190</v>
      </c>
      <c r="L34" s="87">
        <v>70</v>
      </c>
      <c r="M34" s="87">
        <v>1120</v>
      </c>
      <c r="N34" s="87">
        <f>SUM(O34,+V34,+AC34)</f>
        <v>1190</v>
      </c>
      <c r="O34" s="87">
        <f>SUM(P34:U34)</f>
        <v>70</v>
      </c>
      <c r="P34" s="87">
        <v>70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1120</v>
      </c>
      <c r="W34" s="87">
        <v>1120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2</v>
      </c>
      <c r="AG34" s="87">
        <v>2</v>
      </c>
      <c r="AH34" s="87">
        <v>0</v>
      </c>
      <c r="AI34" s="87">
        <v>0</v>
      </c>
      <c r="AJ34" s="87">
        <f>SUM(AK34:AS34)</f>
        <v>2</v>
      </c>
      <c r="AK34" s="87">
        <v>2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2</v>
      </c>
      <c r="AU34" s="87">
        <v>2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24</v>
      </c>
      <c r="B35" s="96" t="s">
        <v>316</v>
      </c>
      <c r="C35" s="85" t="s">
        <v>317</v>
      </c>
      <c r="D35" s="87">
        <f>SUM(E35,+H35,+K35)</f>
        <v>1765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1765</v>
      </c>
      <c r="L35" s="87">
        <v>763</v>
      </c>
      <c r="M35" s="87">
        <v>1002</v>
      </c>
      <c r="N35" s="87">
        <f>SUM(O35,+V35,+AC35)</f>
        <v>1775</v>
      </c>
      <c r="O35" s="87">
        <f>SUM(P35:U35)</f>
        <v>763</v>
      </c>
      <c r="P35" s="87">
        <v>763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1002</v>
      </c>
      <c r="W35" s="87">
        <v>1002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10</v>
      </c>
      <c r="AD35" s="87">
        <v>10</v>
      </c>
      <c r="AE35" s="87">
        <v>0</v>
      </c>
      <c r="AF35" s="87">
        <f>SUM(AG35:AI35)</f>
        <v>0</v>
      </c>
      <c r="AG35" s="87">
        <v>0</v>
      </c>
      <c r="AH35" s="87">
        <v>0</v>
      </c>
      <c r="AI35" s="87">
        <v>0</v>
      </c>
      <c r="AJ35" s="87">
        <f>SUM(AK35:AS35)</f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24</v>
      </c>
      <c r="B36" s="96" t="s">
        <v>318</v>
      </c>
      <c r="C36" s="85" t="s">
        <v>319</v>
      </c>
      <c r="D36" s="87">
        <f>SUM(E36,+H36,+K36)</f>
        <v>293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293</v>
      </c>
      <c r="L36" s="87">
        <v>48</v>
      </c>
      <c r="M36" s="87">
        <v>245</v>
      </c>
      <c r="N36" s="87">
        <f>SUM(O36,+V36,+AC36)</f>
        <v>293</v>
      </c>
      <c r="O36" s="87">
        <f>SUM(P36:U36)</f>
        <v>48</v>
      </c>
      <c r="P36" s="87">
        <v>48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245</v>
      </c>
      <c r="W36" s="87">
        <v>245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2</v>
      </c>
      <c r="AG36" s="87">
        <v>2</v>
      </c>
      <c r="AH36" s="87">
        <v>0</v>
      </c>
      <c r="AI36" s="87">
        <v>0</v>
      </c>
      <c r="AJ36" s="87">
        <f>SUM(AK36:AS36)</f>
        <v>14</v>
      </c>
      <c r="AK36" s="87">
        <v>13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1</v>
      </c>
      <c r="AT36" s="87">
        <f>SUM(AU36:AY36)</f>
        <v>1</v>
      </c>
      <c r="AU36" s="87">
        <v>1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24</v>
      </c>
      <c r="B37" s="96" t="s">
        <v>320</v>
      </c>
      <c r="C37" s="85" t="s">
        <v>321</v>
      </c>
      <c r="D37" s="87">
        <f>SUM(E37,+H37,+K37)</f>
        <v>12922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12922</v>
      </c>
      <c r="L37" s="87">
        <v>2429</v>
      </c>
      <c r="M37" s="87">
        <v>10493</v>
      </c>
      <c r="N37" s="87">
        <f>SUM(O37,+V37,+AC37)</f>
        <v>12922</v>
      </c>
      <c r="O37" s="87">
        <f>SUM(P37:U37)</f>
        <v>2429</v>
      </c>
      <c r="P37" s="87">
        <v>2429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10493</v>
      </c>
      <c r="W37" s="87">
        <v>10493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209</v>
      </c>
      <c r="AG37" s="87">
        <v>209</v>
      </c>
      <c r="AH37" s="87">
        <v>0</v>
      </c>
      <c r="AI37" s="87">
        <v>0</v>
      </c>
      <c r="AJ37" s="87">
        <f>SUM(AK37:AS37)</f>
        <v>209</v>
      </c>
      <c r="AK37" s="87">
        <v>209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209</v>
      </c>
      <c r="AU37" s="87">
        <v>209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7">
    <sortCondition ref="A8:A37"/>
    <sortCondition ref="B8:B37"/>
    <sortCondition ref="C8:C3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30000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30201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30202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30203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30204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30205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30206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30207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30208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30209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30304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30341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30343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30344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30361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30362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30366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30381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30382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30383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30390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30391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30392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30401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30404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30406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30421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30422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30424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30427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30428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2024-01-30T01:11:45Z</dcterms:modified>
</cp:coreProperties>
</file>