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6富山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組合分担金内訳!$A$6:$BE$21</definedName>
    <definedName name="_xlnm._FilterDatabase" localSheetId="3" hidden="1">'廃棄物事業経費（歳出）'!$A$6:$CI$26</definedName>
    <definedName name="_xlnm._FilterDatabase" localSheetId="2" hidden="1">'廃棄物事業経費（歳入）'!$A$6:$AE$26</definedName>
    <definedName name="_xlnm._FilterDatabase" localSheetId="0" hidden="1">'廃棄物事業経費（市町村）'!$A$6:$DJ$21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組合分担金内訳!$2:$22</definedName>
    <definedName name="_xlnm.Print_Area" localSheetId="3">'廃棄物事業経費（歳出）'!$2:$27</definedName>
    <definedName name="_xlnm.Print_Area" localSheetId="2">'廃棄物事業経費（歳入）'!$2:$27</definedName>
    <definedName name="_xlnm.Print_Area" localSheetId="0">'廃棄物事業経費（市町村）'!$2:$22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I9" i="5"/>
  <c r="I2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G8" i="5"/>
  <c r="I8" i="5" s="1"/>
  <c r="G9" i="5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G22" i="5"/>
  <c r="I22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D8" i="5"/>
  <c r="F8" i="5" s="1"/>
  <c r="D9" i="5"/>
  <c r="D10" i="5"/>
  <c r="F10" i="5" s="1"/>
  <c r="D11" i="5"/>
  <c r="F11" i="5" s="1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F18" i="5" s="1"/>
  <c r="D19" i="5"/>
  <c r="F19" i="5" s="1"/>
  <c r="D20" i="5"/>
  <c r="F20" i="5" s="1"/>
  <c r="D21" i="5"/>
  <c r="D22" i="5"/>
  <c r="F2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A17" i="4"/>
  <c r="CA2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V13" i="4"/>
  <c r="BV2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Q9" i="4"/>
  <c r="BQ15" i="4"/>
  <c r="BQ21" i="4"/>
  <c r="BQ27" i="4"/>
  <c r="BP2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I11" i="4"/>
  <c r="BI17" i="4"/>
  <c r="BI23" i="4"/>
  <c r="BH15" i="4"/>
  <c r="BH21" i="4"/>
  <c r="BH27" i="4"/>
  <c r="BG19" i="4"/>
  <c r="AY8" i="4"/>
  <c r="CA8" i="4" s="1"/>
  <c r="AY9" i="4"/>
  <c r="AY10" i="4"/>
  <c r="AY11" i="4"/>
  <c r="CA11" i="4" s="1"/>
  <c r="AY12" i="4"/>
  <c r="AY13" i="4"/>
  <c r="AY14" i="4"/>
  <c r="CA14" i="4" s="1"/>
  <c r="AY15" i="4"/>
  <c r="AY16" i="4"/>
  <c r="AY17" i="4"/>
  <c r="AY18" i="4"/>
  <c r="AY19" i="4"/>
  <c r="AY20" i="4"/>
  <c r="CA20" i="4" s="1"/>
  <c r="AY21" i="4"/>
  <c r="AY22" i="4"/>
  <c r="AY23" i="4"/>
  <c r="AY24" i="4"/>
  <c r="AY25" i="4"/>
  <c r="AY26" i="4"/>
  <c r="CA26" i="4" s="1"/>
  <c r="AY27" i="4"/>
  <c r="AT8" i="4"/>
  <c r="AT9" i="4"/>
  <c r="AN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N21" i="4" s="1"/>
  <c r="AT22" i="4"/>
  <c r="AT23" i="4"/>
  <c r="AT24" i="4"/>
  <c r="AT25" i="4"/>
  <c r="AT26" i="4"/>
  <c r="AT27" i="4"/>
  <c r="AN27" i="4" s="1"/>
  <c r="AO8" i="4"/>
  <c r="AO9" i="4"/>
  <c r="AO10" i="4"/>
  <c r="BQ10" i="4" s="1"/>
  <c r="AO11" i="4"/>
  <c r="AO12" i="4"/>
  <c r="AO13" i="4"/>
  <c r="AN13" i="4" s="1"/>
  <c r="BG13" i="4" s="1"/>
  <c r="AO14" i="4"/>
  <c r="AO15" i="4"/>
  <c r="AO16" i="4"/>
  <c r="BQ16" i="4" s="1"/>
  <c r="AO17" i="4"/>
  <c r="AO18" i="4"/>
  <c r="AO19" i="4"/>
  <c r="AN19" i="4" s="1"/>
  <c r="AO20" i="4"/>
  <c r="AO21" i="4"/>
  <c r="AO22" i="4"/>
  <c r="BQ22" i="4" s="1"/>
  <c r="AO23" i="4"/>
  <c r="AO24" i="4"/>
  <c r="AO25" i="4"/>
  <c r="AN25" i="4" s="1"/>
  <c r="AO26" i="4"/>
  <c r="AO27" i="4"/>
  <c r="AN8" i="4"/>
  <c r="BG8" i="4" s="1"/>
  <c r="AN11" i="4"/>
  <c r="BG11" i="4" s="1"/>
  <c r="AN12" i="4"/>
  <c r="AN14" i="4"/>
  <c r="BG14" i="4" s="1"/>
  <c r="AN17" i="4"/>
  <c r="BG17" i="4" s="1"/>
  <c r="AN18" i="4"/>
  <c r="AN20" i="4"/>
  <c r="BG20" i="4" s="1"/>
  <c r="AN23" i="4"/>
  <c r="BG23" i="4" s="1"/>
  <c r="AN24" i="4"/>
  <c r="AN26" i="4"/>
  <c r="BG26" i="4" s="1"/>
  <c r="AG8" i="4"/>
  <c r="AG9" i="4"/>
  <c r="AF9" i="4" s="1"/>
  <c r="BH9" i="4" s="1"/>
  <c r="AG10" i="4"/>
  <c r="AG11" i="4"/>
  <c r="AG12" i="4"/>
  <c r="BI12" i="4" s="1"/>
  <c r="AG13" i="4"/>
  <c r="AG14" i="4"/>
  <c r="AG15" i="4"/>
  <c r="AF15" i="4" s="1"/>
  <c r="AG16" i="4"/>
  <c r="AG17" i="4"/>
  <c r="AG18" i="4"/>
  <c r="BI18" i="4" s="1"/>
  <c r="AG19" i="4"/>
  <c r="AG20" i="4"/>
  <c r="AG21" i="4"/>
  <c r="AF21" i="4" s="1"/>
  <c r="AG22" i="4"/>
  <c r="AG23" i="4"/>
  <c r="AG24" i="4"/>
  <c r="BI24" i="4" s="1"/>
  <c r="AG25" i="4"/>
  <c r="AG26" i="4"/>
  <c r="AG27" i="4"/>
  <c r="AF27" i="4" s="1"/>
  <c r="AF8" i="4"/>
  <c r="AF10" i="4"/>
  <c r="AF11" i="4"/>
  <c r="AF13" i="4"/>
  <c r="AF14" i="4"/>
  <c r="AF16" i="4"/>
  <c r="AF17" i="4"/>
  <c r="AF19" i="4"/>
  <c r="AF20" i="4"/>
  <c r="AF22" i="4"/>
  <c r="AF23" i="4"/>
  <c r="AF25" i="4"/>
  <c r="BG25" i="4" s="1"/>
  <c r="AF26" i="4"/>
  <c r="W8" i="4"/>
  <c r="W9" i="4"/>
  <c r="CA9" i="4" s="1"/>
  <c r="W10" i="4"/>
  <c r="CA10" i="4" s="1"/>
  <c r="W11" i="4"/>
  <c r="W12" i="4"/>
  <c r="CA12" i="4" s="1"/>
  <c r="W13" i="4"/>
  <c r="CA13" i="4" s="1"/>
  <c r="W14" i="4"/>
  <c r="W15" i="4"/>
  <c r="CA15" i="4" s="1"/>
  <c r="W16" i="4"/>
  <c r="CA16" i="4" s="1"/>
  <c r="W17" i="4"/>
  <c r="W18" i="4"/>
  <c r="CA18" i="4" s="1"/>
  <c r="W19" i="4"/>
  <c r="CA19" i="4" s="1"/>
  <c r="W20" i="4"/>
  <c r="W21" i="4"/>
  <c r="CA21" i="4" s="1"/>
  <c r="W22" i="4"/>
  <c r="CA22" i="4" s="1"/>
  <c r="W23" i="4"/>
  <c r="W24" i="4"/>
  <c r="CA24" i="4" s="1"/>
  <c r="W25" i="4"/>
  <c r="CA25" i="4" s="1"/>
  <c r="W26" i="4"/>
  <c r="W27" i="4"/>
  <c r="CA27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L13" i="4" s="1"/>
  <c r="BP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L19" i="4" s="1"/>
  <c r="BP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L25" i="4" s="1"/>
  <c r="R26" i="4"/>
  <c r="BV26" i="4" s="1"/>
  <c r="R27" i="4"/>
  <c r="BV27" i="4" s="1"/>
  <c r="M8" i="4"/>
  <c r="BQ8" i="4" s="1"/>
  <c r="M9" i="4"/>
  <c r="M10" i="4"/>
  <c r="M11" i="4"/>
  <c r="M12" i="4"/>
  <c r="BQ12" i="4" s="1"/>
  <c r="M13" i="4"/>
  <c r="BQ13" i="4" s="1"/>
  <c r="M14" i="4"/>
  <c r="BQ14" i="4" s="1"/>
  <c r="M15" i="4"/>
  <c r="M16" i="4"/>
  <c r="M17" i="4"/>
  <c r="M18" i="4"/>
  <c r="BQ18" i="4" s="1"/>
  <c r="M19" i="4"/>
  <c r="BQ19" i="4" s="1"/>
  <c r="M20" i="4"/>
  <c r="BQ20" i="4" s="1"/>
  <c r="M21" i="4"/>
  <c r="M22" i="4"/>
  <c r="M23" i="4"/>
  <c r="M24" i="4"/>
  <c r="BQ24" i="4" s="1"/>
  <c r="M25" i="4"/>
  <c r="BQ25" i="4" s="1"/>
  <c r="M26" i="4"/>
  <c r="BQ26" i="4" s="1"/>
  <c r="M27" i="4"/>
  <c r="L9" i="4"/>
  <c r="BP9" i="4" s="1"/>
  <c r="L10" i="4"/>
  <c r="L12" i="4"/>
  <c r="BP12" i="4" s="1"/>
  <c r="L15" i="4"/>
  <c r="BP15" i="4" s="1"/>
  <c r="L16" i="4"/>
  <c r="L18" i="4"/>
  <c r="BP18" i="4" s="1"/>
  <c r="L21" i="4"/>
  <c r="BP21" i="4" s="1"/>
  <c r="L22" i="4"/>
  <c r="L24" i="4"/>
  <c r="BP24" i="4" s="1"/>
  <c r="L27" i="4"/>
  <c r="BP27" i="4" s="1"/>
  <c r="E8" i="4"/>
  <c r="BI8" i="4" s="1"/>
  <c r="E9" i="4"/>
  <c r="E10" i="4"/>
  <c r="BI10" i="4" s="1"/>
  <c r="E11" i="4"/>
  <c r="E12" i="4"/>
  <c r="E13" i="4"/>
  <c r="E14" i="4"/>
  <c r="BI14" i="4" s="1"/>
  <c r="E15" i="4"/>
  <c r="E16" i="4"/>
  <c r="BI16" i="4" s="1"/>
  <c r="E17" i="4"/>
  <c r="E18" i="4"/>
  <c r="E19" i="4"/>
  <c r="E20" i="4"/>
  <c r="BI20" i="4" s="1"/>
  <c r="E21" i="4"/>
  <c r="E22" i="4"/>
  <c r="BI22" i="4" s="1"/>
  <c r="E23" i="4"/>
  <c r="E24" i="4"/>
  <c r="E25" i="4"/>
  <c r="E26" i="4"/>
  <c r="BI26" i="4" s="1"/>
  <c r="E27" i="4"/>
  <c r="D8" i="4"/>
  <c r="D9" i="4"/>
  <c r="D11" i="4"/>
  <c r="BH11" i="4" s="1"/>
  <c r="D12" i="4"/>
  <c r="AE12" i="4" s="1"/>
  <c r="D14" i="4"/>
  <c r="D15" i="4"/>
  <c r="D17" i="4"/>
  <c r="BH17" i="4" s="1"/>
  <c r="D18" i="4"/>
  <c r="AE18" i="4" s="1"/>
  <c r="D20" i="4"/>
  <c r="D21" i="4"/>
  <c r="D23" i="4"/>
  <c r="BH23" i="4" s="1"/>
  <c r="D24" i="4"/>
  <c r="AE24" i="4" s="1"/>
  <c r="D26" i="4"/>
  <c r="D2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W13" i="3"/>
  <c r="W19" i="3"/>
  <c r="W25" i="3"/>
  <c r="N8" i="3"/>
  <c r="N9" i="3"/>
  <c r="M9" i="3" s="1"/>
  <c r="N10" i="3"/>
  <c r="W10" i="3" s="1"/>
  <c r="N11" i="3"/>
  <c r="N12" i="3"/>
  <c r="M12" i="3" s="1"/>
  <c r="N13" i="3"/>
  <c r="N14" i="3"/>
  <c r="N15" i="3"/>
  <c r="M15" i="3" s="1"/>
  <c r="N16" i="3"/>
  <c r="W16" i="3" s="1"/>
  <c r="N17" i="3"/>
  <c r="N18" i="3"/>
  <c r="M18" i="3" s="1"/>
  <c r="N19" i="3"/>
  <c r="N20" i="3"/>
  <c r="N21" i="3"/>
  <c r="M21" i="3" s="1"/>
  <c r="N22" i="3"/>
  <c r="W22" i="3" s="1"/>
  <c r="N23" i="3"/>
  <c r="N24" i="3"/>
  <c r="M24" i="3" s="1"/>
  <c r="N25" i="3"/>
  <c r="N26" i="3"/>
  <c r="N27" i="3"/>
  <c r="M27" i="3" s="1"/>
  <c r="M8" i="3"/>
  <c r="M10" i="3"/>
  <c r="M11" i="3"/>
  <c r="M13" i="3"/>
  <c r="M14" i="3"/>
  <c r="M16" i="3"/>
  <c r="M17" i="3"/>
  <c r="M19" i="3"/>
  <c r="M20" i="3"/>
  <c r="M22" i="3"/>
  <c r="M23" i="3"/>
  <c r="M25" i="3"/>
  <c r="M26" i="3"/>
  <c r="E8" i="3"/>
  <c r="W8" i="3" s="1"/>
  <c r="E9" i="3"/>
  <c r="W9" i="3" s="1"/>
  <c r="E10" i="3"/>
  <c r="E11" i="3"/>
  <c r="E12" i="3"/>
  <c r="W12" i="3" s="1"/>
  <c r="E13" i="3"/>
  <c r="E14" i="3"/>
  <c r="W14" i="3" s="1"/>
  <c r="E15" i="3"/>
  <c r="W15" i="3" s="1"/>
  <c r="E16" i="3"/>
  <c r="E17" i="3"/>
  <c r="E18" i="3"/>
  <c r="W18" i="3" s="1"/>
  <c r="E19" i="3"/>
  <c r="E20" i="3"/>
  <c r="W20" i="3" s="1"/>
  <c r="E21" i="3"/>
  <c r="W21" i="3" s="1"/>
  <c r="E22" i="3"/>
  <c r="E23" i="3"/>
  <c r="E24" i="3"/>
  <c r="W24" i="3" s="1"/>
  <c r="E25" i="3"/>
  <c r="E26" i="3"/>
  <c r="W26" i="3" s="1"/>
  <c r="E27" i="3"/>
  <c r="W27" i="3" s="1"/>
  <c r="D9" i="3"/>
  <c r="V9" i="3" s="1"/>
  <c r="D10" i="3"/>
  <c r="V10" i="3" s="1"/>
  <c r="D12" i="3"/>
  <c r="D13" i="3"/>
  <c r="V13" i="3" s="1"/>
  <c r="D15" i="3"/>
  <c r="V15" i="3" s="1"/>
  <c r="D16" i="3"/>
  <c r="V16" i="3" s="1"/>
  <c r="D18" i="3"/>
  <c r="V18" i="3" s="1"/>
  <c r="D19" i="3"/>
  <c r="V19" i="3" s="1"/>
  <c r="D21" i="3"/>
  <c r="V21" i="3" s="1"/>
  <c r="D22" i="3"/>
  <c r="V22" i="3" s="1"/>
  <c r="D24" i="3"/>
  <c r="D25" i="3"/>
  <c r="V25" i="3" s="1"/>
  <c r="D27" i="3"/>
  <c r="V27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8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8" i="2"/>
  <c r="CW11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R9" i="2"/>
  <c r="CR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9" i="2"/>
  <c r="BZ8" i="2"/>
  <c r="BZ9" i="2"/>
  <c r="BZ10" i="2"/>
  <c r="DB10" i="2" s="1"/>
  <c r="BZ11" i="2"/>
  <c r="DB11" i="2" s="1"/>
  <c r="BZ12" i="2"/>
  <c r="BU8" i="2"/>
  <c r="BU9" i="2"/>
  <c r="CW9" i="2" s="1"/>
  <c r="BU10" i="2"/>
  <c r="BU11" i="2"/>
  <c r="BU12" i="2"/>
  <c r="CW12" i="2" s="1"/>
  <c r="BP8" i="2"/>
  <c r="CR8" i="2" s="1"/>
  <c r="BP9" i="2"/>
  <c r="BO9" i="2" s="1"/>
  <c r="BP10" i="2"/>
  <c r="BO10" i="2" s="1"/>
  <c r="BP11" i="2"/>
  <c r="BP12" i="2"/>
  <c r="BO8" i="2"/>
  <c r="CH8" i="2" s="1"/>
  <c r="BH8" i="2"/>
  <c r="BG8" i="2" s="1"/>
  <c r="BH9" i="2"/>
  <c r="BH10" i="2"/>
  <c r="CJ10" i="2" s="1"/>
  <c r="BH11" i="2"/>
  <c r="CJ11" i="2" s="1"/>
  <c r="BH12" i="2"/>
  <c r="CJ12" i="2" s="1"/>
  <c r="BG9" i="2"/>
  <c r="CI9" i="2" s="1"/>
  <c r="BG12" i="2"/>
  <c r="CI12" i="2" s="1"/>
  <c r="AX8" i="2"/>
  <c r="AX9" i="2"/>
  <c r="AM9" i="2" s="1"/>
  <c r="BF9" i="2" s="1"/>
  <c r="AX10" i="2"/>
  <c r="AX11" i="2"/>
  <c r="AX12" i="2"/>
  <c r="DB12" i="2" s="1"/>
  <c r="AS8" i="2"/>
  <c r="AS9" i="2"/>
  <c r="AS10" i="2"/>
  <c r="AM10" i="2" s="1"/>
  <c r="AS11" i="2"/>
  <c r="AS12" i="2"/>
  <c r="AN8" i="2"/>
  <c r="AM8" i="2" s="1"/>
  <c r="BF8" i="2" s="1"/>
  <c r="AN9" i="2"/>
  <c r="AN10" i="2"/>
  <c r="AN11" i="2"/>
  <c r="AM11" i="2" s="1"/>
  <c r="AN12" i="2"/>
  <c r="AM12" i="2"/>
  <c r="BF12" i="2" s="1"/>
  <c r="AF8" i="2"/>
  <c r="AF9" i="2"/>
  <c r="AE9" i="2" s="1"/>
  <c r="AF10" i="2"/>
  <c r="AE10" i="2" s="1"/>
  <c r="AF11" i="2"/>
  <c r="AE11" i="2" s="1"/>
  <c r="AF12" i="2"/>
  <c r="AE8" i="2"/>
  <c r="CI8" i="2" s="1"/>
  <c r="AE12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8" i="2"/>
  <c r="N8" i="2"/>
  <c r="M8" i="2" s="1"/>
  <c r="N9" i="2"/>
  <c r="W9" i="2" s="1"/>
  <c r="N10" i="2"/>
  <c r="M10" i="2" s="1"/>
  <c r="V10" i="2" s="1"/>
  <c r="N11" i="2"/>
  <c r="N12" i="2"/>
  <c r="M12" i="2" s="1"/>
  <c r="M11" i="2"/>
  <c r="E8" i="2"/>
  <c r="D8" i="2" s="1"/>
  <c r="V8" i="2" s="1"/>
  <c r="E9" i="2"/>
  <c r="E10" i="2"/>
  <c r="D10" i="2" s="1"/>
  <c r="E11" i="2"/>
  <c r="E12" i="2"/>
  <c r="D12" i="2" s="1"/>
  <c r="V12" i="2" s="1"/>
  <c r="D9" i="2"/>
  <c r="D11" i="2"/>
  <c r="V1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B8" i="1"/>
  <c r="DB12" i="1"/>
  <c r="DB1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W11" i="1"/>
  <c r="CW15" i="1"/>
  <c r="CW1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R14" i="1"/>
  <c r="CR18" i="1"/>
  <c r="CR2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BZ8" i="1"/>
  <c r="BZ9" i="1"/>
  <c r="BZ10" i="1"/>
  <c r="DB10" i="1" s="1"/>
  <c r="BZ11" i="1"/>
  <c r="BZ12" i="1"/>
  <c r="BZ13" i="1"/>
  <c r="DB13" i="1" s="1"/>
  <c r="BZ14" i="1"/>
  <c r="DB14" i="1" s="1"/>
  <c r="BZ15" i="1"/>
  <c r="BZ16" i="1"/>
  <c r="DB16" i="1" s="1"/>
  <c r="BZ17" i="1"/>
  <c r="BZ18" i="1"/>
  <c r="DB18" i="1" s="1"/>
  <c r="BZ19" i="1"/>
  <c r="BZ20" i="1"/>
  <c r="DB20" i="1" s="1"/>
  <c r="BZ21" i="1"/>
  <c r="BZ22" i="1"/>
  <c r="DB22" i="1" s="1"/>
  <c r="BU8" i="1"/>
  <c r="BU9" i="1"/>
  <c r="CW9" i="1" s="1"/>
  <c r="BU10" i="1"/>
  <c r="CW10" i="1" s="1"/>
  <c r="BU11" i="1"/>
  <c r="BU12" i="1"/>
  <c r="BU13" i="1"/>
  <c r="CW13" i="1" s="1"/>
  <c r="BU14" i="1"/>
  <c r="BU15" i="1"/>
  <c r="BU16" i="1"/>
  <c r="CW16" i="1" s="1"/>
  <c r="BU17" i="1"/>
  <c r="CW17" i="1" s="1"/>
  <c r="BU18" i="1"/>
  <c r="BU19" i="1"/>
  <c r="CW19" i="1" s="1"/>
  <c r="BU20" i="1"/>
  <c r="BU21" i="1"/>
  <c r="CW21" i="1" s="1"/>
  <c r="BU22" i="1"/>
  <c r="CW22" i="1" s="1"/>
  <c r="BP8" i="1"/>
  <c r="CR8" i="1" s="1"/>
  <c r="BP9" i="1"/>
  <c r="CR9" i="1" s="1"/>
  <c r="BP10" i="1"/>
  <c r="BO10" i="1" s="1"/>
  <c r="BP11" i="1"/>
  <c r="BP12" i="1"/>
  <c r="BO12" i="1" s="1"/>
  <c r="BP13" i="1"/>
  <c r="CR13" i="1" s="1"/>
  <c r="BP14" i="1"/>
  <c r="BO14" i="1" s="1"/>
  <c r="BP15" i="1"/>
  <c r="BP16" i="1"/>
  <c r="CR16" i="1" s="1"/>
  <c r="BP17" i="1"/>
  <c r="BP18" i="1"/>
  <c r="BO18" i="1" s="1"/>
  <c r="BP19" i="1"/>
  <c r="CR19" i="1" s="1"/>
  <c r="BP20" i="1"/>
  <c r="CR20" i="1" s="1"/>
  <c r="BP21" i="1"/>
  <c r="BP22" i="1"/>
  <c r="BO22" i="1" s="1"/>
  <c r="BO9" i="1"/>
  <c r="CH9" i="1" s="1"/>
  <c r="BO11" i="1"/>
  <c r="CH11" i="1" s="1"/>
  <c r="BO15" i="1"/>
  <c r="CH15" i="1" s="1"/>
  <c r="BO17" i="1"/>
  <c r="CH17" i="1" s="1"/>
  <c r="BO19" i="1"/>
  <c r="BO21" i="1"/>
  <c r="CH21" i="1" s="1"/>
  <c r="BH8" i="1"/>
  <c r="CJ8" i="1" s="1"/>
  <c r="BH9" i="1"/>
  <c r="BH10" i="1"/>
  <c r="CJ10" i="1" s="1"/>
  <c r="BH11" i="1"/>
  <c r="BH12" i="1"/>
  <c r="CJ12" i="1" s="1"/>
  <c r="BH13" i="1"/>
  <c r="BH14" i="1"/>
  <c r="CJ14" i="1" s="1"/>
  <c r="BH15" i="1"/>
  <c r="BH16" i="1"/>
  <c r="BG16" i="1" s="1"/>
  <c r="CI16" i="1" s="1"/>
  <c r="BH17" i="1"/>
  <c r="BH18" i="1"/>
  <c r="CJ18" i="1" s="1"/>
  <c r="BH19" i="1"/>
  <c r="BH20" i="1"/>
  <c r="CJ20" i="1" s="1"/>
  <c r="BH21" i="1"/>
  <c r="BH22" i="1"/>
  <c r="CJ22" i="1" s="1"/>
  <c r="BG9" i="1"/>
  <c r="BG11" i="1"/>
  <c r="BG13" i="1"/>
  <c r="BG15" i="1"/>
  <c r="BG17" i="1"/>
  <c r="BG19" i="1"/>
  <c r="BG21" i="1"/>
  <c r="AX8" i="1"/>
  <c r="AX9" i="1"/>
  <c r="DB9" i="1" s="1"/>
  <c r="AX10" i="1"/>
  <c r="AX11" i="1"/>
  <c r="AX12" i="1"/>
  <c r="AX13" i="1"/>
  <c r="AX14" i="1"/>
  <c r="AX15" i="1"/>
  <c r="AX16" i="1"/>
  <c r="AX17" i="1"/>
  <c r="AX18" i="1"/>
  <c r="AX19" i="1"/>
  <c r="DB19" i="1" s="1"/>
  <c r="AX20" i="1"/>
  <c r="AX21" i="1"/>
  <c r="DB21" i="1" s="1"/>
  <c r="AX22" i="1"/>
  <c r="AS8" i="1"/>
  <c r="AS9" i="1"/>
  <c r="AS10" i="1"/>
  <c r="AS11" i="1"/>
  <c r="AS12" i="1"/>
  <c r="CW12" i="1" s="1"/>
  <c r="AS13" i="1"/>
  <c r="AS14" i="1"/>
  <c r="AS15" i="1"/>
  <c r="AS16" i="1"/>
  <c r="AS17" i="1"/>
  <c r="AS18" i="1"/>
  <c r="AS19" i="1"/>
  <c r="AS20" i="1"/>
  <c r="AS21" i="1"/>
  <c r="AS22" i="1"/>
  <c r="AN8" i="1"/>
  <c r="AN9" i="1"/>
  <c r="AM9" i="1" s="1"/>
  <c r="AN10" i="1"/>
  <c r="AN11" i="1"/>
  <c r="AM11" i="1" s="1"/>
  <c r="AN12" i="1"/>
  <c r="AN13" i="1"/>
  <c r="AM13" i="1" s="1"/>
  <c r="BF13" i="1" s="1"/>
  <c r="AN14" i="1"/>
  <c r="AN15" i="1"/>
  <c r="CR15" i="1" s="1"/>
  <c r="AN16" i="1"/>
  <c r="AN17" i="1"/>
  <c r="AM17" i="1" s="1"/>
  <c r="AN18" i="1"/>
  <c r="AN19" i="1"/>
  <c r="AM19" i="1" s="1"/>
  <c r="BF19" i="1" s="1"/>
  <c r="AN20" i="1"/>
  <c r="AN21" i="1"/>
  <c r="AM21" i="1" s="1"/>
  <c r="AN22" i="1"/>
  <c r="AM8" i="1"/>
  <c r="BF8" i="1" s="1"/>
  <c r="AM10" i="1"/>
  <c r="BF10" i="1" s="1"/>
  <c r="AM12" i="1"/>
  <c r="BF12" i="1" s="1"/>
  <c r="AM14" i="1"/>
  <c r="BF14" i="1" s="1"/>
  <c r="AM16" i="1"/>
  <c r="BF16" i="1" s="1"/>
  <c r="AM18" i="1"/>
  <c r="BF18" i="1" s="1"/>
  <c r="AM20" i="1"/>
  <c r="BF20" i="1" s="1"/>
  <c r="AM22" i="1"/>
  <c r="BF22" i="1" s="1"/>
  <c r="AF8" i="1"/>
  <c r="AF9" i="1"/>
  <c r="CJ9" i="1" s="1"/>
  <c r="AF10" i="1"/>
  <c r="AF11" i="1"/>
  <c r="CJ11" i="1" s="1"/>
  <c r="AF12" i="1"/>
  <c r="AF13" i="1"/>
  <c r="AE13" i="1" s="1"/>
  <c r="AF14" i="1"/>
  <c r="AF15" i="1"/>
  <c r="CJ15" i="1" s="1"/>
  <c r="AF16" i="1"/>
  <c r="AF17" i="1"/>
  <c r="CJ17" i="1" s="1"/>
  <c r="AF18" i="1"/>
  <c r="AF19" i="1"/>
  <c r="AE19" i="1" s="1"/>
  <c r="AF20" i="1"/>
  <c r="AF21" i="1"/>
  <c r="CJ21" i="1" s="1"/>
  <c r="AF22" i="1"/>
  <c r="AE8" i="1"/>
  <c r="AE10" i="1"/>
  <c r="AE12" i="1"/>
  <c r="AE14" i="1"/>
  <c r="AE16" i="1"/>
  <c r="AE18" i="1"/>
  <c r="AE20" i="1"/>
  <c r="AE2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N8" i="1"/>
  <c r="M8" i="1" s="1"/>
  <c r="N9" i="1"/>
  <c r="N10" i="1"/>
  <c r="M10" i="1" s="1"/>
  <c r="N11" i="1"/>
  <c r="N12" i="1"/>
  <c r="M12" i="1" s="1"/>
  <c r="N13" i="1"/>
  <c r="N14" i="1"/>
  <c r="N15" i="1"/>
  <c r="N16" i="1"/>
  <c r="M16" i="1" s="1"/>
  <c r="N17" i="1"/>
  <c r="N18" i="1"/>
  <c r="M18" i="1" s="1"/>
  <c r="N19" i="1"/>
  <c r="N20" i="1"/>
  <c r="N21" i="1"/>
  <c r="N22" i="1"/>
  <c r="M22" i="1" s="1"/>
  <c r="M9" i="1"/>
  <c r="M11" i="1"/>
  <c r="M13" i="1"/>
  <c r="M14" i="1"/>
  <c r="M15" i="1"/>
  <c r="M17" i="1"/>
  <c r="M19" i="1"/>
  <c r="M20" i="1"/>
  <c r="M21" i="1"/>
  <c r="E8" i="1"/>
  <c r="W8" i="1" s="1"/>
  <c r="E9" i="1"/>
  <c r="W9" i="1" s="1"/>
  <c r="E10" i="1"/>
  <c r="D10" i="1" s="1"/>
  <c r="V10" i="1" s="1"/>
  <c r="E11" i="1"/>
  <c r="D11" i="1" s="1"/>
  <c r="V11" i="1" s="1"/>
  <c r="E12" i="1"/>
  <c r="W12" i="1" s="1"/>
  <c r="E13" i="1"/>
  <c r="W13" i="1" s="1"/>
  <c r="E14" i="1"/>
  <c r="W14" i="1" s="1"/>
  <c r="E15" i="1"/>
  <c r="W15" i="1" s="1"/>
  <c r="E16" i="1"/>
  <c r="D16" i="1" s="1"/>
  <c r="V16" i="1" s="1"/>
  <c r="E17" i="1"/>
  <c r="D17" i="1" s="1"/>
  <c r="V17" i="1" s="1"/>
  <c r="E18" i="1"/>
  <c r="W18" i="1" s="1"/>
  <c r="E19" i="1"/>
  <c r="W19" i="1" s="1"/>
  <c r="E20" i="1"/>
  <c r="W20" i="1" s="1"/>
  <c r="E21" i="1"/>
  <c r="W21" i="1" s="1"/>
  <c r="E22" i="1"/>
  <c r="D22" i="1" s="1"/>
  <c r="V22" i="1" s="1"/>
  <c r="D8" i="1"/>
  <c r="V8" i="1" s="1"/>
  <c r="D9" i="1"/>
  <c r="V9" i="1" s="1"/>
  <c r="D13" i="1"/>
  <c r="V13" i="1" s="1"/>
  <c r="D14" i="1"/>
  <c r="V14" i="1" s="1"/>
  <c r="D15" i="1"/>
  <c r="V15" i="1" s="1"/>
  <c r="D19" i="1"/>
  <c r="V19" i="1" s="1"/>
  <c r="D20" i="1"/>
  <c r="V20" i="1" s="1"/>
  <c r="D21" i="1"/>
  <c r="V21" i="1" s="1"/>
  <c r="CI9" i="1" l="1"/>
  <c r="BF9" i="1"/>
  <c r="DJ9" i="1" s="1"/>
  <c r="CI13" i="1"/>
  <c r="CQ22" i="1"/>
  <c r="CQ19" i="1"/>
  <c r="BF11" i="2"/>
  <c r="BF10" i="2"/>
  <c r="CQ10" i="2"/>
  <c r="CQ9" i="2"/>
  <c r="CH9" i="2"/>
  <c r="DJ9" i="2" s="1"/>
  <c r="CI19" i="1"/>
  <c r="CI17" i="1"/>
  <c r="CQ18" i="1"/>
  <c r="CQ12" i="1"/>
  <c r="V9" i="2"/>
  <c r="CQ14" i="1"/>
  <c r="CH10" i="1"/>
  <c r="DJ10" i="1" s="1"/>
  <c r="CQ10" i="1"/>
  <c r="BG10" i="1"/>
  <c r="CI10" i="1" s="1"/>
  <c r="BO16" i="1"/>
  <c r="CJ16" i="1"/>
  <c r="BI19" i="4"/>
  <c r="D19" i="4"/>
  <c r="W17" i="1"/>
  <c r="W11" i="1"/>
  <c r="AE17" i="1"/>
  <c r="BF17" i="1" s="1"/>
  <c r="DJ17" i="1" s="1"/>
  <c r="AE11" i="1"/>
  <c r="CI11" i="1" s="1"/>
  <c r="BG20" i="1"/>
  <c r="CI20" i="1" s="1"/>
  <c r="BG14" i="1"/>
  <c r="CI14" i="1" s="1"/>
  <c r="BG8" i="1"/>
  <c r="CI8" i="1" s="1"/>
  <c r="BO20" i="1"/>
  <c r="BO8" i="1"/>
  <c r="CR17" i="1"/>
  <c r="CR11" i="1"/>
  <c r="CW20" i="1"/>
  <c r="CW14" i="1"/>
  <c r="CW8" i="1"/>
  <c r="DB17" i="1"/>
  <c r="DB11" i="1"/>
  <c r="CQ17" i="1"/>
  <c r="CQ11" i="1"/>
  <c r="CR12" i="1"/>
  <c r="CR10" i="2"/>
  <c r="CW10" i="2"/>
  <c r="DB9" i="2"/>
  <c r="V24" i="3"/>
  <c r="AE27" i="4"/>
  <c r="CI27" i="4" s="1"/>
  <c r="CI18" i="4"/>
  <c r="AE9" i="4"/>
  <c r="BQ23" i="4"/>
  <c r="L23" i="4"/>
  <c r="BP23" i="4" s="1"/>
  <c r="BQ17" i="4"/>
  <c r="L17" i="4"/>
  <c r="BP17" i="4" s="1"/>
  <c r="BQ11" i="4"/>
  <c r="L11" i="4"/>
  <c r="BG18" i="4"/>
  <c r="W16" i="1"/>
  <c r="BO13" i="1"/>
  <c r="CJ13" i="1"/>
  <c r="CR10" i="1"/>
  <c r="D18" i="1"/>
  <c r="V18" i="1" s="1"/>
  <c r="D12" i="1"/>
  <c r="V12" i="1" s="1"/>
  <c r="AE21" i="1"/>
  <c r="CI21" i="1" s="1"/>
  <c r="AE15" i="1"/>
  <c r="CI15" i="1" s="1"/>
  <c r="AE9" i="1"/>
  <c r="AM15" i="1"/>
  <c r="BG18" i="1"/>
  <c r="CI18" i="1" s="1"/>
  <c r="BG12" i="1"/>
  <c r="CI12" i="1" s="1"/>
  <c r="CQ21" i="1"/>
  <c r="CQ15" i="1"/>
  <c r="CQ9" i="1"/>
  <c r="W11" i="2"/>
  <c r="W10" i="2"/>
  <c r="BG11" i="2"/>
  <c r="CI11" i="2" s="1"/>
  <c r="BO12" i="2"/>
  <c r="V12" i="3"/>
  <c r="AE15" i="4"/>
  <c r="BI27" i="4"/>
  <c r="BI21" i="4"/>
  <c r="BI15" i="4"/>
  <c r="BI9" i="4"/>
  <c r="BG27" i="4"/>
  <c r="BG21" i="4"/>
  <c r="BG15" i="4"/>
  <c r="BG9" i="4"/>
  <c r="BV19" i="4"/>
  <c r="W22" i="1"/>
  <c r="CJ19" i="1"/>
  <c r="W12" i="2"/>
  <c r="DJ8" i="2"/>
  <c r="AE26" i="4"/>
  <c r="CI26" i="4" s="1"/>
  <c r="CR22" i="1"/>
  <c r="M9" i="2"/>
  <c r="BG10" i="2"/>
  <c r="CI10" i="2" s="1"/>
  <c r="CR11" i="2"/>
  <c r="D23" i="3"/>
  <c r="V23" i="3" s="1"/>
  <c r="W23" i="3"/>
  <c r="D17" i="3"/>
  <c r="V17" i="3" s="1"/>
  <c r="W17" i="3"/>
  <c r="D11" i="3"/>
  <c r="V11" i="3" s="1"/>
  <c r="W11" i="3"/>
  <c r="BP16" i="4"/>
  <c r="AE17" i="4"/>
  <c r="CI17" i="4" s="1"/>
  <c r="BG24" i="4"/>
  <c r="CI24" i="4" s="1"/>
  <c r="W10" i="1"/>
  <c r="BG22" i="1"/>
  <c r="CI22" i="1" s="1"/>
  <c r="BO11" i="2"/>
  <c r="CQ8" i="2"/>
  <c r="BI25" i="4"/>
  <c r="D25" i="4"/>
  <c r="BI13" i="4"/>
  <c r="D13" i="4"/>
  <c r="F21" i="5"/>
  <c r="F15" i="5"/>
  <c r="F9" i="5"/>
  <c r="CH19" i="1"/>
  <c r="DJ19" i="1" s="1"/>
  <c r="AE21" i="4"/>
  <c r="CI21" i="4" s="1"/>
  <c r="CJ8" i="2"/>
  <c r="D26" i="3"/>
  <c r="V26" i="3" s="1"/>
  <c r="D20" i="3"/>
  <c r="V20" i="3" s="1"/>
  <c r="D14" i="3"/>
  <c r="V14" i="3" s="1"/>
  <c r="D8" i="3"/>
  <c r="V8" i="3" s="1"/>
  <c r="D22" i="4"/>
  <c r="D16" i="4"/>
  <c r="D10" i="4"/>
  <c r="L26" i="4"/>
  <c r="BP26" i="4" s="1"/>
  <c r="L20" i="4"/>
  <c r="BP20" i="4" s="1"/>
  <c r="L14" i="4"/>
  <c r="BP14" i="4" s="1"/>
  <c r="L8" i="4"/>
  <c r="BP8" i="4" s="1"/>
  <c r="AF24" i="4"/>
  <c r="AF18" i="4"/>
  <c r="AF12" i="4"/>
  <c r="BH12" i="4" s="1"/>
  <c r="AN22" i="4"/>
  <c r="BG22" i="4" s="1"/>
  <c r="AN16" i="4"/>
  <c r="BG16" i="4" s="1"/>
  <c r="AN10" i="4"/>
  <c r="BG10" i="4" s="1"/>
  <c r="BH26" i="4"/>
  <c r="BH20" i="4"/>
  <c r="BH14" i="4"/>
  <c r="BH8" i="4"/>
  <c r="BH24" i="4"/>
  <c r="BH18" i="4"/>
  <c r="C1" i="8"/>
  <c r="B1" i="8"/>
  <c r="CQ12" i="2" l="1"/>
  <c r="CH12" i="2"/>
  <c r="DJ12" i="2" s="1"/>
  <c r="AE19" i="4"/>
  <c r="CI19" i="4" s="1"/>
  <c r="BH19" i="4"/>
  <c r="AE25" i="4"/>
  <c r="CI25" i="4" s="1"/>
  <c r="BH25" i="4"/>
  <c r="BF21" i="1"/>
  <c r="DJ21" i="1" s="1"/>
  <c r="BP11" i="4"/>
  <c r="AE11" i="4"/>
  <c r="CI11" i="4" s="1"/>
  <c r="CH14" i="1"/>
  <c r="DJ14" i="1" s="1"/>
  <c r="BF11" i="1"/>
  <c r="DJ11" i="1" s="1"/>
  <c r="CI15" i="4"/>
  <c r="BF15" i="1"/>
  <c r="DJ15" i="1" s="1"/>
  <c r="BP22" i="4"/>
  <c r="CQ8" i="1"/>
  <c r="CH8" i="1"/>
  <c r="DJ8" i="1" s="1"/>
  <c r="CH16" i="1"/>
  <c r="DJ16" i="1" s="1"/>
  <c r="CQ16" i="1"/>
  <c r="CH10" i="2"/>
  <c r="DJ10" i="2" s="1"/>
  <c r="CH22" i="1"/>
  <c r="DJ22" i="1" s="1"/>
  <c r="AE13" i="4"/>
  <c r="CI13" i="4" s="1"/>
  <c r="BH13" i="4"/>
  <c r="CQ13" i="1"/>
  <c r="CH13" i="1"/>
  <c r="DJ13" i="1" s="1"/>
  <c r="AE14" i="4"/>
  <c r="CI14" i="4" s="1"/>
  <c r="BG12" i="4"/>
  <c r="CI12" i="4" s="1"/>
  <c r="BP10" i="4"/>
  <c r="CH12" i="1"/>
  <c r="DJ12" i="1" s="1"/>
  <c r="BH10" i="4"/>
  <c r="AE10" i="4"/>
  <c r="CI10" i="4" s="1"/>
  <c r="BH16" i="4"/>
  <c r="AE16" i="4"/>
  <c r="CI16" i="4" s="1"/>
  <c r="AE20" i="4"/>
  <c r="CI20" i="4" s="1"/>
  <c r="AE23" i="4"/>
  <c r="CI23" i="4" s="1"/>
  <c r="CI9" i="4"/>
  <c r="CQ20" i="1"/>
  <c r="CH20" i="1"/>
  <c r="DJ20" i="1" s="1"/>
  <c r="CH18" i="1"/>
  <c r="DJ18" i="1" s="1"/>
  <c r="CQ11" i="2"/>
  <c r="CH11" i="2"/>
  <c r="DJ11" i="2" s="1"/>
  <c r="BH22" i="4"/>
  <c r="AE22" i="4"/>
  <c r="CI22" i="4" s="1"/>
  <c r="AE8" i="4"/>
  <c r="CI8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CT7" i="2" s="1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I7" i="4"/>
  <c r="H7" i="4"/>
  <c r="G7" i="4"/>
  <c r="F7" i="4"/>
  <c r="BJ7" i="4" s="1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CO7" i="1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X7" i="1"/>
  <c r="AD7" i="1"/>
  <c r="AC7" i="1"/>
  <c r="AB7" i="1"/>
  <c r="AA7" i="3" l="1"/>
  <c r="Y7" i="2"/>
  <c r="BP7" i="2"/>
  <c r="BU7" i="2"/>
  <c r="CW7" i="2" s="1"/>
  <c r="AD7" i="5"/>
  <c r="CL7" i="2"/>
  <c r="CU7" i="2"/>
  <c r="E7" i="6"/>
  <c r="BN7" i="4"/>
  <c r="BW7" i="4"/>
  <c r="CD7" i="4"/>
  <c r="BK7" i="4"/>
  <c r="CB7" i="4"/>
  <c r="AC7" i="3"/>
  <c r="AA7" i="2"/>
  <c r="DC7" i="2"/>
  <c r="BH7" i="2"/>
  <c r="BG7" i="2" s="1"/>
  <c r="CY7" i="2"/>
  <c r="AF7" i="2"/>
  <c r="AE7" i="2" s="1"/>
  <c r="DA7" i="2"/>
  <c r="DI7" i="2"/>
  <c r="D7" i="6"/>
  <c r="CX7" i="2"/>
  <c r="CM7" i="2"/>
  <c r="BZ7" i="2"/>
  <c r="AD7" i="2"/>
  <c r="DF7" i="2"/>
  <c r="N7" i="2"/>
  <c r="M7" i="2" s="1"/>
  <c r="CS7" i="2"/>
  <c r="Z7" i="2"/>
  <c r="BM7" i="4"/>
  <c r="BL7" i="4"/>
  <c r="CM7" i="1"/>
  <c r="CU7" i="1"/>
  <c r="DI7" i="1"/>
  <c r="CL7" i="1"/>
  <c r="AT7" i="5"/>
  <c r="AG7" i="4"/>
  <c r="AF7" i="4" s="1"/>
  <c r="AB7" i="3"/>
  <c r="Z7" i="1"/>
  <c r="H7" i="5"/>
  <c r="W7" i="4"/>
  <c r="BH7" i="1"/>
  <c r="BG7" i="1" s="1"/>
  <c r="AN7" i="1"/>
  <c r="AT7" i="4"/>
  <c r="Z7" i="3"/>
  <c r="Y7" i="3"/>
  <c r="AX7" i="1"/>
  <c r="DF7" i="1"/>
  <c r="AO7" i="4"/>
  <c r="N7" i="5"/>
  <c r="E7" i="4"/>
  <c r="BR7" i="4"/>
  <c r="E7" i="1"/>
  <c r="D7" i="1" s="1"/>
  <c r="Q7" i="5"/>
  <c r="BB7" i="5"/>
  <c r="BT7" i="4"/>
  <c r="CH7" i="4"/>
  <c r="N7" i="1"/>
  <c r="M7" i="1" s="1"/>
  <c r="AL7" i="5"/>
  <c r="BE7" i="5"/>
  <c r="R7" i="4"/>
  <c r="AF7" i="1"/>
  <c r="BO7" i="4"/>
  <c r="BX7" i="4"/>
  <c r="CY7" i="1"/>
  <c r="BZ7" i="4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W7" i="2"/>
  <c r="BO7" i="2"/>
  <c r="CH7" i="2" s="1"/>
  <c r="CI7" i="2"/>
  <c r="AM7" i="2"/>
  <c r="BF7" i="2" s="1"/>
  <c r="CJ7" i="2"/>
  <c r="D7" i="2"/>
  <c r="V7" i="2" s="1"/>
  <c r="DB7" i="2"/>
  <c r="CA7" i="4"/>
  <c r="DB7" i="1"/>
  <c r="CR7" i="1"/>
  <c r="BI7" i="4"/>
  <c r="CW7" i="1"/>
  <c r="I7" i="5"/>
  <c r="D7" i="4"/>
  <c r="BH7" i="4" s="1"/>
  <c r="CJ7" i="1"/>
  <c r="BV7" i="4"/>
  <c r="V7" i="1"/>
  <c r="AM7" i="1"/>
  <c r="AE7" i="1"/>
  <c r="CI7" i="1" s="1"/>
  <c r="V7" i="3"/>
  <c r="AN7" i="4"/>
  <c r="BG7" i="4" s="1"/>
  <c r="W7" i="1"/>
  <c r="W7" i="3"/>
  <c r="BO7" i="1"/>
  <c r="CQ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AE7" i="4"/>
  <c r="DJ7" i="2"/>
  <c r="BF7" i="1"/>
  <c r="CI7" i="4"/>
  <c r="BP7" i="4"/>
  <c r="CH7" i="1"/>
  <c r="E21" i="8"/>
  <c r="M13" i="8"/>
  <c r="M14" i="8" s="1"/>
  <c r="E13" i="8"/>
  <c r="F21" i="8"/>
  <c r="F13" i="8"/>
  <c r="L29" i="8"/>
  <c r="L30" i="8" s="1"/>
  <c r="M29" i="8"/>
  <c r="L13" i="8"/>
  <c r="DJ7" i="1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<sst xmlns="http://schemas.openxmlformats.org/spreadsheetml/2006/main" count="1863" uniqueCount="365">
  <si>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</si>
  <si>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</si>
  <si>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</si>
  <si>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</si>
  <si>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</si>
  <si>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</si>
  <si>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</si>
  <si>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</si>
  <si>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</si>
  <si>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</si>
  <si>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</si>
  <si>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</si>
  <si>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</si>
  <si>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</si>
  <si>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</si>
  <si>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</si>
  <si>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</si>
  <si>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</si>
  <si>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</si>
  <si>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</si>
  <si>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</si>
  <si>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</si>
  <si>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</si>
  <si>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</si>
  <si>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</si>
  <si>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</si>
  <si>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</si>
  <si>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</si>
  <si>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</si>
  <si>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</si>
  <si>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</si>
  <si>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</si>
  <si>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</si>
  <si>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</si>
  <si>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</si>
  <si>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</si>
  <si>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</si>
  <si>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</si>
  <si>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</si>
  <si>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</si>
  <si>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</si>
  <si>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</si>
  <si>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</si>
  <si>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</si>
  <si>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</si>
  <si>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</si>
  <si>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</si>
  <si>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</si>
  <si>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</si>
  <si>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</si>
  <si>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</si>
  <si>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</si>
  <si>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</si>
  <si>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</si>
  <si>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</si>
  <si>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</si>
  <si>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</si>
  <si>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</si>
  <si>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</si>
  <si>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</si>
  <si>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</si>
  <si>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</si>
  <si>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</si>
  <si>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</si>
  <si>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</si>
  <si>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</si>
  <si>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</si>
  <si>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</si>
  <si>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</si>
  <si>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</si>
  <si>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</si>
  <si>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</si>
  <si>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</si>
  <si>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</si>
  <si>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</si>
  <si>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</si>
  <si>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</si>
  <si>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</si>
  <si>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</si>
  <si>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</si>
  <si>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</si>
  <si>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</si>
  <si>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</si>
  <si>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</si>
  <si>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</si>
  <si>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</si>
  <si>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</si>
  <si>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</si>
  <si>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</si>
  <si>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</si>
  <si>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</si>
  <si>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</si>
  <si>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</si>
  <si>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</si>
  <si>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</si>
  <si>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</si>
  <si>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</si>
  <si>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</si>
  <si>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</si>
  <si>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</si>
  <si>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</si>
  <si>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</si>
  <si>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</si>
  <si>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</si>
  <si>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</si>
  <si>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</si>
  <si>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</si>
  <si>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</si>
  <si>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</si>
  <si>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</si>
  <si>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</si>
  <si>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</si>
  <si>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</si>
  <si>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</si>
  <si>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</si>
  <si>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</si>
  <si>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</si>
  <si>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</si>
  <si>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</si>
  <si>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</si>
  <si>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</si>
  <si>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</si>
  <si>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</si>
  <si>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</si>
  <si>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</si>
  <si>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</si>
  <si>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</si>
  <si>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</si>
  <si>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</si>
  <si>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</si>
  <si>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</si>
  <si>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</si>
  <si>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</si>
  <si>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</si>
  <si>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</si>
  <si>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</si>
  <si>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</si>
  <si>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</si>
  <si>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</si>
  <si>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</si>
  <si>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</si>
  <si>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</si>
  <si>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</si>
  <si>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</si>
  <si>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</si>
  <si>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</si>
  <si>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</si>
  <si>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</si>
  <si>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</si>
  <si>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</si>
  <si>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</si>
  <si>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</si>
  <si>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</si>
  <si>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</si>
  <si>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</si>
  <si>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</si>
  <si>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</si>
  <si>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</si>
  <si>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</si>
  <si>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</si>
  <si>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</si>
  <si>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</si>
  <si>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</si>
  <si>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</si>
  <si>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</si>
  <si>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</si>
  <si>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</si>
  <si>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</si>
  <si>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</si>
  <si>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</si>
  <si>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</si>
  <si>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</si>
  <si>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</si>
  <si>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</si>
  <si>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</si>
  <si>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</si>
  <si>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</si>
  <si>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</si>
  <si>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</si>
  <si>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</si>
  <si>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</si>
  <si>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</si>
  <si>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</si>
  <si>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</si>
  <si>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</si>
  <si>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</si>
  <si>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</si>
  <si>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</si>
  <si>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</si>
  <si>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</si>
  <si>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</si>
  <si>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</si>
  <si>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</si>
  <si>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</si>
  <si>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</si>
  <si>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</si>
  <si>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</si>
  <si>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</si>
  <si>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</si>
  <si>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</si>
  <si>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</si>
  <si>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</si>
  <si>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</si>
  <si>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</si>
  <si>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</si>
  <si>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</si>
  <si>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</si>
  <si>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</si>
  <si>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</si>
  <si>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</si>
  <si>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</si>
  <si>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</si>
  <si>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</si>
  <si>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</si>
  <si>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</si>
  <si>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</si>
  <si>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</si>
  <si>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</si>
  <si>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</si>
  <si>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</si>
  <si>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</si>
  <si>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</si>
  <si>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</si>
  <si>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</si>
  <si>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</si>
  <si>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</si>
  <si>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</si>
  <si>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</si>
  <si>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</si>
  <si>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</si>
  <si>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</si>
  <si>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</si>
  <si>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</si>
  <si>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</si>
  <si>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</si>
  <si>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</si>
  <si>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</si>
  <si>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</si>
  <si>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</si>
  <si>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</si>
  <si>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</si>
  <si>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</si>
  <si>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</si>
  <si>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</si>
  <si>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</si>
  <si>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</si>
  <si>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</si>
  <si>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</si>
  <si>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</si>
  <si>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</si>
  <si>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</si>
  <si>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</si>
  <si>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</si>
  <si>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</si>
  <si>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</si>
  <si>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</si>
  <si>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</si>
  <si>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</si>
  <si>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</si>
  <si>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</si>
  <si>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</si>
  <si>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</si>
  <si>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</si>
  <si>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</si>
  <si>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</si>
  <si>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</si>
  <si>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</si>
  <si>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</si>
  <si>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</si>
  <si>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</si>
  <si>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</si>
  <si>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</si>
  <si>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</si>
  <si>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</si>
  <si>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</si>
  <si>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</si>
  <si>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</si>
  <si>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</si>
  <si>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</si>
  <si>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</si>
  <si>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</si>
  <si>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</si>
  <si>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</si>
  <si>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</si>
  <si>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</si>
  <si>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</si>
  <si>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</si>
  <si>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</si>
  <si>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</si>
  <si>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</si>
  <si>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</si>
  <si>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</si>
  <si>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</si>
  <si>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</si>
  <si>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</si>
  <si>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</si>
  <si>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</si>
  <si>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</si>
  <si>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</si>
  <si>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</si>
  <si>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</si>
  <si>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</si>
  <si>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</si>
  <si>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</si>
  <si>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</si>
  <si>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</si>
  <si>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</si>
  <si>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</si>
  <si>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</si>
  <si>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</si>
  <si>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</si>
  <si>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</si>
  <si>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</si>
  <si>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</si>
  <si>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</si>
  <si>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</si>
  <si>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16000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</si>
  <si>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</si>
  <si>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</si>
  <si>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</si>
  <si>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</si>
  <si>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</si>
  <si>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</si>
  <si>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16201</t>
  </si>
  <si>
    <t>富山市</t>
  </si>
  <si>
    <t/>
  </si>
  <si>
    <t>16897</t>
  </si>
  <si>
    <t>富山地区広域圏事務組合</t>
  </si>
  <si>
    <t>16202</t>
  </si>
  <si>
    <t>高岡市</t>
  </si>
  <si>
    <t>16900</t>
  </si>
  <si>
    <t>高岡地区広域圏事務組合</t>
  </si>
  <si>
    <t>16842</t>
  </si>
  <si>
    <t>砺波地方衛生施設組合</t>
  </si>
  <si>
    <t>16204</t>
  </si>
  <si>
    <t>魚津市</t>
  </si>
  <si>
    <t>16892</t>
  </si>
  <si>
    <t>新川広域圏事務組合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</si>
  <si>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</si>
  <si>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</si>
  <si>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</si>
  <si>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</si>
  <si>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</si>
  <si>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</si>
  <si>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</si>
  <si>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</si>
  <si>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16891</t>
  </si>
  <si>
    <t>砺波広域圏事務組合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</si>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</sst>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18</v>
      </c>
      <c r="B7" s="147" t="s">
        <v>316</v>
      </c>
      <c r="C7" s="131" t="s">
        <v>33</v>
      </c>
      <c r="D7" s="133">
        <f>SUM(E7,+L7)</f>
        <v>9029487</v>
      </c>
      <c r="E7" s="133">
        <f>SUM(F7:I7,K7)</f>
        <v>1058415</v>
      </c>
      <c r="F7" s="133">
        <f>SUM(F$8:F$207)</f>
        <v>0</v>
      </c>
      <c r="G7" s="133">
        <f>SUM(G$8:G$207)</f>
        <v>7874</v>
      </c>
      <c r="H7" s="133">
        <f>SUM(H$8:H$207)</f>
        <v>7500</v>
      </c>
      <c r="I7" s="133">
        <f>SUM(I$8:I$207)</f>
        <v>623522</v>
      </c>
      <c r="J7" s="136" t="s">
        <v>311</v>
      </c>
      <c r="K7" s="133">
        <f>SUM(K$8:K$207)</f>
        <v>419519</v>
      </c>
      <c r="L7" s="133">
        <f>SUM(L$8:L$207)</f>
        <v>7971072</v>
      </c>
      <c r="M7" s="133">
        <f>SUM(N7,+U7)</f>
        <v>1213330</v>
      </c>
      <c r="N7" s="133">
        <f>SUM(O7:R7,T7)</f>
        <v>157770</v>
      </c>
      <c r="O7" s="133">
        <f>SUM(O$8:O$207)</f>
        <v>1262</v>
      </c>
      <c r="P7" s="133">
        <f>SUM(P$8:P$207)</f>
        <v>528</v>
      </c>
      <c r="Q7" s="133">
        <f>SUM(Q$8:Q$207)</f>
        <v>0</v>
      </c>
      <c r="R7" s="133">
        <f>SUM(R$8:R$207)</f>
        <v>114155</v>
      </c>
      <c r="S7" s="136" t="s">
        <v>311</v>
      </c>
      <c r="T7" s="133">
        <f>SUM(T$8:T$207)</f>
        <v>41825</v>
      </c>
      <c r="U7" s="133">
        <f>SUM(U$8:U$207)</f>
        <v>1055560</v>
      </c>
      <c r="V7" s="133">
        <f t="shared" ref="V7:AA7" si="0">+SUM(D7,M7)</f>
        <v>10242817</v>
      </c>
      <c r="W7" s="133">
        <f t="shared" si="0"/>
        <v>1216185</v>
      </c>
      <c r="X7" s="133">
        <f t="shared" si="0"/>
        <v>1262</v>
      </c>
      <c r="Y7" s="133">
        <f t="shared" si="0"/>
        <v>8402</v>
      </c>
      <c r="Z7" s="133">
        <f t="shared" si="0"/>
        <v>7500</v>
      </c>
      <c r="AA7" s="133">
        <f t="shared" si="0"/>
        <v>737677</v>
      </c>
      <c r="AB7" s="135" t="str">
        <f>IF(+SUM(J7,S7)=0,"-",+SUM(J7,S7))</f>
        <v>-</v>
      </c>
      <c r="AC7" s="133">
        <f>+SUM(K7,T7)</f>
        <v>461344</v>
      </c>
      <c r="AD7" s="133">
        <f>+SUM(L7,U7)</f>
        <v>9026632</v>
      </c>
      <c r="AE7" s="133">
        <f>SUM(AF7,+AK7)</f>
        <v>7527</v>
      </c>
      <c r="AF7" s="133">
        <f>SUM(AG7:AJ7)</f>
        <v>7527</v>
      </c>
      <c r="AG7" s="133">
        <f t="shared" ref="AG7:AL7" si="1">SUM(AG$8:AG$207)</f>
        <v>0</v>
      </c>
      <c r="AH7" s="133">
        <f t="shared" si="1"/>
        <v>6457</v>
      </c>
      <c r="AI7" s="133">
        <f t="shared" si="1"/>
        <v>1070</v>
      </c>
      <c r="AJ7" s="133">
        <f t="shared" si="1"/>
        <v>0</v>
      </c>
      <c r="AK7" s="133">
        <f t="shared" si="1"/>
        <v>0</v>
      </c>
      <c r="AL7" s="133">
        <f t="shared" si="1"/>
        <v>0</v>
      </c>
      <c r="AM7" s="133">
        <f>SUM(AN7,AS7,AW7,AX7,BD7)</f>
        <v>6002140</v>
      </c>
      <c r="AN7" s="133">
        <f>SUM(AO7:AR7)</f>
        <v>1341739</v>
      </c>
      <c r="AO7" s="133">
        <f>SUM(AO$8:AO$207)</f>
        <v>360512</v>
      </c>
      <c r="AP7" s="133">
        <f>SUM(AP$8:AP$207)</f>
        <v>943877</v>
      </c>
      <c r="AQ7" s="133">
        <f>SUM(AQ$8:AQ$207)</f>
        <v>20436</v>
      </c>
      <c r="AR7" s="133">
        <f>SUM(AR$8:AR$207)</f>
        <v>16914</v>
      </c>
      <c r="AS7" s="133">
        <f>SUM(AT7:AV7)</f>
        <v>238033</v>
      </c>
      <c r="AT7" s="133">
        <f>SUM(AT$8:AT$207)</f>
        <v>167003</v>
      </c>
      <c r="AU7" s="133">
        <f>SUM(AU$8:AU$207)</f>
        <v>38074</v>
      </c>
      <c r="AV7" s="133">
        <f>SUM(AV$8:AV$207)</f>
        <v>32956</v>
      </c>
      <c r="AW7" s="133">
        <f>SUM(AW$8:AW$207)</f>
        <v>36771</v>
      </c>
      <c r="AX7" s="133">
        <f>SUM(AY7:BB7)</f>
        <v>4385597</v>
      </c>
      <c r="AY7" s="133">
        <f t="shared" ref="AY7:BE7" si="2">SUM(AY$8:AY$207)</f>
        <v>3107514</v>
      </c>
      <c r="AZ7" s="133">
        <f t="shared" si="2"/>
        <v>1000934</v>
      </c>
      <c r="BA7" s="133">
        <f t="shared" si="2"/>
        <v>187395</v>
      </c>
      <c r="BB7" s="133">
        <f t="shared" si="2"/>
        <v>89754</v>
      </c>
      <c r="BC7" s="133">
        <f t="shared" si="2"/>
        <v>2876389</v>
      </c>
      <c r="BD7" s="133">
        <f t="shared" si="2"/>
        <v>0</v>
      </c>
      <c r="BE7" s="133">
        <f t="shared" si="2"/>
        <v>143431</v>
      </c>
      <c r="BF7" s="133">
        <f>SUM(AE7,+AM7,+BE7)</f>
        <v>6153098</v>
      </c>
      <c r="BG7" s="133">
        <f>SUM(BH7,+BM7)</f>
        <v>30744</v>
      </c>
      <c r="BH7" s="133">
        <f>SUM(BI7:BL7)</f>
        <v>8414</v>
      </c>
      <c r="BI7" s="133">
        <f t="shared" ref="BI7:BN7" si="3">SUM(BI$8:BI$207)</f>
        <v>0</v>
      </c>
      <c r="BJ7" s="133">
        <f t="shared" si="3"/>
        <v>8414</v>
      </c>
      <c r="BK7" s="133">
        <f t="shared" si="3"/>
        <v>0</v>
      </c>
      <c r="BL7" s="133">
        <f t="shared" si="3"/>
        <v>0</v>
      </c>
      <c r="BM7" s="133">
        <f t="shared" si="3"/>
        <v>22330</v>
      </c>
      <c r="BN7" s="133">
        <f t="shared" si="3"/>
        <v>0</v>
      </c>
      <c r="BO7" s="133">
        <f>SUM(BP7,BU7,BY7,BZ7,CF7)</f>
        <v>677996</v>
      </c>
      <c r="BP7" s="133">
        <f>SUM(BQ7:BT7)</f>
        <v>178078</v>
      </c>
      <c r="BQ7" s="133">
        <f>SUM(BQ$8:BQ$207)</f>
        <v>88273</v>
      </c>
      <c r="BR7" s="133">
        <f>SUM(BR$8:BR$207)</f>
        <v>83314</v>
      </c>
      <c r="BS7" s="133">
        <f>SUM(BS$8:BS$207)</f>
        <v>6491</v>
      </c>
      <c r="BT7" s="133">
        <f>SUM(BT$8:BT$207)</f>
        <v>0</v>
      </c>
      <c r="BU7" s="133">
        <f>SUM(BV7:BX7)</f>
        <v>130734</v>
      </c>
      <c r="BV7" s="133">
        <f>SUM(BV$8:BV$207)</f>
        <v>5625</v>
      </c>
      <c r="BW7" s="133">
        <f>SUM(BW$8:BW$207)</f>
        <v>124979</v>
      </c>
      <c r="BX7" s="133">
        <f>SUM(BX$8:BX$207)</f>
        <v>130</v>
      </c>
      <c r="BY7" s="133">
        <f>SUM(BY$8:BY$207)</f>
        <v>0</v>
      </c>
      <c r="BZ7" s="133">
        <f>SUM(CA7:CD7)</f>
        <v>369184</v>
      </c>
      <c r="CA7" s="133">
        <f t="shared" ref="CA7:CG7" si="4">SUM(CA$8:CA$207)</f>
        <v>136988</v>
      </c>
      <c r="CB7" s="133">
        <f t="shared" si="4"/>
        <v>174567</v>
      </c>
      <c r="CC7" s="133">
        <f t="shared" si="4"/>
        <v>0</v>
      </c>
      <c r="CD7" s="133">
        <f t="shared" si="4"/>
        <v>57629</v>
      </c>
      <c r="CE7" s="133">
        <f t="shared" si="4"/>
        <v>453640</v>
      </c>
      <c r="CF7" s="133">
        <f t="shared" si="4"/>
        <v>0</v>
      </c>
      <c r="CG7" s="133">
        <f t="shared" si="4"/>
        <v>50950</v>
      </c>
      <c r="CH7" s="133">
        <f>SUM(BG7,+BO7,+CG7)</f>
        <v>759690</v>
      </c>
      <c r="CI7" s="133">
        <f>SUM(AE7,+BG7)</f>
        <v>38271</v>
      </c>
      <c r="CJ7" s="133">
        <f>SUM(AF7,+BH7)</f>
        <v>15941</v>
      </c>
      <c r="CK7" s="133">
        <f t="shared" ref="CK7:DJ7" si="5">SUM(AG7,+BI7)</f>
        <v>0</v>
      </c>
      <c r="CL7" s="133">
        <f t="shared" si="5"/>
        <v>14871</v>
      </c>
      <c r="CM7" s="133">
        <f t="shared" si="5"/>
        <v>1070</v>
      </c>
      <c r="CN7" s="133">
        <f t="shared" si="5"/>
        <v>0</v>
      </c>
      <c r="CO7" s="133">
        <f t="shared" si="5"/>
        <v>22330</v>
      </c>
      <c r="CP7" s="133">
        <f t="shared" si="5"/>
        <v>0</v>
      </c>
      <c r="CQ7" s="133">
        <f t="shared" si="5"/>
        <v>6680136</v>
      </c>
      <c r="CR7" s="133">
        <f t="shared" si="5"/>
        <v>1519817</v>
      </c>
      <c r="CS7" s="133">
        <f t="shared" si="5"/>
        <v>448785</v>
      </c>
      <c r="CT7" s="133">
        <f t="shared" si="5"/>
        <v>1027191</v>
      </c>
      <c r="CU7" s="133">
        <f t="shared" si="5"/>
        <v>26927</v>
      </c>
      <c r="CV7" s="133">
        <f t="shared" si="5"/>
        <v>16914</v>
      </c>
      <c r="CW7" s="133">
        <f t="shared" si="5"/>
        <v>368767</v>
      </c>
      <c r="CX7" s="133">
        <f t="shared" si="5"/>
        <v>172628</v>
      </c>
      <c r="CY7" s="133">
        <f t="shared" si="5"/>
        <v>163053</v>
      </c>
      <c r="CZ7" s="133">
        <f t="shared" si="5"/>
        <v>33086</v>
      </c>
      <c r="DA7" s="133">
        <f t="shared" si="5"/>
        <v>36771</v>
      </c>
      <c r="DB7" s="133">
        <f t="shared" si="5"/>
        <v>4754781</v>
      </c>
      <c r="DC7" s="133">
        <f t="shared" si="5"/>
        <v>3244502</v>
      </c>
      <c r="DD7" s="133">
        <f t="shared" si="5"/>
        <v>1175501</v>
      </c>
      <c r="DE7" s="133">
        <f t="shared" si="5"/>
        <v>187395</v>
      </c>
      <c r="DF7" s="133">
        <f t="shared" si="5"/>
        <v>147383</v>
      </c>
      <c r="DG7" s="133">
        <f t="shared" si="5"/>
        <v>3330029</v>
      </c>
      <c r="DH7" s="133">
        <f t="shared" si="5"/>
        <v>0</v>
      </c>
      <c r="DI7" s="133">
        <f t="shared" si="5"/>
        <v>194381</v>
      </c>
      <c r="DJ7" s="133">
        <f t="shared" si="5"/>
        <v>6912788</v>
      </c>
    </row>
    <row r="8" spans="1:114" ht="13.5" customHeight="1" x14ac:dyDescent="0.2">
      <c r="A8" s="114" t="s">
        <v>18</v>
      </c>
      <c r="B8" s="115" t="s">
        <v>323</v>
      </c>
      <c r="C8" s="114" t="s">
        <v>324</v>
      </c>
      <c r="D8" s="116">
        <f>SUM(E8,+L8)</f>
        <v>2595873</v>
      </c>
      <c r="E8" s="116">
        <f>SUM(F8:I8,K8)</f>
        <v>123236</v>
      </c>
      <c r="F8" s="116">
        <v>0</v>
      </c>
      <c r="G8" s="116">
        <v>0</v>
      </c>
      <c r="H8" s="116">
        <v>0</v>
      </c>
      <c r="I8" s="116">
        <v>13225</v>
      </c>
      <c r="J8" s="117" t="s">
        <v>364</v>
      </c>
      <c r="K8" s="116">
        <v>110011</v>
      </c>
      <c r="L8" s="116">
        <v>2472637</v>
      </c>
      <c r="M8" s="116">
        <f>SUM(N8,+U8)</f>
        <v>465757</v>
      </c>
      <c r="N8" s="116">
        <f>SUM(O8:R8,T8)</f>
        <v>62240</v>
      </c>
      <c r="O8" s="116">
        <v>469</v>
      </c>
      <c r="P8" s="116">
        <v>117</v>
      </c>
      <c r="Q8" s="116">
        <v>0</v>
      </c>
      <c r="R8" s="116">
        <v>61634</v>
      </c>
      <c r="S8" s="117" t="s">
        <v>364</v>
      </c>
      <c r="T8" s="116">
        <v>20</v>
      </c>
      <c r="U8" s="116">
        <v>403517</v>
      </c>
      <c r="V8" s="116">
        <f>+SUM(D8,M8)</f>
        <v>3061630</v>
      </c>
      <c r="W8" s="116">
        <f>+SUM(E8,N8)</f>
        <v>185476</v>
      </c>
      <c r="X8" s="116">
        <f>+SUM(F8,O8)</f>
        <v>469</v>
      </c>
      <c r="Y8" s="116">
        <f>+SUM(G8,P8)</f>
        <v>117</v>
      </c>
      <c r="Z8" s="116">
        <f>+SUM(H8,Q8)</f>
        <v>0</v>
      </c>
      <c r="AA8" s="116">
        <f>+SUM(I8,R8)</f>
        <v>74859</v>
      </c>
      <c r="AB8" s="117" t="str">
        <f>IF(+SUM(J8,S8)=0,"-",+SUM(J8,S8))</f>
        <v>-</v>
      </c>
      <c r="AC8" s="116">
        <f>+SUM(K8,T8)</f>
        <v>110031</v>
      </c>
      <c r="AD8" s="116">
        <f>+SUM(L8,U8)</f>
        <v>2876154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1724498</v>
      </c>
      <c r="AN8" s="116">
        <f>SUM(AO8:AR8)</f>
        <v>823672</v>
      </c>
      <c r="AO8" s="116">
        <v>91581</v>
      </c>
      <c r="AP8" s="116">
        <v>721089</v>
      </c>
      <c r="AQ8" s="116">
        <v>0</v>
      </c>
      <c r="AR8" s="116">
        <v>11002</v>
      </c>
      <c r="AS8" s="116">
        <f>SUM(AT8:AV8)</f>
        <v>139065</v>
      </c>
      <c r="AT8" s="116">
        <v>129695</v>
      </c>
      <c r="AU8" s="116">
        <v>0</v>
      </c>
      <c r="AV8" s="116">
        <v>9370</v>
      </c>
      <c r="AW8" s="116">
        <v>27786</v>
      </c>
      <c r="AX8" s="116">
        <f>SUM(AY8:BB8)</f>
        <v>733975</v>
      </c>
      <c r="AY8" s="116">
        <v>712757</v>
      </c>
      <c r="AZ8" s="116">
        <v>5415</v>
      </c>
      <c r="BA8" s="116">
        <v>15256</v>
      </c>
      <c r="BB8" s="116">
        <v>547</v>
      </c>
      <c r="BC8" s="116">
        <v>871375</v>
      </c>
      <c r="BD8" s="116">
        <v>0</v>
      </c>
      <c r="BE8" s="116">
        <v>0</v>
      </c>
      <c r="BF8" s="116">
        <f>SUM(AE8,+AM8,+BE8)</f>
        <v>1724498</v>
      </c>
      <c r="BG8" s="116">
        <f>SUM(BH8,+BM8)</f>
        <v>29810</v>
      </c>
      <c r="BH8" s="116">
        <f>SUM(BI8:BL8)</f>
        <v>7480</v>
      </c>
      <c r="BI8" s="116">
        <v>0</v>
      </c>
      <c r="BJ8" s="116">
        <v>7480</v>
      </c>
      <c r="BK8" s="116">
        <v>0</v>
      </c>
      <c r="BL8" s="116">
        <v>0</v>
      </c>
      <c r="BM8" s="116">
        <v>22330</v>
      </c>
      <c r="BN8" s="116">
        <v>0</v>
      </c>
      <c r="BO8" s="116">
        <f>SUM(BP8,BU8,BY8,BZ8,CF8)</f>
        <v>326317</v>
      </c>
      <c r="BP8" s="116">
        <f>SUM(BQ8:BT8)</f>
        <v>89285</v>
      </c>
      <c r="BQ8" s="116">
        <v>5971</v>
      </c>
      <c r="BR8" s="116">
        <v>83314</v>
      </c>
      <c r="BS8" s="116">
        <v>0</v>
      </c>
      <c r="BT8" s="116">
        <v>0</v>
      </c>
      <c r="BU8" s="116">
        <f>SUM(BV8:BX8)</f>
        <v>69415</v>
      </c>
      <c r="BV8" s="116">
        <v>5452</v>
      </c>
      <c r="BW8" s="116">
        <v>63963</v>
      </c>
      <c r="BX8" s="116">
        <v>0</v>
      </c>
      <c r="BY8" s="116">
        <v>0</v>
      </c>
      <c r="BZ8" s="116">
        <f>SUM(CA8:CD8)</f>
        <v>167617</v>
      </c>
      <c r="CA8" s="116">
        <v>39688</v>
      </c>
      <c r="CB8" s="116">
        <v>70611</v>
      </c>
      <c r="CC8" s="116">
        <v>0</v>
      </c>
      <c r="CD8" s="116">
        <v>57318</v>
      </c>
      <c r="CE8" s="116">
        <v>109630</v>
      </c>
      <c r="CF8" s="116">
        <v>0</v>
      </c>
      <c r="CG8" s="116">
        <v>0</v>
      </c>
      <c r="CH8" s="116">
        <f>SUM(BG8,+BO8,+CG8)</f>
        <v>356127</v>
      </c>
      <c r="CI8" s="116">
        <f>SUM(AE8,+BG8)</f>
        <v>29810</v>
      </c>
      <c r="CJ8" s="116">
        <f>SUM(AF8,+BH8)</f>
        <v>7480</v>
      </c>
      <c r="CK8" s="116">
        <f>SUM(AG8,+BI8)</f>
        <v>0</v>
      </c>
      <c r="CL8" s="116">
        <f>SUM(AH8,+BJ8)</f>
        <v>7480</v>
      </c>
      <c r="CM8" s="116">
        <f>SUM(AI8,+BK8)</f>
        <v>0</v>
      </c>
      <c r="CN8" s="116">
        <f>SUM(AJ8,+BL8)</f>
        <v>0</v>
      </c>
      <c r="CO8" s="116">
        <f>SUM(AK8,+BM8)</f>
        <v>22330</v>
      </c>
      <c r="CP8" s="116">
        <f>SUM(AL8,+BN8)</f>
        <v>0</v>
      </c>
      <c r="CQ8" s="116">
        <f>SUM(AM8,+BO8)</f>
        <v>2050815</v>
      </c>
      <c r="CR8" s="116">
        <f>SUM(AN8,+BP8)</f>
        <v>912957</v>
      </c>
      <c r="CS8" s="116">
        <f>SUM(AO8,+BQ8)</f>
        <v>97552</v>
      </c>
      <c r="CT8" s="116">
        <f>SUM(AP8,+BR8)</f>
        <v>804403</v>
      </c>
      <c r="CU8" s="116">
        <f>SUM(AQ8,+BS8)</f>
        <v>0</v>
      </c>
      <c r="CV8" s="116">
        <f>SUM(AR8,+BT8)</f>
        <v>11002</v>
      </c>
      <c r="CW8" s="116">
        <f>SUM(AS8,+BU8)</f>
        <v>208480</v>
      </c>
      <c r="CX8" s="116">
        <f>SUM(AT8,+BV8)</f>
        <v>135147</v>
      </c>
      <c r="CY8" s="116">
        <f>SUM(AU8,+BW8)</f>
        <v>63963</v>
      </c>
      <c r="CZ8" s="116">
        <f>SUM(AV8,+BX8)</f>
        <v>9370</v>
      </c>
      <c r="DA8" s="116">
        <f>SUM(AW8,+BY8)</f>
        <v>27786</v>
      </c>
      <c r="DB8" s="116">
        <f>SUM(AX8,+BZ8)</f>
        <v>901592</v>
      </c>
      <c r="DC8" s="116">
        <f>SUM(AY8,+CA8)</f>
        <v>752445</v>
      </c>
      <c r="DD8" s="116">
        <f>SUM(AZ8,+CB8)</f>
        <v>76026</v>
      </c>
      <c r="DE8" s="116">
        <f>SUM(BA8,+CC8)</f>
        <v>15256</v>
      </c>
      <c r="DF8" s="116">
        <f>SUM(BB8,+CD8)</f>
        <v>57865</v>
      </c>
      <c r="DG8" s="116">
        <f>SUM(BC8,+CE8)</f>
        <v>981005</v>
      </c>
      <c r="DH8" s="116">
        <f>SUM(BD8,+CF8)</f>
        <v>0</v>
      </c>
      <c r="DI8" s="116">
        <f>SUM(BE8,+CG8)</f>
        <v>0</v>
      </c>
      <c r="DJ8" s="116">
        <f>SUM(BF8,+CH8)</f>
        <v>2080625</v>
      </c>
    </row>
    <row r="9" spans="1:114" ht="13.5" customHeight="1" x14ac:dyDescent="0.2">
      <c r="A9" s="114" t="s">
        <v>18</v>
      </c>
      <c r="B9" s="115" t="s">
        <v>328</v>
      </c>
      <c r="C9" s="114" t="s">
        <v>329</v>
      </c>
      <c r="D9" s="116">
        <f>SUM(E9,+L9)</f>
        <v>1339166</v>
      </c>
      <c r="E9" s="116">
        <f>SUM(F9:I9,K9)</f>
        <v>317045</v>
      </c>
      <c r="F9" s="116">
        <v>0</v>
      </c>
      <c r="G9" s="116">
        <v>615</v>
      </c>
      <c r="H9" s="116">
        <v>0</v>
      </c>
      <c r="I9" s="116">
        <v>253059</v>
      </c>
      <c r="J9" s="117" t="s">
        <v>364</v>
      </c>
      <c r="K9" s="116">
        <v>63371</v>
      </c>
      <c r="L9" s="116">
        <v>1022121</v>
      </c>
      <c r="M9" s="116">
        <f>SUM(N9,+U9)</f>
        <v>53243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364</v>
      </c>
      <c r="T9" s="116">
        <v>0</v>
      </c>
      <c r="U9" s="116">
        <v>53243</v>
      </c>
      <c r="V9" s="116">
        <f>+SUM(D9,M9)</f>
        <v>1392409</v>
      </c>
      <c r="W9" s="116">
        <f>+SUM(E9,N9)</f>
        <v>317045</v>
      </c>
      <c r="X9" s="116">
        <f>+SUM(F9,O9)</f>
        <v>0</v>
      </c>
      <c r="Y9" s="116">
        <f>+SUM(G9,P9)</f>
        <v>615</v>
      </c>
      <c r="Z9" s="116">
        <f>+SUM(H9,Q9)</f>
        <v>0</v>
      </c>
      <c r="AA9" s="116">
        <f>+SUM(I9,R9)</f>
        <v>253059</v>
      </c>
      <c r="AB9" s="117" t="str">
        <f>IF(+SUM(J9,S9)=0,"-",+SUM(J9,S9))</f>
        <v>-</v>
      </c>
      <c r="AC9" s="116">
        <f>+SUM(K9,T9)</f>
        <v>63371</v>
      </c>
      <c r="AD9" s="116">
        <f>+SUM(L9,U9)</f>
        <v>1075364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1003388</v>
      </c>
      <c r="AN9" s="116">
        <f>SUM(AO9:AR9)</f>
        <v>352639</v>
      </c>
      <c r="AO9" s="116">
        <v>123939</v>
      </c>
      <c r="AP9" s="116">
        <v>222788</v>
      </c>
      <c r="AQ9" s="116">
        <v>0</v>
      </c>
      <c r="AR9" s="116">
        <v>5912</v>
      </c>
      <c r="AS9" s="116">
        <f>SUM(AT9:AV9)</f>
        <v>37936</v>
      </c>
      <c r="AT9" s="116">
        <v>27843</v>
      </c>
      <c r="AU9" s="116">
        <v>638</v>
      </c>
      <c r="AV9" s="116">
        <v>9455</v>
      </c>
      <c r="AW9" s="116">
        <v>8708</v>
      </c>
      <c r="AX9" s="116">
        <f>SUM(AY9:BB9)</f>
        <v>604105</v>
      </c>
      <c r="AY9" s="116">
        <v>392505</v>
      </c>
      <c r="AZ9" s="116">
        <v>119640</v>
      </c>
      <c r="BA9" s="116">
        <v>31900</v>
      </c>
      <c r="BB9" s="116">
        <v>60060</v>
      </c>
      <c r="BC9" s="116">
        <v>335778</v>
      </c>
      <c r="BD9" s="116">
        <v>0</v>
      </c>
      <c r="BE9" s="116">
        <v>0</v>
      </c>
      <c r="BF9" s="116">
        <f>SUM(AE9,+AM9,+BE9)</f>
        <v>1003388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35549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12339</v>
      </c>
      <c r="BV9" s="116">
        <v>0</v>
      </c>
      <c r="BW9" s="116">
        <v>12339</v>
      </c>
      <c r="BX9" s="116">
        <v>0</v>
      </c>
      <c r="BY9" s="116">
        <v>0</v>
      </c>
      <c r="BZ9" s="116">
        <f>SUM(CA9:CD9)</f>
        <v>23210</v>
      </c>
      <c r="CA9" s="116">
        <v>0</v>
      </c>
      <c r="CB9" s="116">
        <v>23210</v>
      </c>
      <c r="CC9" s="116">
        <v>0</v>
      </c>
      <c r="CD9" s="116">
        <v>0</v>
      </c>
      <c r="CE9" s="116">
        <v>17694</v>
      </c>
      <c r="CF9" s="116">
        <v>0</v>
      </c>
      <c r="CG9" s="116">
        <v>0</v>
      </c>
      <c r="CH9" s="116">
        <f>SUM(BG9,+BO9,+CG9)</f>
        <v>35549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1038937</v>
      </c>
      <c r="CR9" s="116">
        <f>SUM(AN9,+BP9)</f>
        <v>352639</v>
      </c>
      <c r="CS9" s="116">
        <f>SUM(AO9,+BQ9)</f>
        <v>123939</v>
      </c>
      <c r="CT9" s="116">
        <f>SUM(AP9,+BR9)</f>
        <v>222788</v>
      </c>
      <c r="CU9" s="116">
        <f>SUM(AQ9,+BS9)</f>
        <v>0</v>
      </c>
      <c r="CV9" s="116">
        <f>SUM(AR9,+BT9)</f>
        <v>5912</v>
      </c>
      <c r="CW9" s="116">
        <f>SUM(AS9,+BU9)</f>
        <v>50275</v>
      </c>
      <c r="CX9" s="116">
        <f>SUM(AT9,+BV9)</f>
        <v>27843</v>
      </c>
      <c r="CY9" s="116">
        <f>SUM(AU9,+BW9)</f>
        <v>12977</v>
      </c>
      <c r="CZ9" s="116">
        <f>SUM(AV9,+BX9)</f>
        <v>9455</v>
      </c>
      <c r="DA9" s="116">
        <f>SUM(AW9,+BY9)</f>
        <v>8708</v>
      </c>
      <c r="DB9" s="116">
        <f>SUM(AX9,+BZ9)</f>
        <v>627315</v>
      </c>
      <c r="DC9" s="116">
        <f>SUM(AY9,+CA9)</f>
        <v>392505</v>
      </c>
      <c r="DD9" s="116">
        <f>SUM(AZ9,+CB9)</f>
        <v>142850</v>
      </c>
      <c r="DE9" s="116">
        <f>SUM(BA9,+CC9)</f>
        <v>31900</v>
      </c>
      <c r="DF9" s="116">
        <f>SUM(BB9,+CD9)</f>
        <v>60060</v>
      </c>
      <c r="DG9" s="116">
        <f>SUM(BC9,+CE9)</f>
        <v>353472</v>
      </c>
      <c r="DH9" s="116">
        <f>SUM(BD9,+CF9)</f>
        <v>0</v>
      </c>
      <c r="DI9" s="116">
        <f>SUM(BE9,+CG9)</f>
        <v>0</v>
      </c>
      <c r="DJ9" s="116">
        <f>SUM(BF9,+CH9)</f>
        <v>1038937</v>
      </c>
    </row>
    <row r="10" spans="1:114" ht="13.5" customHeight="1" x14ac:dyDescent="0.2">
      <c r="A10" s="114" t="s">
        <v>18</v>
      </c>
      <c r="B10" s="115" t="s">
        <v>334</v>
      </c>
      <c r="C10" s="114" t="s">
        <v>335</v>
      </c>
      <c r="D10" s="116">
        <f>SUM(E10,+L10)</f>
        <v>474778</v>
      </c>
      <c r="E10" s="116">
        <f>SUM(F10:I10,K10)</f>
        <v>165</v>
      </c>
      <c r="F10" s="116">
        <v>0</v>
      </c>
      <c r="G10" s="116">
        <v>140</v>
      </c>
      <c r="H10" s="116">
        <v>0</v>
      </c>
      <c r="I10" s="116">
        <v>25</v>
      </c>
      <c r="J10" s="117" t="s">
        <v>364</v>
      </c>
      <c r="K10" s="116">
        <v>0</v>
      </c>
      <c r="L10" s="116">
        <v>474613</v>
      </c>
      <c r="M10" s="116">
        <f>SUM(N10,+U10)</f>
        <v>40533</v>
      </c>
      <c r="N10" s="116">
        <f>SUM(O10:R10,T10)</f>
        <v>6892</v>
      </c>
      <c r="O10" s="116">
        <v>0</v>
      </c>
      <c r="P10" s="116">
        <v>0</v>
      </c>
      <c r="Q10" s="116">
        <v>0</v>
      </c>
      <c r="R10" s="116">
        <v>6892</v>
      </c>
      <c r="S10" s="117" t="s">
        <v>364</v>
      </c>
      <c r="T10" s="116">
        <v>0</v>
      </c>
      <c r="U10" s="116">
        <v>33641</v>
      </c>
      <c r="V10" s="116">
        <f>+SUM(D10,M10)</f>
        <v>515311</v>
      </c>
      <c r="W10" s="116">
        <f>+SUM(E10,N10)</f>
        <v>7057</v>
      </c>
      <c r="X10" s="116">
        <f>+SUM(F10,O10)</f>
        <v>0</v>
      </c>
      <c r="Y10" s="116">
        <f>+SUM(G10,P10)</f>
        <v>140</v>
      </c>
      <c r="Z10" s="116">
        <f>+SUM(H10,Q10)</f>
        <v>0</v>
      </c>
      <c r="AA10" s="116">
        <f>+SUM(I10,R10)</f>
        <v>6917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508254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251086</v>
      </c>
      <c r="AN10" s="116">
        <f>SUM(AO10:AR10)</f>
        <v>8720</v>
      </c>
      <c r="AO10" s="116">
        <v>8720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242366</v>
      </c>
      <c r="AY10" s="116">
        <v>219520</v>
      </c>
      <c r="AZ10" s="116">
        <v>15704</v>
      </c>
      <c r="BA10" s="116">
        <v>0</v>
      </c>
      <c r="BB10" s="116">
        <v>7142</v>
      </c>
      <c r="BC10" s="116">
        <v>222070</v>
      </c>
      <c r="BD10" s="116">
        <v>0</v>
      </c>
      <c r="BE10" s="116">
        <v>1622</v>
      </c>
      <c r="BF10" s="116">
        <f>SUM(AE10,+AM10,+BE10)</f>
        <v>252708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26767</v>
      </c>
      <c r="BP10" s="116">
        <f>SUM(BQ10:BT10)</f>
        <v>5152</v>
      </c>
      <c r="BQ10" s="116">
        <v>5152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21615</v>
      </c>
      <c r="CA10" s="116">
        <v>21615</v>
      </c>
      <c r="CB10" s="116">
        <v>0</v>
      </c>
      <c r="CC10" s="116">
        <v>0</v>
      </c>
      <c r="CD10" s="116">
        <v>0</v>
      </c>
      <c r="CE10" s="116">
        <v>13491</v>
      </c>
      <c r="CF10" s="116">
        <v>0</v>
      </c>
      <c r="CG10" s="116">
        <v>275</v>
      </c>
      <c r="CH10" s="116">
        <f>SUM(BG10,+BO10,+CG10)</f>
        <v>27042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277853</v>
      </c>
      <c r="CR10" s="116">
        <f>SUM(AN10,+BP10)</f>
        <v>13872</v>
      </c>
      <c r="CS10" s="116">
        <f>SUM(AO10,+BQ10)</f>
        <v>13872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263981</v>
      </c>
      <c r="DC10" s="116">
        <f>SUM(AY10,+CA10)</f>
        <v>241135</v>
      </c>
      <c r="DD10" s="116">
        <f>SUM(AZ10,+CB10)</f>
        <v>15704</v>
      </c>
      <c r="DE10" s="116">
        <f>SUM(BA10,+CC10)</f>
        <v>0</v>
      </c>
      <c r="DF10" s="116">
        <f>SUM(BB10,+CD10)</f>
        <v>7142</v>
      </c>
      <c r="DG10" s="116">
        <f>SUM(BC10,+CE10)</f>
        <v>235561</v>
      </c>
      <c r="DH10" s="116">
        <f>SUM(BD10,+CF10)</f>
        <v>0</v>
      </c>
      <c r="DI10" s="116">
        <f>SUM(BE10,+CG10)</f>
        <v>1897</v>
      </c>
      <c r="DJ10" s="116">
        <f>SUM(BF10,+CH10)</f>
        <v>279750</v>
      </c>
    </row>
    <row r="11" spans="1:114" ht="13.5" customHeight="1" x14ac:dyDescent="0.2">
      <c r="A11" s="114" t="s">
        <v>18</v>
      </c>
      <c r="B11" s="115" t="s">
        <v>338</v>
      </c>
      <c r="C11" s="114" t="s">
        <v>339</v>
      </c>
      <c r="D11" s="116">
        <f>SUM(E11,+L11)</f>
        <v>419775</v>
      </c>
      <c r="E11" s="116">
        <f>SUM(F11:I11,K11)</f>
        <v>78845</v>
      </c>
      <c r="F11" s="116">
        <v>0</v>
      </c>
      <c r="G11" s="116">
        <v>6653</v>
      </c>
      <c r="H11" s="116">
        <v>7500</v>
      </c>
      <c r="I11" s="116">
        <v>46638</v>
      </c>
      <c r="J11" s="117" t="s">
        <v>364</v>
      </c>
      <c r="K11" s="116">
        <v>18054</v>
      </c>
      <c r="L11" s="116">
        <v>340930</v>
      </c>
      <c r="M11" s="116">
        <f>SUM(N11,+U11)</f>
        <v>98436</v>
      </c>
      <c r="N11" s="116">
        <f>SUM(O11:R11,T11)</f>
        <v>13864</v>
      </c>
      <c r="O11" s="116">
        <v>0</v>
      </c>
      <c r="P11" s="116">
        <v>0</v>
      </c>
      <c r="Q11" s="116">
        <v>0</v>
      </c>
      <c r="R11" s="116">
        <v>13864</v>
      </c>
      <c r="S11" s="117" t="s">
        <v>364</v>
      </c>
      <c r="T11" s="116">
        <v>0</v>
      </c>
      <c r="U11" s="116">
        <v>84572</v>
      </c>
      <c r="V11" s="116">
        <f>+SUM(D11,M11)</f>
        <v>518211</v>
      </c>
      <c r="W11" s="116">
        <f>+SUM(E11,N11)</f>
        <v>92709</v>
      </c>
      <c r="X11" s="116">
        <f>+SUM(F11,O11)</f>
        <v>0</v>
      </c>
      <c r="Y11" s="116">
        <f>+SUM(G11,P11)</f>
        <v>6653</v>
      </c>
      <c r="Z11" s="116">
        <f>+SUM(H11,Q11)</f>
        <v>7500</v>
      </c>
      <c r="AA11" s="116">
        <f>+SUM(I11,R11)</f>
        <v>60502</v>
      </c>
      <c r="AB11" s="117" t="str">
        <f>IF(+SUM(J11,S11)=0,"-",+SUM(J11,S11))</f>
        <v>-</v>
      </c>
      <c r="AC11" s="116">
        <f>+SUM(K11,T11)</f>
        <v>18054</v>
      </c>
      <c r="AD11" s="116">
        <f>+SUM(L11,U11)</f>
        <v>425502</v>
      </c>
      <c r="AE11" s="116">
        <f>SUM(AF11,+AK11)</f>
        <v>7527</v>
      </c>
      <c r="AF11" s="116">
        <f>SUM(AG11:AJ11)</f>
        <v>7527</v>
      </c>
      <c r="AG11" s="116">
        <v>0</v>
      </c>
      <c r="AH11" s="116">
        <v>6457</v>
      </c>
      <c r="AI11" s="116">
        <v>1070</v>
      </c>
      <c r="AJ11" s="116">
        <v>0</v>
      </c>
      <c r="AK11" s="116">
        <v>0</v>
      </c>
      <c r="AL11" s="116">
        <v>0</v>
      </c>
      <c r="AM11" s="116">
        <f>SUM(AN11,AS11,AW11,AX11,BD11)</f>
        <v>317113</v>
      </c>
      <c r="AN11" s="116">
        <f>SUM(AO11:AR11)</f>
        <v>27818</v>
      </c>
      <c r="AO11" s="116">
        <v>27818</v>
      </c>
      <c r="AP11" s="116">
        <v>0</v>
      </c>
      <c r="AQ11" s="116">
        <v>0</v>
      </c>
      <c r="AR11" s="116">
        <v>0</v>
      </c>
      <c r="AS11" s="116">
        <f>SUM(AT11:AV11)</f>
        <v>20614</v>
      </c>
      <c r="AT11" s="116">
        <v>1063</v>
      </c>
      <c r="AU11" s="116">
        <v>10171</v>
      </c>
      <c r="AV11" s="116">
        <v>9380</v>
      </c>
      <c r="AW11" s="116">
        <v>277</v>
      </c>
      <c r="AX11" s="116">
        <f>SUM(AY11:BB11)</f>
        <v>268404</v>
      </c>
      <c r="AY11" s="116">
        <v>168839</v>
      </c>
      <c r="AZ11" s="116">
        <v>73472</v>
      </c>
      <c r="BA11" s="116">
        <v>25512</v>
      </c>
      <c r="BB11" s="116">
        <v>581</v>
      </c>
      <c r="BC11" s="116">
        <v>92065</v>
      </c>
      <c r="BD11" s="116">
        <v>0</v>
      </c>
      <c r="BE11" s="116">
        <v>3070</v>
      </c>
      <c r="BF11" s="116">
        <f>SUM(AE11,+AM11,+BE11)</f>
        <v>327710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98436</v>
      </c>
      <c r="BP11" s="116">
        <f>SUM(BQ11:BT11)</f>
        <v>9178</v>
      </c>
      <c r="BQ11" s="116">
        <v>9178</v>
      </c>
      <c r="BR11" s="116">
        <v>0</v>
      </c>
      <c r="BS11" s="116">
        <v>0</v>
      </c>
      <c r="BT11" s="116">
        <v>0</v>
      </c>
      <c r="BU11" s="116">
        <f>SUM(BV11:BX11)</f>
        <v>2035</v>
      </c>
      <c r="BV11" s="116">
        <v>0</v>
      </c>
      <c r="BW11" s="116">
        <v>2035</v>
      </c>
      <c r="BX11" s="116">
        <v>0</v>
      </c>
      <c r="BY11" s="116">
        <v>0</v>
      </c>
      <c r="BZ11" s="116">
        <f>SUM(CA11:CD11)</f>
        <v>87223</v>
      </c>
      <c r="CA11" s="116">
        <v>19956</v>
      </c>
      <c r="CB11" s="116">
        <v>67267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98436</v>
      </c>
      <c r="CI11" s="116">
        <f>SUM(AE11,+BG11)</f>
        <v>7527</v>
      </c>
      <c r="CJ11" s="116">
        <f>SUM(AF11,+BH11)</f>
        <v>7527</v>
      </c>
      <c r="CK11" s="116">
        <f>SUM(AG11,+BI11)</f>
        <v>0</v>
      </c>
      <c r="CL11" s="116">
        <f>SUM(AH11,+BJ11)</f>
        <v>6457</v>
      </c>
      <c r="CM11" s="116">
        <f>SUM(AI11,+BK11)</f>
        <v>1070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415549</v>
      </c>
      <c r="CR11" s="116">
        <f>SUM(AN11,+BP11)</f>
        <v>36996</v>
      </c>
      <c r="CS11" s="116">
        <f>SUM(AO11,+BQ11)</f>
        <v>36996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22649</v>
      </c>
      <c r="CX11" s="116">
        <f>SUM(AT11,+BV11)</f>
        <v>1063</v>
      </c>
      <c r="CY11" s="116">
        <f>SUM(AU11,+BW11)</f>
        <v>12206</v>
      </c>
      <c r="CZ11" s="116">
        <f>SUM(AV11,+BX11)</f>
        <v>9380</v>
      </c>
      <c r="DA11" s="116">
        <f>SUM(AW11,+BY11)</f>
        <v>277</v>
      </c>
      <c r="DB11" s="116">
        <f>SUM(AX11,+BZ11)</f>
        <v>355627</v>
      </c>
      <c r="DC11" s="116">
        <f>SUM(AY11,+CA11)</f>
        <v>188795</v>
      </c>
      <c r="DD11" s="116">
        <f>SUM(AZ11,+CB11)</f>
        <v>140739</v>
      </c>
      <c r="DE11" s="116">
        <f>SUM(BA11,+CC11)</f>
        <v>25512</v>
      </c>
      <c r="DF11" s="116">
        <f>SUM(BB11,+CD11)</f>
        <v>581</v>
      </c>
      <c r="DG11" s="116">
        <f>SUM(BC11,+CE11)</f>
        <v>92065</v>
      </c>
      <c r="DH11" s="116">
        <f>SUM(BD11,+CF11)</f>
        <v>0</v>
      </c>
      <c r="DI11" s="116">
        <f>SUM(BE11,+CG11)</f>
        <v>3070</v>
      </c>
      <c r="DJ11" s="116">
        <f>SUM(BF11,+CH11)</f>
        <v>426146</v>
      </c>
    </row>
    <row r="12" spans="1:114" ht="13.5" customHeight="1" x14ac:dyDescent="0.2">
      <c r="A12" s="114" t="s">
        <v>18</v>
      </c>
      <c r="B12" s="115" t="s">
        <v>340</v>
      </c>
      <c r="C12" s="114" t="s">
        <v>341</v>
      </c>
      <c r="D12" s="116">
        <f>SUM(E12,+L12)</f>
        <v>323639</v>
      </c>
      <c r="E12" s="116">
        <f>SUM(F12:I12,K12)</f>
        <v>29622</v>
      </c>
      <c r="F12" s="116">
        <v>0</v>
      </c>
      <c r="G12" s="116">
        <v>144</v>
      </c>
      <c r="H12" s="116">
        <v>0</v>
      </c>
      <c r="I12" s="116">
        <v>7364</v>
      </c>
      <c r="J12" s="117" t="s">
        <v>364</v>
      </c>
      <c r="K12" s="116">
        <v>22114</v>
      </c>
      <c r="L12" s="116">
        <v>294017</v>
      </c>
      <c r="M12" s="116">
        <f>SUM(N12,+U12)</f>
        <v>85295</v>
      </c>
      <c r="N12" s="116">
        <f>SUM(O12:R12,T12)</f>
        <v>6082</v>
      </c>
      <c r="O12" s="116">
        <v>0</v>
      </c>
      <c r="P12" s="116">
        <v>0</v>
      </c>
      <c r="Q12" s="116">
        <v>0</v>
      </c>
      <c r="R12" s="116">
        <v>6082</v>
      </c>
      <c r="S12" s="117" t="s">
        <v>364</v>
      </c>
      <c r="T12" s="116">
        <v>0</v>
      </c>
      <c r="U12" s="116">
        <v>79213</v>
      </c>
      <c r="V12" s="116">
        <f>+SUM(D12,M12)</f>
        <v>408934</v>
      </c>
      <c r="W12" s="116">
        <f>+SUM(E12,N12)</f>
        <v>35704</v>
      </c>
      <c r="X12" s="116">
        <f>+SUM(F12,O12)</f>
        <v>0</v>
      </c>
      <c r="Y12" s="116">
        <f>+SUM(G12,P12)</f>
        <v>144</v>
      </c>
      <c r="Z12" s="116">
        <f>+SUM(H12,Q12)</f>
        <v>0</v>
      </c>
      <c r="AA12" s="116">
        <f>+SUM(I12,R12)</f>
        <v>13446</v>
      </c>
      <c r="AB12" s="117" t="str">
        <f>IF(+SUM(J12,S12)=0,"-",+SUM(J12,S12))</f>
        <v>-</v>
      </c>
      <c r="AC12" s="116">
        <f>+SUM(K12,T12)</f>
        <v>22114</v>
      </c>
      <c r="AD12" s="116">
        <f>+SUM(L12,U12)</f>
        <v>373230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251702</v>
      </c>
      <c r="AN12" s="116">
        <f>SUM(AO12:AR12)</f>
        <v>3959</v>
      </c>
      <c r="AO12" s="116">
        <v>3959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247743</v>
      </c>
      <c r="AY12" s="116">
        <v>238909</v>
      </c>
      <c r="AZ12" s="116">
        <v>98</v>
      </c>
      <c r="BA12" s="116">
        <v>0</v>
      </c>
      <c r="BB12" s="116">
        <v>8736</v>
      </c>
      <c r="BC12" s="116">
        <v>71937</v>
      </c>
      <c r="BD12" s="116">
        <v>0</v>
      </c>
      <c r="BE12" s="116">
        <v>0</v>
      </c>
      <c r="BF12" s="116">
        <f>SUM(AE12,+AM12,+BE12)</f>
        <v>251702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26712</v>
      </c>
      <c r="BP12" s="116">
        <f>SUM(BQ12:BT12)</f>
        <v>1073</v>
      </c>
      <c r="BQ12" s="116">
        <v>1073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25639</v>
      </c>
      <c r="CA12" s="116">
        <v>25328</v>
      </c>
      <c r="CB12" s="116">
        <v>0</v>
      </c>
      <c r="CC12" s="116">
        <v>0</v>
      </c>
      <c r="CD12" s="116">
        <v>311</v>
      </c>
      <c r="CE12" s="116">
        <v>58583</v>
      </c>
      <c r="CF12" s="116">
        <v>0</v>
      </c>
      <c r="CG12" s="116">
        <v>0</v>
      </c>
      <c r="CH12" s="116">
        <f>SUM(BG12,+BO12,+CG12)</f>
        <v>26712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278414</v>
      </c>
      <c r="CR12" s="116">
        <f>SUM(AN12,+BP12)</f>
        <v>5032</v>
      </c>
      <c r="CS12" s="116">
        <f>SUM(AO12,+BQ12)</f>
        <v>5032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273382</v>
      </c>
      <c r="DC12" s="116">
        <f>SUM(AY12,+CA12)</f>
        <v>264237</v>
      </c>
      <c r="DD12" s="116">
        <f>SUM(AZ12,+CB12)</f>
        <v>98</v>
      </c>
      <c r="DE12" s="116">
        <f>SUM(BA12,+CC12)</f>
        <v>0</v>
      </c>
      <c r="DF12" s="116">
        <f>SUM(BB12,+CD12)</f>
        <v>9047</v>
      </c>
      <c r="DG12" s="116">
        <f>SUM(BC12,+CE12)</f>
        <v>130520</v>
      </c>
      <c r="DH12" s="116">
        <f>SUM(BD12,+CF12)</f>
        <v>0</v>
      </c>
      <c r="DI12" s="116">
        <f>SUM(BE12,+CG12)</f>
        <v>0</v>
      </c>
      <c r="DJ12" s="116">
        <f>SUM(BF12,+CH12)</f>
        <v>278414</v>
      </c>
    </row>
    <row r="13" spans="1:114" ht="13.5" customHeight="1" x14ac:dyDescent="0.2">
      <c r="A13" s="114" t="s">
        <v>18</v>
      </c>
      <c r="B13" s="115" t="s">
        <v>342</v>
      </c>
      <c r="C13" s="114" t="s">
        <v>343</v>
      </c>
      <c r="D13" s="116">
        <f>SUM(E13,+L13)</f>
        <v>487330</v>
      </c>
      <c r="E13" s="116">
        <f>SUM(F13:I13,K13)</f>
        <v>6304</v>
      </c>
      <c r="F13" s="116">
        <v>0</v>
      </c>
      <c r="G13" s="116">
        <v>0</v>
      </c>
      <c r="H13" s="116">
        <v>0</v>
      </c>
      <c r="I13" s="116">
        <v>65</v>
      </c>
      <c r="J13" s="117" t="s">
        <v>364</v>
      </c>
      <c r="K13" s="116">
        <v>6239</v>
      </c>
      <c r="L13" s="116">
        <v>481026</v>
      </c>
      <c r="M13" s="116">
        <f>SUM(N13,+U13)</f>
        <v>53669</v>
      </c>
      <c r="N13" s="116">
        <f>SUM(O13:R13,T13)</f>
        <v>4139</v>
      </c>
      <c r="O13" s="116">
        <v>0</v>
      </c>
      <c r="P13" s="116">
        <v>0</v>
      </c>
      <c r="Q13" s="116">
        <v>0</v>
      </c>
      <c r="R13" s="116">
        <v>4139</v>
      </c>
      <c r="S13" s="117" t="s">
        <v>364</v>
      </c>
      <c r="T13" s="116">
        <v>0</v>
      </c>
      <c r="U13" s="116">
        <v>49530</v>
      </c>
      <c r="V13" s="116">
        <f>+SUM(D13,M13)</f>
        <v>540999</v>
      </c>
      <c r="W13" s="116">
        <f>+SUM(E13,N13)</f>
        <v>10443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4204</v>
      </c>
      <c r="AB13" s="117" t="str">
        <f>IF(+SUM(J13,S13)=0,"-",+SUM(J13,S13))</f>
        <v>-</v>
      </c>
      <c r="AC13" s="116">
        <f>+SUM(K13,T13)</f>
        <v>6239</v>
      </c>
      <c r="AD13" s="116">
        <f>+SUM(L13,U13)</f>
        <v>530556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253391</v>
      </c>
      <c r="AN13" s="116">
        <f>SUM(AO13:AR13)</f>
        <v>8041</v>
      </c>
      <c r="AO13" s="116">
        <v>8041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245350</v>
      </c>
      <c r="AY13" s="116">
        <v>235220</v>
      </c>
      <c r="AZ13" s="116">
        <v>5465</v>
      </c>
      <c r="BA13" s="116">
        <v>0</v>
      </c>
      <c r="BB13" s="116">
        <v>4665</v>
      </c>
      <c r="BC13" s="116">
        <v>229879</v>
      </c>
      <c r="BD13" s="116">
        <v>0</v>
      </c>
      <c r="BE13" s="116">
        <v>4060</v>
      </c>
      <c r="BF13" s="116">
        <f>SUM(AE13,+AM13,+BE13)</f>
        <v>257451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13217</v>
      </c>
      <c r="BP13" s="116">
        <f>SUM(BQ13:BT13)</f>
        <v>8041</v>
      </c>
      <c r="BQ13" s="116">
        <v>8041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5176</v>
      </c>
      <c r="CA13" s="116">
        <v>5176</v>
      </c>
      <c r="CB13" s="116">
        <v>0</v>
      </c>
      <c r="CC13" s="116">
        <v>0</v>
      </c>
      <c r="CD13" s="116">
        <v>0</v>
      </c>
      <c r="CE13" s="116">
        <v>9076</v>
      </c>
      <c r="CF13" s="116">
        <v>0</v>
      </c>
      <c r="CG13" s="116">
        <v>31376</v>
      </c>
      <c r="CH13" s="116">
        <f>SUM(BG13,+BO13,+CG13)</f>
        <v>44593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266608</v>
      </c>
      <c r="CR13" s="116">
        <f>SUM(AN13,+BP13)</f>
        <v>16082</v>
      </c>
      <c r="CS13" s="116">
        <f>SUM(AO13,+BQ13)</f>
        <v>16082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250526</v>
      </c>
      <c r="DC13" s="116">
        <f>SUM(AY13,+CA13)</f>
        <v>240396</v>
      </c>
      <c r="DD13" s="116">
        <f>SUM(AZ13,+CB13)</f>
        <v>5465</v>
      </c>
      <c r="DE13" s="116">
        <f>SUM(BA13,+CC13)</f>
        <v>0</v>
      </c>
      <c r="DF13" s="116">
        <f>SUM(BB13,+CD13)</f>
        <v>4665</v>
      </c>
      <c r="DG13" s="116">
        <f>SUM(BC13,+CE13)</f>
        <v>238955</v>
      </c>
      <c r="DH13" s="116">
        <f>SUM(BD13,+CF13)</f>
        <v>0</v>
      </c>
      <c r="DI13" s="116">
        <f>SUM(BE13,+CG13)</f>
        <v>35436</v>
      </c>
      <c r="DJ13" s="116">
        <f>SUM(BF13,+CH13)</f>
        <v>302044</v>
      </c>
    </row>
    <row r="14" spans="1:114" ht="13.5" customHeight="1" x14ac:dyDescent="0.2">
      <c r="A14" s="114" t="s">
        <v>18</v>
      </c>
      <c r="B14" s="115" t="s">
        <v>344</v>
      </c>
      <c r="C14" s="114" t="s">
        <v>345</v>
      </c>
      <c r="D14" s="116">
        <f>SUM(E14,+L14)</f>
        <v>376542</v>
      </c>
      <c r="E14" s="116">
        <f>SUM(F14:I14,K14)</f>
        <v>61921</v>
      </c>
      <c r="F14" s="116">
        <v>0</v>
      </c>
      <c r="G14" s="116">
        <v>0</v>
      </c>
      <c r="H14" s="116">
        <v>0</v>
      </c>
      <c r="I14" s="116">
        <v>61856</v>
      </c>
      <c r="J14" s="117" t="s">
        <v>364</v>
      </c>
      <c r="K14" s="116">
        <v>65</v>
      </c>
      <c r="L14" s="116">
        <v>314621</v>
      </c>
      <c r="M14" s="116">
        <f>SUM(N14,+U14)</f>
        <v>80935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364</v>
      </c>
      <c r="T14" s="116">
        <v>0</v>
      </c>
      <c r="U14" s="116">
        <v>80935</v>
      </c>
      <c r="V14" s="116">
        <f>+SUM(D14,M14)</f>
        <v>457477</v>
      </c>
      <c r="W14" s="116">
        <f>+SUM(E14,N14)</f>
        <v>61921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61856</v>
      </c>
      <c r="AB14" s="117" t="str">
        <f>IF(+SUM(J14,S14)=0,"-",+SUM(J14,S14))</f>
        <v>-</v>
      </c>
      <c r="AC14" s="116">
        <f>+SUM(K14,T14)</f>
        <v>65</v>
      </c>
      <c r="AD14" s="116">
        <f>+SUM(L14,U14)</f>
        <v>395556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94472</v>
      </c>
      <c r="AN14" s="116">
        <f>SUM(AO14:AR14)</f>
        <v>4250</v>
      </c>
      <c r="AO14" s="116">
        <v>4250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90222</v>
      </c>
      <c r="AY14" s="116">
        <v>90222</v>
      </c>
      <c r="AZ14" s="116">
        <v>0</v>
      </c>
      <c r="BA14" s="116">
        <v>0</v>
      </c>
      <c r="BB14" s="116">
        <v>0</v>
      </c>
      <c r="BC14" s="116">
        <v>282070</v>
      </c>
      <c r="BD14" s="116">
        <v>0</v>
      </c>
      <c r="BE14" s="116">
        <v>0</v>
      </c>
      <c r="BF14" s="116">
        <f>SUM(AE14,+AM14,+BE14)</f>
        <v>94472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4249</v>
      </c>
      <c r="BP14" s="116">
        <f>SUM(BQ14:BT14)</f>
        <v>4249</v>
      </c>
      <c r="BQ14" s="116">
        <v>4249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76686</v>
      </c>
      <c r="CF14" s="116">
        <v>0</v>
      </c>
      <c r="CG14" s="116">
        <v>0</v>
      </c>
      <c r="CH14" s="116">
        <f>SUM(BG14,+BO14,+CG14)</f>
        <v>4249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98721</v>
      </c>
      <c r="CR14" s="116">
        <f>SUM(AN14,+BP14)</f>
        <v>8499</v>
      </c>
      <c r="CS14" s="116">
        <f>SUM(AO14,+BQ14)</f>
        <v>8499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90222</v>
      </c>
      <c r="DC14" s="116">
        <f>SUM(AY14,+CA14)</f>
        <v>90222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358756</v>
      </c>
      <c r="DH14" s="116">
        <f>SUM(BD14,+CF14)</f>
        <v>0</v>
      </c>
      <c r="DI14" s="116">
        <f>SUM(BE14,+CG14)</f>
        <v>0</v>
      </c>
      <c r="DJ14" s="116">
        <f>SUM(BF14,+CH14)</f>
        <v>98721</v>
      </c>
    </row>
    <row r="15" spans="1:114" ht="13.5" customHeight="1" x14ac:dyDescent="0.2">
      <c r="A15" s="114" t="s">
        <v>18</v>
      </c>
      <c r="B15" s="115" t="s">
        <v>348</v>
      </c>
      <c r="C15" s="114" t="s">
        <v>349</v>
      </c>
      <c r="D15" s="116">
        <f>SUM(E15,+L15)</f>
        <v>298118</v>
      </c>
      <c r="E15" s="116">
        <f>SUM(F15:I15,K15)</f>
        <v>59202</v>
      </c>
      <c r="F15" s="116">
        <v>0</v>
      </c>
      <c r="G15" s="116">
        <v>0</v>
      </c>
      <c r="H15" s="116">
        <v>0</v>
      </c>
      <c r="I15" s="116">
        <v>51971</v>
      </c>
      <c r="J15" s="117" t="s">
        <v>364</v>
      </c>
      <c r="K15" s="116">
        <v>7231</v>
      </c>
      <c r="L15" s="116">
        <v>238916</v>
      </c>
      <c r="M15" s="116">
        <f>SUM(N15,+U15)</f>
        <v>78592</v>
      </c>
      <c r="N15" s="116">
        <f>SUM(O15:R15,T15)</f>
        <v>4875</v>
      </c>
      <c r="O15" s="116">
        <v>0</v>
      </c>
      <c r="P15" s="116">
        <v>0</v>
      </c>
      <c r="Q15" s="116">
        <v>0</v>
      </c>
      <c r="R15" s="116">
        <v>4875</v>
      </c>
      <c r="S15" s="117" t="s">
        <v>364</v>
      </c>
      <c r="T15" s="116">
        <v>0</v>
      </c>
      <c r="U15" s="116">
        <v>73717</v>
      </c>
      <c r="V15" s="116">
        <f>+SUM(D15,M15)</f>
        <v>376710</v>
      </c>
      <c r="W15" s="116">
        <f>+SUM(E15,N15)</f>
        <v>64077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56846</v>
      </c>
      <c r="AB15" s="117" t="str">
        <f>IF(+SUM(J15,S15)=0,"-",+SUM(J15,S15))</f>
        <v>-</v>
      </c>
      <c r="AC15" s="116">
        <f>+SUM(K15,T15)</f>
        <v>7231</v>
      </c>
      <c r="AD15" s="116">
        <f>+SUM(L15,U15)</f>
        <v>312633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198070</v>
      </c>
      <c r="AN15" s="116">
        <f>SUM(AO15:AR15)</f>
        <v>12045</v>
      </c>
      <c r="AO15" s="116">
        <v>12045</v>
      </c>
      <c r="AP15" s="116">
        <v>0</v>
      </c>
      <c r="AQ15" s="116">
        <v>0</v>
      </c>
      <c r="AR15" s="116">
        <v>0</v>
      </c>
      <c r="AS15" s="116">
        <f>SUM(AT15:AV15)</f>
        <v>4346</v>
      </c>
      <c r="AT15" s="116">
        <v>0</v>
      </c>
      <c r="AU15" s="116">
        <v>0</v>
      </c>
      <c r="AV15" s="116">
        <v>4346</v>
      </c>
      <c r="AW15" s="116">
        <v>0</v>
      </c>
      <c r="AX15" s="116">
        <f>SUM(AY15:BB15)</f>
        <v>181679</v>
      </c>
      <c r="AY15" s="116">
        <v>120525</v>
      </c>
      <c r="AZ15" s="116">
        <v>51763</v>
      </c>
      <c r="BA15" s="116">
        <v>6249</v>
      </c>
      <c r="BB15" s="116">
        <v>3142</v>
      </c>
      <c r="BC15" s="116">
        <v>59356</v>
      </c>
      <c r="BD15" s="116">
        <v>0</v>
      </c>
      <c r="BE15" s="116">
        <v>40692</v>
      </c>
      <c r="BF15" s="116">
        <f>SUM(AE15,+AM15,+BE15)</f>
        <v>238762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12137</v>
      </c>
      <c r="BP15" s="116">
        <f>SUM(BQ15:BT15)</f>
        <v>7288</v>
      </c>
      <c r="BQ15" s="116">
        <v>7288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4849</v>
      </c>
      <c r="CA15" s="116">
        <v>4849</v>
      </c>
      <c r="CB15" s="116">
        <v>0</v>
      </c>
      <c r="CC15" s="116">
        <v>0</v>
      </c>
      <c r="CD15" s="116">
        <v>0</v>
      </c>
      <c r="CE15" s="116">
        <v>50368</v>
      </c>
      <c r="CF15" s="116">
        <v>0</v>
      </c>
      <c r="CG15" s="116">
        <v>16087</v>
      </c>
      <c r="CH15" s="116">
        <f>SUM(BG15,+BO15,+CG15)</f>
        <v>28224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210207</v>
      </c>
      <c r="CR15" s="116">
        <f>SUM(AN15,+BP15)</f>
        <v>19333</v>
      </c>
      <c r="CS15" s="116">
        <f>SUM(AO15,+BQ15)</f>
        <v>19333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4346</v>
      </c>
      <c r="CX15" s="116">
        <f>SUM(AT15,+BV15)</f>
        <v>0</v>
      </c>
      <c r="CY15" s="116">
        <f>SUM(AU15,+BW15)</f>
        <v>0</v>
      </c>
      <c r="CZ15" s="116">
        <f>SUM(AV15,+BX15)</f>
        <v>4346</v>
      </c>
      <c r="DA15" s="116">
        <f>SUM(AW15,+BY15)</f>
        <v>0</v>
      </c>
      <c r="DB15" s="116">
        <f>SUM(AX15,+BZ15)</f>
        <v>186528</v>
      </c>
      <c r="DC15" s="116">
        <f>SUM(AY15,+CA15)</f>
        <v>125374</v>
      </c>
      <c r="DD15" s="116">
        <f>SUM(AZ15,+CB15)</f>
        <v>51763</v>
      </c>
      <c r="DE15" s="116">
        <f>SUM(BA15,+CC15)</f>
        <v>6249</v>
      </c>
      <c r="DF15" s="116">
        <f>SUM(BB15,+CD15)</f>
        <v>3142</v>
      </c>
      <c r="DG15" s="116">
        <f>SUM(BC15,+CE15)</f>
        <v>109724</v>
      </c>
      <c r="DH15" s="116">
        <f>SUM(BD15,+CF15)</f>
        <v>0</v>
      </c>
      <c r="DI15" s="116">
        <f>SUM(BE15,+CG15)</f>
        <v>56779</v>
      </c>
      <c r="DJ15" s="116">
        <f>SUM(BF15,+CH15)</f>
        <v>266986</v>
      </c>
    </row>
    <row r="16" spans="1:114" ht="13.5" customHeight="1" x14ac:dyDescent="0.2">
      <c r="A16" s="114" t="s">
        <v>18</v>
      </c>
      <c r="B16" s="115" t="s">
        <v>350</v>
      </c>
      <c r="C16" s="114" t="s">
        <v>351</v>
      </c>
      <c r="D16" s="116">
        <f>SUM(E16,+L16)</f>
        <v>615448</v>
      </c>
      <c r="E16" s="116">
        <f>SUM(F16:I16,K16)</f>
        <v>51583</v>
      </c>
      <c r="F16" s="116">
        <v>0</v>
      </c>
      <c r="G16" s="116">
        <v>0</v>
      </c>
      <c r="H16" s="116">
        <v>0</v>
      </c>
      <c r="I16" s="116">
        <v>42647</v>
      </c>
      <c r="J16" s="117" t="s">
        <v>364</v>
      </c>
      <c r="K16" s="116">
        <v>8936</v>
      </c>
      <c r="L16" s="116">
        <v>563865</v>
      </c>
      <c r="M16" s="116">
        <f>SUM(N16,+U16)</f>
        <v>46377</v>
      </c>
      <c r="N16" s="116">
        <f>SUM(O16:R16,T16)</f>
        <v>41800</v>
      </c>
      <c r="O16" s="116">
        <v>0</v>
      </c>
      <c r="P16" s="116">
        <v>0</v>
      </c>
      <c r="Q16" s="116">
        <v>0</v>
      </c>
      <c r="R16" s="116">
        <v>0</v>
      </c>
      <c r="S16" s="117" t="s">
        <v>364</v>
      </c>
      <c r="T16" s="116">
        <v>41800</v>
      </c>
      <c r="U16" s="116">
        <v>4577</v>
      </c>
      <c r="V16" s="116">
        <f>+SUM(D16,M16)</f>
        <v>661825</v>
      </c>
      <c r="W16" s="116">
        <f>+SUM(E16,N16)</f>
        <v>93383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42647</v>
      </c>
      <c r="AB16" s="117" t="str">
        <f>IF(+SUM(J16,S16)=0,"-",+SUM(J16,S16))</f>
        <v>-</v>
      </c>
      <c r="AC16" s="116">
        <f>+SUM(K16,T16)</f>
        <v>50736</v>
      </c>
      <c r="AD16" s="116">
        <f>+SUM(L16,U16)</f>
        <v>568442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223078</v>
      </c>
      <c r="AN16" s="116">
        <f>SUM(AO16:AR16)</f>
        <v>13402</v>
      </c>
      <c r="AO16" s="116">
        <v>13402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209676</v>
      </c>
      <c r="AY16" s="116">
        <v>209180</v>
      </c>
      <c r="AZ16" s="116">
        <v>0</v>
      </c>
      <c r="BA16" s="116">
        <v>0</v>
      </c>
      <c r="BB16" s="116">
        <v>496</v>
      </c>
      <c r="BC16" s="116">
        <v>361788</v>
      </c>
      <c r="BD16" s="116">
        <v>0</v>
      </c>
      <c r="BE16" s="116">
        <v>30582</v>
      </c>
      <c r="BF16" s="116">
        <f>SUM(AE16,+AM16,+BE16)</f>
        <v>253660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6701</v>
      </c>
      <c r="BP16" s="116">
        <f>SUM(BQ16:BT16)</f>
        <v>6701</v>
      </c>
      <c r="BQ16" s="116">
        <v>6701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39547</v>
      </c>
      <c r="CF16" s="116">
        <v>0</v>
      </c>
      <c r="CG16" s="116">
        <v>129</v>
      </c>
      <c r="CH16" s="116">
        <f>SUM(BG16,+BO16,+CG16)</f>
        <v>6830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229779</v>
      </c>
      <c r="CR16" s="116">
        <f>SUM(AN16,+BP16)</f>
        <v>20103</v>
      </c>
      <c r="CS16" s="116">
        <f>SUM(AO16,+BQ16)</f>
        <v>20103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209676</v>
      </c>
      <c r="DC16" s="116">
        <f>SUM(AY16,+CA16)</f>
        <v>209180</v>
      </c>
      <c r="DD16" s="116">
        <f>SUM(AZ16,+CB16)</f>
        <v>0</v>
      </c>
      <c r="DE16" s="116">
        <f>SUM(BA16,+CC16)</f>
        <v>0</v>
      </c>
      <c r="DF16" s="116">
        <f>SUM(BB16,+CD16)</f>
        <v>496</v>
      </c>
      <c r="DG16" s="116">
        <f>SUM(BC16,+CE16)</f>
        <v>401335</v>
      </c>
      <c r="DH16" s="116">
        <f>SUM(BD16,+CF16)</f>
        <v>0</v>
      </c>
      <c r="DI16" s="116">
        <f>SUM(BE16,+CG16)</f>
        <v>30711</v>
      </c>
      <c r="DJ16" s="116">
        <f>SUM(BF16,+CH16)</f>
        <v>260490</v>
      </c>
    </row>
    <row r="17" spans="1:114" ht="13.5" customHeight="1" x14ac:dyDescent="0.2">
      <c r="A17" s="114" t="s">
        <v>18</v>
      </c>
      <c r="B17" s="115" t="s">
        <v>352</v>
      </c>
      <c r="C17" s="114" t="s">
        <v>353</v>
      </c>
      <c r="D17" s="116">
        <f>SUM(E17,+L17)</f>
        <v>1295742</v>
      </c>
      <c r="E17" s="116">
        <f>SUM(F17:I17,K17)</f>
        <v>311307</v>
      </c>
      <c r="F17" s="116">
        <v>0</v>
      </c>
      <c r="G17" s="116">
        <v>322</v>
      </c>
      <c r="H17" s="116">
        <v>0</v>
      </c>
      <c r="I17" s="116">
        <v>146524</v>
      </c>
      <c r="J17" s="117" t="s">
        <v>364</v>
      </c>
      <c r="K17" s="116">
        <v>164461</v>
      </c>
      <c r="L17" s="116">
        <v>984435</v>
      </c>
      <c r="M17" s="116">
        <f>SUM(N17,+U17)</f>
        <v>109333</v>
      </c>
      <c r="N17" s="116">
        <f>SUM(O17:R17,T17)</f>
        <v>7713</v>
      </c>
      <c r="O17" s="116">
        <v>0</v>
      </c>
      <c r="P17" s="116">
        <v>0</v>
      </c>
      <c r="Q17" s="116">
        <v>0</v>
      </c>
      <c r="R17" s="116">
        <v>7708</v>
      </c>
      <c r="S17" s="117" t="s">
        <v>364</v>
      </c>
      <c r="T17" s="116">
        <v>5</v>
      </c>
      <c r="U17" s="116">
        <v>101620</v>
      </c>
      <c r="V17" s="116">
        <f>+SUM(D17,M17)</f>
        <v>1405075</v>
      </c>
      <c r="W17" s="116">
        <f>+SUM(E17,N17)</f>
        <v>319020</v>
      </c>
      <c r="X17" s="116">
        <f>+SUM(F17,O17)</f>
        <v>0</v>
      </c>
      <c r="Y17" s="116">
        <f>+SUM(G17,P17)</f>
        <v>322</v>
      </c>
      <c r="Z17" s="116">
        <f>+SUM(H17,Q17)</f>
        <v>0</v>
      </c>
      <c r="AA17" s="116">
        <f>+SUM(I17,R17)</f>
        <v>154232</v>
      </c>
      <c r="AB17" s="117" t="str">
        <f>IF(+SUM(J17,S17)=0,"-",+SUM(J17,S17))</f>
        <v>-</v>
      </c>
      <c r="AC17" s="116">
        <f>+SUM(K17,T17)</f>
        <v>164466</v>
      </c>
      <c r="AD17" s="116">
        <f>+SUM(L17,U17)</f>
        <v>1086055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1236235</v>
      </c>
      <c r="AN17" s="116">
        <f>SUM(AO17:AR17)</f>
        <v>68312</v>
      </c>
      <c r="AO17" s="116">
        <v>47876</v>
      </c>
      <c r="AP17" s="116">
        <v>0</v>
      </c>
      <c r="AQ17" s="116">
        <v>20436</v>
      </c>
      <c r="AR17" s="116">
        <v>0</v>
      </c>
      <c r="AS17" s="116">
        <f>SUM(AT17:AV17)</f>
        <v>27670</v>
      </c>
      <c r="AT17" s="116">
        <v>0</v>
      </c>
      <c r="AU17" s="116">
        <v>27265</v>
      </c>
      <c r="AV17" s="116">
        <v>405</v>
      </c>
      <c r="AW17" s="116">
        <v>0</v>
      </c>
      <c r="AX17" s="116">
        <f>SUM(AY17:BB17)</f>
        <v>1140253</v>
      </c>
      <c r="AY17" s="116">
        <v>313179</v>
      </c>
      <c r="AZ17" s="116">
        <v>718889</v>
      </c>
      <c r="BA17" s="116">
        <v>108185</v>
      </c>
      <c r="BB17" s="116">
        <v>0</v>
      </c>
      <c r="BC17" s="116">
        <v>0</v>
      </c>
      <c r="BD17" s="116">
        <v>0</v>
      </c>
      <c r="BE17" s="116">
        <v>59507</v>
      </c>
      <c r="BF17" s="116">
        <f>SUM(AE17,+AM17,+BE17)</f>
        <v>1295742</v>
      </c>
      <c r="BG17" s="116">
        <f>SUM(BH17,+BM17)</f>
        <v>934</v>
      </c>
      <c r="BH17" s="116">
        <f>SUM(BI17:BL17)</f>
        <v>934</v>
      </c>
      <c r="BI17" s="116">
        <v>0</v>
      </c>
      <c r="BJ17" s="116">
        <v>934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108399</v>
      </c>
      <c r="BP17" s="116">
        <f>SUM(BQ17:BT17)</f>
        <v>39271</v>
      </c>
      <c r="BQ17" s="116">
        <v>32780</v>
      </c>
      <c r="BR17" s="116">
        <v>0</v>
      </c>
      <c r="BS17" s="116">
        <v>6491</v>
      </c>
      <c r="BT17" s="116">
        <v>0</v>
      </c>
      <c r="BU17" s="116">
        <f>SUM(BV17:BX17)</f>
        <v>46526</v>
      </c>
      <c r="BV17" s="116">
        <v>0</v>
      </c>
      <c r="BW17" s="116">
        <v>46526</v>
      </c>
      <c r="BX17" s="116">
        <v>0</v>
      </c>
      <c r="BY17" s="116">
        <v>0</v>
      </c>
      <c r="BZ17" s="116">
        <f>SUM(CA17:CD17)</f>
        <v>22602</v>
      </c>
      <c r="CA17" s="116">
        <v>9123</v>
      </c>
      <c r="CB17" s="116">
        <v>13479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109333</v>
      </c>
      <c r="CI17" s="116">
        <f>SUM(AE17,+BG17)</f>
        <v>934</v>
      </c>
      <c r="CJ17" s="116">
        <f>SUM(AF17,+BH17)</f>
        <v>934</v>
      </c>
      <c r="CK17" s="116">
        <f>SUM(AG17,+BI17)</f>
        <v>0</v>
      </c>
      <c r="CL17" s="116">
        <f>SUM(AH17,+BJ17)</f>
        <v>934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1344634</v>
      </c>
      <c r="CR17" s="116">
        <f>SUM(AN17,+BP17)</f>
        <v>107583</v>
      </c>
      <c r="CS17" s="116">
        <f>SUM(AO17,+BQ17)</f>
        <v>80656</v>
      </c>
      <c r="CT17" s="116">
        <f>SUM(AP17,+BR17)</f>
        <v>0</v>
      </c>
      <c r="CU17" s="116">
        <f>SUM(AQ17,+BS17)</f>
        <v>26927</v>
      </c>
      <c r="CV17" s="116">
        <f>SUM(AR17,+BT17)</f>
        <v>0</v>
      </c>
      <c r="CW17" s="116">
        <f>SUM(AS17,+BU17)</f>
        <v>74196</v>
      </c>
      <c r="CX17" s="116">
        <f>SUM(AT17,+BV17)</f>
        <v>0</v>
      </c>
      <c r="CY17" s="116">
        <f>SUM(AU17,+BW17)</f>
        <v>73791</v>
      </c>
      <c r="CZ17" s="116">
        <f>SUM(AV17,+BX17)</f>
        <v>405</v>
      </c>
      <c r="DA17" s="116">
        <f>SUM(AW17,+BY17)</f>
        <v>0</v>
      </c>
      <c r="DB17" s="116">
        <f>SUM(AX17,+BZ17)</f>
        <v>1162855</v>
      </c>
      <c r="DC17" s="116">
        <f>SUM(AY17,+CA17)</f>
        <v>322302</v>
      </c>
      <c r="DD17" s="116">
        <f>SUM(AZ17,+CB17)</f>
        <v>732368</v>
      </c>
      <c r="DE17" s="116">
        <f>SUM(BA17,+CC17)</f>
        <v>108185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59507</v>
      </c>
      <c r="DJ17" s="116">
        <f>SUM(BF17,+CH17)</f>
        <v>1405075</v>
      </c>
    </row>
    <row r="18" spans="1:114" ht="13.5" customHeight="1" x14ac:dyDescent="0.2">
      <c r="A18" s="114" t="s">
        <v>18</v>
      </c>
      <c r="B18" s="115" t="s">
        <v>354</v>
      </c>
      <c r="C18" s="114" t="s">
        <v>355</v>
      </c>
      <c r="D18" s="116">
        <f>SUM(E18,+L18)</f>
        <v>14016</v>
      </c>
      <c r="E18" s="116">
        <f>SUM(F18:I18,K18)</f>
        <v>1096</v>
      </c>
      <c r="F18" s="116">
        <v>0</v>
      </c>
      <c r="G18" s="116">
        <v>0</v>
      </c>
      <c r="H18" s="116">
        <v>0</v>
      </c>
      <c r="I18" s="116">
        <v>40</v>
      </c>
      <c r="J18" s="117" t="s">
        <v>364</v>
      </c>
      <c r="K18" s="116">
        <v>1056</v>
      </c>
      <c r="L18" s="116">
        <v>12920</v>
      </c>
      <c r="M18" s="116">
        <f>SUM(N18,+U18)</f>
        <v>2533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364</v>
      </c>
      <c r="T18" s="116">
        <v>0</v>
      </c>
      <c r="U18" s="116">
        <v>2533</v>
      </c>
      <c r="V18" s="116">
        <f>+SUM(D18,M18)</f>
        <v>16549</v>
      </c>
      <c r="W18" s="116">
        <f>+SUM(E18,N18)</f>
        <v>1096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40</v>
      </c>
      <c r="AB18" s="117" t="str">
        <f>IF(+SUM(J18,S18)=0,"-",+SUM(J18,S18))</f>
        <v>-</v>
      </c>
      <c r="AC18" s="116">
        <f>+SUM(K18,T18)</f>
        <v>1056</v>
      </c>
      <c r="AD18" s="116">
        <f>+SUM(L18,U18)</f>
        <v>15453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7293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7293</v>
      </c>
      <c r="AT18" s="116">
        <v>7293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6723</v>
      </c>
      <c r="BD18" s="116">
        <v>0</v>
      </c>
      <c r="BE18" s="116">
        <v>0</v>
      </c>
      <c r="BF18" s="116">
        <f>SUM(AE18,+AM18,+BE18)</f>
        <v>7293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2533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7293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7293</v>
      </c>
      <c r="CX18" s="116">
        <f>SUM(AT18,+BV18)</f>
        <v>7293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9256</v>
      </c>
      <c r="DH18" s="116">
        <f>SUM(BD18,+CF18)</f>
        <v>0</v>
      </c>
      <c r="DI18" s="116">
        <f>SUM(BE18,+CG18)</f>
        <v>0</v>
      </c>
      <c r="DJ18" s="116">
        <f>SUM(BF18,+CH18)</f>
        <v>7293</v>
      </c>
    </row>
    <row r="19" spans="1:114" ht="13.5" customHeight="1" x14ac:dyDescent="0.2">
      <c r="A19" s="114" t="s">
        <v>18</v>
      </c>
      <c r="B19" s="115" t="s">
        <v>356</v>
      </c>
      <c r="C19" s="114" t="s">
        <v>357</v>
      </c>
      <c r="D19" s="116">
        <f>SUM(E19,+L19)</f>
        <v>187143</v>
      </c>
      <c r="E19" s="116">
        <f>SUM(F19:I19,K19)</f>
        <v>7129</v>
      </c>
      <c r="F19" s="116">
        <v>0</v>
      </c>
      <c r="G19" s="116">
        <v>0</v>
      </c>
      <c r="H19" s="116">
        <v>0</v>
      </c>
      <c r="I19" s="116">
        <v>60</v>
      </c>
      <c r="J19" s="117" t="s">
        <v>364</v>
      </c>
      <c r="K19" s="116">
        <v>7069</v>
      </c>
      <c r="L19" s="116">
        <v>180014</v>
      </c>
      <c r="M19" s="116">
        <f>SUM(N19,+U19)</f>
        <v>25775</v>
      </c>
      <c r="N19" s="116">
        <f>SUM(O19:R19,T19)</f>
        <v>6</v>
      </c>
      <c r="O19" s="116">
        <v>0</v>
      </c>
      <c r="P19" s="116">
        <v>0</v>
      </c>
      <c r="Q19" s="116">
        <v>0</v>
      </c>
      <c r="R19" s="116">
        <v>6</v>
      </c>
      <c r="S19" s="117" t="s">
        <v>364</v>
      </c>
      <c r="T19" s="116">
        <v>0</v>
      </c>
      <c r="U19" s="116">
        <v>25769</v>
      </c>
      <c r="V19" s="116">
        <f>+SUM(D19,M19)</f>
        <v>212918</v>
      </c>
      <c r="W19" s="116">
        <f>+SUM(E19,N19)</f>
        <v>7135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66</v>
      </c>
      <c r="AB19" s="117" t="str">
        <f>IF(+SUM(J19,S19)=0,"-",+SUM(J19,S19))</f>
        <v>-</v>
      </c>
      <c r="AC19" s="116">
        <f>+SUM(K19,T19)</f>
        <v>7069</v>
      </c>
      <c r="AD19" s="116">
        <f>+SUM(L19,U19)</f>
        <v>205783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135400</v>
      </c>
      <c r="AN19" s="116">
        <f>SUM(AO19:AR19)</f>
        <v>2897</v>
      </c>
      <c r="AO19" s="116">
        <v>2897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132503</v>
      </c>
      <c r="AY19" s="116">
        <v>132503</v>
      </c>
      <c r="AZ19" s="116">
        <v>0</v>
      </c>
      <c r="BA19" s="116">
        <v>0</v>
      </c>
      <c r="BB19" s="116">
        <v>0</v>
      </c>
      <c r="BC19" s="116">
        <v>49616</v>
      </c>
      <c r="BD19" s="116">
        <v>0</v>
      </c>
      <c r="BE19" s="116">
        <v>2127</v>
      </c>
      <c r="BF19" s="116">
        <f>SUM(AE19,+AM19,+BE19)</f>
        <v>137527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514</v>
      </c>
      <c r="BP19" s="116">
        <f>SUM(BQ19:BT19)</f>
        <v>514</v>
      </c>
      <c r="BQ19" s="116">
        <v>514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25261</v>
      </c>
      <c r="CF19" s="116">
        <v>0</v>
      </c>
      <c r="CG19" s="116">
        <v>0</v>
      </c>
      <c r="CH19" s="116">
        <f>SUM(BG19,+BO19,+CG19)</f>
        <v>514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135914</v>
      </c>
      <c r="CR19" s="116">
        <f>SUM(AN19,+BP19)</f>
        <v>3411</v>
      </c>
      <c r="CS19" s="116">
        <f>SUM(AO19,+BQ19)</f>
        <v>3411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132503</v>
      </c>
      <c r="DC19" s="116">
        <f>SUM(AY19,+CA19)</f>
        <v>132503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74877</v>
      </c>
      <c r="DH19" s="116">
        <f>SUM(BD19,+CF19)</f>
        <v>0</v>
      </c>
      <c r="DI19" s="116">
        <f>SUM(BE19,+CG19)</f>
        <v>2127</v>
      </c>
      <c r="DJ19" s="116">
        <f>SUM(BF19,+CH19)</f>
        <v>138041</v>
      </c>
    </row>
    <row r="20" spans="1:114" ht="13.5" customHeight="1" x14ac:dyDescent="0.2">
      <c r="A20" s="114" t="s">
        <v>18</v>
      </c>
      <c r="B20" s="115" t="s">
        <v>358</v>
      </c>
      <c r="C20" s="114" t="s">
        <v>359</v>
      </c>
      <c r="D20" s="116">
        <f>SUM(E20,+L20)</f>
        <v>138220</v>
      </c>
      <c r="E20" s="116">
        <f>SUM(F20:I20,K20)</f>
        <v>110</v>
      </c>
      <c r="F20" s="116">
        <v>0</v>
      </c>
      <c r="G20" s="116">
        <v>0</v>
      </c>
      <c r="H20" s="116">
        <v>0</v>
      </c>
      <c r="I20" s="116">
        <v>0</v>
      </c>
      <c r="J20" s="117" t="s">
        <v>364</v>
      </c>
      <c r="K20" s="116">
        <v>110</v>
      </c>
      <c r="L20" s="116">
        <v>138110</v>
      </c>
      <c r="M20" s="116">
        <f>SUM(N20,+U20)</f>
        <v>33103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364</v>
      </c>
      <c r="T20" s="116">
        <v>0</v>
      </c>
      <c r="U20" s="116">
        <v>33103</v>
      </c>
      <c r="V20" s="116">
        <f>+SUM(D20,M20)</f>
        <v>171323</v>
      </c>
      <c r="W20" s="116">
        <f>+SUM(E20,N20)</f>
        <v>110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110</v>
      </c>
      <c r="AD20" s="116">
        <f>+SUM(L20,U20)</f>
        <v>171213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86620</v>
      </c>
      <c r="AN20" s="116">
        <f>SUM(AO20:AR20)</f>
        <v>610</v>
      </c>
      <c r="AO20" s="116">
        <v>610</v>
      </c>
      <c r="AP20" s="116">
        <v>0</v>
      </c>
      <c r="AQ20" s="116">
        <v>0</v>
      </c>
      <c r="AR20" s="116">
        <v>0</v>
      </c>
      <c r="AS20" s="116">
        <f>SUM(AT20:AV20)</f>
        <v>1109</v>
      </c>
      <c r="AT20" s="116">
        <v>1109</v>
      </c>
      <c r="AU20" s="116">
        <v>0</v>
      </c>
      <c r="AV20" s="116">
        <v>0</v>
      </c>
      <c r="AW20" s="116">
        <v>0</v>
      </c>
      <c r="AX20" s="116">
        <f>SUM(AY20:BB20)</f>
        <v>84901</v>
      </c>
      <c r="AY20" s="116">
        <v>80520</v>
      </c>
      <c r="AZ20" s="116">
        <v>3234</v>
      </c>
      <c r="BA20" s="116">
        <v>0</v>
      </c>
      <c r="BB20" s="116">
        <v>1147</v>
      </c>
      <c r="BC20" s="116">
        <v>51600</v>
      </c>
      <c r="BD20" s="116">
        <v>0</v>
      </c>
      <c r="BE20" s="116">
        <v>0</v>
      </c>
      <c r="BF20" s="116">
        <f>SUM(AE20,+AM20,+BE20)</f>
        <v>86620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33103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86620</v>
      </c>
      <c r="CR20" s="116">
        <f>SUM(AN20,+BP20)</f>
        <v>610</v>
      </c>
      <c r="CS20" s="116">
        <f>SUM(AO20,+BQ20)</f>
        <v>610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1109</v>
      </c>
      <c r="CX20" s="116">
        <f>SUM(AT20,+BV20)</f>
        <v>1109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84901</v>
      </c>
      <c r="DC20" s="116">
        <f>SUM(AY20,+CA20)</f>
        <v>80520</v>
      </c>
      <c r="DD20" s="116">
        <f>SUM(AZ20,+CB20)</f>
        <v>3234</v>
      </c>
      <c r="DE20" s="116">
        <f>SUM(BA20,+CC20)</f>
        <v>0</v>
      </c>
      <c r="DF20" s="116">
        <f>SUM(BB20,+CD20)</f>
        <v>1147</v>
      </c>
      <c r="DG20" s="116">
        <f>SUM(BC20,+CE20)</f>
        <v>84703</v>
      </c>
      <c r="DH20" s="116">
        <f>SUM(BD20,+CF20)</f>
        <v>0</v>
      </c>
      <c r="DI20" s="116">
        <f>SUM(BE20,+CG20)</f>
        <v>0</v>
      </c>
      <c r="DJ20" s="116">
        <f>SUM(BF20,+CH20)</f>
        <v>86620</v>
      </c>
    </row>
    <row r="21" spans="1:114" ht="13.5" customHeight="1" x14ac:dyDescent="0.2">
      <c r="A21" s="114" t="s">
        <v>18</v>
      </c>
      <c r="B21" s="115" t="s">
        <v>360</v>
      </c>
      <c r="C21" s="114" t="s">
        <v>361</v>
      </c>
      <c r="D21" s="116">
        <f>SUM(E21,+L21)</f>
        <v>288883</v>
      </c>
      <c r="E21" s="116">
        <f>SUM(F21:I21,K21)</f>
        <v>8136</v>
      </c>
      <c r="F21" s="116">
        <v>0</v>
      </c>
      <c r="G21" s="116">
        <v>0</v>
      </c>
      <c r="H21" s="116">
        <v>0</v>
      </c>
      <c r="I21" s="116">
        <v>48</v>
      </c>
      <c r="J21" s="117" t="s">
        <v>364</v>
      </c>
      <c r="K21" s="116">
        <v>8088</v>
      </c>
      <c r="L21" s="116">
        <v>280747</v>
      </c>
      <c r="M21" s="116">
        <f>SUM(N21,+U21)</f>
        <v>22434</v>
      </c>
      <c r="N21" s="116">
        <f>SUM(O21:R21,T21)</f>
        <v>4829</v>
      </c>
      <c r="O21" s="116">
        <v>0</v>
      </c>
      <c r="P21" s="116">
        <v>0</v>
      </c>
      <c r="Q21" s="116">
        <v>0</v>
      </c>
      <c r="R21" s="116">
        <v>4829</v>
      </c>
      <c r="S21" s="117" t="s">
        <v>364</v>
      </c>
      <c r="T21" s="116">
        <v>0</v>
      </c>
      <c r="U21" s="116">
        <v>17605</v>
      </c>
      <c r="V21" s="116">
        <f>+SUM(D21,M21)</f>
        <v>311317</v>
      </c>
      <c r="W21" s="116">
        <f>+SUM(E21,N21)</f>
        <v>12965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4877</v>
      </c>
      <c r="AB21" s="117" t="str">
        <f>IF(+SUM(J21,S21)=0,"-",+SUM(J21,S21))</f>
        <v>-</v>
      </c>
      <c r="AC21" s="116">
        <f>+SUM(K21,T21)</f>
        <v>8088</v>
      </c>
      <c r="AD21" s="116">
        <f>+SUM(L21,U21)</f>
        <v>298352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129193</v>
      </c>
      <c r="AN21" s="116">
        <f>SUM(AO21:AR21)</f>
        <v>12206</v>
      </c>
      <c r="AO21" s="116">
        <v>12206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116987</v>
      </c>
      <c r="AY21" s="116">
        <v>107756</v>
      </c>
      <c r="AZ21" s="116">
        <v>5909</v>
      </c>
      <c r="BA21" s="116">
        <v>84</v>
      </c>
      <c r="BB21" s="116">
        <v>3238</v>
      </c>
      <c r="BC21" s="116">
        <v>158512</v>
      </c>
      <c r="BD21" s="116">
        <v>0</v>
      </c>
      <c r="BE21" s="116">
        <v>1178</v>
      </c>
      <c r="BF21" s="116">
        <f>SUM(AE21,+AM21,+BE21)</f>
        <v>130371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12670</v>
      </c>
      <c r="BP21" s="116">
        <f>SUM(BQ21:BT21)</f>
        <v>6103</v>
      </c>
      <c r="BQ21" s="116">
        <v>6103</v>
      </c>
      <c r="BR21" s="116">
        <v>0</v>
      </c>
      <c r="BS21" s="116">
        <v>0</v>
      </c>
      <c r="BT21" s="116">
        <v>0</v>
      </c>
      <c r="BU21" s="116">
        <f>SUM(BV21:BX21)</f>
        <v>130</v>
      </c>
      <c r="BV21" s="116">
        <v>0</v>
      </c>
      <c r="BW21" s="116">
        <v>0</v>
      </c>
      <c r="BX21" s="116">
        <v>130</v>
      </c>
      <c r="BY21" s="116">
        <v>0</v>
      </c>
      <c r="BZ21" s="116">
        <f>SUM(CA21:CD21)</f>
        <v>6437</v>
      </c>
      <c r="CA21" s="116">
        <v>6437</v>
      </c>
      <c r="CB21" s="116">
        <v>0</v>
      </c>
      <c r="CC21" s="116">
        <v>0</v>
      </c>
      <c r="CD21" s="116">
        <v>0</v>
      </c>
      <c r="CE21" s="116">
        <v>9681</v>
      </c>
      <c r="CF21" s="116">
        <v>0</v>
      </c>
      <c r="CG21" s="116">
        <v>83</v>
      </c>
      <c r="CH21" s="116">
        <f>SUM(BG21,+BO21,+CG21)</f>
        <v>12753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141863</v>
      </c>
      <c r="CR21" s="116">
        <f>SUM(AN21,+BP21)</f>
        <v>18309</v>
      </c>
      <c r="CS21" s="116">
        <f>SUM(AO21,+BQ21)</f>
        <v>18309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130</v>
      </c>
      <c r="CX21" s="116">
        <f>SUM(AT21,+BV21)</f>
        <v>0</v>
      </c>
      <c r="CY21" s="116">
        <f>SUM(AU21,+BW21)</f>
        <v>0</v>
      </c>
      <c r="CZ21" s="116">
        <f>SUM(AV21,+BX21)</f>
        <v>130</v>
      </c>
      <c r="DA21" s="116">
        <f>SUM(AW21,+BY21)</f>
        <v>0</v>
      </c>
      <c r="DB21" s="116">
        <f>SUM(AX21,+BZ21)</f>
        <v>123424</v>
      </c>
      <c r="DC21" s="116">
        <f>SUM(AY21,+CA21)</f>
        <v>114193</v>
      </c>
      <c r="DD21" s="116">
        <f>SUM(AZ21,+CB21)</f>
        <v>5909</v>
      </c>
      <c r="DE21" s="116">
        <f>SUM(BA21,+CC21)</f>
        <v>84</v>
      </c>
      <c r="DF21" s="116">
        <f>SUM(BB21,+CD21)</f>
        <v>3238</v>
      </c>
      <c r="DG21" s="116">
        <f>SUM(BC21,+CE21)</f>
        <v>168193</v>
      </c>
      <c r="DH21" s="116">
        <f>SUM(BD21,+CF21)</f>
        <v>0</v>
      </c>
      <c r="DI21" s="116">
        <f>SUM(BE21,+CG21)</f>
        <v>1261</v>
      </c>
      <c r="DJ21" s="116">
        <f>SUM(BF21,+CH21)</f>
        <v>143124</v>
      </c>
    </row>
    <row r="22" spans="1:114" ht="13.5" customHeight="1" x14ac:dyDescent="0.2">
      <c r="A22" s="114" t="s">
        <v>18</v>
      </c>
      <c r="B22" s="115" t="s">
        <v>362</v>
      </c>
      <c r="C22" s="114" t="s">
        <v>363</v>
      </c>
      <c r="D22" s="116">
        <f>SUM(E22,+L22)</f>
        <v>174814</v>
      </c>
      <c r="E22" s="116">
        <f>SUM(F22:I22,K22)</f>
        <v>2714</v>
      </c>
      <c r="F22" s="116">
        <v>0</v>
      </c>
      <c r="G22" s="116">
        <v>0</v>
      </c>
      <c r="H22" s="116">
        <v>0</v>
      </c>
      <c r="I22" s="116">
        <v>0</v>
      </c>
      <c r="J22" s="117" t="s">
        <v>364</v>
      </c>
      <c r="K22" s="116">
        <v>2714</v>
      </c>
      <c r="L22" s="116">
        <v>172100</v>
      </c>
      <c r="M22" s="116">
        <f>SUM(N22,+U22)</f>
        <v>17315</v>
      </c>
      <c r="N22" s="116">
        <f>SUM(O22:R22,T22)</f>
        <v>5330</v>
      </c>
      <c r="O22" s="116">
        <v>793</v>
      </c>
      <c r="P22" s="116">
        <v>411</v>
      </c>
      <c r="Q22" s="116">
        <v>0</v>
      </c>
      <c r="R22" s="116">
        <v>4126</v>
      </c>
      <c r="S22" s="117" t="s">
        <v>364</v>
      </c>
      <c r="T22" s="116">
        <v>0</v>
      </c>
      <c r="U22" s="116">
        <v>11985</v>
      </c>
      <c r="V22" s="116">
        <f>+SUM(D22,M22)</f>
        <v>192129</v>
      </c>
      <c r="W22" s="116">
        <f>+SUM(E22,N22)</f>
        <v>8044</v>
      </c>
      <c r="X22" s="116">
        <f>+SUM(F22,O22)</f>
        <v>793</v>
      </c>
      <c r="Y22" s="116">
        <f>+SUM(G22,P22)</f>
        <v>411</v>
      </c>
      <c r="Z22" s="116">
        <f>+SUM(H22,Q22)</f>
        <v>0</v>
      </c>
      <c r="AA22" s="116">
        <f>+SUM(I22,R22)</f>
        <v>4126</v>
      </c>
      <c r="AB22" s="117" t="str">
        <f>IF(+SUM(J22,S22)=0,"-",+SUM(J22,S22))</f>
        <v>-</v>
      </c>
      <c r="AC22" s="116">
        <f>+SUM(K22,T22)</f>
        <v>2714</v>
      </c>
      <c r="AD22" s="116">
        <f>+SUM(L22,U22)</f>
        <v>184085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90601</v>
      </c>
      <c r="AN22" s="116">
        <f>SUM(AO22:AR22)</f>
        <v>3168</v>
      </c>
      <c r="AO22" s="116">
        <v>3168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87433</v>
      </c>
      <c r="AY22" s="116">
        <v>85879</v>
      </c>
      <c r="AZ22" s="116">
        <v>1345</v>
      </c>
      <c r="BA22" s="116">
        <v>209</v>
      </c>
      <c r="BB22" s="116">
        <v>0</v>
      </c>
      <c r="BC22" s="116">
        <v>83620</v>
      </c>
      <c r="BD22" s="116">
        <v>0</v>
      </c>
      <c r="BE22" s="116">
        <v>593</v>
      </c>
      <c r="BF22" s="116">
        <f>SUM(AE22,+AM22,+BE22)</f>
        <v>91194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6328</v>
      </c>
      <c r="BP22" s="116">
        <f>SUM(BQ22:BT22)</f>
        <v>1223</v>
      </c>
      <c r="BQ22" s="116">
        <v>1223</v>
      </c>
      <c r="BR22" s="116">
        <v>0</v>
      </c>
      <c r="BS22" s="116">
        <v>0</v>
      </c>
      <c r="BT22" s="116">
        <v>0</v>
      </c>
      <c r="BU22" s="116">
        <f>SUM(BV22:BX22)</f>
        <v>289</v>
      </c>
      <c r="BV22" s="116">
        <v>173</v>
      </c>
      <c r="BW22" s="116">
        <v>116</v>
      </c>
      <c r="BX22" s="116">
        <v>0</v>
      </c>
      <c r="BY22" s="116">
        <v>0</v>
      </c>
      <c r="BZ22" s="116">
        <f>SUM(CA22:CD22)</f>
        <v>4816</v>
      </c>
      <c r="CA22" s="116">
        <v>4816</v>
      </c>
      <c r="CB22" s="116">
        <v>0</v>
      </c>
      <c r="CC22" s="116">
        <v>0</v>
      </c>
      <c r="CD22" s="116">
        <v>0</v>
      </c>
      <c r="CE22" s="116">
        <v>7987</v>
      </c>
      <c r="CF22" s="116">
        <v>0</v>
      </c>
      <c r="CG22" s="116">
        <v>3000</v>
      </c>
      <c r="CH22" s="116">
        <f>SUM(BG22,+BO22,+CG22)</f>
        <v>9328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96929</v>
      </c>
      <c r="CR22" s="116">
        <f>SUM(AN22,+BP22)</f>
        <v>4391</v>
      </c>
      <c r="CS22" s="116">
        <f>SUM(AO22,+BQ22)</f>
        <v>4391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289</v>
      </c>
      <c r="CX22" s="116">
        <f>SUM(AT22,+BV22)</f>
        <v>173</v>
      </c>
      <c r="CY22" s="116">
        <f>SUM(AU22,+BW22)</f>
        <v>116</v>
      </c>
      <c r="CZ22" s="116">
        <f>SUM(AV22,+BX22)</f>
        <v>0</v>
      </c>
      <c r="DA22" s="116">
        <f>SUM(AW22,+BY22)</f>
        <v>0</v>
      </c>
      <c r="DB22" s="116">
        <f>SUM(AX22,+BZ22)</f>
        <v>92249</v>
      </c>
      <c r="DC22" s="116">
        <f>SUM(AY22,+CA22)</f>
        <v>90695</v>
      </c>
      <c r="DD22" s="116">
        <f>SUM(AZ22,+CB22)</f>
        <v>1345</v>
      </c>
      <c r="DE22" s="116">
        <f>SUM(BA22,+CC22)</f>
        <v>209</v>
      </c>
      <c r="DF22" s="116">
        <f>SUM(BB22,+CD22)</f>
        <v>0</v>
      </c>
      <c r="DG22" s="116">
        <f>SUM(BC22,+CE22)</f>
        <v>91607</v>
      </c>
      <c r="DH22" s="116">
        <f>SUM(BD22,+CF22)</f>
        <v>0</v>
      </c>
      <c r="DI22" s="116">
        <f>SUM(BE22,+CG22)</f>
        <v>3593</v>
      </c>
      <c r="DJ22" s="116">
        <f>SUM(BF22,+CH22)</f>
        <v>100522</v>
      </c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7"/>
      <c r="K23" s="116"/>
      <c r="L23" s="116"/>
      <c r="M23" s="116"/>
      <c r="N23" s="116"/>
      <c r="O23" s="116"/>
      <c r="P23" s="116"/>
      <c r="Q23" s="116"/>
      <c r="R23" s="116"/>
      <c r="S23" s="117"/>
      <c r="T23" s="116"/>
      <c r="U23" s="116"/>
      <c r="V23" s="116"/>
      <c r="W23" s="116"/>
      <c r="X23" s="116"/>
      <c r="Y23" s="116"/>
      <c r="Z23" s="116"/>
      <c r="AA23" s="116"/>
      <c r="AB23" s="117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7"/>
      <c r="K24" s="116"/>
      <c r="L24" s="116"/>
      <c r="M24" s="116"/>
      <c r="N24" s="116"/>
      <c r="O24" s="116"/>
      <c r="P24" s="116"/>
      <c r="Q24" s="116"/>
      <c r="R24" s="116"/>
      <c r="S24" s="117"/>
      <c r="T24" s="116"/>
      <c r="U24" s="116"/>
      <c r="V24" s="116"/>
      <c r="W24" s="116"/>
      <c r="X24" s="116"/>
      <c r="Y24" s="116"/>
      <c r="Z24" s="116"/>
      <c r="AA24" s="116"/>
      <c r="AB24" s="117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7"/>
      <c r="K25" s="116"/>
      <c r="L25" s="116"/>
      <c r="M25" s="116"/>
      <c r="N25" s="116"/>
      <c r="O25" s="116"/>
      <c r="P25" s="116"/>
      <c r="Q25" s="116"/>
      <c r="R25" s="116"/>
      <c r="S25" s="117"/>
      <c r="T25" s="116"/>
      <c r="U25" s="116"/>
      <c r="V25" s="116"/>
      <c r="W25" s="116"/>
      <c r="X25" s="116"/>
      <c r="Y25" s="116"/>
      <c r="Z25" s="116"/>
      <c r="AA25" s="116"/>
      <c r="AB25" s="117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7"/>
      <c r="K26" s="116"/>
      <c r="L26" s="116"/>
      <c r="M26" s="116"/>
      <c r="N26" s="116"/>
      <c r="O26" s="116"/>
      <c r="P26" s="116"/>
      <c r="Q26" s="116"/>
      <c r="R26" s="116"/>
      <c r="S26" s="117"/>
      <c r="T26" s="116"/>
      <c r="U26" s="116"/>
      <c r="V26" s="116"/>
      <c r="W26" s="116"/>
      <c r="X26" s="116"/>
      <c r="Y26" s="116"/>
      <c r="Z26" s="116"/>
      <c r="AA26" s="116"/>
      <c r="AB26" s="117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2">
    <sortCondition ref="A8:A22"/>
    <sortCondition ref="B8:B22"/>
    <sortCondition ref="C8:C2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33</v>
      </c>
      <c r="D7" s="133">
        <f>SUM(E7,+L7)</f>
        <v>3120888</v>
      </c>
      <c r="E7" s="133">
        <f>SUM(F7:I7)+K7</f>
        <v>2609754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1298330</v>
      </c>
      <c r="J7" s="133">
        <f t="shared" si="0"/>
        <v>2876389</v>
      </c>
      <c r="K7" s="133">
        <f t="shared" si="0"/>
        <v>1311424</v>
      </c>
      <c r="L7" s="133">
        <f t="shared" si="0"/>
        <v>511134</v>
      </c>
      <c r="M7" s="133">
        <f>SUM(N7,+U7)</f>
        <v>8966</v>
      </c>
      <c r="N7" s="133">
        <f>SUM(O7:R7,T7)</f>
        <v>11921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2661</v>
      </c>
      <c r="S7" s="133">
        <f t="shared" si="1"/>
        <v>453640</v>
      </c>
      <c r="T7" s="133">
        <f t="shared" si="1"/>
        <v>9260</v>
      </c>
      <c r="U7" s="133">
        <f t="shared" si="1"/>
        <v>-2955</v>
      </c>
      <c r="V7" s="133">
        <f t="shared" ref="V7:AD7" si="2">+SUM(D7,M7)</f>
        <v>3129854</v>
      </c>
      <c r="W7" s="133">
        <f t="shared" si="2"/>
        <v>2621675</v>
      </c>
      <c r="X7" s="133">
        <f t="shared" si="2"/>
        <v>0</v>
      </c>
      <c r="Y7" s="133">
        <f t="shared" si="2"/>
        <v>0</v>
      </c>
      <c r="Z7" s="133">
        <f t="shared" si="2"/>
        <v>0</v>
      </c>
      <c r="AA7" s="133">
        <f t="shared" si="2"/>
        <v>1300991</v>
      </c>
      <c r="AB7" s="133">
        <f t="shared" si="2"/>
        <v>3330029</v>
      </c>
      <c r="AC7" s="133">
        <f t="shared" si="2"/>
        <v>1320684</v>
      </c>
      <c r="AD7" s="133">
        <f t="shared" si="2"/>
        <v>508179</v>
      </c>
      <c r="AE7" s="133">
        <f>SUM(AF7,+AK7)</f>
        <v>126511</v>
      </c>
      <c r="AF7" s="133">
        <f>SUM(AG7:AJ7)</f>
        <v>126511</v>
      </c>
      <c r="AG7" s="133">
        <f>SUM(AG$8:AG$57)</f>
        <v>0</v>
      </c>
      <c r="AH7" s="133">
        <f>SUM(AH$8:AH$57)</f>
        <v>124702</v>
      </c>
      <c r="AI7" s="133">
        <f>SUM(AI$8:AI$57)</f>
        <v>0</v>
      </c>
      <c r="AJ7" s="133">
        <f>SUM(AJ$8:AJ$57)</f>
        <v>1809</v>
      </c>
      <c r="AK7" s="133">
        <f>SUM(AK$8:AK$57)</f>
        <v>0</v>
      </c>
      <c r="AL7" s="136" t="s">
        <v>311</v>
      </c>
      <c r="AM7" s="133">
        <f>SUM(AN7,AS7,AW7,AX7,BD7)</f>
        <v>5370862</v>
      </c>
      <c r="AN7" s="133">
        <f>SUM(AO7:AR7)</f>
        <v>590772</v>
      </c>
      <c r="AO7" s="133">
        <f>SUM(AO$8:AO$57)</f>
        <v>486086</v>
      </c>
      <c r="AP7" s="133">
        <f>SUM(AP$8:AP$57)</f>
        <v>0</v>
      </c>
      <c r="AQ7" s="133">
        <f>SUM(AQ$8:AQ$57)</f>
        <v>104686</v>
      </c>
      <c r="AR7" s="133">
        <f>SUM(AR$8:AR$57)</f>
        <v>0</v>
      </c>
      <c r="AS7" s="133">
        <f>SUM(AT7:AV7)</f>
        <v>1485333</v>
      </c>
      <c r="AT7" s="133">
        <f>SUM(AT$8:AT$57)</f>
        <v>1550</v>
      </c>
      <c r="AU7" s="133">
        <f>SUM(AU$8:AU$57)</f>
        <v>1430838</v>
      </c>
      <c r="AV7" s="133">
        <f>SUM(AV$8:AV$57)</f>
        <v>52945</v>
      </c>
      <c r="AW7" s="133">
        <f>SUM(AW$8:AW$57)</f>
        <v>0</v>
      </c>
      <c r="AX7" s="133">
        <f>SUM(AY7:BB7)</f>
        <v>3282202</v>
      </c>
      <c r="AY7" s="133">
        <f>SUM(AY$8:AY$57)</f>
        <v>7840</v>
      </c>
      <c r="AZ7" s="133">
        <f>SUM(AZ$8:AZ$57)</f>
        <v>2722373</v>
      </c>
      <c r="BA7" s="133">
        <f>SUM(BA$8:BA$57)</f>
        <v>426603</v>
      </c>
      <c r="BB7" s="133">
        <f>SUM(BB$8:BB$57)</f>
        <v>125386</v>
      </c>
      <c r="BC7" s="136" t="s">
        <v>312</v>
      </c>
      <c r="BD7" s="133">
        <f>SUM(BD$8:BD$57)</f>
        <v>12555</v>
      </c>
      <c r="BE7" s="133">
        <f>SUM(BE$8:BE$57)</f>
        <v>499904</v>
      </c>
      <c r="BF7" s="133">
        <f>SUM(AE7,+AM7,+BE7)</f>
        <v>5997277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460650</v>
      </c>
      <c r="BP7" s="133">
        <f>SUM(BQ7:BT7)</f>
        <v>98826</v>
      </c>
      <c r="BQ7" s="133">
        <f>SUM(BQ$8:BQ$57)</f>
        <v>98826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215564</v>
      </c>
      <c r="BV7" s="133">
        <f>SUM(BV$8:BV$57)</f>
        <v>0</v>
      </c>
      <c r="BW7" s="133">
        <f>SUM(BW$8:BW$57)</f>
        <v>215564</v>
      </c>
      <c r="BX7" s="133">
        <f>SUM(BX$8:BX$57)</f>
        <v>0</v>
      </c>
      <c r="BY7" s="133">
        <f>SUM(BY$8:BY$57)</f>
        <v>0</v>
      </c>
      <c r="BZ7" s="133">
        <f>SUM(CA7:CD7)</f>
        <v>145109</v>
      </c>
      <c r="CA7" s="133">
        <f>SUM(CA$8:CA$57)</f>
        <v>24833</v>
      </c>
      <c r="CB7" s="133">
        <f>SUM(CB$8:CB$57)</f>
        <v>117300</v>
      </c>
      <c r="CC7" s="133">
        <f>SUM(CC$8:CC$57)</f>
        <v>2347</v>
      </c>
      <c r="CD7" s="133">
        <f>SUM(CD$8:CD$57)</f>
        <v>629</v>
      </c>
      <c r="CE7" s="136" t="s">
        <v>311</v>
      </c>
      <c r="CF7" s="133">
        <f>SUM(CF$8:CF$57)</f>
        <v>1151</v>
      </c>
      <c r="CG7" s="133">
        <f>SUM(CG$8:CG$57)</f>
        <v>1956</v>
      </c>
      <c r="CH7" s="133">
        <f>SUM(BG7,+BO7,+CG7)</f>
        <v>462606</v>
      </c>
      <c r="CI7" s="133">
        <f t="shared" ref="CI7:CO7" si="3">SUM(AE7,+BG7)</f>
        <v>126511</v>
      </c>
      <c r="CJ7" s="133">
        <f>SUM(AF7,+BH7)</f>
        <v>126511</v>
      </c>
      <c r="CK7" s="133">
        <f t="shared" si="3"/>
        <v>0</v>
      </c>
      <c r="CL7" s="133">
        <f t="shared" si="3"/>
        <v>124702</v>
      </c>
      <c r="CM7" s="133">
        <f t="shared" si="3"/>
        <v>0</v>
      </c>
      <c r="CN7" s="133">
        <f t="shared" si="3"/>
        <v>1809</v>
      </c>
      <c r="CO7" s="133">
        <f t="shared" si="3"/>
        <v>0</v>
      </c>
      <c r="CP7" s="136" t="s">
        <v>311</v>
      </c>
      <c r="CQ7" s="133">
        <f t="shared" ref="CQ7:DF7" si="4">SUM(AM7,+BO7)</f>
        <v>5831512</v>
      </c>
      <c r="CR7" s="133">
        <f t="shared" si="4"/>
        <v>689598</v>
      </c>
      <c r="CS7" s="133">
        <f t="shared" si="4"/>
        <v>584912</v>
      </c>
      <c r="CT7" s="133">
        <f t="shared" si="4"/>
        <v>0</v>
      </c>
      <c r="CU7" s="133">
        <f t="shared" si="4"/>
        <v>104686</v>
      </c>
      <c r="CV7" s="133">
        <f t="shared" si="4"/>
        <v>0</v>
      </c>
      <c r="CW7" s="133">
        <f t="shared" si="4"/>
        <v>1700897</v>
      </c>
      <c r="CX7" s="133">
        <f t="shared" si="4"/>
        <v>1550</v>
      </c>
      <c r="CY7" s="133">
        <f t="shared" si="4"/>
        <v>1646402</v>
      </c>
      <c r="CZ7" s="133">
        <f t="shared" si="4"/>
        <v>52945</v>
      </c>
      <c r="DA7" s="133">
        <f t="shared" si="4"/>
        <v>0</v>
      </c>
      <c r="DB7" s="133">
        <f t="shared" si="4"/>
        <v>3427311</v>
      </c>
      <c r="DC7" s="133">
        <f t="shared" si="4"/>
        <v>32673</v>
      </c>
      <c r="DD7" s="133">
        <f t="shared" si="4"/>
        <v>2839673</v>
      </c>
      <c r="DE7" s="133">
        <f t="shared" si="4"/>
        <v>428950</v>
      </c>
      <c r="DF7" s="133">
        <f t="shared" si="4"/>
        <v>126015</v>
      </c>
      <c r="DG7" s="136" t="s">
        <v>311</v>
      </c>
      <c r="DH7" s="133">
        <f>SUM(BD7,+CF7)</f>
        <v>13706</v>
      </c>
      <c r="DI7" s="133">
        <f>SUM(BE7,+CG7)</f>
        <v>501860</v>
      </c>
      <c r="DJ7" s="133">
        <f>SUM(BF7,+CH7)</f>
        <v>6459883</v>
      </c>
    </row>
    <row r="8" spans="1:114" ht="13.5" customHeight="1" x14ac:dyDescent="0.2">
      <c r="A8" s="114" t="s">
        <v>18</v>
      </c>
      <c r="B8" s="115" t="s">
        <v>332</v>
      </c>
      <c r="C8" s="114" t="s">
        <v>333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9260</v>
      </c>
      <c r="N8" s="116">
        <f>SUM(O8:R8,T8)</f>
        <v>9260</v>
      </c>
      <c r="O8" s="116">
        <v>0</v>
      </c>
      <c r="P8" s="116">
        <v>0</v>
      </c>
      <c r="Q8" s="116">
        <v>0</v>
      </c>
      <c r="R8" s="116">
        <v>0</v>
      </c>
      <c r="S8" s="116">
        <v>184295</v>
      </c>
      <c r="T8" s="116">
        <v>9260</v>
      </c>
      <c r="U8" s="116">
        <v>0</v>
      </c>
      <c r="V8" s="116">
        <f>+SUM(D8,M8)</f>
        <v>9260</v>
      </c>
      <c r="W8" s="116">
        <f>+SUM(E8,N8)</f>
        <v>9260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184295</v>
      </c>
      <c r="AC8" s="116">
        <f>+SUM(K8,T8)</f>
        <v>9260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364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364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364</v>
      </c>
      <c r="BO8" s="116">
        <f>SUM(BP8,BU8,BY8,BZ8,CF8)</f>
        <v>193555</v>
      </c>
      <c r="BP8" s="116">
        <f>SUM(BQ8:BT8)</f>
        <v>34576</v>
      </c>
      <c r="BQ8" s="116">
        <v>34576</v>
      </c>
      <c r="BR8" s="116">
        <v>0</v>
      </c>
      <c r="BS8" s="116">
        <v>0</v>
      </c>
      <c r="BT8" s="116">
        <v>0</v>
      </c>
      <c r="BU8" s="116">
        <f>SUM(BV8:BX8)</f>
        <v>133517</v>
      </c>
      <c r="BV8" s="116">
        <v>0</v>
      </c>
      <c r="BW8" s="116">
        <v>133517</v>
      </c>
      <c r="BX8" s="116">
        <v>0</v>
      </c>
      <c r="BY8" s="116">
        <v>0</v>
      </c>
      <c r="BZ8" s="116">
        <f>SUM(CA8:CD8)</f>
        <v>25462</v>
      </c>
      <c r="CA8" s="116">
        <v>24833</v>
      </c>
      <c r="CB8" s="116">
        <v>0</v>
      </c>
      <c r="CC8" s="116">
        <v>0</v>
      </c>
      <c r="CD8" s="116">
        <v>629</v>
      </c>
      <c r="CE8" s="117" t="s">
        <v>364</v>
      </c>
      <c r="CF8" s="116">
        <v>0</v>
      </c>
      <c r="CG8" s="116">
        <v>0</v>
      </c>
      <c r="CH8" s="116">
        <f>SUM(BG8,+BO8,+CG8)</f>
        <v>193555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364</v>
      </c>
      <c r="CQ8" s="116">
        <f>SUM(AM8,+BO8)</f>
        <v>193555</v>
      </c>
      <c r="CR8" s="116">
        <f>SUM(AN8,+BP8)</f>
        <v>34576</v>
      </c>
      <c r="CS8" s="116">
        <f>SUM(AO8,+BQ8)</f>
        <v>34576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133517</v>
      </c>
      <c r="CX8" s="116">
        <f>SUM(AT8,+BV8)</f>
        <v>0</v>
      </c>
      <c r="CY8" s="116">
        <f>SUM(AU8,+BW8)</f>
        <v>133517</v>
      </c>
      <c r="CZ8" s="116">
        <f>SUM(AV8,+BX8)</f>
        <v>0</v>
      </c>
      <c r="DA8" s="116">
        <f>SUM(AW8,+BY8)</f>
        <v>0</v>
      </c>
      <c r="DB8" s="116">
        <f>SUM(AX8,+BZ8)</f>
        <v>25462</v>
      </c>
      <c r="DC8" s="116">
        <f>SUM(AY8,+CA8)</f>
        <v>24833</v>
      </c>
      <c r="DD8" s="116">
        <f>SUM(AZ8,+CB8)</f>
        <v>0</v>
      </c>
      <c r="DE8" s="116">
        <f>SUM(BA8,+CC8)</f>
        <v>0</v>
      </c>
      <c r="DF8" s="116">
        <f>SUM(BB8,+CD8)</f>
        <v>629</v>
      </c>
      <c r="DG8" s="117" t="s">
        <v>364</v>
      </c>
      <c r="DH8" s="116">
        <f>SUM(BD8,+CF8)</f>
        <v>0</v>
      </c>
      <c r="DI8" s="116">
        <f>SUM(BE8,+CG8)</f>
        <v>0</v>
      </c>
      <c r="DJ8" s="116">
        <f>SUM(BF8,+CH8)</f>
        <v>193555</v>
      </c>
    </row>
    <row r="9" spans="1:114" ht="13.5" customHeight="1" x14ac:dyDescent="0.2">
      <c r="A9" s="114" t="s">
        <v>18</v>
      </c>
      <c r="B9" s="115" t="s">
        <v>346</v>
      </c>
      <c r="C9" s="114" t="s">
        <v>347</v>
      </c>
      <c r="D9" s="116">
        <f>SUM(E9,+L9)</f>
        <v>119712</v>
      </c>
      <c r="E9" s="116">
        <f>SUM(F9:I9)+K9</f>
        <v>119712</v>
      </c>
      <c r="F9" s="116">
        <v>0</v>
      </c>
      <c r="G9" s="116">
        <v>0</v>
      </c>
      <c r="H9" s="116">
        <v>0</v>
      </c>
      <c r="I9" s="116">
        <v>101130</v>
      </c>
      <c r="J9" s="116">
        <v>643858</v>
      </c>
      <c r="K9" s="116">
        <v>18582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119712</v>
      </c>
      <c r="W9" s="116">
        <f>+SUM(E9,N9)</f>
        <v>119712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101130</v>
      </c>
      <c r="AB9" s="116">
        <f>+SUM(J9,S9)</f>
        <v>643858</v>
      </c>
      <c r="AC9" s="116">
        <f>+SUM(K9,T9)</f>
        <v>18582</v>
      </c>
      <c r="AD9" s="116">
        <f>+SUM(L9,U9)</f>
        <v>0</v>
      </c>
      <c r="AE9" s="116">
        <f>SUM(AF9,+AK9)</f>
        <v>68340</v>
      </c>
      <c r="AF9" s="116">
        <f>SUM(AG9:AJ9)</f>
        <v>68340</v>
      </c>
      <c r="AG9" s="116">
        <v>0</v>
      </c>
      <c r="AH9" s="116">
        <v>68340</v>
      </c>
      <c r="AI9" s="116">
        <v>0</v>
      </c>
      <c r="AJ9" s="116">
        <v>0</v>
      </c>
      <c r="AK9" s="116">
        <v>0</v>
      </c>
      <c r="AL9" s="117" t="s">
        <v>364</v>
      </c>
      <c r="AM9" s="116">
        <f>SUM(AN9,AS9,AW9,AX9,BD9)</f>
        <v>693428</v>
      </c>
      <c r="AN9" s="116">
        <f>SUM(AO9:AR9)</f>
        <v>98751</v>
      </c>
      <c r="AO9" s="116">
        <v>80481</v>
      </c>
      <c r="AP9" s="116">
        <v>0</v>
      </c>
      <c r="AQ9" s="116">
        <v>18270</v>
      </c>
      <c r="AR9" s="116">
        <v>0</v>
      </c>
      <c r="AS9" s="116">
        <f>SUM(AT9:AV9)</f>
        <v>265856</v>
      </c>
      <c r="AT9" s="116">
        <v>1550</v>
      </c>
      <c r="AU9" s="116">
        <v>249940</v>
      </c>
      <c r="AV9" s="116">
        <v>14366</v>
      </c>
      <c r="AW9" s="116">
        <v>0</v>
      </c>
      <c r="AX9" s="116">
        <f>SUM(AY9:BB9)</f>
        <v>328821</v>
      </c>
      <c r="AY9" s="116">
        <v>7840</v>
      </c>
      <c r="AZ9" s="116">
        <v>283664</v>
      </c>
      <c r="BA9" s="116">
        <v>12822</v>
      </c>
      <c r="BB9" s="116">
        <v>24495</v>
      </c>
      <c r="BC9" s="117" t="s">
        <v>364</v>
      </c>
      <c r="BD9" s="116">
        <v>0</v>
      </c>
      <c r="BE9" s="116">
        <v>1802</v>
      </c>
      <c r="BF9" s="116">
        <f>SUM(AE9,+AM9,+BE9)</f>
        <v>763570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364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364</v>
      </c>
      <c r="CF9" s="116">
        <v>0</v>
      </c>
      <c r="CG9" s="116">
        <v>0</v>
      </c>
      <c r="CH9" s="116">
        <f>SUM(BG9,+BO9,+CG9)</f>
        <v>0</v>
      </c>
      <c r="CI9" s="116">
        <f>SUM(AE9,+BG9)</f>
        <v>68340</v>
      </c>
      <c r="CJ9" s="116">
        <f>SUM(AF9,+BH9)</f>
        <v>68340</v>
      </c>
      <c r="CK9" s="116">
        <f>SUM(AG9,+BI9)</f>
        <v>0</v>
      </c>
      <c r="CL9" s="116">
        <f>SUM(AH9,+BJ9)</f>
        <v>68340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364</v>
      </c>
      <c r="CQ9" s="116">
        <f>SUM(AM9,+BO9)</f>
        <v>693428</v>
      </c>
      <c r="CR9" s="116">
        <f>SUM(AN9,+BP9)</f>
        <v>98751</v>
      </c>
      <c r="CS9" s="116">
        <f>SUM(AO9,+BQ9)</f>
        <v>80481</v>
      </c>
      <c r="CT9" s="116">
        <f>SUM(AP9,+BR9)</f>
        <v>0</v>
      </c>
      <c r="CU9" s="116">
        <f>SUM(AQ9,+BS9)</f>
        <v>18270</v>
      </c>
      <c r="CV9" s="116">
        <f>SUM(AR9,+BT9)</f>
        <v>0</v>
      </c>
      <c r="CW9" s="116">
        <f>SUM(AS9,+BU9)</f>
        <v>265856</v>
      </c>
      <c r="CX9" s="116">
        <f>SUM(AT9,+BV9)</f>
        <v>1550</v>
      </c>
      <c r="CY9" s="116">
        <f>SUM(AU9,+BW9)</f>
        <v>249940</v>
      </c>
      <c r="CZ9" s="116">
        <f>SUM(AV9,+BX9)</f>
        <v>14366</v>
      </c>
      <c r="DA9" s="116">
        <f>SUM(AW9,+BY9)</f>
        <v>0</v>
      </c>
      <c r="DB9" s="116">
        <f>SUM(AX9,+BZ9)</f>
        <v>328821</v>
      </c>
      <c r="DC9" s="116">
        <f>SUM(AY9,+CA9)</f>
        <v>7840</v>
      </c>
      <c r="DD9" s="116">
        <f>SUM(AZ9,+CB9)</f>
        <v>283664</v>
      </c>
      <c r="DE9" s="116">
        <f>SUM(BA9,+CC9)</f>
        <v>12822</v>
      </c>
      <c r="DF9" s="116">
        <f>SUM(BB9,+CD9)</f>
        <v>24495</v>
      </c>
      <c r="DG9" s="117" t="s">
        <v>364</v>
      </c>
      <c r="DH9" s="116">
        <f>SUM(BD9,+CF9)</f>
        <v>0</v>
      </c>
      <c r="DI9" s="116">
        <f>SUM(BE9,+CG9)</f>
        <v>1802</v>
      </c>
      <c r="DJ9" s="116">
        <f>SUM(BF9,+CH9)</f>
        <v>763570</v>
      </c>
    </row>
    <row r="10" spans="1:114" ht="13.5" customHeight="1" x14ac:dyDescent="0.2">
      <c r="A10" s="114" t="s">
        <v>18</v>
      </c>
      <c r="B10" s="115" t="s">
        <v>336</v>
      </c>
      <c r="C10" s="114" t="s">
        <v>337</v>
      </c>
      <c r="D10" s="116">
        <f>SUM(E10,+L10)</f>
        <v>147376</v>
      </c>
      <c r="E10" s="116">
        <f>SUM(F10:I10)+K10</f>
        <v>147376</v>
      </c>
      <c r="F10" s="116">
        <v>0</v>
      </c>
      <c r="G10" s="116">
        <v>0</v>
      </c>
      <c r="H10" s="116">
        <v>0</v>
      </c>
      <c r="I10" s="116">
        <v>99126</v>
      </c>
      <c r="J10" s="116">
        <v>694081</v>
      </c>
      <c r="K10" s="116">
        <v>48250</v>
      </c>
      <c r="L10" s="116">
        <v>0</v>
      </c>
      <c r="M10" s="116">
        <f>SUM(N10,+U10)</f>
        <v>3231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40235</v>
      </c>
      <c r="T10" s="116">
        <v>0</v>
      </c>
      <c r="U10" s="116">
        <v>3231</v>
      </c>
      <c r="V10" s="116">
        <f>+SUM(D10,M10)</f>
        <v>150607</v>
      </c>
      <c r="W10" s="116">
        <f>+SUM(E10,N10)</f>
        <v>147376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99126</v>
      </c>
      <c r="AB10" s="116">
        <f>+SUM(J10,S10)</f>
        <v>734316</v>
      </c>
      <c r="AC10" s="116">
        <f>+SUM(K10,T10)</f>
        <v>48250</v>
      </c>
      <c r="AD10" s="116">
        <f>+SUM(L10,U10)</f>
        <v>3231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364</v>
      </c>
      <c r="AM10" s="116">
        <f>SUM(AN10,AS10,AW10,AX10,BD10)</f>
        <v>840557</v>
      </c>
      <c r="AN10" s="116">
        <f>SUM(AO10:AR10)</f>
        <v>121175</v>
      </c>
      <c r="AO10" s="116">
        <v>62906</v>
      </c>
      <c r="AP10" s="116">
        <v>0</v>
      </c>
      <c r="AQ10" s="116">
        <v>58269</v>
      </c>
      <c r="AR10" s="116">
        <v>0</v>
      </c>
      <c r="AS10" s="116">
        <f>SUM(AT10:AV10)</f>
        <v>581337</v>
      </c>
      <c r="AT10" s="116">
        <v>0</v>
      </c>
      <c r="AU10" s="116">
        <v>542758</v>
      </c>
      <c r="AV10" s="116">
        <v>38579</v>
      </c>
      <c r="AW10" s="116">
        <v>0</v>
      </c>
      <c r="AX10" s="116">
        <f>SUM(AY10:BB10)</f>
        <v>138045</v>
      </c>
      <c r="AY10" s="116">
        <v>0</v>
      </c>
      <c r="AZ10" s="116">
        <v>127925</v>
      </c>
      <c r="BA10" s="116">
        <v>10120</v>
      </c>
      <c r="BB10" s="116">
        <v>0</v>
      </c>
      <c r="BC10" s="117" t="s">
        <v>364</v>
      </c>
      <c r="BD10" s="116">
        <v>0</v>
      </c>
      <c r="BE10" s="116">
        <v>900</v>
      </c>
      <c r="BF10" s="116">
        <f>SUM(AE10,+AM10,+BE10)</f>
        <v>841457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364</v>
      </c>
      <c r="BO10" s="116">
        <f>SUM(BP10,BU10,BY10,BZ10,CF10)</f>
        <v>43166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10562</v>
      </c>
      <c r="BV10" s="116">
        <v>0</v>
      </c>
      <c r="BW10" s="116">
        <v>10562</v>
      </c>
      <c r="BX10" s="116">
        <v>0</v>
      </c>
      <c r="BY10" s="116">
        <v>0</v>
      </c>
      <c r="BZ10" s="116">
        <f>SUM(CA10:CD10)</f>
        <v>32604</v>
      </c>
      <c r="CA10" s="116">
        <v>0</v>
      </c>
      <c r="CB10" s="116">
        <v>32604</v>
      </c>
      <c r="CC10" s="116">
        <v>0</v>
      </c>
      <c r="CD10" s="116">
        <v>0</v>
      </c>
      <c r="CE10" s="117" t="s">
        <v>364</v>
      </c>
      <c r="CF10" s="116">
        <v>0</v>
      </c>
      <c r="CG10" s="116">
        <v>300</v>
      </c>
      <c r="CH10" s="116">
        <f>SUM(BG10,+BO10,+CG10)</f>
        <v>43466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364</v>
      </c>
      <c r="CQ10" s="116">
        <f>SUM(AM10,+BO10)</f>
        <v>883723</v>
      </c>
      <c r="CR10" s="116">
        <f>SUM(AN10,+BP10)</f>
        <v>121175</v>
      </c>
      <c r="CS10" s="116">
        <f>SUM(AO10,+BQ10)</f>
        <v>62906</v>
      </c>
      <c r="CT10" s="116">
        <f>SUM(AP10,+BR10)</f>
        <v>0</v>
      </c>
      <c r="CU10" s="116">
        <f>SUM(AQ10,+BS10)</f>
        <v>58269</v>
      </c>
      <c r="CV10" s="116">
        <f>SUM(AR10,+BT10)</f>
        <v>0</v>
      </c>
      <c r="CW10" s="116">
        <f>SUM(AS10,+BU10)</f>
        <v>591899</v>
      </c>
      <c r="CX10" s="116">
        <f>SUM(AT10,+BV10)</f>
        <v>0</v>
      </c>
      <c r="CY10" s="116">
        <f>SUM(AU10,+BW10)</f>
        <v>553320</v>
      </c>
      <c r="CZ10" s="116">
        <f>SUM(AV10,+BX10)</f>
        <v>38579</v>
      </c>
      <c r="DA10" s="116">
        <f>SUM(AW10,+BY10)</f>
        <v>0</v>
      </c>
      <c r="DB10" s="116">
        <f>SUM(AX10,+BZ10)</f>
        <v>170649</v>
      </c>
      <c r="DC10" s="116">
        <f>SUM(AY10,+CA10)</f>
        <v>0</v>
      </c>
      <c r="DD10" s="116">
        <f>SUM(AZ10,+CB10)</f>
        <v>160529</v>
      </c>
      <c r="DE10" s="116">
        <f>SUM(BA10,+CC10)</f>
        <v>10120</v>
      </c>
      <c r="DF10" s="116">
        <f>SUM(BB10,+CD10)</f>
        <v>0</v>
      </c>
      <c r="DG10" s="117" t="s">
        <v>364</v>
      </c>
      <c r="DH10" s="116">
        <f>SUM(BD10,+CF10)</f>
        <v>0</v>
      </c>
      <c r="DI10" s="116">
        <f>SUM(BE10,+CG10)</f>
        <v>1200</v>
      </c>
      <c r="DJ10" s="116">
        <f>SUM(BF10,+CH10)</f>
        <v>884923</v>
      </c>
    </row>
    <row r="11" spans="1:114" ht="13.5" customHeight="1" x14ac:dyDescent="0.2">
      <c r="A11" s="114" t="s">
        <v>18</v>
      </c>
      <c r="B11" s="115" t="s">
        <v>326</v>
      </c>
      <c r="C11" s="114" t="s">
        <v>327</v>
      </c>
      <c r="D11" s="116">
        <f>SUM(E11,+L11)</f>
        <v>2304119</v>
      </c>
      <c r="E11" s="116">
        <f>SUM(F11:I11)+K11</f>
        <v>1792985</v>
      </c>
      <c r="F11" s="116">
        <v>0</v>
      </c>
      <c r="G11" s="116">
        <v>0</v>
      </c>
      <c r="H11" s="116">
        <v>0</v>
      </c>
      <c r="I11" s="116">
        <v>848484</v>
      </c>
      <c r="J11" s="116">
        <v>1051251</v>
      </c>
      <c r="K11" s="116">
        <v>944501</v>
      </c>
      <c r="L11" s="116">
        <v>511134</v>
      </c>
      <c r="M11" s="116">
        <f>SUM(N11,+U11)</f>
        <v>-3525</v>
      </c>
      <c r="N11" s="116">
        <f>SUM(O11:R11,T11)</f>
        <v>2661</v>
      </c>
      <c r="O11" s="116">
        <v>0</v>
      </c>
      <c r="P11" s="116">
        <v>0</v>
      </c>
      <c r="Q11" s="116">
        <v>0</v>
      </c>
      <c r="R11" s="116">
        <v>2661</v>
      </c>
      <c r="S11" s="116">
        <v>229110</v>
      </c>
      <c r="T11" s="116">
        <v>0</v>
      </c>
      <c r="U11" s="116">
        <v>-6186</v>
      </c>
      <c r="V11" s="116">
        <f>+SUM(D11,M11)</f>
        <v>2300594</v>
      </c>
      <c r="W11" s="116">
        <f>+SUM(E11,N11)</f>
        <v>1795646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851145</v>
      </c>
      <c r="AB11" s="116">
        <f>+SUM(J11,S11)</f>
        <v>1280361</v>
      </c>
      <c r="AC11" s="116">
        <f>+SUM(K11,T11)</f>
        <v>944501</v>
      </c>
      <c r="AD11" s="116">
        <f>+SUM(L11,U11)</f>
        <v>504948</v>
      </c>
      <c r="AE11" s="116">
        <f>SUM(AF11,+AK11)</f>
        <v>56362</v>
      </c>
      <c r="AF11" s="116">
        <f>SUM(AG11:AJ11)</f>
        <v>56362</v>
      </c>
      <c r="AG11" s="116">
        <v>0</v>
      </c>
      <c r="AH11" s="116">
        <v>56362</v>
      </c>
      <c r="AI11" s="116">
        <v>0</v>
      </c>
      <c r="AJ11" s="116">
        <v>0</v>
      </c>
      <c r="AK11" s="116">
        <v>0</v>
      </c>
      <c r="AL11" s="117" t="s">
        <v>364</v>
      </c>
      <c r="AM11" s="116">
        <f>SUM(AN11,AS11,AW11,AX11,BD11)</f>
        <v>2839926</v>
      </c>
      <c r="AN11" s="116">
        <f>SUM(AO11:AR11)</f>
        <v>348124</v>
      </c>
      <c r="AO11" s="116">
        <v>319977</v>
      </c>
      <c r="AP11" s="116">
        <v>0</v>
      </c>
      <c r="AQ11" s="116">
        <v>28147</v>
      </c>
      <c r="AR11" s="116">
        <v>0</v>
      </c>
      <c r="AS11" s="116">
        <f>SUM(AT11:AV11)</f>
        <v>635622</v>
      </c>
      <c r="AT11" s="116">
        <v>0</v>
      </c>
      <c r="AU11" s="116">
        <v>635622</v>
      </c>
      <c r="AV11" s="116">
        <v>0</v>
      </c>
      <c r="AW11" s="116">
        <v>0</v>
      </c>
      <c r="AX11" s="116">
        <f>SUM(AY11:BB11)</f>
        <v>1843625</v>
      </c>
      <c r="AY11" s="116">
        <v>0</v>
      </c>
      <c r="AZ11" s="116">
        <v>1439964</v>
      </c>
      <c r="BA11" s="116">
        <v>403661</v>
      </c>
      <c r="BB11" s="116">
        <v>0</v>
      </c>
      <c r="BC11" s="117" t="s">
        <v>364</v>
      </c>
      <c r="BD11" s="116">
        <v>12555</v>
      </c>
      <c r="BE11" s="116">
        <v>459082</v>
      </c>
      <c r="BF11" s="116">
        <f>SUM(AE11,+AM11,+BE11)</f>
        <v>3355370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364</v>
      </c>
      <c r="BO11" s="116">
        <f>SUM(BP11,BU11,BY11,BZ11,CF11)</f>
        <v>223929</v>
      </c>
      <c r="BP11" s="116">
        <f>SUM(BQ11:BT11)</f>
        <v>64250</v>
      </c>
      <c r="BQ11" s="116">
        <v>64250</v>
      </c>
      <c r="BR11" s="116">
        <v>0</v>
      </c>
      <c r="BS11" s="116">
        <v>0</v>
      </c>
      <c r="BT11" s="116">
        <v>0</v>
      </c>
      <c r="BU11" s="116">
        <f>SUM(BV11:BX11)</f>
        <v>71485</v>
      </c>
      <c r="BV11" s="116">
        <v>0</v>
      </c>
      <c r="BW11" s="116">
        <v>71485</v>
      </c>
      <c r="BX11" s="116">
        <v>0</v>
      </c>
      <c r="BY11" s="116">
        <v>0</v>
      </c>
      <c r="BZ11" s="116">
        <f>SUM(CA11:CD11)</f>
        <v>87043</v>
      </c>
      <c r="CA11" s="116">
        <v>0</v>
      </c>
      <c r="CB11" s="116">
        <v>84696</v>
      </c>
      <c r="CC11" s="116">
        <v>2347</v>
      </c>
      <c r="CD11" s="116">
        <v>0</v>
      </c>
      <c r="CE11" s="117" t="s">
        <v>364</v>
      </c>
      <c r="CF11" s="116">
        <v>1151</v>
      </c>
      <c r="CG11" s="116">
        <v>1656</v>
      </c>
      <c r="CH11" s="116">
        <f>SUM(BG11,+BO11,+CG11)</f>
        <v>225585</v>
      </c>
      <c r="CI11" s="116">
        <f>SUM(AE11,+BG11)</f>
        <v>56362</v>
      </c>
      <c r="CJ11" s="116">
        <f>SUM(AF11,+BH11)</f>
        <v>56362</v>
      </c>
      <c r="CK11" s="116">
        <f>SUM(AG11,+BI11)</f>
        <v>0</v>
      </c>
      <c r="CL11" s="116">
        <f>SUM(AH11,+BJ11)</f>
        <v>56362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364</v>
      </c>
      <c r="CQ11" s="116">
        <f>SUM(AM11,+BO11)</f>
        <v>3063855</v>
      </c>
      <c r="CR11" s="116">
        <f>SUM(AN11,+BP11)</f>
        <v>412374</v>
      </c>
      <c r="CS11" s="116">
        <f>SUM(AO11,+BQ11)</f>
        <v>384227</v>
      </c>
      <c r="CT11" s="116">
        <f>SUM(AP11,+BR11)</f>
        <v>0</v>
      </c>
      <c r="CU11" s="116">
        <f>SUM(AQ11,+BS11)</f>
        <v>28147</v>
      </c>
      <c r="CV11" s="116">
        <f>SUM(AR11,+BT11)</f>
        <v>0</v>
      </c>
      <c r="CW11" s="116">
        <f>SUM(AS11,+BU11)</f>
        <v>707107</v>
      </c>
      <c r="CX11" s="116">
        <f>SUM(AT11,+BV11)</f>
        <v>0</v>
      </c>
      <c r="CY11" s="116">
        <f>SUM(AU11,+BW11)</f>
        <v>707107</v>
      </c>
      <c r="CZ11" s="116">
        <f>SUM(AV11,+BX11)</f>
        <v>0</v>
      </c>
      <c r="DA11" s="116">
        <f>SUM(AW11,+BY11)</f>
        <v>0</v>
      </c>
      <c r="DB11" s="116">
        <f>SUM(AX11,+BZ11)</f>
        <v>1930668</v>
      </c>
      <c r="DC11" s="116">
        <f>SUM(AY11,+CA11)</f>
        <v>0</v>
      </c>
      <c r="DD11" s="116">
        <f>SUM(AZ11,+CB11)</f>
        <v>1524660</v>
      </c>
      <c r="DE11" s="116">
        <f>SUM(BA11,+CC11)</f>
        <v>406008</v>
      </c>
      <c r="DF11" s="116">
        <f>SUM(BB11,+CD11)</f>
        <v>0</v>
      </c>
      <c r="DG11" s="117" t="s">
        <v>364</v>
      </c>
      <c r="DH11" s="116">
        <f>SUM(BD11,+CF11)</f>
        <v>13706</v>
      </c>
      <c r="DI11" s="116">
        <f>SUM(BE11,+CG11)</f>
        <v>460738</v>
      </c>
      <c r="DJ11" s="116">
        <f>SUM(BF11,+CH11)</f>
        <v>3580955</v>
      </c>
    </row>
    <row r="12" spans="1:114" ht="13.5" customHeight="1" x14ac:dyDescent="0.2">
      <c r="A12" s="114" t="s">
        <v>18</v>
      </c>
      <c r="B12" s="115" t="s">
        <v>330</v>
      </c>
      <c r="C12" s="114" t="s">
        <v>331</v>
      </c>
      <c r="D12" s="116">
        <f>SUM(E12,+L12)</f>
        <v>549681</v>
      </c>
      <c r="E12" s="116">
        <f>SUM(F12:I12)+K12</f>
        <v>549681</v>
      </c>
      <c r="F12" s="116">
        <v>0</v>
      </c>
      <c r="G12" s="116">
        <v>0</v>
      </c>
      <c r="H12" s="116">
        <v>0</v>
      </c>
      <c r="I12" s="116">
        <v>249590</v>
      </c>
      <c r="J12" s="116">
        <v>487199</v>
      </c>
      <c r="K12" s="116">
        <v>300091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549681</v>
      </c>
      <c r="W12" s="116">
        <f>+SUM(E12,N12)</f>
        <v>549681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249590</v>
      </c>
      <c r="AB12" s="116">
        <f>+SUM(J12,S12)</f>
        <v>487199</v>
      </c>
      <c r="AC12" s="116">
        <f>+SUM(K12,T12)</f>
        <v>300091</v>
      </c>
      <c r="AD12" s="116">
        <f>+SUM(L12,U12)</f>
        <v>0</v>
      </c>
      <c r="AE12" s="116">
        <f>SUM(AF12,+AK12)</f>
        <v>1809</v>
      </c>
      <c r="AF12" s="116">
        <f>SUM(AG12:AJ12)</f>
        <v>1809</v>
      </c>
      <c r="AG12" s="116">
        <v>0</v>
      </c>
      <c r="AH12" s="116">
        <v>0</v>
      </c>
      <c r="AI12" s="116">
        <v>0</v>
      </c>
      <c r="AJ12" s="116">
        <v>1809</v>
      </c>
      <c r="AK12" s="116">
        <v>0</v>
      </c>
      <c r="AL12" s="117" t="s">
        <v>364</v>
      </c>
      <c r="AM12" s="116">
        <f>SUM(AN12,AS12,AW12,AX12,BD12)</f>
        <v>996951</v>
      </c>
      <c r="AN12" s="116">
        <f>SUM(AO12:AR12)</f>
        <v>22722</v>
      </c>
      <c r="AO12" s="116">
        <v>22722</v>
      </c>
      <c r="AP12" s="116">
        <v>0</v>
      </c>
      <c r="AQ12" s="116">
        <v>0</v>
      </c>
      <c r="AR12" s="116">
        <v>0</v>
      </c>
      <c r="AS12" s="116">
        <f>SUM(AT12:AV12)</f>
        <v>2518</v>
      </c>
      <c r="AT12" s="116">
        <v>0</v>
      </c>
      <c r="AU12" s="116">
        <v>2518</v>
      </c>
      <c r="AV12" s="116">
        <v>0</v>
      </c>
      <c r="AW12" s="116">
        <v>0</v>
      </c>
      <c r="AX12" s="116">
        <f>SUM(AY12:BB12)</f>
        <v>971711</v>
      </c>
      <c r="AY12" s="116">
        <v>0</v>
      </c>
      <c r="AZ12" s="116">
        <v>870820</v>
      </c>
      <c r="BA12" s="116">
        <v>0</v>
      </c>
      <c r="BB12" s="116">
        <v>100891</v>
      </c>
      <c r="BC12" s="117" t="s">
        <v>364</v>
      </c>
      <c r="BD12" s="116">
        <v>0</v>
      </c>
      <c r="BE12" s="116">
        <v>38120</v>
      </c>
      <c r="BF12" s="116">
        <f>SUM(AE12,+AM12,+BE12)</f>
        <v>1036880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364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364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1809</v>
      </c>
      <c r="CJ12" s="116">
        <f>SUM(AF12,+BH12)</f>
        <v>1809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1809</v>
      </c>
      <c r="CO12" s="116">
        <f>SUM(AK12,+BM12)</f>
        <v>0</v>
      </c>
      <c r="CP12" s="117" t="s">
        <v>364</v>
      </c>
      <c r="CQ12" s="116">
        <f>SUM(AM12,+BO12)</f>
        <v>996951</v>
      </c>
      <c r="CR12" s="116">
        <f>SUM(AN12,+BP12)</f>
        <v>22722</v>
      </c>
      <c r="CS12" s="116">
        <f>SUM(AO12,+BQ12)</f>
        <v>22722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2518</v>
      </c>
      <c r="CX12" s="116">
        <f>SUM(AT12,+BV12)</f>
        <v>0</v>
      </c>
      <c r="CY12" s="116">
        <f>SUM(AU12,+BW12)</f>
        <v>2518</v>
      </c>
      <c r="CZ12" s="116">
        <f>SUM(AV12,+BX12)</f>
        <v>0</v>
      </c>
      <c r="DA12" s="116">
        <f>SUM(AW12,+BY12)</f>
        <v>0</v>
      </c>
      <c r="DB12" s="116">
        <f>SUM(AX12,+BZ12)</f>
        <v>971711</v>
      </c>
      <c r="DC12" s="116">
        <f>SUM(AY12,+CA12)</f>
        <v>0</v>
      </c>
      <c r="DD12" s="116">
        <f>SUM(AZ12,+CB12)</f>
        <v>870820</v>
      </c>
      <c r="DE12" s="116">
        <f>SUM(BA12,+CC12)</f>
        <v>0</v>
      </c>
      <c r="DF12" s="116">
        <f>SUM(BB12,+CD12)</f>
        <v>100891</v>
      </c>
      <c r="DG12" s="117" t="s">
        <v>364</v>
      </c>
      <c r="DH12" s="116">
        <f>SUM(BD12,+CF12)</f>
        <v>0</v>
      </c>
      <c r="DI12" s="116">
        <f>SUM(BE12,+CG12)</f>
        <v>38120</v>
      </c>
      <c r="DJ12" s="116">
        <f>SUM(BF12,+CH12)</f>
        <v>1036880</v>
      </c>
    </row>
    <row r="13" spans="1:114" ht="13.5" customHeight="1" x14ac:dyDescent="0.2">
      <c r="A13" s="114"/>
      <c r="B13" s="115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7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7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7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7"/>
      <c r="DH13" s="116"/>
      <c r="DI13" s="116"/>
      <c r="DJ13" s="116"/>
    </row>
    <row r="14" spans="1:114" ht="13.5" customHeight="1" x14ac:dyDescent="0.2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2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2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33</v>
      </c>
      <c r="D7" s="133">
        <f>SUM(E7,+L7)</f>
        <v>12150375</v>
      </c>
      <c r="E7" s="133">
        <f>+SUM(F7:I7,K7)</f>
        <v>3668169</v>
      </c>
      <c r="F7" s="133">
        <f t="shared" ref="F7:L7" si="0">SUM(F$8:F$257)</f>
        <v>0</v>
      </c>
      <c r="G7" s="133">
        <f t="shared" si="0"/>
        <v>7874</v>
      </c>
      <c r="H7" s="133">
        <f t="shared" si="0"/>
        <v>7500</v>
      </c>
      <c r="I7" s="133">
        <f t="shared" si="0"/>
        <v>1921852</v>
      </c>
      <c r="J7" s="133">
        <f t="shared" si="0"/>
        <v>2876389</v>
      </c>
      <c r="K7" s="133">
        <f t="shared" si="0"/>
        <v>1730943</v>
      </c>
      <c r="L7" s="133">
        <f t="shared" si="0"/>
        <v>8482206</v>
      </c>
      <c r="M7" s="133">
        <f>SUM(N7,+U7)</f>
        <v>1222296</v>
      </c>
      <c r="N7" s="133">
        <f>+SUM(O7:R7,T7)</f>
        <v>169691</v>
      </c>
      <c r="O7" s="133">
        <f t="shared" ref="O7:U7" si="1">SUM(O$8:O$257)</f>
        <v>1262</v>
      </c>
      <c r="P7" s="133">
        <f t="shared" si="1"/>
        <v>528</v>
      </c>
      <c r="Q7" s="133">
        <f t="shared" si="1"/>
        <v>0</v>
      </c>
      <c r="R7" s="133">
        <f t="shared" si="1"/>
        <v>116816</v>
      </c>
      <c r="S7" s="133">
        <f t="shared" si="1"/>
        <v>453640</v>
      </c>
      <c r="T7" s="133">
        <f t="shared" si="1"/>
        <v>51085</v>
      </c>
      <c r="U7" s="133">
        <f t="shared" si="1"/>
        <v>1052605</v>
      </c>
      <c r="V7" s="133">
        <f t="shared" ref="V7:AB7" si="2">+SUM(D7,M7)</f>
        <v>13372671</v>
      </c>
      <c r="W7" s="133">
        <f t="shared" si="2"/>
        <v>3837860</v>
      </c>
      <c r="X7" s="133">
        <f t="shared" si="2"/>
        <v>1262</v>
      </c>
      <c r="Y7" s="133">
        <f t="shared" si="2"/>
        <v>8402</v>
      </c>
      <c r="Z7" s="133">
        <f t="shared" si="2"/>
        <v>7500</v>
      </c>
      <c r="AA7" s="133">
        <f t="shared" si="2"/>
        <v>2038668</v>
      </c>
      <c r="AB7" s="133">
        <f t="shared" si="2"/>
        <v>3330029</v>
      </c>
      <c r="AC7" s="133">
        <f>+SUM(K7,T7)</f>
        <v>1782028</v>
      </c>
      <c r="AD7" s="133">
        <f>+SUM(L7,U7)</f>
        <v>9534811</v>
      </c>
    </row>
    <row r="8" spans="1:32" ht="13.5" customHeight="1" x14ac:dyDescent="0.2">
      <c r="A8" s="114" t="s">
        <v>18</v>
      </c>
      <c r="B8" s="115" t="s">
        <v>323</v>
      </c>
      <c r="C8" s="114" t="s">
        <v>324</v>
      </c>
      <c r="D8" s="116">
        <f>SUM(E8,+L8)</f>
        <v>2595873</v>
      </c>
      <c r="E8" s="116">
        <f>+SUM(F8:I8,K8)</f>
        <v>123236</v>
      </c>
      <c r="F8" s="116">
        <v>0</v>
      </c>
      <c r="G8" s="116">
        <v>0</v>
      </c>
      <c r="H8" s="116">
        <v>0</v>
      </c>
      <c r="I8" s="116">
        <v>13225</v>
      </c>
      <c r="J8" s="116"/>
      <c r="K8" s="116">
        <v>110011</v>
      </c>
      <c r="L8" s="116">
        <v>2472637</v>
      </c>
      <c r="M8" s="116">
        <f>SUM(N8,+U8)</f>
        <v>465757</v>
      </c>
      <c r="N8" s="116">
        <f>+SUM(O8:R8,T8)</f>
        <v>62240</v>
      </c>
      <c r="O8" s="116">
        <v>469</v>
      </c>
      <c r="P8" s="116">
        <v>117</v>
      </c>
      <c r="Q8" s="116">
        <v>0</v>
      </c>
      <c r="R8" s="116">
        <v>61634</v>
      </c>
      <c r="S8" s="116"/>
      <c r="T8" s="116">
        <v>20</v>
      </c>
      <c r="U8" s="116">
        <v>403517</v>
      </c>
      <c r="V8" s="116">
        <f>+SUM(D8,M8)</f>
        <v>3061630</v>
      </c>
      <c r="W8" s="116">
        <f>+SUM(E8,N8)</f>
        <v>185476</v>
      </c>
      <c r="X8" s="116">
        <f>+SUM(F8,O8)</f>
        <v>469</v>
      </c>
      <c r="Y8" s="116">
        <f>+SUM(G8,P8)</f>
        <v>117</v>
      </c>
      <c r="Z8" s="116">
        <f>+SUM(H8,Q8)</f>
        <v>0</v>
      </c>
      <c r="AA8" s="116">
        <f>+SUM(I8,R8)</f>
        <v>74859</v>
      </c>
      <c r="AB8" s="116">
        <f>+SUM(J8,S8)</f>
        <v>0</v>
      </c>
      <c r="AC8" s="116">
        <f>+SUM(K8,T8)</f>
        <v>110031</v>
      </c>
      <c r="AD8" s="116">
        <f>+SUM(L8,U8)</f>
        <v>2876154</v>
      </c>
      <c r="AE8" s="205" t="s">
        <v>325</v>
      </c>
    </row>
    <row r="9" spans="1:32" ht="13.5" customHeight="1" x14ac:dyDescent="0.2">
      <c r="A9" s="114" t="s">
        <v>18</v>
      </c>
      <c r="B9" s="115" t="s">
        <v>328</v>
      </c>
      <c r="C9" s="114" t="s">
        <v>329</v>
      </c>
      <c r="D9" s="116">
        <f>SUM(E9,+L9)</f>
        <v>1339166</v>
      </c>
      <c r="E9" s="116">
        <f>+SUM(F9:I9,K9)</f>
        <v>317045</v>
      </c>
      <c r="F9" s="116">
        <v>0</v>
      </c>
      <c r="G9" s="116">
        <v>615</v>
      </c>
      <c r="H9" s="116">
        <v>0</v>
      </c>
      <c r="I9" s="116">
        <v>253059</v>
      </c>
      <c r="J9" s="116"/>
      <c r="K9" s="116">
        <v>63371</v>
      </c>
      <c r="L9" s="116">
        <v>1022121</v>
      </c>
      <c r="M9" s="116">
        <f>SUM(N9,+U9)</f>
        <v>53243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53243</v>
      </c>
      <c r="V9" s="116">
        <f>+SUM(D9,M9)</f>
        <v>1392409</v>
      </c>
      <c r="W9" s="116">
        <f>+SUM(E9,N9)</f>
        <v>317045</v>
      </c>
      <c r="X9" s="116">
        <f>+SUM(F9,O9)</f>
        <v>0</v>
      </c>
      <c r="Y9" s="116">
        <f>+SUM(G9,P9)</f>
        <v>615</v>
      </c>
      <c r="Z9" s="116">
        <f>+SUM(H9,Q9)</f>
        <v>0</v>
      </c>
      <c r="AA9" s="116">
        <f>+SUM(I9,R9)</f>
        <v>253059</v>
      </c>
      <c r="AB9" s="116">
        <f>+SUM(J9,S9)</f>
        <v>0</v>
      </c>
      <c r="AC9" s="116">
        <f>+SUM(K9,T9)</f>
        <v>63371</v>
      </c>
      <c r="AD9" s="116">
        <f>+SUM(L9,U9)</f>
        <v>1075364</v>
      </c>
      <c r="AE9" s="205" t="s">
        <v>325</v>
      </c>
    </row>
    <row r="10" spans="1:32" ht="13.5" customHeight="1" x14ac:dyDescent="0.2">
      <c r="A10" s="114" t="s">
        <v>18</v>
      </c>
      <c r="B10" s="115" t="s">
        <v>334</v>
      </c>
      <c r="C10" s="114" t="s">
        <v>335</v>
      </c>
      <c r="D10" s="116">
        <f>SUM(E10,+L10)</f>
        <v>474778</v>
      </c>
      <c r="E10" s="116">
        <f>+SUM(F10:I10,K10)</f>
        <v>165</v>
      </c>
      <c r="F10" s="116">
        <v>0</v>
      </c>
      <c r="G10" s="116">
        <v>140</v>
      </c>
      <c r="H10" s="116">
        <v>0</v>
      </c>
      <c r="I10" s="116">
        <v>25</v>
      </c>
      <c r="J10" s="116"/>
      <c r="K10" s="116">
        <v>0</v>
      </c>
      <c r="L10" s="116">
        <v>474613</v>
      </c>
      <c r="M10" s="116">
        <f>SUM(N10,+U10)</f>
        <v>40533</v>
      </c>
      <c r="N10" s="116">
        <f>+SUM(O10:R10,T10)</f>
        <v>6892</v>
      </c>
      <c r="O10" s="116">
        <v>0</v>
      </c>
      <c r="P10" s="116">
        <v>0</v>
      </c>
      <c r="Q10" s="116">
        <v>0</v>
      </c>
      <c r="R10" s="116">
        <v>6892</v>
      </c>
      <c r="S10" s="116"/>
      <c r="T10" s="116">
        <v>0</v>
      </c>
      <c r="U10" s="116">
        <v>33641</v>
      </c>
      <c r="V10" s="116">
        <f>+SUM(D10,M10)</f>
        <v>515311</v>
      </c>
      <c r="W10" s="116">
        <f>+SUM(E10,N10)</f>
        <v>7057</v>
      </c>
      <c r="X10" s="116">
        <f>+SUM(F10,O10)</f>
        <v>0</v>
      </c>
      <c r="Y10" s="116">
        <f>+SUM(G10,P10)</f>
        <v>140</v>
      </c>
      <c r="Z10" s="116">
        <f>+SUM(H10,Q10)</f>
        <v>0</v>
      </c>
      <c r="AA10" s="116">
        <f>+SUM(I10,R10)</f>
        <v>6917</v>
      </c>
      <c r="AB10" s="116">
        <f>+SUM(J10,S10)</f>
        <v>0</v>
      </c>
      <c r="AC10" s="116">
        <f>+SUM(K10,T10)</f>
        <v>0</v>
      </c>
      <c r="AD10" s="116">
        <f>+SUM(L10,U10)</f>
        <v>508254</v>
      </c>
      <c r="AE10" s="205" t="s">
        <v>325</v>
      </c>
    </row>
    <row r="11" spans="1:32" ht="13.5" customHeight="1" x14ac:dyDescent="0.2">
      <c r="A11" s="114" t="s">
        <v>18</v>
      </c>
      <c r="B11" s="115" t="s">
        <v>338</v>
      </c>
      <c r="C11" s="114" t="s">
        <v>339</v>
      </c>
      <c r="D11" s="116">
        <f>SUM(E11,+L11)</f>
        <v>419775</v>
      </c>
      <c r="E11" s="116">
        <f>+SUM(F11:I11,K11)</f>
        <v>78845</v>
      </c>
      <c r="F11" s="116">
        <v>0</v>
      </c>
      <c r="G11" s="116">
        <v>6653</v>
      </c>
      <c r="H11" s="116">
        <v>7500</v>
      </c>
      <c r="I11" s="116">
        <v>46638</v>
      </c>
      <c r="J11" s="116"/>
      <c r="K11" s="116">
        <v>18054</v>
      </c>
      <c r="L11" s="116">
        <v>340930</v>
      </c>
      <c r="M11" s="116">
        <f>SUM(N11,+U11)</f>
        <v>98436</v>
      </c>
      <c r="N11" s="116">
        <f>+SUM(O11:R11,T11)</f>
        <v>13864</v>
      </c>
      <c r="O11" s="116">
        <v>0</v>
      </c>
      <c r="P11" s="116">
        <v>0</v>
      </c>
      <c r="Q11" s="116">
        <v>0</v>
      </c>
      <c r="R11" s="116">
        <v>13864</v>
      </c>
      <c r="S11" s="116"/>
      <c r="T11" s="116">
        <v>0</v>
      </c>
      <c r="U11" s="116">
        <v>84572</v>
      </c>
      <c r="V11" s="116">
        <f>+SUM(D11,M11)</f>
        <v>518211</v>
      </c>
      <c r="W11" s="116">
        <f>+SUM(E11,N11)</f>
        <v>92709</v>
      </c>
      <c r="X11" s="116">
        <f>+SUM(F11,O11)</f>
        <v>0</v>
      </c>
      <c r="Y11" s="116">
        <f>+SUM(G11,P11)</f>
        <v>6653</v>
      </c>
      <c r="Z11" s="116">
        <f>+SUM(H11,Q11)</f>
        <v>7500</v>
      </c>
      <c r="AA11" s="116">
        <f>+SUM(I11,R11)</f>
        <v>60502</v>
      </c>
      <c r="AB11" s="116">
        <f>+SUM(J11,S11)</f>
        <v>0</v>
      </c>
      <c r="AC11" s="116">
        <f>+SUM(K11,T11)</f>
        <v>18054</v>
      </c>
      <c r="AD11" s="116">
        <f>+SUM(L11,U11)</f>
        <v>425502</v>
      </c>
      <c r="AE11" s="205" t="s">
        <v>325</v>
      </c>
    </row>
    <row r="12" spans="1:32" ht="13.5" customHeight="1" x14ac:dyDescent="0.2">
      <c r="A12" s="114" t="s">
        <v>18</v>
      </c>
      <c r="B12" s="115" t="s">
        <v>340</v>
      </c>
      <c r="C12" s="114" t="s">
        <v>341</v>
      </c>
      <c r="D12" s="116">
        <f>SUM(E12,+L12)</f>
        <v>323639</v>
      </c>
      <c r="E12" s="116">
        <f>+SUM(F12:I12,K12)</f>
        <v>29622</v>
      </c>
      <c r="F12" s="116">
        <v>0</v>
      </c>
      <c r="G12" s="116">
        <v>144</v>
      </c>
      <c r="H12" s="116">
        <v>0</v>
      </c>
      <c r="I12" s="116">
        <v>7364</v>
      </c>
      <c r="J12" s="116"/>
      <c r="K12" s="116">
        <v>22114</v>
      </c>
      <c r="L12" s="116">
        <v>294017</v>
      </c>
      <c r="M12" s="116">
        <f>SUM(N12,+U12)</f>
        <v>85295</v>
      </c>
      <c r="N12" s="116">
        <f>+SUM(O12:R12,T12)</f>
        <v>6082</v>
      </c>
      <c r="O12" s="116">
        <v>0</v>
      </c>
      <c r="P12" s="116">
        <v>0</v>
      </c>
      <c r="Q12" s="116">
        <v>0</v>
      </c>
      <c r="R12" s="116">
        <v>6082</v>
      </c>
      <c r="S12" s="116"/>
      <c r="T12" s="116">
        <v>0</v>
      </c>
      <c r="U12" s="116">
        <v>79213</v>
      </c>
      <c r="V12" s="116">
        <f>+SUM(D12,M12)</f>
        <v>408934</v>
      </c>
      <c r="W12" s="116">
        <f>+SUM(E12,N12)</f>
        <v>35704</v>
      </c>
      <c r="X12" s="116">
        <f>+SUM(F12,O12)</f>
        <v>0</v>
      </c>
      <c r="Y12" s="116">
        <f>+SUM(G12,P12)</f>
        <v>144</v>
      </c>
      <c r="Z12" s="116">
        <f>+SUM(H12,Q12)</f>
        <v>0</v>
      </c>
      <c r="AA12" s="116">
        <f>+SUM(I12,R12)</f>
        <v>13446</v>
      </c>
      <c r="AB12" s="116">
        <f>+SUM(J12,S12)</f>
        <v>0</v>
      </c>
      <c r="AC12" s="116">
        <f>+SUM(K12,T12)</f>
        <v>22114</v>
      </c>
      <c r="AD12" s="116">
        <f>+SUM(L12,U12)</f>
        <v>373230</v>
      </c>
      <c r="AE12" s="205" t="s">
        <v>325</v>
      </c>
    </row>
    <row r="13" spans="1:32" ht="13.5" customHeight="1" x14ac:dyDescent="0.2">
      <c r="A13" s="114" t="s">
        <v>18</v>
      </c>
      <c r="B13" s="115" t="s">
        <v>342</v>
      </c>
      <c r="C13" s="114" t="s">
        <v>343</v>
      </c>
      <c r="D13" s="116">
        <f>SUM(E13,+L13)</f>
        <v>487330</v>
      </c>
      <c r="E13" s="116">
        <f>+SUM(F13:I13,K13)</f>
        <v>6304</v>
      </c>
      <c r="F13" s="116">
        <v>0</v>
      </c>
      <c r="G13" s="116">
        <v>0</v>
      </c>
      <c r="H13" s="116">
        <v>0</v>
      </c>
      <c r="I13" s="116">
        <v>65</v>
      </c>
      <c r="J13" s="116"/>
      <c r="K13" s="116">
        <v>6239</v>
      </c>
      <c r="L13" s="116">
        <v>481026</v>
      </c>
      <c r="M13" s="116">
        <f>SUM(N13,+U13)</f>
        <v>53669</v>
      </c>
      <c r="N13" s="116">
        <f>+SUM(O13:R13,T13)</f>
        <v>4139</v>
      </c>
      <c r="O13" s="116">
        <v>0</v>
      </c>
      <c r="P13" s="116">
        <v>0</v>
      </c>
      <c r="Q13" s="116">
        <v>0</v>
      </c>
      <c r="R13" s="116">
        <v>4139</v>
      </c>
      <c r="S13" s="116"/>
      <c r="T13" s="116">
        <v>0</v>
      </c>
      <c r="U13" s="116">
        <v>49530</v>
      </c>
      <c r="V13" s="116">
        <f>+SUM(D13,M13)</f>
        <v>540999</v>
      </c>
      <c r="W13" s="116">
        <f>+SUM(E13,N13)</f>
        <v>10443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4204</v>
      </c>
      <c r="AB13" s="116">
        <f>+SUM(J13,S13)</f>
        <v>0</v>
      </c>
      <c r="AC13" s="116">
        <f>+SUM(K13,T13)</f>
        <v>6239</v>
      </c>
      <c r="AD13" s="116">
        <f>+SUM(L13,U13)</f>
        <v>530556</v>
      </c>
      <c r="AE13" s="205" t="s">
        <v>325</v>
      </c>
    </row>
    <row r="14" spans="1:32" ht="13.5" customHeight="1" x14ac:dyDescent="0.2">
      <c r="A14" s="114" t="s">
        <v>18</v>
      </c>
      <c r="B14" s="115" t="s">
        <v>344</v>
      </c>
      <c r="C14" s="114" t="s">
        <v>345</v>
      </c>
      <c r="D14" s="116">
        <f>SUM(E14,+L14)</f>
        <v>376542</v>
      </c>
      <c r="E14" s="116">
        <f>+SUM(F14:I14,K14)</f>
        <v>61921</v>
      </c>
      <c r="F14" s="116">
        <v>0</v>
      </c>
      <c r="G14" s="116">
        <v>0</v>
      </c>
      <c r="H14" s="116">
        <v>0</v>
      </c>
      <c r="I14" s="116">
        <v>61856</v>
      </c>
      <c r="J14" s="116"/>
      <c r="K14" s="116">
        <v>65</v>
      </c>
      <c r="L14" s="116">
        <v>314621</v>
      </c>
      <c r="M14" s="116">
        <f>SUM(N14,+U14)</f>
        <v>80935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80935</v>
      </c>
      <c r="V14" s="116">
        <f>+SUM(D14,M14)</f>
        <v>457477</v>
      </c>
      <c r="W14" s="116">
        <f>+SUM(E14,N14)</f>
        <v>61921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61856</v>
      </c>
      <c r="AB14" s="116">
        <f>+SUM(J14,S14)</f>
        <v>0</v>
      </c>
      <c r="AC14" s="116">
        <f>+SUM(K14,T14)</f>
        <v>65</v>
      </c>
      <c r="AD14" s="116">
        <f>+SUM(L14,U14)</f>
        <v>395556</v>
      </c>
      <c r="AE14" s="205" t="s">
        <v>325</v>
      </c>
    </row>
    <row r="15" spans="1:32" ht="13.5" customHeight="1" x14ac:dyDescent="0.2">
      <c r="A15" s="114" t="s">
        <v>18</v>
      </c>
      <c r="B15" s="115" t="s">
        <v>348</v>
      </c>
      <c r="C15" s="114" t="s">
        <v>349</v>
      </c>
      <c r="D15" s="116">
        <f>SUM(E15,+L15)</f>
        <v>298118</v>
      </c>
      <c r="E15" s="116">
        <f>+SUM(F15:I15,K15)</f>
        <v>59202</v>
      </c>
      <c r="F15" s="116">
        <v>0</v>
      </c>
      <c r="G15" s="116">
        <v>0</v>
      </c>
      <c r="H15" s="116">
        <v>0</v>
      </c>
      <c r="I15" s="116">
        <v>51971</v>
      </c>
      <c r="J15" s="116"/>
      <c r="K15" s="116">
        <v>7231</v>
      </c>
      <c r="L15" s="116">
        <v>238916</v>
      </c>
      <c r="M15" s="116">
        <f>SUM(N15,+U15)</f>
        <v>78592</v>
      </c>
      <c r="N15" s="116">
        <f>+SUM(O15:R15,T15)</f>
        <v>4875</v>
      </c>
      <c r="O15" s="116">
        <v>0</v>
      </c>
      <c r="P15" s="116">
        <v>0</v>
      </c>
      <c r="Q15" s="116">
        <v>0</v>
      </c>
      <c r="R15" s="116">
        <v>4875</v>
      </c>
      <c r="S15" s="116"/>
      <c r="T15" s="116">
        <v>0</v>
      </c>
      <c r="U15" s="116">
        <v>73717</v>
      </c>
      <c r="V15" s="116">
        <f>+SUM(D15,M15)</f>
        <v>376710</v>
      </c>
      <c r="W15" s="116">
        <f>+SUM(E15,N15)</f>
        <v>64077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56846</v>
      </c>
      <c r="AB15" s="116">
        <f>+SUM(J15,S15)</f>
        <v>0</v>
      </c>
      <c r="AC15" s="116">
        <f>+SUM(K15,T15)</f>
        <v>7231</v>
      </c>
      <c r="AD15" s="116">
        <f>+SUM(L15,U15)</f>
        <v>312633</v>
      </c>
      <c r="AE15" s="205" t="s">
        <v>325</v>
      </c>
    </row>
    <row r="16" spans="1:32" ht="13.5" customHeight="1" x14ac:dyDescent="0.2">
      <c r="A16" s="114" t="s">
        <v>18</v>
      </c>
      <c r="B16" s="115" t="s">
        <v>350</v>
      </c>
      <c r="C16" s="114" t="s">
        <v>351</v>
      </c>
      <c r="D16" s="116">
        <f>SUM(E16,+L16)</f>
        <v>615448</v>
      </c>
      <c r="E16" s="116">
        <f>+SUM(F16:I16,K16)</f>
        <v>51583</v>
      </c>
      <c r="F16" s="116">
        <v>0</v>
      </c>
      <c r="G16" s="116">
        <v>0</v>
      </c>
      <c r="H16" s="116">
        <v>0</v>
      </c>
      <c r="I16" s="116">
        <v>42647</v>
      </c>
      <c r="J16" s="116"/>
      <c r="K16" s="116">
        <v>8936</v>
      </c>
      <c r="L16" s="116">
        <v>563865</v>
      </c>
      <c r="M16" s="116">
        <f>SUM(N16,+U16)</f>
        <v>46377</v>
      </c>
      <c r="N16" s="116">
        <f>+SUM(O16:R16,T16)</f>
        <v>41800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41800</v>
      </c>
      <c r="U16" s="116">
        <v>4577</v>
      </c>
      <c r="V16" s="116">
        <f>+SUM(D16,M16)</f>
        <v>661825</v>
      </c>
      <c r="W16" s="116">
        <f>+SUM(E16,N16)</f>
        <v>93383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42647</v>
      </c>
      <c r="AB16" s="116">
        <f>+SUM(J16,S16)</f>
        <v>0</v>
      </c>
      <c r="AC16" s="116">
        <f>+SUM(K16,T16)</f>
        <v>50736</v>
      </c>
      <c r="AD16" s="116">
        <f>+SUM(L16,U16)</f>
        <v>568442</v>
      </c>
      <c r="AE16" s="205" t="s">
        <v>325</v>
      </c>
    </row>
    <row r="17" spans="1:31" ht="13.5" customHeight="1" x14ac:dyDescent="0.2">
      <c r="A17" s="114" t="s">
        <v>18</v>
      </c>
      <c r="B17" s="115" t="s">
        <v>352</v>
      </c>
      <c r="C17" s="114" t="s">
        <v>353</v>
      </c>
      <c r="D17" s="116">
        <f>SUM(E17,+L17)</f>
        <v>1295742</v>
      </c>
      <c r="E17" s="116">
        <f>+SUM(F17:I17,K17)</f>
        <v>311307</v>
      </c>
      <c r="F17" s="116">
        <v>0</v>
      </c>
      <c r="G17" s="116">
        <v>322</v>
      </c>
      <c r="H17" s="116">
        <v>0</v>
      </c>
      <c r="I17" s="116">
        <v>146524</v>
      </c>
      <c r="J17" s="116"/>
      <c r="K17" s="116">
        <v>164461</v>
      </c>
      <c r="L17" s="116">
        <v>984435</v>
      </c>
      <c r="M17" s="116">
        <f>SUM(N17,+U17)</f>
        <v>109333</v>
      </c>
      <c r="N17" s="116">
        <f>+SUM(O17:R17,T17)</f>
        <v>7713</v>
      </c>
      <c r="O17" s="116">
        <v>0</v>
      </c>
      <c r="P17" s="116">
        <v>0</v>
      </c>
      <c r="Q17" s="116">
        <v>0</v>
      </c>
      <c r="R17" s="116">
        <v>7708</v>
      </c>
      <c r="S17" s="116"/>
      <c r="T17" s="116">
        <v>5</v>
      </c>
      <c r="U17" s="116">
        <v>101620</v>
      </c>
      <c r="V17" s="116">
        <f>+SUM(D17,M17)</f>
        <v>1405075</v>
      </c>
      <c r="W17" s="116">
        <f>+SUM(E17,N17)</f>
        <v>319020</v>
      </c>
      <c r="X17" s="116">
        <f>+SUM(F17,O17)</f>
        <v>0</v>
      </c>
      <c r="Y17" s="116">
        <f>+SUM(G17,P17)</f>
        <v>322</v>
      </c>
      <c r="Z17" s="116">
        <f>+SUM(H17,Q17)</f>
        <v>0</v>
      </c>
      <c r="AA17" s="116">
        <f>+SUM(I17,R17)</f>
        <v>154232</v>
      </c>
      <c r="AB17" s="116">
        <f>+SUM(J17,S17)</f>
        <v>0</v>
      </c>
      <c r="AC17" s="116">
        <f>+SUM(K17,T17)</f>
        <v>164466</v>
      </c>
      <c r="AD17" s="116">
        <f>+SUM(L17,U17)</f>
        <v>1086055</v>
      </c>
      <c r="AE17" s="205" t="s">
        <v>325</v>
      </c>
    </row>
    <row r="18" spans="1:31" ht="13.5" customHeight="1" x14ac:dyDescent="0.2">
      <c r="A18" s="114" t="s">
        <v>18</v>
      </c>
      <c r="B18" s="115" t="s">
        <v>354</v>
      </c>
      <c r="C18" s="114" t="s">
        <v>355</v>
      </c>
      <c r="D18" s="116">
        <f>SUM(E18,+L18)</f>
        <v>14016</v>
      </c>
      <c r="E18" s="116">
        <f>+SUM(F18:I18,K18)</f>
        <v>1096</v>
      </c>
      <c r="F18" s="116">
        <v>0</v>
      </c>
      <c r="G18" s="116">
        <v>0</v>
      </c>
      <c r="H18" s="116">
        <v>0</v>
      </c>
      <c r="I18" s="116">
        <v>40</v>
      </c>
      <c r="J18" s="116"/>
      <c r="K18" s="116">
        <v>1056</v>
      </c>
      <c r="L18" s="116">
        <v>12920</v>
      </c>
      <c r="M18" s="116">
        <f>SUM(N18,+U18)</f>
        <v>2533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2533</v>
      </c>
      <c r="V18" s="116">
        <f>+SUM(D18,M18)</f>
        <v>16549</v>
      </c>
      <c r="W18" s="116">
        <f>+SUM(E18,N18)</f>
        <v>1096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40</v>
      </c>
      <c r="AB18" s="116">
        <f>+SUM(J18,S18)</f>
        <v>0</v>
      </c>
      <c r="AC18" s="116">
        <f>+SUM(K18,T18)</f>
        <v>1056</v>
      </c>
      <c r="AD18" s="116">
        <f>+SUM(L18,U18)</f>
        <v>15453</v>
      </c>
      <c r="AE18" s="205" t="s">
        <v>325</v>
      </c>
    </row>
    <row r="19" spans="1:31" ht="13.5" customHeight="1" x14ac:dyDescent="0.2">
      <c r="A19" s="114" t="s">
        <v>18</v>
      </c>
      <c r="B19" s="115" t="s">
        <v>356</v>
      </c>
      <c r="C19" s="114" t="s">
        <v>357</v>
      </c>
      <c r="D19" s="116">
        <f>SUM(E19,+L19)</f>
        <v>187143</v>
      </c>
      <c r="E19" s="116">
        <f>+SUM(F19:I19,K19)</f>
        <v>7129</v>
      </c>
      <c r="F19" s="116">
        <v>0</v>
      </c>
      <c r="G19" s="116">
        <v>0</v>
      </c>
      <c r="H19" s="116">
        <v>0</v>
      </c>
      <c r="I19" s="116">
        <v>60</v>
      </c>
      <c r="J19" s="116"/>
      <c r="K19" s="116">
        <v>7069</v>
      </c>
      <c r="L19" s="116">
        <v>180014</v>
      </c>
      <c r="M19" s="116">
        <f>SUM(N19,+U19)</f>
        <v>25775</v>
      </c>
      <c r="N19" s="116">
        <f>+SUM(O19:R19,T19)</f>
        <v>6</v>
      </c>
      <c r="O19" s="116">
        <v>0</v>
      </c>
      <c r="P19" s="116">
        <v>0</v>
      </c>
      <c r="Q19" s="116">
        <v>0</v>
      </c>
      <c r="R19" s="116">
        <v>6</v>
      </c>
      <c r="S19" s="116"/>
      <c r="T19" s="116">
        <v>0</v>
      </c>
      <c r="U19" s="116">
        <v>25769</v>
      </c>
      <c r="V19" s="116">
        <f>+SUM(D19,M19)</f>
        <v>212918</v>
      </c>
      <c r="W19" s="116">
        <f>+SUM(E19,N19)</f>
        <v>7135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66</v>
      </c>
      <c r="AB19" s="116">
        <f>+SUM(J19,S19)</f>
        <v>0</v>
      </c>
      <c r="AC19" s="116">
        <f>+SUM(K19,T19)</f>
        <v>7069</v>
      </c>
      <c r="AD19" s="116">
        <f>+SUM(L19,U19)</f>
        <v>205783</v>
      </c>
      <c r="AE19" s="205" t="s">
        <v>325</v>
      </c>
    </row>
    <row r="20" spans="1:31" ht="13.5" customHeight="1" x14ac:dyDescent="0.2">
      <c r="A20" s="114" t="s">
        <v>18</v>
      </c>
      <c r="B20" s="115" t="s">
        <v>358</v>
      </c>
      <c r="C20" s="114" t="s">
        <v>359</v>
      </c>
      <c r="D20" s="116">
        <f>SUM(E20,+L20)</f>
        <v>138220</v>
      </c>
      <c r="E20" s="116">
        <f>+SUM(F20:I20,K20)</f>
        <v>110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110</v>
      </c>
      <c r="L20" s="116">
        <v>138110</v>
      </c>
      <c r="M20" s="116">
        <f>SUM(N20,+U20)</f>
        <v>33103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33103</v>
      </c>
      <c r="V20" s="116">
        <f>+SUM(D20,M20)</f>
        <v>171323</v>
      </c>
      <c r="W20" s="116">
        <f>+SUM(E20,N20)</f>
        <v>110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110</v>
      </c>
      <c r="AD20" s="116">
        <f>+SUM(L20,U20)</f>
        <v>171213</v>
      </c>
      <c r="AE20" s="205" t="s">
        <v>325</v>
      </c>
    </row>
    <row r="21" spans="1:31" ht="13.5" customHeight="1" x14ac:dyDescent="0.2">
      <c r="A21" s="114" t="s">
        <v>18</v>
      </c>
      <c r="B21" s="115" t="s">
        <v>360</v>
      </c>
      <c r="C21" s="114" t="s">
        <v>361</v>
      </c>
      <c r="D21" s="116">
        <f>SUM(E21,+L21)</f>
        <v>288883</v>
      </c>
      <c r="E21" s="116">
        <f>+SUM(F21:I21,K21)</f>
        <v>8136</v>
      </c>
      <c r="F21" s="116">
        <v>0</v>
      </c>
      <c r="G21" s="116">
        <v>0</v>
      </c>
      <c r="H21" s="116">
        <v>0</v>
      </c>
      <c r="I21" s="116">
        <v>48</v>
      </c>
      <c r="J21" s="116"/>
      <c r="K21" s="116">
        <v>8088</v>
      </c>
      <c r="L21" s="116">
        <v>280747</v>
      </c>
      <c r="M21" s="116">
        <f>SUM(N21,+U21)</f>
        <v>22434</v>
      </c>
      <c r="N21" s="116">
        <f>+SUM(O21:R21,T21)</f>
        <v>4829</v>
      </c>
      <c r="O21" s="116">
        <v>0</v>
      </c>
      <c r="P21" s="116">
        <v>0</v>
      </c>
      <c r="Q21" s="116">
        <v>0</v>
      </c>
      <c r="R21" s="116">
        <v>4829</v>
      </c>
      <c r="S21" s="116"/>
      <c r="T21" s="116">
        <v>0</v>
      </c>
      <c r="U21" s="116">
        <v>17605</v>
      </c>
      <c r="V21" s="116">
        <f>+SUM(D21,M21)</f>
        <v>311317</v>
      </c>
      <c r="W21" s="116">
        <f>+SUM(E21,N21)</f>
        <v>12965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4877</v>
      </c>
      <c r="AB21" s="116">
        <f>+SUM(J21,S21)</f>
        <v>0</v>
      </c>
      <c r="AC21" s="116">
        <f>+SUM(K21,T21)</f>
        <v>8088</v>
      </c>
      <c r="AD21" s="116">
        <f>+SUM(L21,U21)</f>
        <v>298352</v>
      </c>
      <c r="AE21" s="205" t="s">
        <v>325</v>
      </c>
    </row>
    <row r="22" spans="1:31" ht="13.5" customHeight="1" x14ac:dyDescent="0.2">
      <c r="A22" s="114" t="s">
        <v>18</v>
      </c>
      <c r="B22" s="115" t="s">
        <v>362</v>
      </c>
      <c r="C22" s="114" t="s">
        <v>363</v>
      </c>
      <c r="D22" s="116">
        <f>SUM(E22,+L22)</f>
        <v>174814</v>
      </c>
      <c r="E22" s="116">
        <f>+SUM(F22:I22,K22)</f>
        <v>2714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2714</v>
      </c>
      <c r="L22" s="116">
        <v>172100</v>
      </c>
      <c r="M22" s="116">
        <f>SUM(N22,+U22)</f>
        <v>17315</v>
      </c>
      <c r="N22" s="116">
        <f>+SUM(O22:R22,T22)</f>
        <v>5330</v>
      </c>
      <c r="O22" s="116">
        <v>793</v>
      </c>
      <c r="P22" s="116">
        <v>411</v>
      </c>
      <c r="Q22" s="116">
        <v>0</v>
      </c>
      <c r="R22" s="116">
        <v>4126</v>
      </c>
      <c r="S22" s="116"/>
      <c r="T22" s="116">
        <v>0</v>
      </c>
      <c r="U22" s="116">
        <v>11985</v>
      </c>
      <c r="V22" s="116">
        <f>+SUM(D22,M22)</f>
        <v>192129</v>
      </c>
      <c r="W22" s="116">
        <f>+SUM(E22,N22)</f>
        <v>8044</v>
      </c>
      <c r="X22" s="116">
        <f>+SUM(F22,O22)</f>
        <v>793</v>
      </c>
      <c r="Y22" s="116">
        <f>+SUM(G22,P22)</f>
        <v>411</v>
      </c>
      <c r="Z22" s="116">
        <f>+SUM(H22,Q22)</f>
        <v>0</v>
      </c>
      <c r="AA22" s="116">
        <f>+SUM(I22,R22)</f>
        <v>4126</v>
      </c>
      <c r="AB22" s="116">
        <f>+SUM(J22,S22)</f>
        <v>0</v>
      </c>
      <c r="AC22" s="116">
        <f>+SUM(K22,T22)</f>
        <v>2714</v>
      </c>
      <c r="AD22" s="116">
        <f>+SUM(L22,U22)</f>
        <v>184085</v>
      </c>
      <c r="AE22" s="205" t="s">
        <v>325</v>
      </c>
    </row>
    <row r="23" spans="1:31" ht="13.5" customHeight="1" x14ac:dyDescent="0.2">
      <c r="A23" s="114" t="s">
        <v>18</v>
      </c>
      <c r="B23" s="115" t="s">
        <v>332</v>
      </c>
      <c r="C23" s="114" t="s">
        <v>333</v>
      </c>
      <c r="D23" s="116">
        <f>SUM(E23,+L23)</f>
        <v>0</v>
      </c>
      <c r="E23" s="116">
        <f>+SUM(F23:I23,K23)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f>SUM(N23,+U23)</f>
        <v>9260</v>
      </c>
      <c r="N23" s="116">
        <f>+SUM(O23:R23,T23)</f>
        <v>9260</v>
      </c>
      <c r="O23" s="116">
        <v>0</v>
      </c>
      <c r="P23" s="116">
        <v>0</v>
      </c>
      <c r="Q23" s="116">
        <v>0</v>
      </c>
      <c r="R23" s="116">
        <v>0</v>
      </c>
      <c r="S23" s="116">
        <v>184295</v>
      </c>
      <c r="T23" s="116">
        <v>9260</v>
      </c>
      <c r="U23" s="116">
        <v>0</v>
      </c>
      <c r="V23" s="116">
        <f>+SUM(D23,M23)</f>
        <v>9260</v>
      </c>
      <c r="W23" s="116">
        <f>+SUM(E23,N23)</f>
        <v>9260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184295</v>
      </c>
      <c r="AC23" s="116">
        <f>+SUM(K23,T23)</f>
        <v>9260</v>
      </c>
      <c r="AD23" s="116">
        <f>+SUM(L23,U23)</f>
        <v>0</v>
      </c>
      <c r="AE23" s="205" t="s">
        <v>325</v>
      </c>
    </row>
    <row r="24" spans="1:31" ht="13.5" customHeight="1" x14ac:dyDescent="0.2">
      <c r="A24" s="114" t="s">
        <v>18</v>
      </c>
      <c r="B24" s="115" t="s">
        <v>346</v>
      </c>
      <c r="C24" s="114" t="s">
        <v>347</v>
      </c>
      <c r="D24" s="116">
        <f>SUM(E24,+L24)</f>
        <v>119712</v>
      </c>
      <c r="E24" s="116">
        <f>+SUM(F24:I24,K24)</f>
        <v>119712</v>
      </c>
      <c r="F24" s="116">
        <v>0</v>
      </c>
      <c r="G24" s="116">
        <v>0</v>
      </c>
      <c r="H24" s="116">
        <v>0</v>
      </c>
      <c r="I24" s="116">
        <v>101130</v>
      </c>
      <c r="J24" s="116">
        <v>643858</v>
      </c>
      <c r="K24" s="116">
        <v>18582</v>
      </c>
      <c r="L24" s="116">
        <v>0</v>
      </c>
      <c r="M24" s="116">
        <f>SUM(N24,+U24)</f>
        <v>0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f>+SUM(D24,M24)</f>
        <v>119712</v>
      </c>
      <c r="W24" s="116">
        <f>+SUM(E24,N24)</f>
        <v>119712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101130</v>
      </c>
      <c r="AB24" s="116">
        <f>+SUM(J24,S24)</f>
        <v>643858</v>
      </c>
      <c r="AC24" s="116">
        <f>+SUM(K24,T24)</f>
        <v>18582</v>
      </c>
      <c r="AD24" s="116">
        <f>+SUM(L24,U24)</f>
        <v>0</v>
      </c>
      <c r="AE24" s="205" t="s">
        <v>325</v>
      </c>
    </row>
    <row r="25" spans="1:31" ht="13.5" customHeight="1" x14ac:dyDescent="0.2">
      <c r="A25" s="114" t="s">
        <v>18</v>
      </c>
      <c r="B25" s="115" t="s">
        <v>336</v>
      </c>
      <c r="C25" s="114" t="s">
        <v>337</v>
      </c>
      <c r="D25" s="116">
        <f>SUM(E25,+L25)</f>
        <v>147376</v>
      </c>
      <c r="E25" s="116">
        <f>+SUM(F25:I25,K25)</f>
        <v>147376</v>
      </c>
      <c r="F25" s="116">
        <v>0</v>
      </c>
      <c r="G25" s="116">
        <v>0</v>
      </c>
      <c r="H25" s="116">
        <v>0</v>
      </c>
      <c r="I25" s="116">
        <v>99126</v>
      </c>
      <c r="J25" s="116">
        <v>694081</v>
      </c>
      <c r="K25" s="116">
        <v>48250</v>
      </c>
      <c r="L25" s="116">
        <v>0</v>
      </c>
      <c r="M25" s="116">
        <f>SUM(N25,+U25)</f>
        <v>3231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40235</v>
      </c>
      <c r="T25" s="116">
        <v>0</v>
      </c>
      <c r="U25" s="116">
        <v>3231</v>
      </c>
      <c r="V25" s="116">
        <f>+SUM(D25,M25)</f>
        <v>150607</v>
      </c>
      <c r="W25" s="116">
        <f>+SUM(E25,N25)</f>
        <v>147376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99126</v>
      </c>
      <c r="AB25" s="116">
        <f>+SUM(J25,S25)</f>
        <v>734316</v>
      </c>
      <c r="AC25" s="116">
        <f>+SUM(K25,T25)</f>
        <v>48250</v>
      </c>
      <c r="AD25" s="116">
        <f>+SUM(L25,U25)</f>
        <v>3231</v>
      </c>
      <c r="AE25" s="205" t="s">
        <v>325</v>
      </c>
    </row>
    <row r="26" spans="1:31" ht="13.5" customHeight="1" x14ac:dyDescent="0.2">
      <c r="A26" s="114" t="s">
        <v>18</v>
      </c>
      <c r="B26" s="115" t="s">
        <v>326</v>
      </c>
      <c r="C26" s="114" t="s">
        <v>327</v>
      </c>
      <c r="D26" s="116">
        <f>SUM(E26,+L26)</f>
        <v>2304119</v>
      </c>
      <c r="E26" s="116">
        <f>+SUM(F26:I26,K26)</f>
        <v>1792985</v>
      </c>
      <c r="F26" s="116">
        <v>0</v>
      </c>
      <c r="G26" s="116">
        <v>0</v>
      </c>
      <c r="H26" s="116">
        <v>0</v>
      </c>
      <c r="I26" s="116">
        <v>848484</v>
      </c>
      <c r="J26" s="116">
        <v>1051251</v>
      </c>
      <c r="K26" s="116">
        <v>944501</v>
      </c>
      <c r="L26" s="116">
        <v>511134</v>
      </c>
      <c r="M26" s="116">
        <f>SUM(N26,+U26)</f>
        <v>-3525</v>
      </c>
      <c r="N26" s="116">
        <f>+SUM(O26:R26,T26)</f>
        <v>2661</v>
      </c>
      <c r="O26" s="116">
        <v>0</v>
      </c>
      <c r="P26" s="116">
        <v>0</v>
      </c>
      <c r="Q26" s="116">
        <v>0</v>
      </c>
      <c r="R26" s="116">
        <v>2661</v>
      </c>
      <c r="S26" s="116">
        <v>229110</v>
      </c>
      <c r="T26" s="116">
        <v>0</v>
      </c>
      <c r="U26" s="116">
        <v>-6186</v>
      </c>
      <c r="V26" s="116">
        <f>+SUM(D26,M26)</f>
        <v>2300594</v>
      </c>
      <c r="W26" s="116">
        <f>+SUM(E26,N26)</f>
        <v>1795646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851145</v>
      </c>
      <c r="AB26" s="116">
        <f>+SUM(J26,S26)</f>
        <v>1280361</v>
      </c>
      <c r="AC26" s="116">
        <f>+SUM(K26,T26)</f>
        <v>944501</v>
      </c>
      <c r="AD26" s="116">
        <f>+SUM(L26,U26)</f>
        <v>504948</v>
      </c>
      <c r="AE26" s="205" t="s">
        <v>325</v>
      </c>
    </row>
    <row r="27" spans="1:31" ht="13.5" customHeight="1" x14ac:dyDescent="0.2">
      <c r="A27" s="114" t="s">
        <v>18</v>
      </c>
      <c r="B27" s="115" t="s">
        <v>330</v>
      </c>
      <c r="C27" s="114" t="s">
        <v>331</v>
      </c>
      <c r="D27" s="116">
        <f>SUM(E27,+L27)</f>
        <v>549681</v>
      </c>
      <c r="E27" s="116">
        <f>+SUM(F27:I27,K27)</f>
        <v>549681</v>
      </c>
      <c r="F27" s="116">
        <v>0</v>
      </c>
      <c r="G27" s="116">
        <v>0</v>
      </c>
      <c r="H27" s="116">
        <v>0</v>
      </c>
      <c r="I27" s="116">
        <v>249590</v>
      </c>
      <c r="J27" s="116">
        <v>487199</v>
      </c>
      <c r="K27" s="116">
        <v>300091</v>
      </c>
      <c r="L27" s="116">
        <v>0</v>
      </c>
      <c r="M27" s="116">
        <f>SUM(N27,+U27)</f>
        <v>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549681</v>
      </c>
      <c r="W27" s="116">
        <f>+SUM(E27,N27)</f>
        <v>549681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249590</v>
      </c>
      <c r="AB27" s="116">
        <f>+SUM(J27,S27)</f>
        <v>487199</v>
      </c>
      <c r="AC27" s="116">
        <f>+SUM(K27,T27)</f>
        <v>300091</v>
      </c>
      <c r="AD27" s="116">
        <f>+SUM(L27,U27)</f>
        <v>0</v>
      </c>
      <c r="AE27" s="205" t="s">
        <v>325</v>
      </c>
    </row>
    <row r="28" spans="1:31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</row>
    <row r="29" spans="1:31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</row>
    <row r="30" spans="1:31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</row>
    <row r="31" spans="1:31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</row>
    <row r="32" spans="1:31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</row>
    <row r="33" spans="1:30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27">
    <sortCondition ref="A8:A27"/>
    <sortCondition ref="B8:B27"/>
    <sortCondition ref="C8:C2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26" man="1"/>
    <brk id="2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274</v>
      </c>
      <c r="D7" s="133">
        <f>+SUM(E7,J7)</f>
        <v>134038</v>
      </c>
      <c r="E7" s="133">
        <f>+SUM(F7:I7)</f>
        <v>134038</v>
      </c>
      <c r="F7" s="133">
        <f t="shared" ref="F7:K7" si="0">SUM(F$8:F$257)</f>
        <v>0</v>
      </c>
      <c r="G7" s="133">
        <f t="shared" si="0"/>
        <v>131159</v>
      </c>
      <c r="H7" s="133">
        <f t="shared" si="0"/>
        <v>1070</v>
      </c>
      <c r="I7" s="133">
        <f t="shared" si="0"/>
        <v>1809</v>
      </c>
      <c r="J7" s="133">
        <f t="shared" si="0"/>
        <v>0</v>
      </c>
      <c r="K7" s="133">
        <f t="shared" si="0"/>
        <v>0</v>
      </c>
      <c r="L7" s="133">
        <f>+SUM(M7,R7,V7,W7,AC7)</f>
        <v>11373002</v>
      </c>
      <c r="M7" s="133">
        <f>+SUM(N7:Q7)</f>
        <v>1932511</v>
      </c>
      <c r="N7" s="133">
        <f>SUM(N$8:N$257)</f>
        <v>846598</v>
      </c>
      <c r="O7" s="133">
        <f>SUM(O$8:O$257)</f>
        <v>943877</v>
      </c>
      <c r="P7" s="133">
        <f>SUM(P$8:P$257)</f>
        <v>125122</v>
      </c>
      <c r="Q7" s="133">
        <f>SUM(Q$8:Q$257)</f>
        <v>16914</v>
      </c>
      <c r="R7" s="133">
        <f>+SUM(S7:U7)</f>
        <v>1723366</v>
      </c>
      <c r="S7" s="133">
        <f>SUM(S$8:S$257)</f>
        <v>168553</v>
      </c>
      <c r="T7" s="133">
        <f>SUM(T$8:T$257)</f>
        <v>1468912</v>
      </c>
      <c r="U7" s="133">
        <f>SUM(U$8:U$257)</f>
        <v>85901</v>
      </c>
      <c r="V7" s="133">
        <f>SUM(V$8:V$257)</f>
        <v>36771</v>
      </c>
      <c r="W7" s="133">
        <f>+SUM(X7:AA7)</f>
        <v>7667799</v>
      </c>
      <c r="X7" s="133">
        <f t="shared" ref="X7:AD7" si="1">SUM(X$8:X$257)</f>
        <v>3115354</v>
      </c>
      <c r="Y7" s="133">
        <f t="shared" si="1"/>
        <v>3723307</v>
      </c>
      <c r="Z7" s="133">
        <f t="shared" si="1"/>
        <v>613998</v>
      </c>
      <c r="AA7" s="133">
        <f t="shared" si="1"/>
        <v>215140</v>
      </c>
      <c r="AB7" s="133">
        <f t="shared" si="1"/>
        <v>2876389</v>
      </c>
      <c r="AC7" s="133">
        <f t="shared" si="1"/>
        <v>12555</v>
      </c>
      <c r="AD7" s="133">
        <f t="shared" si="1"/>
        <v>643335</v>
      </c>
      <c r="AE7" s="133">
        <f>+SUM(D7,L7,AD7)</f>
        <v>12150375</v>
      </c>
      <c r="AF7" s="133">
        <f>+SUM(AG7,AL7)</f>
        <v>30744</v>
      </c>
      <c r="AG7" s="133">
        <f>+SUM(AH7:AK7)</f>
        <v>8414</v>
      </c>
      <c r="AH7" s="133">
        <f t="shared" ref="AH7:AM7" si="2">SUM(AH$8:AH$257)</f>
        <v>0</v>
      </c>
      <c r="AI7" s="133">
        <f t="shared" si="2"/>
        <v>8414</v>
      </c>
      <c r="AJ7" s="133">
        <f t="shared" si="2"/>
        <v>0</v>
      </c>
      <c r="AK7" s="133">
        <f t="shared" si="2"/>
        <v>0</v>
      </c>
      <c r="AL7" s="133">
        <f t="shared" si="2"/>
        <v>22330</v>
      </c>
      <c r="AM7" s="133">
        <f t="shared" si="2"/>
        <v>0</v>
      </c>
      <c r="AN7" s="133">
        <f>+SUM(AO7,AT7,AX7,AY7,BE7)</f>
        <v>1138646</v>
      </c>
      <c r="AO7" s="133">
        <f>+SUM(AP7:AS7)</f>
        <v>276904</v>
      </c>
      <c r="AP7" s="133">
        <f>SUM(AP$8:AP$257)</f>
        <v>187099</v>
      </c>
      <c r="AQ7" s="133">
        <f>SUM(AQ$8:AQ$257)</f>
        <v>83314</v>
      </c>
      <c r="AR7" s="133">
        <f>SUM(AR$8:AR$257)</f>
        <v>6491</v>
      </c>
      <c r="AS7" s="133">
        <f>SUM(AS$8:AS$257)</f>
        <v>0</v>
      </c>
      <c r="AT7" s="133">
        <f>+SUM(AU7:AW7)</f>
        <v>346298</v>
      </c>
      <c r="AU7" s="133">
        <f>SUM(AU$8:AU$257)</f>
        <v>5625</v>
      </c>
      <c r="AV7" s="133">
        <f>SUM(AV$8:AV$257)</f>
        <v>340543</v>
      </c>
      <c r="AW7" s="133">
        <f>SUM(AW$8:AW$257)</f>
        <v>130</v>
      </c>
      <c r="AX7" s="133">
        <f>SUM(AX$8:AX$257)</f>
        <v>0</v>
      </c>
      <c r="AY7" s="133">
        <f>+SUM(AZ7:BC7)</f>
        <v>514293</v>
      </c>
      <c r="AZ7" s="133">
        <f t="shared" ref="AZ7:BF7" si="3">SUM(AZ$8:AZ$257)</f>
        <v>161821</v>
      </c>
      <c r="BA7" s="133">
        <f t="shared" si="3"/>
        <v>291867</v>
      </c>
      <c r="BB7" s="133">
        <f t="shared" si="3"/>
        <v>2347</v>
      </c>
      <c r="BC7" s="133">
        <f t="shared" si="3"/>
        <v>58258</v>
      </c>
      <c r="BD7" s="133">
        <f t="shared" si="3"/>
        <v>453640</v>
      </c>
      <c r="BE7" s="133">
        <f t="shared" si="3"/>
        <v>1151</v>
      </c>
      <c r="BF7" s="133">
        <f t="shared" si="3"/>
        <v>52906</v>
      </c>
      <c r="BG7" s="133">
        <f>+SUM(BF7,AN7,AF7)</f>
        <v>1222296</v>
      </c>
      <c r="BH7" s="133">
        <f t="shared" ref="BH7:CI7" si="4">SUM(D7,AF7)</f>
        <v>164782</v>
      </c>
      <c r="BI7" s="133">
        <f>SUM(E7,AG7)</f>
        <v>142452</v>
      </c>
      <c r="BJ7" s="133">
        <f t="shared" si="4"/>
        <v>0</v>
      </c>
      <c r="BK7" s="133">
        <f t="shared" si="4"/>
        <v>139573</v>
      </c>
      <c r="BL7" s="133">
        <f t="shared" si="4"/>
        <v>1070</v>
      </c>
      <c r="BM7" s="133">
        <f t="shared" si="4"/>
        <v>1809</v>
      </c>
      <c r="BN7" s="133">
        <f t="shared" si="4"/>
        <v>22330</v>
      </c>
      <c r="BO7" s="133">
        <f t="shared" si="4"/>
        <v>0</v>
      </c>
      <c r="BP7" s="133">
        <f t="shared" si="4"/>
        <v>12511648</v>
      </c>
      <c r="BQ7" s="133">
        <f t="shared" si="4"/>
        <v>2209415</v>
      </c>
      <c r="BR7" s="133">
        <f t="shared" si="4"/>
        <v>1033697</v>
      </c>
      <c r="BS7" s="133">
        <f t="shared" si="4"/>
        <v>1027191</v>
      </c>
      <c r="BT7" s="133">
        <f t="shared" si="4"/>
        <v>131613</v>
      </c>
      <c r="BU7" s="133">
        <f t="shared" si="4"/>
        <v>16914</v>
      </c>
      <c r="BV7" s="133">
        <f t="shared" si="4"/>
        <v>2069664</v>
      </c>
      <c r="BW7" s="133">
        <f t="shared" si="4"/>
        <v>174178</v>
      </c>
      <c r="BX7" s="133">
        <f t="shared" si="4"/>
        <v>1809455</v>
      </c>
      <c r="BY7" s="133">
        <f t="shared" si="4"/>
        <v>86031</v>
      </c>
      <c r="BZ7" s="133">
        <f t="shared" si="4"/>
        <v>36771</v>
      </c>
      <c r="CA7" s="133">
        <f t="shared" si="4"/>
        <v>8182092</v>
      </c>
      <c r="CB7" s="133">
        <f t="shared" si="4"/>
        <v>3277175</v>
      </c>
      <c r="CC7" s="133">
        <f t="shared" si="4"/>
        <v>4015174</v>
      </c>
      <c r="CD7" s="133">
        <f t="shared" si="4"/>
        <v>616345</v>
      </c>
      <c r="CE7" s="133">
        <f t="shared" si="4"/>
        <v>273398</v>
      </c>
      <c r="CF7" s="133">
        <f t="shared" si="4"/>
        <v>3330029</v>
      </c>
      <c r="CG7" s="133">
        <f t="shared" si="4"/>
        <v>13706</v>
      </c>
      <c r="CH7" s="133">
        <f t="shared" si="4"/>
        <v>696241</v>
      </c>
      <c r="CI7" s="133">
        <f t="shared" si="4"/>
        <v>13372671</v>
      </c>
    </row>
    <row r="8" spans="1:87" ht="13.5" customHeight="1" x14ac:dyDescent="0.2">
      <c r="A8" s="114" t="s">
        <v>18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1724498</v>
      </c>
      <c r="M8" s="116">
        <f>+SUM(N8:Q8)</f>
        <v>823672</v>
      </c>
      <c r="N8" s="116">
        <v>91581</v>
      </c>
      <c r="O8" s="116">
        <v>721089</v>
      </c>
      <c r="P8" s="116">
        <v>0</v>
      </c>
      <c r="Q8" s="116">
        <v>11002</v>
      </c>
      <c r="R8" s="116">
        <f>+SUM(S8:U8)</f>
        <v>139065</v>
      </c>
      <c r="S8" s="116">
        <v>129695</v>
      </c>
      <c r="T8" s="116">
        <v>0</v>
      </c>
      <c r="U8" s="116">
        <v>9370</v>
      </c>
      <c r="V8" s="116">
        <v>27786</v>
      </c>
      <c r="W8" s="116">
        <f>+SUM(X8:AA8)</f>
        <v>733975</v>
      </c>
      <c r="X8" s="116">
        <v>712757</v>
      </c>
      <c r="Y8" s="116">
        <v>5415</v>
      </c>
      <c r="Z8" s="116">
        <v>15256</v>
      </c>
      <c r="AA8" s="116">
        <v>547</v>
      </c>
      <c r="AB8" s="116">
        <v>871375</v>
      </c>
      <c r="AC8" s="116">
        <v>0</v>
      </c>
      <c r="AD8" s="116">
        <v>0</v>
      </c>
      <c r="AE8" s="116">
        <f>+SUM(D8,L8,AD8)</f>
        <v>1724498</v>
      </c>
      <c r="AF8" s="116">
        <f>+SUM(AG8,AL8)</f>
        <v>29810</v>
      </c>
      <c r="AG8" s="116">
        <f>+SUM(AH8:AK8)</f>
        <v>7480</v>
      </c>
      <c r="AH8" s="116">
        <v>0</v>
      </c>
      <c r="AI8" s="116">
        <v>7480</v>
      </c>
      <c r="AJ8" s="116">
        <v>0</v>
      </c>
      <c r="AK8" s="116">
        <v>0</v>
      </c>
      <c r="AL8" s="116">
        <v>22330</v>
      </c>
      <c r="AM8" s="116">
        <v>0</v>
      </c>
      <c r="AN8" s="116">
        <f>+SUM(AO8,AT8,AX8,AY8,BE8)</f>
        <v>326317</v>
      </c>
      <c r="AO8" s="116">
        <f>+SUM(AP8:AS8)</f>
        <v>89285</v>
      </c>
      <c r="AP8" s="116">
        <v>5971</v>
      </c>
      <c r="AQ8" s="116">
        <v>83314</v>
      </c>
      <c r="AR8" s="116">
        <v>0</v>
      </c>
      <c r="AS8" s="116">
        <v>0</v>
      </c>
      <c r="AT8" s="116">
        <f>+SUM(AU8:AW8)</f>
        <v>69415</v>
      </c>
      <c r="AU8" s="116">
        <v>5452</v>
      </c>
      <c r="AV8" s="116">
        <v>63963</v>
      </c>
      <c r="AW8" s="116">
        <v>0</v>
      </c>
      <c r="AX8" s="116">
        <v>0</v>
      </c>
      <c r="AY8" s="116">
        <f>+SUM(AZ8:BC8)</f>
        <v>167617</v>
      </c>
      <c r="AZ8" s="116">
        <v>39688</v>
      </c>
      <c r="BA8" s="116">
        <v>70611</v>
      </c>
      <c r="BB8" s="116">
        <v>0</v>
      </c>
      <c r="BC8" s="116">
        <v>57318</v>
      </c>
      <c r="BD8" s="116">
        <v>109630</v>
      </c>
      <c r="BE8" s="116">
        <v>0</v>
      </c>
      <c r="BF8" s="116">
        <v>0</v>
      </c>
      <c r="BG8" s="116">
        <f>+SUM(BF8,AN8,AF8)</f>
        <v>356127</v>
      </c>
      <c r="BH8" s="116">
        <f>SUM(D8,AF8)</f>
        <v>29810</v>
      </c>
      <c r="BI8" s="116">
        <f>SUM(E8,AG8)</f>
        <v>7480</v>
      </c>
      <c r="BJ8" s="116">
        <f>SUM(F8,AH8)</f>
        <v>0</v>
      </c>
      <c r="BK8" s="116">
        <f>SUM(G8,AI8)</f>
        <v>7480</v>
      </c>
      <c r="BL8" s="116">
        <f>SUM(H8,AJ8)</f>
        <v>0</v>
      </c>
      <c r="BM8" s="116">
        <f>SUM(I8,AK8)</f>
        <v>0</v>
      </c>
      <c r="BN8" s="116">
        <f>SUM(J8,AL8)</f>
        <v>22330</v>
      </c>
      <c r="BO8" s="116">
        <f>SUM(K8,AM8)</f>
        <v>0</v>
      </c>
      <c r="BP8" s="116">
        <f>SUM(L8,AN8)</f>
        <v>2050815</v>
      </c>
      <c r="BQ8" s="116">
        <f>SUM(M8,AO8)</f>
        <v>912957</v>
      </c>
      <c r="BR8" s="116">
        <f>SUM(N8,AP8)</f>
        <v>97552</v>
      </c>
      <c r="BS8" s="116">
        <f>SUM(O8,AQ8)</f>
        <v>804403</v>
      </c>
      <c r="BT8" s="116">
        <f>SUM(P8,AR8)</f>
        <v>0</v>
      </c>
      <c r="BU8" s="116">
        <f>SUM(Q8,AS8)</f>
        <v>11002</v>
      </c>
      <c r="BV8" s="116">
        <f>SUM(R8,AT8)</f>
        <v>208480</v>
      </c>
      <c r="BW8" s="116">
        <f>SUM(S8,AU8)</f>
        <v>135147</v>
      </c>
      <c r="BX8" s="116">
        <f>SUM(T8,AV8)</f>
        <v>63963</v>
      </c>
      <c r="BY8" s="116">
        <f>SUM(U8,AW8)</f>
        <v>9370</v>
      </c>
      <c r="BZ8" s="116">
        <f>SUM(V8,AX8)</f>
        <v>27786</v>
      </c>
      <c r="CA8" s="116">
        <f>SUM(W8,AY8)</f>
        <v>901592</v>
      </c>
      <c r="CB8" s="116">
        <f>SUM(X8,AZ8)</f>
        <v>752445</v>
      </c>
      <c r="CC8" s="116">
        <f>SUM(Y8,BA8)</f>
        <v>76026</v>
      </c>
      <c r="CD8" s="116">
        <f>SUM(Z8,BB8)</f>
        <v>15256</v>
      </c>
      <c r="CE8" s="116">
        <f>SUM(AA8,BC8)</f>
        <v>57865</v>
      </c>
      <c r="CF8" s="116">
        <f>SUM(AB8,BD8)</f>
        <v>981005</v>
      </c>
      <c r="CG8" s="116">
        <f>SUM(AC8,BE8)</f>
        <v>0</v>
      </c>
      <c r="CH8" s="116">
        <f>SUM(AD8,BF8)</f>
        <v>0</v>
      </c>
      <c r="CI8" s="116">
        <f>SUM(AE8,BG8)</f>
        <v>2080625</v>
      </c>
    </row>
    <row r="9" spans="1:87" ht="13.5" customHeight="1" x14ac:dyDescent="0.2">
      <c r="A9" s="114" t="s">
        <v>18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1003388</v>
      </c>
      <c r="M9" s="116">
        <f>+SUM(N9:Q9)</f>
        <v>352639</v>
      </c>
      <c r="N9" s="116">
        <v>123939</v>
      </c>
      <c r="O9" s="116">
        <v>222788</v>
      </c>
      <c r="P9" s="116">
        <v>0</v>
      </c>
      <c r="Q9" s="116">
        <v>5912</v>
      </c>
      <c r="R9" s="116">
        <f>+SUM(S9:U9)</f>
        <v>37936</v>
      </c>
      <c r="S9" s="116">
        <v>27843</v>
      </c>
      <c r="T9" s="116">
        <v>638</v>
      </c>
      <c r="U9" s="116">
        <v>9455</v>
      </c>
      <c r="V9" s="116">
        <v>8708</v>
      </c>
      <c r="W9" s="116">
        <f>+SUM(X9:AA9)</f>
        <v>604105</v>
      </c>
      <c r="X9" s="116">
        <v>392505</v>
      </c>
      <c r="Y9" s="116">
        <v>119640</v>
      </c>
      <c r="Z9" s="116">
        <v>31900</v>
      </c>
      <c r="AA9" s="116">
        <v>60060</v>
      </c>
      <c r="AB9" s="116">
        <v>335778</v>
      </c>
      <c r="AC9" s="116">
        <v>0</v>
      </c>
      <c r="AD9" s="116">
        <v>0</v>
      </c>
      <c r="AE9" s="116">
        <f>+SUM(D9,L9,AD9)</f>
        <v>1003388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35549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12339</v>
      </c>
      <c r="AU9" s="116">
        <v>0</v>
      </c>
      <c r="AV9" s="116">
        <v>12339</v>
      </c>
      <c r="AW9" s="116">
        <v>0</v>
      </c>
      <c r="AX9" s="116">
        <v>0</v>
      </c>
      <c r="AY9" s="116">
        <f>+SUM(AZ9:BC9)</f>
        <v>23210</v>
      </c>
      <c r="AZ9" s="116">
        <v>0</v>
      </c>
      <c r="BA9" s="116">
        <v>23210</v>
      </c>
      <c r="BB9" s="116">
        <v>0</v>
      </c>
      <c r="BC9" s="116">
        <v>0</v>
      </c>
      <c r="BD9" s="116">
        <v>17694</v>
      </c>
      <c r="BE9" s="116">
        <v>0</v>
      </c>
      <c r="BF9" s="116">
        <v>0</v>
      </c>
      <c r="BG9" s="116">
        <f>+SUM(BF9,AN9,AF9)</f>
        <v>35549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1038937</v>
      </c>
      <c r="BQ9" s="116">
        <f>SUM(M9,AO9)</f>
        <v>352639</v>
      </c>
      <c r="BR9" s="116">
        <f>SUM(N9,AP9)</f>
        <v>123939</v>
      </c>
      <c r="BS9" s="116">
        <f>SUM(O9,AQ9)</f>
        <v>222788</v>
      </c>
      <c r="BT9" s="116">
        <f>SUM(P9,AR9)</f>
        <v>0</v>
      </c>
      <c r="BU9" s="116">
        <f>SUM(Q9,AS9)</f>
        <v>5912</v>
      </c>
      <c r="BV9" s="116">
        <f>SUM(R9,AT9)</f>
        <v>50275</v>
      </c>
      <c r="BW9" s="116">
        <f>SUM(S9,AU9)</f>
        <v>27843</v>
      </c>
      <c r="BX9" s="116">
        <f>SUM(T9,AV9)</f>
        <v>12977</v>
      </c>
      <c r="BY9" s="116">
        <f>SUM(U9,AW9)</f>
        <v>9455</v>
      </c>
      <c r="BZ9" s="116">
        <f>SUM(V9,AX9)</f>
        <v>8708</v>
      </c>
      <c r="CA9" s="116">
        <f>SUM(W9,AY9)</f>
        <v>627315</v>
      </c>
      <c r="CB9" s="116">
        <f>SUM(X9,AZ9)</f>
        <v>392505</v>
      </c>
      <c r="CC9" s="116">
        <f>SUM(Y9,BA9)</f>
        <v>142850</v>
      </c>
      <c r="CD9" s="116">
        <f>SUM(Z9,BB9)</f>
        <v>31900</v>
      </c>
      <c r="CE9" s="116">
        <f>SUM(AA9,BC9)</f>
        <v>60060</v>
      </c>
      <c r="CF9" s="116">
        <f>SUM(AB9,BD9)</f>
        <v>353472</v>
      </c>
      <c r="CG9" s="116">
        <f>SUM(AC9,BE9)</f>
        <v>0</v>
      </c>
      <c r="CH9" s="116">
        <f>SUM(AD9,BF9)</f>
        <v>0</v>
      </c>
      <c r="CI9" s="116">
        <f>SUM(AE9,BG9)</f>
        <v>1038937</v>
      </c>
    </row>
    <row r="10" spans="1:87" ht="13.5" customHeight="1" x14ac:dyDescent="0.2">
      <c r="A10" s="114" t="s">
        <v>18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251086</v>
      </c>
      <c r="M10" s="116">
        <f>+SUM(N10:Q10)</f>
        <v>8720</v>
      </c>
      <c r="N10" s="116">
        <v>8720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242366</v>
      </c>
      <c r="X10" s="116">
        <v>219520</v>
      </c>
      <c r="Y10" s="116">
        <v>15704</v>
      </c>
      <c r="Z10" s="116">
        <v>0</v>
      </c>
      <c r="AA10" s="116">
        <v>7142</v>
      </c>
      <c r="AB10" s="116">
        <v>222070</v>
      </c>
      <c r="AC10" s="116">
        <v>0</v>
      </c>
      <c r="AD10" s="116">
        <v>1622</v>
      </c>
      <c r="AE10" s="116">
        <f>+SUM(D10,L10,AD10)</f>
        <v>252708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26767</v>
      </c>
      <c r="AO10" s="116">
        <f>+SUM(AP10:AS10)</f>
        <v>5152</v>
      </c>
      <c r="AP10" s="116">
        <v>5152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21615</v>
      </c>
      <c r="AZ10" s="116">
        <v>21615</v>
      </c>
      <c r="BA10" s="116">
        <v>0</v>
      </c>
      <c r="BB10" s="116">
        <v>0</v>
      </c>
      <c r="BC10" s="116">
        <v>0</v>
      </c>
      <c r="BD10" s="116">
        <v>13491</v>
      </c>
      <c r="BE10" s="116">
        <v>0</v>
      </c>
      <c r="BF10" s="116">
        <v>275</v>
      </c>
      <c r="BG10" s="116">
        <f>+SUM(BF10,AN10,AF10)</f>
        <v>27042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277853</v>
      </c>
      <c r="BQ10" s="116">
        <f>SUM(M10,AO10)</f>
        <v>13872</v>
      </c>
      <c r="BR10" s="116">
        <f>SUM(N10,AP10)</f>
        <v>13872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263981</v>
      </c>
      <c r="CB10" s="116">
        <f>SUM(X10,AZ10)</f>
        <v>241135</v>
      </c>
      <c r="CC10" s="116">
        <f>SUM(Y10,BA10)</f>
        <v>15704</v>
      </c>
      <c r="CD10" s="116">
        <f>SUM(Z10,BB10)</f>
        <v>0</v>
      </c>
      <c r="CE10" s="116">
        <f>SUM(AA10,BC10)</f>
        <v>7142</v>
      </c>
      <c r="CF10" s="116">
        <f>SUM(AB10,BD10)</f>
        <v>235561</v>
      </c>
      <c r="CG10" s="116">
        <f>SUM(AC10,BE10)</f>
        <v>0</v>
      </c>
      <c r="CH10" s="116">
        <f>SUM(AD10,BF10)</f>
        <v>1897</v>
      </c>
      <c r="CI10" s="116">
        <f>SUM(AE10,BG10)</f>
        <v>279750</v>
      </c>
    </row>
    <row r="11" spans="1:87" ht="13.5" customHeight="1" x14ac:dyDescent="0.2">
      <c r="A11" s="114" t="s">
        <v>18</v>
      </c>
      <c r="B11" s="115" t="s">
        <v>338</v>
      </c>
      <c r="C11" s="114" t="s">
        <v>339</v>
      </c>
      <c r="D11" s="116">
        <f>+SUM(E11,J11)</f>
        <v>7527</v>
      </c>
      <c r="E11" s="116">
        <f>+SUM(F11:I11)</f>
        <v>7527</v>
      </c>
      <c r="F11" s="116">
        <v>0</v>
      </c>
      <c r="G11" s="116">
        <v>6457</v>
      </c>
      <c r="H11" s="116">
        <v>1070</v>
      </c>
      <c r="I11" s="116">
        <v>0</v>
      </c>
      <c r="J11" s="116">
        <v>0</v>
      </c>
      <c r="K11" s="116">
        <v>0</v>
      </c>
      <c r="L11" s="116">
        <f>+SUM(M11,R11,V11,W11,AC11)</f>
        <v>317113</v>
      </c>
      <c r="M11" s="116">
        <f>+SUM(N11:Q11)</f>
        <v>27818</v>
      </c>
      <c r="N11" s="116">
        <v>27818</v>
      </c>
      <c r="O11" s="116">
        <v>0</v>
      </c>
      <c r="P11" s="116">
        <v>0</v>
      </c>
      <c r="Q11" s="116">
        <v>0</v>
      </c>
      <c r="R11" s="116">
        <f>+SUM(S11:U11)</f>
        <v>20614</v>
      </c>
      <c r="S11" s="116">
        <v>1063</v>
      </c>
      <c r="T11" s="116">
        <v>10171</v>
      </c>
      <c r="U11" s="116">
        <v>9380</v>
      </c>
      <c r="V11" s="116">
        <v>277</v>
      </c>
      <c r="W11" s="116">
        <f>+SUM(X11:AA11)</f>
        <v>268404</v>
      </c>
      <c r="X11" s="116">
        <v>168839</v>
      </c>
      <c r="Y11" s="116">
        <v>73472</v>
      </c>
      <c r="Z11" s="116">
        <v>25512</v>
      </c>
      <c r="AA11" s="116">
        <v>581</v>
      </c>
      <c r="AB11" s="116">
        <v>92065</v>
      </c>
      <c r="AC11" s="116">
        <v>0</v>
      </c>
      <c r="AD11" s="116">
        <v>3070</v>
      </c>
      <c r="AE11" s="116">
        <f>+SUM(D11,L11,AD11)</f>
        <v>327710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98436</v>
      </c>
      <c r="AO11" s="116">
        <f>+SUM(AP11:AS11)</f>
        <v>9178</v>
      </c>
      <c r="AP11" s="116">
        <v>9178</v>
      </c>
      <c r="AQ11" s="116">
        <v>0</v>
      </c>
      <c r="AR11" s="116">
        <v>0</v>
      </c>
      <c r="AS11" s="116">
        <v>0</v>
      </c>
      <c r="AT11" s="116">
        <f>+SUM(AU11:AW11)</f>
        <v>2035</v>
      </c>
      <c r="AU11" s="116">
        <v>0</v>
      </c>
      <c r="AV11" s="116">
        <v>2035</v>
      </c>
      <c r="AW11" s="116">
        <v>0</v>
      </c>
      <c r="AX11" s="116">
        <v>0</v>
      </c>
      <c r="AY11" s="116">
        <f>+SUM(AZ11:BC11)</f>
        <v>87223</v>
      </c>
      <c r="AZ11" s="116">
        <v>19956</v>
      </c>
      <c r="BA11" s="116">
        <v>67267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98436</v>
      </c>
      <c r="BH11" s="116">
        <f>SUM(D11,AF11)</f>
        <v>7527</v>
      </c>
      <c r="BI11" s="116">
        <f>SUM(E11,AG11)</f>
        <v>7527</v>
      </c>
      <c r="BJ11" s="116">
        <f>SUM(F11,AH11)</f>
        <v>0</v>
      </c>
      <c r="BK11" s="116">
        <f>SUM(G11,AI11)</f>
        <v>6457</v>
      </c>
      <c r="BL11" s="116">
        <f>SUM(H11,AJ11)</f>
        <v>1070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415549</v>
      </c>
      <c r="BQ11" s="116">
        <f>SUM(M11,AO11)</f>
        <v>36996</v>
      </c>
      <c r="BR11" s="116">
        <f>SUM(N11,AP11)</f>
        <v>36996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22649</v>
      </c>
      <c r="BW11" s="116">
        <f>SUM(S11,AU11)</f>
        <v>1063</v>
      </c>
      <c r="BX11" s="116">
        <f>SUM(T11,AV11)</f>
        <v>12206</v>
      </c>
      <c r="BY11" s="116">
        <f>SUM(U11,AW11)</f>
        <v>9380</v>
      </c>
      <c r="BZ11" s="116">
        <f>SUM(V11,AX11)</f>
        <v>277</v>
      </c>
      <c r="CA11" s="116">
        <f>SUM(W11,AY11)</f>
        <v>355627</v>
      </c>
      <c r="CB11" s="116">
        <f>SUM(X11,AZ11)</f>
        <v>188795</v>
      </c>
      <c r="CC11" s="116">
        <f>SUM(Y11,BA11)</f>
        <v>140739</v>
      </c>
      <c r="CD11" s="116">
        <f>SUM(Z11,BB11)</f>
        <v>25512</v>
      </c>
      <c r="CE11" s="116">
        <f>SUM(AA11,BC11)</f>
        <v>581</v>
      </c>
      <c r="CF11" s="116">
        <f>SUM(AB11,BD11)</f>
        <v>92065</v>
      </c>
      <c r="CG11" s="116">
        <f>SUM(AC11,BE11)</f>
        <v>0</v>
      </c>
      <c r="CH11" s="116">
        <f>SUM(AD11,BF11)</f>
        <v>3070</v>
      </c>
      <c r="CI11" s="116">
        <f>SUM(AE11,BG11)</f>
        <v>426146</v>
      </c>
    </row>
    <row r="12" spans="1:87" ht="13.5" customHeight="1" x14ac:dyDescent="0.2">
      <c r="A12" s="114" t="s">
        <v>18</v>
      </c>
      <c r="B12" s="115" t="s">
        <v>340</v>
      </c>
      <c r="C12" s="114" t="s">
        <v>341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251702</v>
      </c>
      <c r="M12" s="116">
        <f>+SUM(N12:Q12)</f>
        <v>3959</v>
      </c>
      <c r="N12" s="116">
        <v>3959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247743</v>
      </c>
      <c r="X12" s="116">
        <v>238909</v>
      </c>
      <c r="Y12" s="116">
        <v>98</v>
      </c>
      <c r="Z12" s="116">
        <v>0</v>
      </c>
      <c r="AA12" s="116">
        <v>8736</v>
      </c>
      <c r="AB12" s="116">
        <v>71937</v>
      </c>
      <c r="AC12" s="116">
        <v>0</v>
      </c>
      <c r="AD12" s="116">
        <v>0</v>
      </c>
      <c r="AE12" s="116">
        <f>+SUM(D12,L12,AD12)</f>
        <v>251702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26712</v>
      </c>
      <c r="AO12" s="116">
        <f>+SUM(AP12:AS12)</f>
        <v>1073</v>
      </c>
      <c r="AP12" s="116">
        <v>1073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25639</v>
      </c>
      <c r="AZ12" s="116">
        <v>25328</v>
      </c>
      <c r="BA12" s="116">
        <v>0</v>
      </c>
      <c r="BB12" s="116">
        <v>0</v>
      </c>
      <c r="BC12" s="116">
        <v>311</v>
      </c>
      <c r="BD12" s="116">
        <v>58583</v>
      </c>
      <c r="BE12" s="116">
        <v>0</v>
      </c>
      <c r="BF12" s="116">
        <v>0</v>
      </c>
      <c r="BG12" s="116">
        <f>+SUM(BF12,AN12,AF12)</f>
        <v>26712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278414</v>
      </c>
      <c r="BQ12" s="116">
        <f>SUM(M12,AO12)</f>
        <v>5032</v>
      </c>
      <c r="BR12" s="116">
        <f>SUM(N12,AP12)</f>
        <v>5032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273382</v>
      </c>
      <c r="CB12" s="116">
        <f>SUM(X12,AZ12)</f>
        <v>264237</v>
      </c>
      <c r="CC12" s="116">
        <f>SUM(Y12,BA12)</f>
        <v>98</v>
      </c>
      <c r="CD12" s="116">
        <f>SUM(Z12,BB12)</f>
        <v>0</v>
      </c>
      <c r="CE12" s="116">
        <f>SUM(AA12,BC12)</f>
        <v>9047</v>
      </c>
      <c r="CF12" s="116">
        <f>SUM(AB12,BD12)</f>
        <v>130520</v>
      </c>
      <c r="CG12" s="116">
        <f>SUM(AC12,BE12)</f>
        <v>0</v>
      </c>
      <c r="CH12" s="116">
        <f>SUM(AD12,BF12)</f>
        <v>0</v>
      </c>
      <c r="CI12" s="116">
        <f>SUM(AE12,BG12)</f>
        <v>278414</v>
      </c>
    </row>
    <row r="13" spans="1:87" ht="13.5" customHeight="1" x14ac:dyDescent="0.2">
      <c r="A13" s="114" t="s">
        <v>18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253391</v>
      </c>
      <c r="M13" s="116">
        <f>+SUM(N13:Q13)</f>
        <v>8041</v>
      </c>
      <c r="N13" s="116">
        <v>8041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245350</v>
      </c>
      <c r="X13" s="116">
        <v>235220</v>
      </c>
      <c r="Y13" s="116">
        <v>5465</v>
      </c>
      <c r="Z13" s="116">
        <v>0</v>
      </c>
      <c r="AA13" s="116">
        <v>4665</v>
      </c>
      <c r="AB13" s="116">
        <v>229879</v>
      </c>
      <c r="AC13" s="116">
        <v>0</v>
      </c>
      <c r="AD13" s="116">
        <v>4060</v>
      </c>
      <c r="AE13" s="116">
        <f>+SUM(D13,L13,AD13)</f>
        <v>257451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13217</v>
      </c>
      <c r="AO13" s="116">
        <f>+SUM(AP13:AS13)</f>
        <v>8041</v>
      </c>
      <c r="AP13" s="116">
        <v>8041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5176</v>
      </c>
      <c r="AZ13" s="116">
        <v>5176</v>
      </c>
      <c r="BA13" s="116">
        <v>0</v>
      </c>
      <c r="BB13" s="116">
        <v>0</v>
      </c>
      <c r="BC13" s="116">
        <v>0</v>
      </c>
      <c r="BD13" s="116">
        <v>9076</v>
      </c>
      <c r="BE13" s="116">
        <v>0</v>
      </c>
      <c r="BF13" s="116">
        <v>31376</v>
      </c>
      <c r="BG13" s="116">
        <f>+SUM(BF13,AN13,AF13)</f>
        <v>44593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266608</v>
      </c>
      <c r="BQ13" s="116">
        <f>SUM(M13,AO13)</f>
        <v>16082</v>
      </c>
      <c r="BR13" s="116">
        <f>SUM(N13,AP13)</f>
        <v>16082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250526</v>
      </c>
      <c r="CB13" s="116">
        <f>SUM(X13,AZ13)</f>
        <v>240396</v>
      </c>
      <c r="CC13" s="116">
        <f>SUM(Y13,BA13)</f>
        <v>5465</v>
      </c>
      <c r="CD13" s="116">
        <f>SUM(Z13,BB13)</f>
        <v>0</v>
      </c>
      <c r="CE13" s="116">
        <f>SUM(AA13,BC13)</f>
        <v>4665</v>
      </c>
      <c r="CF13" s="116">
        <f>SUM(AB13,BD13)</f>
        <v>238955</v>
      </c>
      <c r="CG13" s="116">
        <f>SUM(AC13,BE13)</f>
        <v>0</v>
      </c>
      <c r="CH13" s="116">
        <f>SUM(AD13,BF13)</f>
        <v>35436</v>
      </c>
      <c r="CI13" s="116">
        <f>SUM(AE13,BG13)</f>
        <v>302044</v>
      </c>
    </row>
    <row r="14" spans="1:87" ht="13.5" customHeight="1" x14ac:dyDescent="0.2">
      <c r="A14" s="114" t="s">
        <v>18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94472</v>
      </c>
      <c r="M14" s="116">
        <f>+SUM(N14:Q14)</f>
        <v>4250</v>
      </c>
      <c r="N14" s="116">
        <v>4250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90222</v>
      </c>
      <c r="X14" s="116">
        <v>90222</v>
      </c>
      <c r="Y14" s="116">
        <v>0</v>
      </c>
      <c r="Z14" s="116">
        <v>0</v>
      </c>
      <c r="AA14" s="116">
        <v>0</v>
      </c>
      <c r="AB14" s="116">
        <v>282070</v>
      </c>
      <c r="AC14" s="116">
        <v>0</v>
      </c>
      <c r="AD14" s="116">
        <v>0</v>
      </c>
      <c r="AE14" s="116">
        <f>+SUM(D14,L14,AD14)</f>
        <v>94472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4249</v>
      </c>
      <c r="AO14" s="116">
        <f>+SUM(AP14:AS14)</f>
        <v>4249</v>
      </c>
      <c r="AP14" s="116">
        <v>4249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76686</v>
      </c>
      <c r="BE14" s="116">
        <v>0</v>
      </c>
      <c r="BF14" s="116">
        <v>0</v>
      </c>
      <c r="BG14" s="116">
        <f>+SUM(BF14,AN14,AF14)</f>
        <v>4249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98721</v>
      </c>
      <c r="BQ14" s="116">
        <f>SUM(M14,AO14)</f>
        <v>8499</v>
      </c>
      <c r="BR14" s="116">
        <f>SUM(N14,AP14)</f>
        <v>8499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90222</v>
      </c>
      <c r="CB14" s="116">
        <f>SUM(X14,AZ14)</f>
        <v>90222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358756</v>
      </c>
      <c r="CG14" s="116">
        <f>SUM(AC14,BE14)</f>
        <v>0</v>
      </c>
      <c r="CH14" s="116">
        <f>SUM(AD14,BF14)</f>
        <v>0</v>
      </c>
      <c r="CI14" s="116">
        <f>SUM(AE14,BG14)</f>
        <v>98721</v>
      </c>
    </row>
    <row r="15" spans="1:87" ht="13.5" customHeight="1" x14ac:dyDescent="0.2">
      <c r="A15" s="114" t="s">
        <v>18</v>
      </c>
      <c r="B15" s="115" t="s">
        <v>348</v>
      </c>
      <c r="C15" s="114" t="s">
        <v>349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198070</v>
      </c>
      <c r="M15" s="116">
        <f>+SUM(N15:Q15)</f>
        <v>12045</v>
      </c>
      <c r="N15" s="116">
        <v>12045</v>
      </c>
      <c r="O15" s="116">
        <v>0</v>
      </c>
      <c r="P15" s="116">
        <v>0</v>
      </c>
      <c r="Q15" s="116">
        <v>0</v>
      </c>
      <c r="R15" s="116">
        <f>+SUM(S15:U15)</f>
        <v>4346</v>
      </c>
      <c r="S15" s="116">
        <v>0</v>
      </c>
      <c r="T15" s="116">
        <v>0</v>
      </c>
      <c r="U15" s="116">
        <v>4346</v>
      </c>
      <c r="V15" s="116">
        <v>0</v>
      </c>
      <c r="W15" s="116">
        <f>+SUM(X15:AA15)</f>
        <v>181679</v>
      </c>
      <c r="X15" s="116">
        <v>120525</v>
      </c>
      <c r="Y15" s="116">
        <v>51763</v>
      </c>
      <c r="Z15" s="116">
        <v>6249</v>
      </c>
      <c r="AA15" s="116">
        <v>3142</v>
      </c>
      <c r="AB15" s="116">
        <v>59356</v>
      </c>
      <c r="AC15" s="116">
        <v>0</v>
      </c>
      <c r="AD15" s="116">
        <v>40692</v>
      </c>
      <c r="AE15" s="116">
        <f>+SUM(D15,L15,AD15)</f>
        <v>238762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12137</v>
      </c>
      <c r="AO15" s="116">
        <f>+SUM(AP15:AS15)</f>
        <v>7288</v>
      </c>
      <c r="AP15" s="116">
        <v>7288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4849</v>
      </c>
      <c r="AZ15" s="116">
        <v>4849</v>
      </c>
      <c r="BA15" s="116">
        <v>0</v>
      </c>
      <c r="BB15" s="116">
        <v>0</v>
      </c>
      <c r="BC15" s="116">
        <v>0</v>
      </c>
      <c r="BD15" s="116">
        <v>50368</v>
      </c>
      <c r="BE15" s="116">
        <v>0</v>
      </c>
      <c r="BF15" s="116">
        <v>16087</v>
      </c>
      <c r="BG15" s="116">
        <f>+SUM(BF15,AN15,AF15)</f>
        <v>28224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210207</v>
      </c>
      <c r="BQ15" s="116">
        <f>SUM(M15,AO15)</f>
        <v>19333</v>
      </c>
      <c r="BR15" s="116">
        <f>SUM(N15,AP15)</f>
        <v>19333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4346</v>
      </c>
      <c r="BW15" s="116">
        <f>SUM(S15,AU15)</f>
        <v>0</v>
      </c>
      <c r="BX15" s="116">
        <f>SUM(T15,AV15)</f>
        <v>0</v>
      </c>
      <c r="BY15" s="116">
        <f>SUM(U15,AW15)</f>
        <v>4346</v>
      </c>
      <c r="BZ15" s="116">
        <f>SUM(V15,AX15)</f>
        <v>0</v>
      </c>
      <c r="CA15" s="116">
        <f>SUM(W15,AY15)</f>
        <v>186528</v>
      </c>
      <c r="CB15" s="116">
        <f>SUM(X15,AZ15)</f>
        <v>125374</v>
      </c>
      <c r="CC15" s="116">
        <f>SUM(Y15,BA15)</f>
        <v>51763</v>
      </c>
      <c r="CD15" s="116">
        <f>SUM(Z15,BB15)</f>
        <v>6249</v>
      </c>
      <c r="CE15" s="116">
        <f>SUM(AA15,BC15)</f>
        <v>3142</v>
      </c>
      <c r="CF15" s="116">
        <f>SUM(AB15,BD15)</f>
        <v>109724</v>
      </c>
      <c r="CG15" s="116">
        <f>SUM(AC15,BE15)</f>
        <v>0</v>
      </c>
      <c r="CH15" s="116">
        <f>SUM(AD15,BF15)</f>
        <v>56779</v>
      </c>
      <c r="CI15" s="116">
        <f>SUM(AE15,BG15)</f>
        <v>266986</v>
      </c>
    </row>
    <row r="16" spans="1:87" ht="13.5" customHeight="1" x14ac:dyDescent="0.2">
      <c r="A16" s="114" t="s">
        <v>18</v>
      </c>
      <c r="B16" s="115" t="s">
        <v>350</v>
      </c>
      <c r="C16" s="114" t="s">
        <v>351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223078</v>
      </c>
      <c r="M16" s="116">
        <f>+SUM(N16:Q16)</f>
        <v>13402</v>
      </c>
      <c r="N16" s="116">
        <v>13402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209676</v>
      </c>
      <c r="X16" s="116">
        <v>209180</v>
      </c>
      <c r="Y16" s="116">
        <v>0</v>
      </c>
      <c r="Z16" s="116">
        <v>0</v>
      </c>
      <c r="AA16" s="116">
        <v>496</v>
      </c>
      <c r="AB16" s="116">
        <v>361788</v>
      </c>
      <c r="AC16" s="116">
        <v>0</v>
      </c>
      <c r="AD16" s="116">
        <v>30582</v>
      </c>
      <c r="AE16" s="116">
        <f>+SUM(D16,L16,AD16)</f>
        <v>253660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6701</v>
      </c>
      <c r="AO16" s="116">
        <f>+SUM(AP16:AS16)</f>
        <v>6701</v>
      </c>
      <c r="AP16" s="116">
        <v>6701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39547</v>
      </c>
      <c r="BE16" s="116">
        <v>0</v>
      </c>
      <c r="BF16" s="116">
        <v>129</v>
      </c>
      <c r="BG16" s="116">
        <f>+SUM(BF16,AN16,AF16)</f>
        <v>6830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229779</v>
      </c>
      <c r="BQ16" s="116">
        <f>SUM(M16,AO16)</f>
        <v>20103</v>
      </c>
      <c r="BR16" s="116">
        <f>SUM(N16,AP16)</f>
        <v>20103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209676</v>
      </c>
      <c r="CB16" s="116">
        <f>SUM(X16,AZ16)</f>
        <v>209180</v>
      </c>
      <c r="CC16" s="116">
        <f>SUM(Y16,BA16)</f>
        <v>0</v>
      </c>
      <c r="CD16" s="116">
        <f>SUM(Z16,BB16)</f>
        <v>0</v>
      </c>
      <c r="CE16" s="116">
        <f>SUM(AA16,BC16)</f>
        <v>496</v>
      </c>
      <c r="CF16" s="116">
        <f>SUM(AB16,BD16)</f>
        <v>401335</v>
      </c>
      <c r="CG16" s="116">
        <f>SUM(AC16,BE16)</f>
        <v>0</v>
      </c>
      <c r="CH16" s="116">
        <f>SUM(AD16,BF16)</f>
        <v>30711</v>
      </c>
      <c r="CI16" s="116">
        <f>SUM(AE16,BG16)</f>
        <v>260490</v>
      </c>
    </row>
    <row r="17" spans="1:87" ht="13.5" customHeight="1" x14ac:dyDescent="0.2">
      <c r="A17" s="114" t="s">
        <v>18</v>
      </c>
      <c r="B17" s="115" t="s">
        <v>352</v>
      </c>
      <c r="C17" s="114" t="s">
        <v>353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1236235</v>
      </c>
      <c r="M17" s="116">
        <f>+SUM(N17:Q17)</f>
        <v>68312</v>
      </c>
      <c r="N17" s="116">
        <v>47876</v>
      </c>
      <c r="O17" s="116">
        <v>0</v>
      </c>
      <c r="P17" s="116">
        <v>20436</v>
      </c>
      <c r="Q17" s="116">
        <v>0</v>
      </c>
      <c r="R17" s="116">
        <f>+SUM(S17:U17)</f>
        <v>27670</v>
      </c>
      <c r="S17" s="116">
        <v>0</v>
      </c>
      <c r="T17" s="116">
        <v>27265</v>
      </c>
      <c r="U17" s="116">
        <v>405</v>
      </c>
      <c r="V17" s="116">
        <v>0</v>
      </c>
      <c r="W17" s="116">
        <f>+SUM(X17:AA17)</f>
        <v>1140253</v>
      </c>
      <c r="X17" s="116">
        <v>313179</v>
      </c>
      <c r="Y17" s="116">
        <v>718889</v>
      </c>
      <c r="Z17" s="116">
        <v>108185</v>
      </c>
      <c r="AA17" s="116">
        <v>0</v>
      </c>
      <c r="AB17" s="116">
        <v>0</v>
      </c>
      <c r="AC17" s="116">
        <v>0</v>
      </c>
      <c r="AD17" s="116">
        <v>59507</v>
      </c>
      <c r="AE17" s="116">
        <f>+SUM(D17,L17,AD17)</f>
        <v>1295742</v>
      </c>
      <c r="AF17" s="116">
        <f>+SUM(AG17,AL17)</f>
        <v>934</v>
      </c>
      <c r="AG17" s="116">
        <f>+SUM(AH17:AK17)</f>
        <v>934</v>
      </c>
      <c r="AH17" s="116">
        <v>0</v>
      </c>
      <c r="AI17" s="116">
        <v>934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108399</v>
      </c>
      <c r="AO17" s="116">
        <f>+SUM(AP17:AS17)</f>
        <v>39271</v>
      </c>
      <c r="AP17" s="116">
        <v>32780</v>
      </c>
      <c r="AQ17" s="116">
        <v>0</v>
      </c>
      <c r="AR17" s="116">
        <v>6491</v>
      </c>
      <c r="AS17" s="116">
        <v>0</v>
      </c>
      <c r="AT17" s="116">
        <f>+SUM(AU17:AW17)</f>
        <v>46526</v>
      </c>
      <c r="AU17" s="116">
        <v>0</v>
      </c>
      <c r="AV17" s="116">
        <v>46526</v>
      </c>
      <c r="AW17" s="116">
        <v>0</v>
      </c>
      <c r="AX17" s="116">
        <v>0</v>
      </c>
      <c r="AY17" s="116">
        <f>+SUM(AZ17:BC17)</f>
        <v>22602</v>
      </c>
      <c r="AZ17" s="116">
        <v>9123</v>
      </c>
      <c r="BA17" s="116">
        <v>13479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109333</v>
      </c>
      <c r="BH17" s="116">
        <f>SUM(D17,AF17)</f>
        <v>934</v>
      </c>
      <c r="BI17" s="116">
        <f>SUM(E17,AG17)</f>
        <v>934</v>
      </c>
      <c r="BJ17" s="116">
        <f>SUM(F17,AH17)</f>
        <v>0</v>
      </c>
      <c r="BK17" s="116">
        <f>SUM(G17,AI17)</f>
        <v>934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1344634</v>
      </c>
      <c r="BQ17" s="116">
        <f>SUM(M17,AO17)</f>
        <v>107583</v>
      </c>
      <c r="BR17" s="116">
        <f>SUM(N17,AP17)</f>
        <v>80656</v>
      </c>
      <c r="BS17" s="116">
        <f>SUM(O17,AQ17)</f>
        <v>0</v>
      </c>
      <c r="BT17" s="116">
        <f>SUM(P17,AR17)</f>
        <v>26927</v>
      </c>
      <c r="BU17" s="116">
        <f>SUM(Q17,AS17)</f>
        <v>0</v>
      </c>
      <c r="BV17" s="116">
        <f>SUM(R17,AT17)</f>
        <v>74196</v>
      </c>
      <c r="BW17" s="116">
        <f>SUM(S17,AU17)</f>
        <v>0</v>
      </c>
      <c r="BX17" s="116">
        <f>SUM(T17,AV17)</f>
        <v>73791</v>
      </c>
      <c r="BY17" s="116">
        <f>SUM(U17,AW17)</f>
        <v>405</v>
      </c>
      <c r="BZ17" s="116">
        <f>SUM(V17,AX17)</f>
        <v>0</v>
      </c>
      <c r="CA17" s="116">
        <f>SUM(W17,AY17)</f>
        <v>1162855</v>
      </c>
      <c r="CB17" s="116">
        <f>SUM(X17,AZ17)</f>
        <v>322302</v>
      </c>
      <c r="CC17" s="116">
        <f>SUM(Y17,BA17)</f>
        <v>732368</v>
      </c>
      <c r="CD17" s="116">
        <f>SUM(Z17,BB17)</f>
        <v>108185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59507</v>
      </c>
      <c r="CI17" s="116">
        <f>SUM(AE17,BG17)</f>
        <v>1405075</v>
      </c>
    </row>
    <row r="18" spans="1:87" ht="13.5" customHeight="1" x14ac:dyDescent="0.2">
      <c r="A18" s="114" t="s">
        <v>18</v>
      </c>
      <c r="B18" s="115" t="s">
        <v>354</v>
      </c>
      <c r="C18" s="114" t="s">
        <v>355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7293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7293</v>
      </c>
      <c r="S18" s="116">
        <v>7293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6723</v>
      </c>
      <c r="AC18" s="116">
        <v>0</v>
      </c>
      <c r="AD18" s="116">
        <v>0</v>
      </c>
      <c r="AE18" s="116">
        <f>+SUM(D18,L18,AD18)</f>
        <v>7293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2533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7293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7293</v>
      </c>
      <c r="BW18" s="116">
        <f>SUM(S18,AU18)</f>
        <v>7293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0</v>
      </c>
      <c r="CB18" s="116">
        <f>SUM(X18,AZ18)</f>
        <v>0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9256</v>
      </c>
      <c r="CG18" s="116">
        <f>SUM(AC18,BE18)</f>
        <v>0</v>
      </c>
      <c r="CH18" s="116">
        <f>SUM(AD18,BF18)</f>
        <v>0</v>
      </c>
      <c r="CI18" s="116">
        <f>SUM(AE18,BG18)</f>
        <v>7293</v>
      </c>
    </row>
    <row r="19" spans="1:87" ht="13.5" customHeight="1" x14ac:dyDescent="0.2">
      <c r="A19" s="114" t="s">
        <v>18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135400</v>
      </c>
      <c r="M19" s="116">
        <f>+SUM(N19:Q19)</f>
        <v>2897</v>
      </c>
      <c r="N19" s="116">
        <v>2897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132503</v>
      </c>
      <c r="X19" s="116">
        <v>132503</v>
      </c>
      <c r="Y19" s="116">
        <v>0</v>
      </c>
      <c r="Z19" s="116">
        <v>0</v>
      </c>
      <c r="AA19" s="116">
        <v>0</v>
      </c>
      <c r="AB19" s="116">
        <v>49616</v>
      </c>
      <c r="AC19" s="116">
        <v>0</v>
      </c>
      <c r="AD19" s="116">
        <v>2127</v>
      </c>
      <c r="AE19" s="116">
        <f>+SUM(D19,L19,AD19)</f>
        <v>137527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514</v>
      </c>
      <c r="AO19" s="116">
        <f>+SUM(AP19:AS19)</f>
        <v>514</v>
      </c>
      <c r="AP19" s="116">
        <v>514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25261</v>
      </c>
      <c r="BE19" s="116">
        <v>0</v>
      </c>
      <c r="BF19" s="116">
        <v>0</v>
      </c>
      <c r="BG19" s="116">
        <f>+SUM(BF19,AN19,AF19)</f>
        <v>514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135914</v>
      </c>
      <c r="BQ19" s="116">
        <f>SUM(M19,AO19)</f>
        <v>3411</v>
      </c>
      <c r="BR19" s="116">
        <f>SUM(N19,AP19)</f>
        <v>3411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132503</v>
      </c>
      <c r="CB19" s="116">
        <f>SUM(X19,AZ19)</f>
        <v>132503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74877</v>
      </c>
      <c r="CG19" s="116">
        <f>SUM(AC19,BE19)</f>
        <v>0</v>
      </c>
      <c r="CH19" s="116">
        <f>SUM(AD19,BF19)</f>
        <v>2127</v>
      </c>
      <c r="CI19" s="116">
        <f>SUM(AE19,BG19)</f>
        <v>138041</v>
      </c>
    </row>
    <row r="20" spans="1:87" ht="13.5" customHeight="1" x14ac:dyDescent="0.2">
      <c r="A20" s="114" t="s">
        <v>18</v>
      </c>
      <c r="B20" s="115" t="s">
        <v>358</v>
      </c>
      <c r="C20" s="114" t="s">
        <v>359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86620</v>
      </c>
      <c r="M20" s="116">
        <f>+SUM(N20:Q20)</f>
        <v>610</v>
      </c>
      <c r="N20" s="116">
        <v>610</v>
      </c>
      <c r="O20" s="116">
        <v>0</v>
      </c>
      <c r="P20" s="116">
        <v>0</v>
      </c>
      <c r="Q20" s="116">
        <v>0</v>
      </c>
      <c r="R20" s="116">
        <f>+SUM(S20:U20)</f>
        <v>1109</v>
      </c>
      <c r="S20" s="116">
        <v>1109</v>
      </c>
      <c r="T20" s="116">
        <v>0</v>
      </c>
      <c r="U20" s="116">
        <v>0</v>
      </c>
      <c r="V20" s="116">
        <v>0</v>
      </c>
      <c r="W20" s="116">
        <f>+SUM(X20:AA20)</f>
        <v>84901</v>
      </c>
      <c r="X20" s="116">
        <v>80520</v>
      </c>
      <c r="Y20" s="116">
        <v>3234</v>
      </c>
      <c r="Z20" s="116">
        <v>0</v>
      </c>
      <c r="AA20" s="116">
        <v>1147</v>
      </c>
      <c r="AB20" s="116">
        <v>51600</v>
      </c>
      <c r="AC20" s="116">
        <v>0</v>
      </c>
      <c r="AD20" s="116">
        <v>0</v>
      </c>
      <c r="AE20" s="116">
        <f>+SUM(D20,L20,AD20)</f>
        <v>86620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33103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86620</v>
      </c>
      <c r="BQ20" s="116">
        <f>SUM(M20,AO20)</f>
        <v>610</v>
      </c>
      <c r="BR20" s="116">
        <f>SUM(N20,AP20)</f>
        <v>610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1109</v>
      </c>
      <c r="BW20" s="116">
        <f>SUM(S20,AU20)</f>
        <v>1109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84901</v>
      </c>
      <c r="CB20" s="116">
        <f>SUM(X20,AZ20)</f>
        <v>80520</v>
      </c>
      <c r="CC20" s="116">
        <f>SUM(Y20,BA20)</f>
        <v>3234</v>
      </c>
      <c r="CD20" s="116">
        <f>SUM(Z20,BB20)</f>
        <v>0</v>
      </c>
      <c r="CE20" s="116">
        <f>SUM(AA20,BC20)</f>
        <v>1147</v>
      </c>
      <c r="CF20" s="116">
        <f>SUM(AB20,BD20)</f>
        <v>84703</v>
      </c>
      <c r="CG20" s="116">
        <f>SUM(AC20,BE20)</f>
        <v>0</v>
      </c>
      <c r="CH20" s="116">
        <f>SUM(AD20,BF20)</f>
        <v>0</v>
      </c>
      <c r="CI20" s="116">
        <f>SUM(AE20,BG20)</f>
        <v>86620</v>
      </c>
    </row>
    <row r="21" spans="1:87" ht="13.5" customHeight="1" x14ac:dyDescent="0.2">
      <c r="A21" s="114" t="s">
        <v>18</v>
      </c>
      <c r="B21" s="115" t="s">
        <v>360</v>
      </c>
      <c r="C21" s="114" t="s">
        <v>361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129193</v>
      </c>
      <c r="M21" s="116">
        <f>+SUM(N21:Q21)</f>
        <v>12206</v>
      </c>
      <c r="N21" s="116">
        <v>12206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116987</v>
      </c>
      <c r="X21" s="116">
        <v>107756</v>
      </c>
      <c r="Y21" s="116">
        <v>5909</v>
      </c>
      <c r="Z21" s="116">
        <v>84</v>
      </c>
      <c r="AA21" s="116">
        <v>3238</v>
      </c>
      <c r="AB21" s="116">
        <v>158512</v>
      </c>
      <c r="AC21" s="116">
        <v>0</v>
      </c>
      <c r="AD21" s="116">
        <v>1178</v>
      </c>
      <c r="AE21" s="116">
        <f>+SUM(D21,L21,AD21)</f>
        <v>130371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12670</v>
      </c>
      <c r="AO21" s="116">
        <f>+SUM(AP21:AS21)</f>
        <v>6103</v>
      </c>
      <c r="AP21" s="116">
        <v>6103</v>
      </c>
      <c r="AQ21" s="116">
        <v>0</v>
      </c>
      <c r="AR21" s="116">
        <v>0</v>
      </c>
      <c r="AS21" s="116">
        <v>0</v>
      </c>
      <c r="AT21" s="116">
        <f>+SUM(AU21:AW21)</f>
        <v>130</v>
      </c>
      <c r="AU21" s="116">
        <v>0</v>
      </c>
      <c r="AV21" s="116">
        <v>0</v>
      </c>
      <c r="AW21" s="116">
        <v>130</v>
      </c>
      <c r="AX21" s="116">
        <v>0</v>
      </c>
      <c r="AY21" s="116">
        <f>+SUM(AZ21:BC21)</f>
        <v>6437</v>
      </c>
      <c r="AZ21" s="116">
        <v>6437</v>
      </c>
      <c r="BA21" s="116">
        <v>0</v>
      </c>
      <c r="BB21" s="116">
        <v>0</v>
      </c>
      <c r="BC21" s="116">
        <v>0</v>
      </c>
      <c r="BD21" s="116">
        <v>9681</v>
      </c>
      <c r="BE21" s="116">
        <v>0</v>
      </c>
      <c r="BF21" s="116">
        <v>83</v>
      </c>
      <c r="BG21" s="116">
        <f>+SUM(BF21,AN21,AF21)</f>
        <v>12753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141863</v>
      </c>
      <c r="BQ21" s="116">
        <f>SUM(M21,AO21)</f>
        <v>18309</v>
      </c>
      <c r="BR21" s="116">
        <f>SUM(N21,AP21)</f>
        <v>18309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130</v>
      </c>
      <c r="BW21" s="116">
        <f>SUM(S21,AU21)</f>
        <v>0</v>
      </c>
      <c r="BX21" s="116">
        <f>SUM(T21,AV21)</f>
        <v>0</v>
      </c>
      <c r="BY21" s="116">
        <f>SUM(U21,AW21)</f>
        <v>130</v>
      </c>
      <c r="BZ21" s="116">
        <f>SUM(V21,AX21)</f>
        <v>0</v>
      </c>
      <c r="CA21" s="116">
        <f>SUM(W21,AY21)</f>
        <v>123424</v>
      </c>
      <c r="CB21" s="116">
        <f>SUM(X21,AZ21)</f>
        <v>114193</v>
      </c>
      <c r="CC21" s="116">
        <f>SUM(Y21,BA21)</f>
        <v>5909</v>
      </c>
      <c r="CD21" s="116">
        <f>SUM(Z21,BB21)</f>
        <v>84</v>
      </c>
      <c r="CE21" s="116">
        <f>SUM(AA21,BC21)</f>
        <v>3238</v>
      </c>
      <c r="CF21" s="116">
        <f>SUM(AB21,BD21)</f>
        <v>168193</v>
      </c>
      <c r="CG21" s="116">
        <f>SUM(AC21,BE21)</f>
        <v>0</v>
      </c>
      <c r="CH21" s="116">
        <f>SUM(AD21,BF21)</f>
        <v>1261</v>
      </c>
      <c r="CI21" s="116">
        <f>SUM(AE21,BG21)</f>
        <v>143124</v>
      </c>
    </row>
    <row r="22" spans="1:87" ht="13.5" customHeight="1" x14ac:dyDescent="0.2">
      <c r="A22" s="114" t="s">
        <v>18</v>
      </c>
      <c r="B22" s="115" t="s">
        <v>362</v>
      </c>
      <c r="C22" s="114" t="s">
        <v>363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90601</v>
      </c>
      <c r="M22" s="116">
        <f>+SUM(N22:Q22)</f>
        <v>3168</v>
      </c>
      <c r="N22" s="116">
        <v>3168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87433</v>
      </c>
      <c r="X22" s="116">
        <v>85879</v>
      </c>
      <c r="Y22" s="116">
        <v>1345</v>
      </c>
      <c r="Z22" s="116">
        <v>209</v>
      </c>
      <c r="AA22" s="116">
        <v>0</v>
      </c>
      <c r="AB22" s="116">
        <v>83620</v>
      </c>
      <c r="AC22" s="116">
        <v>0</v>
      </c>
      <c r="AD22" s="116">
        <v>593</v>
      </c>
      <c r="AE22" s="116">
        <f>+SUM(D22,L22,AD22)</f>
        <v>91194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6328</v>
      </c>
      <c r="AO22" s="116">
        <f>+SUM(AP22:AS22)</f>
        <v>1223</v>
      </c>
      <c r="AP22" s="116">
        <v>1223</v>
      </c>
      <c r="AQ22" s="116">
        <v>0</v>
      </c>
      <c r="AR22" s="116">
        <v>0</v>
      </c>
      <c r="AS22" s="116">
        <v>0</v>
      </c>
      <c r="AT22" s="116">
        <f>+SUM(AU22:AW22)</f>
        <v>289</v>
      </c>
      <c r="AU22" s="116">
        <v>173</v>
      </c>
      <c r="AV22" s="116">
        <v>116</v>
      </c>
      <c r="AW22" s="116">
        <v>0</v>
      </c>
      <c r="AX22" s="116">
        <v>0</v>
      </c>
      <c r="AY22" s="116">
        <f>+SUM(AZ22:BC22)</f>
        <v>4816</v>
      </c>
      <c r="AZ22" s="116">
        <v>4816</v>
      </c>
      <c r="BA22" s="116">
        <v>0</v>
      </c>
      <c r="BB22" s="116">
        <v>0</v>
      </c>
      <c r="BC22" s="116">
        <v>0</v>
      </c>
      <c r="BD22" s="116">
        <v>7987</v>
      </c>
      <c r="BE22" s="116">
        <v>0</v>
      </c>
      <c r="BF22" s="116">
        <v>3000</v>
      </c>
      <c r="BG22" s="116">
        <f>+SUM(BF22,AN22,AF22)</f>
        <v>9328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96929</v>
      </c>
      <c r="BQ22" s="116">
        <f>SUM(M22,AO22)</f>
        <v>4391</v>
      </c>
      <c r="BR22" s="116">
        <f>SUM(N22,AP22)</f>
        <v>4391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289</v>
      </c>
      <c r="BW22" s="116">
        <f>SUM(S22,AU22)</f>
        <v>173</v>
      </c>
      <c r="BX22" s="116">
        <f>SUM(T22,AV22)</f>
        <v>116</v>
      </c>
      <c r="BY22" s="116">
        <f>SUM(U22,AW22)</f>
        <v>0</v>
      </c>
      <c r="BZ22" s="116">
        <f>SUM(V22,AX22)</f>
        <v>0</v>
      </c>
      <c r="CA22" s="116">
        <f>SUM(W22,AY22)</f>
        <v>92249</v>
      </c>
      <c r="CB22" s="116">
        <f>SUM(X22,AZ22)</f>
        <v>90695</v>
      </c>
      <c r="CC22" s="116">
        <f>SUM(Y22,BA22)</f>
        <v>1345</v>
      </c>
      <c r="CD22" s="116">
        <f>SUM(Z22,BB22)</f>
        <v>209</v>
      </c>
      <c r="CE22" s="116">
        <f>SUM(AA22,BC22)</f>
        <v>0</v>
      </c>
      <c r="CF22" s="116">
        <f>SUM(AB22,BD22)</f>
        <v>91607</v>
      </c>
      <c r="CG22" s="116">
        <f>SUM(AC22,BE22)</f>
        <v>0</v>
      </c>
      <c r="CH22" s="116">
        <f>SUM(AD22,BF22)</f>
        <v>3593</v>
      </c>
      <c r="CI22" s="116">
        <f>SUM(AE22,BG22)</f>
        <v>100522</v>
      </c>
    </row>
    <row r="23" spans="1:87" ht="13.5" customHeight="1" x14ac:dyDescent="0.2">
      <c r="A23" s="114" t="s">
        <v>18</v>
      </c>
      <c r="B23" s="115" t="s">
        <v>332</v>
      </c>
      <c r="C23" s="114" t="s">
        <v>333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/>
      <c r="L23" s="116">
        <f>+SUM(M23,R23,V23,W23,AC23)</f>
        <v>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/>
      <c r="AC23" s="116">
        <v>0</v>
      </c>
      <c r="AD23" s="116">
        <v>0</v>
      </c>
      <c r="AE23" s="116">
        <f>+SUM(D23,L23,AD23)</f>
        <v>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/>
      <c r="AN23" s="116">
        <f>+SUM(AO23,AT23,AX23,AY23,BE23)</f>
        <v>193555</v>
      </c>
      <c r="AO23" s="116">
        <f>+SUM(AP23:AS23)</f>
        <v>34576</v>
      </c>
      <c r="AP23" s="116">
        <v>34576</v>
      </c>
      <c r="AQ23" s="116">
        <v>0</v>
      </c>
      <c r="AR23" s="116">
        <v>0</v>
      </c>
      <c r="AS23" s="116">
        <v>0</v>
      </c>
      <c r="AT23" s="116">
        <f>+SUM(AU23:AW23)</f>
        <v>133517</v>
      </c>
      <c r="AU23" s="116">
        <v>0</v>
      </c>
      <c r="AV23" s="116">
        <v>133517</v>
      </c>
      <c r="AW23" s="116">
        <v>0</v>
      </c>
      <c r="AX23" s="116">
        <v>0</v>
      </c>
      <c r="AY23" s="116">
        <f>+SUM(AZ23:BC23)</f>
        <v>25462</v>
      </c>
      <c r="AZ23" s="116">
        <v>24833</v>
      </c>
      <c r="BA23" s="116">
        <v>0</v>
      </c>
      <c r="BB23" s="116">
        <v>0</v>
      </c>
      <c r="BC23" s="116">
        <v>629</v>
      </c>
      <c r="BD23" s="116"/>
      <c r="BE23" s="116">
        <v>0</v>
      </c>
      <c r="BF23" s="116">
        <v>0</v>
      </c>
      <c r="BG23" s="116">
        <f>+SUM(BF23,AN23,AF23)</f>
        <v>193555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193555</v>
      </c>
      <c r="BQ23" s="116">
        <f>SUM(M23,AO23)</f>
        <v>34576</v>
      </c>
      <c r="BR23" s="116">
        <f>SUM(N23,AP23)</f>
        <v>34576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133517</v>
      </c>
      <c r="BW23" s="116">
        <f>SUM(S23,AU23)</f>
        <v>0</v>
      </c>
      <c r="BX23" s="116">
        <f>SUM(T23,AV23)</f>
        <v>133517</v>
      </c>
      <c r="BY23" s="116">
        <f>SUM(U23,AW23)</f>
        <v>0</v>
      </c>
      <c r="BZ23" s="116">
        <f>SUM(V23,AX23)</f>
        <v>0</v>
      </c>
      <c r="CA23" s="116">
        <f>SUM(W23,AY23)</f>
        <v>25462</v>
      </c>
      <c r="CB23" s="116">
        <f>SUM(X23,AZ23)</f>
        <v>24833</v>
      </c>
      <c r="CC23" s="116">
        <f>SUM(Y23,BA23)</f>
        <v>0</v>
      </c>
      <c r="CD23" s="116">
        <f>SUM(Z23,BB23)</f>
        <v>0</v>
      </c>
      <c r="CE23" s="116">
        <f>SUM(AA23,BC23)</f>
        <v>629</v>
      </c>
      <c r="CF23" s="116">
        <f>SUM(AB23,BD23)</f>
        <v>0</v>
      </c>
      <c r="CG23" s="116">
        <f>SUM(AC23,BE23)</f>
        <v>0</v>
      </c>
      <c r="CH23" s="116">
        <f>SUM(AD23,BF23)</f>
        <v>0</v>
      </c>
      <c r="CI23" s="116">
        <f>SUM(AE23,BG23)</f>
        <v>193555</v>
      </c>
    </row>
    <row r="24" spans="1:87" ht="13.5" customHeight="1" x14ac:dyDescent="0.2">
      <c r="A24" s="114" t="s">
        <v>18</v>
      </c>
      <c r="B24" s="115" t="s">
        <v>346</v>
      </c>
      <c r="C24" s="114" t="s">
        <v>347</v>
      </c>
      <c r="D24" s="116">
        <f>+SUM(E24,J24)</f>
        <v>68340</v>
      </c>
      <c r="E24" s="116">
        <f>+SUM(F24:I24)</f>
        <v>68340</v>
      </c>
      <c r="F24" s="116">
        <v>0</v>
      </c>
      <c r="G24" s="116">
        <v>68340</v>
      </c>
      <c r="H24" s="116">
        <v>0</v>
      </c>
      <c r="I24" s="116">
        <v>0</v>
      </c>
      <c r="J24" s="116">
        <v>0</v>
      </c>
      <c r="K24" s="116"/>
      <c r="L24" s="116">
        <f>+SUM(M24,R24,V24,W24,AC24)</f>
        <v>693428</v>
      </c>
      <c r="M24" s="116">
        <f>+SUM(N24:Q24)</f>
        <v>98751</v>
      </c>
      <c r="N24" s="116">
        <v>80481</v>
      </c>
      <c r="O24" s="116">
        <v>0</v>
      </c>
      <c r="P24" s="116">
        <v>18270</v>
      </c>
      <c r="Q24" s="116">
        <v>0</v>
      </c>
      <c r="R24" s="116">
        <f>+SUM(S24:U24)</f>
        <v>265856</v>
      </c>
      <c r="S24" s="116">
        <v>1550</v>
      </c>
      <c r="T24" s="116">
        <v>249940</v>
      </c>
      <c r="U24" s="116">
        <v>14366</v>
      </c>
      <c r="V24" s="116">
        <v>0</v>
      </c>
      <c r="W24" s="116">
        <f>+SUM(X24:AA24)</f>
        <v>328821</v>
      </c>
      <c r="X24" s="116">
        <v>7840</v>
      </c>
      <c r="Y24" s="116">
        <v>283664</v>
      </c>
      <c r="Z24" s="116">
        <v>12822</v>
      </c>
      <c r="AA24" s="116">
        <v>24495</v>
      </c>
      <c r="AB24" s="116"/>
      <c r="AC24" s="116">
        <v>0</v>
      </c>
      <c r="AD24" s="116">
        <v>1802</v>
      </c>
      <c r="AE24" s="116">
        <f>+SUM(D24,L24,AD24)</f>
        <v>763570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/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/>
      <c r="BE24" s="116">
        <v>0</v>
      </c>
      <c r="BF24" s="116">
        <v>0</v>
      </c>
      <c r="BG24" s="116">
        <f>+SUM(BF24,AN24,AF24)</f>
        <v>0</v>
      </c>
      <c r="BH24" s="116">
        <f>SUM(D24,AF24)</f>
        <v>68340</v>
      </c>
      <c r="BI24" s="116">
        <f>SUM(E24,AG24)</f>
        <v>68340</v>
      </c>
      <c r="BJ24" s="116">
        <f>SUM(F24,AH24)</f>
        <v>0</v>
      </c>
      <c r="BK24" s="116">
        <f>SUM(G24,AI24)</f>
        <v>68340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693428</v>
      </c>
      <c r="BQ24" s="116">
        <f>SUM(M24,AO24)</f>
        <v>98751</v>
      </c>
      <c r="BR24" s="116">
        <f>SUM(N24,AP24)</f>
        <v>80481</v>
      </c>
      <c r="BS24" s="116">
        <f>SUM(O24,AQ24)</f>
        <v>0</v>
      </c>
      <c r="BT24" s="116">
        <f>SUM(P24,AR24)</f>
        <v>18270</v>
      </c>
      <c r="BU24" s="116">
        <f>SUM(Q24,AS24)</f>
        <v>0</v>
      </c>
      <c r="BV24" s="116">
        <f>SUM(R24,AT24)</f>
        <v>265856</v>
      </c>
      <c r="BW24" s="116">
        <f>SUM(S24,AU24)</f>
        <v>1550</v>
      </c>
      <c r="BX24" s="116">
        <f>SUM(T24,AV24)</f>
        <v>249940</v>
      </c>
      <c r="BY24" s="116">
        <f>SUM(U24,AW24)</f>
        <v>14366</v>
      </c>
      <c r="BZ24" s="116">
        <f>SUM(V24,AX24)</f>
        <v>0</v>
      </c>
      <c r="CA24" s="116">
        <f>SUM(W24,AY24)</f>
        <v>328821</v>
      </c>
      <c r="CB24" s="116">
        <f>SUM(X24,AZ24)</f>
        <v>7840</v>
      </c>
      <c r="CC24" s="116">
        <f>SUM(Y24,BA24)</f>
        <v>283664</v>
      </c>
      <c r="CD24" s="116">
        <f>SUM(Z24,BB24)</f>
        <v>12822</v>
      </c>
      <c r="CE24" s="116">
        <f>SUM(AA24,BC24)</f>
        <v>24495</v>
      </c>
      <c r="CF24" s="116">
        <f>SUM(AB24,BD24)</f>
        <v>0</v>
      </c>
      <c r="CG24" s="116">
        <f>SUM(AC24,BE24)</f>
        <v>0</v>
      </c>
      <c r="CH24" s="116">
        <f>SUM(AD24,BF24)</f>
        <v>1802</v>
      </c>
      <c r="CI24" s="116">
        <f>SUM(AE24,BG24)</f>
        <v>763570</v>
      </c>
    </row>
    <row r="25" spans="1:87" ht="13.5" customHeight="1" x14ac:dyDescent="0.2">
      <c r="A25" s="114" t="s">
        <v>18</v>
      </c>
      <c r="B25" s="115" t="s">
        <v>336</v>
      </c>
      <c r="C25" s="114" t="s">
        <v>337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/>
      <c r="L25" s="116">
        <f>+SUM(M25,R25,V25,W25,AC25)</f>
        <v>840557</v>
      </c>
      <c r="M25" s="116">
        <f>+SUM(N25:Q25)</f>
        <v>121175</v>
      </c>
      <c r="N25" s="116">
        <v>62906</v>
      </c>
      <c r="O25" s="116">
        <v>0</v>
      </c>
      <c r="P25" s="116">
        <v>58269</v>
      </c>
      <c r="Q25" s="116">
        <v>0</v>
      </c>
      <c r="R25" s="116">
        <f>+SUM(S25:U25)</f>
        <v>581337</v>
      </c>
      <c r="S25" s="116">
        <v>0</v>
      </c>
      <c r="T25" s="116">
        <v>542758</v>
      </c>
      <c r="U25" s="116">
        <v>38579</v>
      </c>
      <c r="V25" s="116">
        <v>0</v>
      </c>
      <c r="W25" s="116">
        <f>+SUM(X25:AA25)</f>
        <v>138045</v>
      </c>
      <c r="X25" s="116">
        <v>0</v>
      </c>
      <c r="Y25" s="116">
        <v>127925</v>
      </c>
      <c r="Z25" s="116">
        <v>10120</v>
      </c>
      <c r="AA25" s="116">
        <v>0</v>
      </c>
      <c r="AB25" s="116"/>
      <c r="AC25" s="116">
        <v>0</v>
      </c>
      <c r="AD25" s="116">
        <v>900</v>
      </c>
      <c r="AE25" s="116">
        <f>+SUM(D25,L25,AD25)</f>
        <v>841457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/>
      <c r="AN25" s="116">
        <f>+SUM(AO25,AT25,AX25,AY25,BE25)</f>
        <v>43166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10562</v>
      </c>
      <c r="AU25" s="116">
        <v>0</v>
      </c>
      <c r="AV25" s="116">
        <v>10562</v>
      </c>
      <c r="AW25" s="116">
        <v>0</v>
      </c>
      <c r="AX25" s="116">
        <v>0</v>
      </c>
      <c r="AY25" s="116">
        <f>+SUM(AZ25:BC25)</f>
        <v>32604</v>
      </c>
      <c r="AZ25" s="116">
        <v>0</v>
      </c>
      <c r="BA25" s="116">
        <v>32604</v>
      </c>
      <c r="BB25" s="116">
        <v>0</v>
      </c>
      <c r="BC25" s="116">
        <v>0</v>
      </c>
      <c r="BD25" s="116"/>
      <c r="BE25" s="116">
        <v>0</v>
      </c>
      <c r="BF25" s="116">
        <v>300</v>
      </c>
      <c r="BG25" s="116">
        <f>+SUM(BF25,AN25,AF25)</f>
        <v>43466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883723</v>
      </c>
      <c r="BQ25" s="116">
        <f>SUM(M25,AO25)</f>
        <v>121175</v>
      </c>
      <c r="BR25" s="116">
        <f>SUM(N25,AP25)</f>
        <v>62906</v>
      </c>
      <c r="BS25" s="116">
        <f>SUM(O25,AQ25)</f>
        <v>0</v>
      </c>
      <c r="BT25" s="116">
        <f>SUM(P25,AR25)</f>
        <v>58269</v>
      </c>
      <c r="BU25" s="116">
        <f>SUM(Q25,AS25)</f>
        <v>0</v>
      </c>
      <c r="BV25" s="116">
        <f>SUM(R25,AT25)</f>
        <v>591899</v>
      </c>
      <c r="BW25" s="116">
        <f>SUM(S25,AU25)</f>
        <v>0</v>
      </c>
      <c r="BX25" s="116">
        <f>SUM(T25,AV25)</f>
        <v>553320</v>
      </c>
      <c r="BY25" s="116">
        <f>SUM(U25,AW25)</f>
        <v>38579</v>
      </c>
      <c r="BZ25" s="116">
        <f>SUM(V25,AX25)</f>
        <v>0</v>
      </c>
      <c r="CA25" s="116">
        <f>SUM(W25,AY25)</f>
        <v>170649</v>
      </c>
      <c r="CB25" s="116">
        <f>SUM(X25,AZ25)</f>
        <v>0</v>
      </c>
      <c r="CC25" s="116">
        <f>SUM(Y25,BA25)</f>
        <v>160529</v>
      </c>
      <c r="CD25" s="116">
        <f>SUM(Z25,BB25)</f>
        <v>10120</v>
      </c>
      <c r="CE25" s="116">
        <f>SUM(AA25,BC25)</f>
        <v>0</v>
      </c>
      <c r="CF25" s="116">
        <f>SUM(AB25,BD25)</f>
        <v>0</v>
      </c>
      <c r="CG25" s="116">
        <f>SUM(AC25,BE25)</f>
        <v>0</v>
      </c>
      <c r="CH25" s="116">
        <f>SUM(AD25,BF25)</f>
        <v>1200</v>
      </c>
      <c r="CI25" s="116">
        <f>SUM(AE25,BG25)</f>
        <v>884923</v>
      </c>
    </row>
    <row r="26" spans="1:87" ht="13.5" customHeight="1" x14ac:dyDescent="0.2">
      <c r="A26" s="114" t="s">
        <v>18</v>
      </c>
      <c r="B26" s="115" t="s">
        <v>326</v>
      </c>
      <c r="C26" s="114" t="s">
        <v>327</v>
      </c>
      <c r="D26" s="116">
        <f>+SUM(E26,J26)</f>
        <v>56362</v>
      </c>
      <c r="E26" s="116">
        <f>+SUM(F26:I26)</f>
        <v>56362</v>
      </c>
      <c r="F26" s="116">
        <v>0</v>
      </c>
      <c r="G26" s="116">
        <v>56362</v>
      </c>
      <c r="H26" s="116">
        <v>0</v>
      </c>
      <c r="I26" s="116">
        <v>0</v>
      </c>
      <c r="J26" s="116">
        <v>0</v>
      </c>
      <c r="K26" s="116"/>
      <c r="L26" s="116">
        <f>+SUM(M26,R26,V26,W26,AC26)</f>
        <v>2839926</v>
      </c>
      <c r="M26" s="116">
        <f>+SUM(N26:Q26)</f>
        <v>348124</v>
      </c>
      <c r="N26" s="116">
        <v>319977</v>
      </c>
      <c r="O26" s="116">
        <v>0</v>
      </c>
      <c r="P26" s="116">
        <v>28147</v>
      </c>
      <c r="Q26" s="116">
        <v>0</v>
      </c>
      <c r="R26" s="116">
        <f>+SUM(S26:U26)</f>
        <v>635622</v>
      </c>
      <c r="S26" s="116">
        <v>0</v>
      </c>
      <c r="T26" s="116">
        <v>635622</v>
      </c>
      <c r="U26" s="116">
        <v>0</v>
      </c>
      <c r="V26" s="116">
        <v>0</v>
      </c>
      <c r="W26" s="116">
        <f>+SUM(X26:AA26)</f>
        <v>1843625</v>
      </c>
      <c r="X26" s="116">
        <v>0</v>
      </c>
      <c r="Y26" s="116">
        <v>1439964</v>
      </c>
      <c r="Z26" s="116">
        <v>403661</v>
      </c>
      <c r="AA26" s="116">
        <v>0</v>
      </c>
      <c r="AB26" s="116"/>
      <c r="AC26" s="116">
        <v>12555</v>
      </c>
      <c r="AD26" s="116">
        <v>459082</v>
      </c>
      <c r="AE26" s="116">
        <f>+SUM(D26,L26,AD26)</f>
        <v>3355370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/>
      <c r="AN26" s="116">
        <f>+SUM(AO26,AT26,AX26,AY26,BE26)</f>
        <v>223929</v>
      </c>
      <c r="AO26" s="116">
        <f>+SUM(AP26:AS26)</f>
        <v>64250</v>
      </c>
      <c r="AP26" s="116">
        <v>64250</v>
      </c>
      <c r="AQ26" s="116">
        <v>0</v>
      </c>
      <c r="AR26" s="116">
        <v>0</v>
      </c>
      <c r="AS26" s="116">
        <v>0</v>
      </c>
      <c r="AT26" s="116">
        <f>+SUM(AU26:AW26)</f>
        <v>71485</v>
      </c>
      <c r="AU26" s="116">
        <v>0</v>
      </c>
      <c r="AV26" s="116">
        <v>71485</v>
      </c>
      <c r="AW26" s="116">
        <v>0</v>
      </c>
      <c r="AX26" s="116">
        <v>0</v>
      </c>
      <c r="AY26" s="116">
        <f>+SUM(AZ26:BC26)</f>
        <v>87043</v>
      </c>
      <c r="AZ26" s="116">
        <v>0</v>
      </c>
      <c r="BA26" s="116">
        <v>84696</v>
      </c>
      <c r="BB26" s="116">
        <v>2347</v>
      </c>
      <c r="BC26" s="116">
        <v>0</v>
      </c>
      <c r="BD26" s="116"/>
      <c r="BE26" s="116">
        <v>1151</v>
      </c>
      <c r="BF26" s="116">
        <v>1656</v>
      </c>
      <c r="BG26" s="116">
        <f>+SUM(BF26,AN26,AF26)</f>
        <v>225585</v>
      </c>
      <c r="BH26" s="116">
        <f>SUM(D26,AF26)</f>
        <v>56362</v>
      </c>
      <c r="BI26" s="116">
        <f>SUM(E26,AG26)</f>
        <v>56362</v>
      </c>
      <c r="BJ26" s="116">
        <f>SUM(F26,AH26)</f>
        <v>0</v>
      </c>
      <c r="BK26" s="116">
        <f>SUM(G26,AI26)</f>
        <v>56362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3063855</v>
      </c>
      <c r="BQ26" s="116">
        <f>SUM(M26,AO26)</f>
        <v>412374</v>
      </c>
      <c r="BR26" s="116">
        <f>SUM(N26,AP26)</f>
        <v>384227</v>
      </c>
      <c r="BS26" s="116">
        <f>SUM(O26,AQ26)</f>
        <v>0</v>
      </c>
      <c r="BT26" s="116">
        <f>SUM(P26,AR26)</f>
        <v>28147</v>
      </c>
      <c r="BU26" s="116">
        <f>SUM(Q26,AS26)</f>
        <v>0</v>
      </c>
      <c r="BV26" s="116">
        <f>SUM(R26,AT26)</f>
        <v>707107</v>
      </c>
      <c r="BW26" s="116">
        <f>SUM(S26,AU26)</f>
        <v>0</v>
      </c>
      <c r="BX26" s="116">
        <f>SUM(T26,AV26)</f>
        <v>707107</v>
      </c>
      <c r="BY26" s="116">
        <f>SUM(U26,AW26)</f>
        <v>0</v>
      </c>
      <c r="BZ26" s="116">
        <f>SUM(V26,AX26)</f>
        <v>0</v>
      </c>
      <c r="CA26" s="116">
        <f>SUM(W26,AY26)</f>
        <v>1930668</v>
      </c>
      <c r="CB26" s="116">
        <f>SUM(X26,AZ26)</f>
        <v>0</v>
      </c>
      <c r="CC26" s="116">
        <f>SUM(Y26,BA26)</f>
        <v>1524660</v>
      </c>
      <c r="CD26" s="116">
        <f>SUM(Z26,BB26)</f>
        <v>406008</v>
      </c>
      <c r="CE26" s="116">
        <f>SUM(AA26,BC26)</f>
        <v>0</v>
      </c>
      <c r="CF26" s="116">
        <f>SUM(AB26,BD26)</f>
        <v>0</v>
      </c>
      <c r="CG26" s="116">
        <f>SUM(AC26,BE26)</f>
        <v>13706</v>
      </c>
      <c r="CH26" s="116">
        <f>SUM(AD26,BF26)</f>
        <v>460738</v>
      </c>
      <c r="CI26" s="116">
        <f>SUM(AE26,BG26)</f>
        <v>3580955</v>
      </c>
    </row>
    <row r="27" spans="1:87" ht="13.5" customHeight="1" x14ac:dyDescent="0.2">
      <c r="A27" s="114" t="s">
        <v>18</v>
      </c>
      <c r="B27" s="115" t="s">
        <v>330</v>
      </c>
      <c r="C27" s="114" t="s">
        <v>331</v>
      </c>
      <c r="D27" s="116">
        <f>+SUM(E27,J27)</f>
        <v>1809</v>
      </c>
      <c r="E27" s="116">
        <f>+SUM(F27:I27)</f>
        <v>1809</v>
      </c>
      <c r="F27" s="116">
        <v>0</v>
      </c>
      <c r="G27" s="116">
        <v>0</v>
      </c>
      <c r="H27" s="116">
        <v>0</v>
      </c>
      <c r="I27" s="116">
        <v>1809</v>
      </c>
      <c r="J27" s="116">
        <v>0</v>
      </c>
      <c r="K27" s="116"/>
      <c r="L27" s="116">
        <f>+SUM(M27,R27,V27,W27,AC27)</f>
        <v>996951</v>
      </c>
      <c r="M27" s="116">
        <f>+SUM(N27:Q27)</f>
        <v>22722</v>
      </c>
      <c r="N27" s="116">
        <v>22722</v>
      </c>
      <c r="O27" s="116">
        <v>0</v>
      </c>
      <c r="P27" s="116">
        <v>0</v>
      </c>
      <c r="Q27" s="116">
        <v>0</v>
      </c>
      <c r="R27" s="116">
        <f>+SUM(S27:U27)</f>
        <v>2518</v>
      </c>
      <c r="S27" s="116">
        <v>0</v>
      </c>
      <c r="T27" s="116">
        <v>2518</v>
      </c>
      <c r="U27" s="116">
        <v>0</v>
      </c>
      <c r="V27" s="116">
        <v>0</v>
      </c>
      <c r="W27" s="116">
        <f>+SUM(X27:AA27)</f>
        <v>971711</v>
      </c>
      <c r="X27" s="116">
        <v>0</v>
      </c>
      <c r="Y27" s="116">
        <v>870820</v>
      </c>
      <c r="Z27" s="116">
        <v>0</v>
      </c>
      <c r="AA27" s="116">
        <v>100891</v>
      </c>
      <c r="AB27" s="116"/>
      <c r="AC27" s="116">
        <v>0</v>
      </c>
      <c r="AD27" s="116">
        <v>38120</v>
      </c>
      <c r="AE27" s="116">
        <f>+SUM(D27,L27,AD27)</f>
        <v>1036880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0</v>
      </c>
      <c r="BH27" s="116">
        <f>SUM(D27,AF27)</f>
        <v>1809</v>
      </c>
      <c r="BI27" s="116">
        <f>SUM(E27,AG27)</f>
        <v>1809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1809</v>
      </c>
      <c r="BN27" s="116">
        <f>SUM(J27,AL27)</f>
        <v>0</v>
      </c>
      <c r="BO27" s="116">
        <f>SUM(K27,AM27)</f>
        <v>0</v>
      </c>
      <c r="BP27" s="116">
        <f>SUM(L27,AN27)</f>
        <v>996951</v>
      </c>
      <c r="BQ27" s="116">
        <f>SUM(M27,AO27)</f>
        <v>22722</v>
      </c>
      <c r="BR27" s="116">
        <f>SUM(N27,AP27)</f>
        <v>22722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2518</v>
      </c>
      <c r="BW27" s="116">
        <f>SUM(S27,AU27)</f>
        <v>0</v>
      </c>
      <c r="BX27" s="116">
        <f>SUM(T27,AV27)</f>
        <v>2518</v>
      </c>
      <c r="BY27" s="116">
        <f>SUM(U27,AW27)</f>
        <v>0</v>
      </c>
      <c r="BZ27" s="116">
        <f>SUM(V27,AX27)</f>
        <v>0</v>
      </c>
      <c r="CA27" s="116">
        <f>SUM(W27,AY27)</f>
        <v>971711</v>
      </c>
      <c r="CB27" s="116">
        <f>SUM(X27,AZ27)</f>
        <v>0</v>
      </c>
      <c r="CC27" s="116">
        <f>SUM(Y27,BA27)</f>
        <v>870820</v>
      </c>
      <c r="CD27" s="116">
        <f>SUM(Z27,BB27)</f>
        <v>0</v>
      </c>
      <c r="CE27" s="116">
        <f>SUM(AA27,BC27)</f>
        <v>100891</v>
      </c>
      <c r="CF27" s="116">
        <f>SUM(AB27,BD27)</f>
        <v>0</v>
      </c>
      <c r="CG27" s="116">
        <f>SUM(AC27,BE27)</f>
        <v>0</v>
      </c>
      <c r="CH27" s="116">
        <f>SUM(AD27,BF27)</f>
        <v>38120</v>
      </c>
      <c r="CI27" s="116">
        <f>SUM(AE27,BG27)</f>
        <v>1036880</v>
      </c>
    </row>
    <row r="28" spans="1:87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</row>
    <row r="29" spans="1:87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</row>
    <row r="30" spans="1:87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</row>
    <row r="31" spans="1:87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</row>
    <row r="32" spans="1:87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</row>
    <row r="33" spans="1:8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27">
    <sortCondition ref="A8:A27"/>
    <sortCondition ref="B8:B27"/>
    <sortCondition ref="C8:C2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26" man="1"/>
    <brk id="67" min="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278</v>
      </c>
      <c r="D7" s="133">
        <f>SUM(L7,T7,AB7,AJ7,AR7,AZ7)</f>
        <v>0</v>
      </c>
      <c r="E7" s="133">
        <f>SUM(M7,U7,AC7,AK7,AS7,BA7)</f>
        <v>2876389</v>
      </c>
      <c r="F7" s="133">
        <f>SUM(D7:E7)</f>
        <v>2876389</v>
      </c>
      <c r="G7" s="133">
        <f>SUM(O7,W7,AE7,AM7,AU7,BC7)</f>
        <v>0</v>
      </c>
      <c r="H7" s="133">
        <f>SUM(P7,X7,AF7,AN7,AV7,BD7)</f>
        <v>453640</v>
      </c>
      <c r="I7" s="133">
        <f>SUM(G7:H7)</f>
        <v>453640</v>
      </c>
      <c r="J7" s="134">
        <f>COUNTIF(J$8:J$207,"&lt;&gt;")</f>
        <v>14</v>
      </c>
      <c r="K7" s="134">
        <f>COUNTIF(K$8:K$207,"&lt;&gt;")</f>
        <v>14</v>
      </c>
      <c r="L7" s="133">
        <f>SUM(L$8:L$207)</f>
        <v>0</v>
      </c>
      <c r="M7" s="133">
        <f>SUM(M$8:M$207)</f>
        <v>2876389</v>
      </c>
      <c r="N7" s="133">
        <f>IF(AND(L7&lt;&gt;"",M7&lt;&gt;""),SUM(L7:M7),"")</f>
        <v>2876389</v>
      </c>
      <c r="O7" s="133">
        <f>SUM(O$8:O$207)</f>
        <v>0</v>
      </c>
      <c r="P7" s="133">
        <f>SUM(P$8:P$207)</f>
        <v>269345</v>
      </c>
      <c r="Q7" s="133">
        <f>IF(AND(O7&lt;&gt;"",P7&lt;&gt;""),SUM(O7:P7),"")</f>
        <v>269345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184295</v>
      </c>
      <c r="Y7" s="133">
        <f>IF(AND(W7&lt;&gt;"",X7&lt;&gt;""),SUM(W7:X7),"")</f>
        <v>184295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18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871375</v>
      </c>
      <c r="F8" s="116">
        <f>SUM(D8:E8)</f>
        <v>871375</v>
      </c>
      <c r="G8" s="116">
        <f>SUM(O8,W8,AE8,AM8,AU8,BC8)</f>
        <v>0</v>
      </c>
      <c r="H8" s="116">
        <f>SUM(P8,X8,AF8,AN8,AV8,BD8)</f>
        <v>109630</v>
      </c>
      <c r="I8" s="116">
        <f>SUM(G8:H8)</f>
        <v>109630</v>
      </c>
      <c r="J8" s="115" t="s">
        <v>326</v>
      </c>
      <c r="K8" s="114" t="s">
        <v>327</v>
      </c>
      <c r="L8" s="116">
        <v>0</v>
      </c>
      <c r="M8" s="116">
        <v>871375</v>
      </c>
      <c r="N8" s="116">
        <f>IF(AND(L8&lt;&gt;"",M8&lt;&gt;""),SUM(L8:M8),"")</f>
        <v>871375</v>
      </c>
      <c r="O8" s="116">
        <v>0</v>
      </c>
      <c r="P8" s="116">
        <v>109630</v>
      </c>
      <c r="Q8" s="116">
        <f>IF(AND(O8&lt;&gt;"",P8&lt;&gt;""),SUM(O8:P8),"")</f>
        <v>109630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18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335778</v>
      </c>
      <c r="F9" s="116">
        <f>SUM(D9:E9)</f>
        <v>335778</v>
      </c>
      <c r="G9" s="116">
        <f>SUM(O9,W9,AE9,AM9,AU9,BC9)</f>
        <v>0</v>
      </c>
      <c r="H9" s="116">
        <f>SUM(P9,X9,AF9,AN9,AV9,BD9)</f>
        <v>17694</v>
      </c>
      <c r="I9" s="116">
        <f>SUM(G9:H9)</f>
        <v>17694</v>
      </c>
      <c r="J9" s="115" t="s">
        <v>330</v>
      </c>
      <c r="K9" s="114" t="s">
        <v>331</v>
      </c>
      <c r="L9" s="116">
        <v>0</v>
      </c>
      <c r="M9" s="116">
        <v>335778</v>
      </c>
      <c r="N9" s="116">
        <f>IF(AND(L9&lt;&gt;"",M9&lt;&gt;""),SUM(L9:M9),"")</f>
        <v>335778</v>
      </c>
      <c r="O9" s="116">
        <v>0</v>
      </c>
      <c r="P9" s="116">
        <v>0</v>
      </c>
      <c r="Q9" s="116">
        <f>IF(AND(O9&lt;&gt;"",P9&lt;&gt;""),SUM(O9:P9),"")</f>
        <v>0</v>
      </c>
      <c r="R9" s="115" t="s">
        <v>332</v>
      </c>
      <c r="S9" s="114" t="s">
        <v>333</v>
      </c>
      <c r="T9" s="116">
        <v>0</v>
      </c>
      <c r="U9" s="116">
        <v>0</v>
      </c>
      <c r="V9" s="116">
        <f>IF(AND(T9&lt;&gt;"",U9&lt;&gt;""),SUM(T9:U9),"")</f>
        <v>0</v>
      </c>
      <c r="W9" s="116">
        <v>0</v>
      </c>
      <c r="X9" s="116">
        <v>17694</v>
      </c>
      <c r="Y9" s="116">
        <f>IF(AND(W9&lt;&gt;"",X9&lt;&gt;""),SUM(W9:X9),"")</f>
        <v>17694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18</v>
      </c>
      <c r="B10" s="115" t="s">
        <v>334</v>
      </c>
      <c r="C10" s="114" t="s">
        <v>335</v>
      </c>
      <c r="D10" s="116">
        <f>SUM(L10,T10,AB10,AJ10,AR10,AZ10)</f>
        <v>0</v>
      </c>
      <c r="E10" s="116">
        <f>SUM(M10,U10,AC10,AK10,AS10,BA10)</f>
        <v>222070</v>
      </c>
      <c r="F10" s="116">
        <f>SUM(D10:E10)</f>
        <v>222070</v>
      </c>
      <c r="G10" s="116">
        <f>SUM(O10,W10,AE10,AM10,AU10,BC10)</f>
        <v>0</v>
      </c>
      <c r="H10" s="116">
        <f>SUM(P10,X10,AF10,AN10,AV10,BD10)</f>
        <v>13491</v>
      </c>
      <c r="I10" s="116">
        <f>SUM(G10:H10)</f>
        <v>13491</v>
      </c>
      <c r="J10" s="115" t="s">
        <v>336</v>
      </c>
      <c r="K10" s="114" t="s">
        <v>337</v>
      </c>
      <c r="L10" s="116">
        <v>0</v>
      </c>
      <c r="M10" s="116">
        <v>222070</v>
      </c>
      <c r="N10" s="116">
        <f>IF(AND(L10&lt;&gt;"",M10&lt;&gt;""),SUM(L10:M10),"")</f>
        <v>222070</v>
      </c>
      <c r="O10" s="116">
        <v>0</v>
      </c>
      <c r="P10" s="116">
        <v>13491</v>
      </c>
      <c r="Q10" s="116">
        <f>IF(AND(O10&lt;&gt;"",P10&lt;&gt;""),SUM(O10:P10),"")</f>
        <v>13491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18</v>
      </c>
      <c r="B11" s="115" t="s">
        <v>338</v>
      </c>
      <c r="C11" s="114" t="s">
        <v>339</v>
      </c>
      <c r="D11" s="116">
        <f>SUM(L11,T11,AB11,AJ11,AR11,AZ11)</f>
        <v>0</v>
      </c>
      <c r="E11" s="116">
        <f>SUM(M11,U11,AC11,AK11,AS11,BA11)</f>
        <v>92065</v>
      </c>
      <c r="F11" s="116">
        <f>SUM(D11:E11)</f>
        <v>92065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330</v>
      </c>
      <c r="K11" s="114" t="s">
        <v>331</v>
      </c>
      <c r="L11" s="116">
        <v>0</v>
      </c>
      <c r="M11" s="116">
        <v>92065</v>
      </c>
      <c r="N11" s="116">
        <f>IF(AND(L11&lt;&gt;"",M11&lt;&gt;""),SUM(L11:M11),"")</f>
        <v>92065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18</v>
      </c>
      <c r="B12" s="115" t="s">
        <v>340</v>
      </c>
      <c r="C12" s="114" t="s">
        <v>341</v>
      </c>
      <c r="D12" s="116">
        <f>SUM(L12,T12,AB12,AJ12,AR12,AZ12)</f>
        <v>0</v>
      </c>
      <c r="E12" s="116">
        <f>SUM(M12,U12,AC12,AK12,AS12,BA12)</f>
        <v>71937</v>
      </c>
      <c r="F12" s="116">
        <f>SUM(D12:E12)</f>
        <v>71937</v>
      </c>
      <c r="G12" s="116">
        <f>SUM(O12,W12,AE12,AM12,AU12,BC12)</f>
        <v>0</v>
      </c>
      <c r="H12" s="116">
        <f>SUM(P12,X12,AF12,AN12,AV12,BD12)</f>
        <v>58583</v>
      </c>
      <c r="I12" s="116">
        <f>SUM(G12:H12)</f>
        <v>58583</v>
      </c>
      <c r="J12" s="115" t="s">
        <v>326</v>
      </c>
      <c r="K12" s="114" t="s">
        <v>327</v>
      </c>
      <c r="L12" s="116">
        <v>0</v>
      </c>
      <c r="M12" s="116">
        <v>71937</v>
      </c>
      <c r="N12" s="116">
        <f>IF(AND(L12&lt;&gt;"",M12&lt;&gt;""),SUM(L12:M12),"")</f>
        <v>71937</v>
      </c>
      <c r="O12" s="116">
        <v>0</v>
      </c>
      <c r="P12" s="116">
        <v>58583</v>
      </c>
      <c r="Q12" s="116">
        <f>IF(AND(O12&lt;&gt;"",P12&lt;&gt;""),SUM(O12:P12),"")</f>
        <v>58583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18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229879</v>
      </c>
      <c r="F13" s="116">
        <f>SUM(D13:E13)</f>
        <v>229879</v>
      </c>
      <c r="G13" s="116">
        <f>SUM(O13,W13,AE13,AM13,AU13,BC13)</f>
        <v>0</v>
      </c>
      <c r="H13" s="116">
        <f>SUM(P13,X13,AF13,AN13,AV13,BD13)</f>
        <v>9076</v>
      </c>
      <c r="I13" s="116">
        <f>SUM(G13:H13)</f>
        <v>9076</v>
      </c>
      <c r="J13" s="115" t="s">
        <v>336</v>
      </c>
      <c r="K13" s="114" t="s">
        <v>337</v>
      </c>
      <c r="L13" s="116">
        <v>0</v>
      </c>
      <c r="M13" s="116">
        <v>229879</v>
      </c>
      <c r="N13" s="116">
        <f>IF(AND(L13&lt;&gt;"",M13&lt;&gt;""),SUM(L13:M13),"")</f>
        <v>229879</v>
      </c>
      <c r="O13" s="116">
        <v>0</v>
      </c>
      <c r="P13" s="116">
        <v>9076</v>
      </c>
      <c r="Q13" s="116">
        <f>IF(AND(O13&lt;&gt;"",P13&lt;&gt;""),SUM(O13:P13),"")</f>
        <v>9076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18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282070</v>
      </c>
      <c r="F14" s="116">
        <f>SUM(D14:E14)</f>
        <v>282070</v>
      </c>
      <c r="G14" s="116">
        <f>SUM(O14,W14,AE14,AM14,AU14,BC14)</f>
        <v>0</v>
      </c>
      <c r="H14" s="116">
        <f>SUM(P14,X14,AF14,AN14,AV14,BD14)</f>
        <v>76686</v>
      </c>
      <c r="I14" s="116">
        <f>SUM(G14:H14)</f>
        <v>76686</v>
      </c>
      <c r="J14" s="115" t="s">
        <v>346</v>
      </c>
      <c r="K14" s="114" t="s">
        <v>347</v>
      </c>
      <c r="L14" s="116">
        <v>0</v>
      </c>
      <c r="M14" s="116">
        <v>282070</v>
      </c>
      <c r="N14" s="116">
        <f>IF(AND(L14&lt;&gt;"",M14&lt;&gt;""),SUM(L14:M14),"")</f>
        <v>282070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332</v>
      </c>
      <c r="S14" s="114" t="s">
        <v>333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76686</v>
      </c>
      <c r="Y14" s="116">
        <f>IF(AND(W14&lt;&gt;"",X14&lt;&gt;""),SUM(W14:X14),"")</f>
        <v>76686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18</v>
      </c>
      <c r="B15" s="115" t="s">
        <v>348</v>
      </c>
      <c r="C15" s="114" t="s">
        <v>349</v>
      </c>
      <c r="D15" s="116">
        <f>SUM(L15,T15,AB15,AJ15,AR15,AZ15)</f>
        <v>0</v>
      </c>
      <c r="E15" s="116">
        <f>SUM(M15,U15,AC15,AK15,AS15,BA15)</f>
        <v>59356</v>
      </c>
      <c r="F15" s="116">
        <f>SUM(D15:E15)</f>
        <v>59356</v>
      </c>
      <c r="G15" s="116">
        <f>SUM(O15,W15,AE15,AM15,AU15,BC15)</f>
        <v>0</v>
      </c>
      <c r="H15" s="116">
        <f>SUM(P15,X15,AF15,AN15,AV15,BD15)</f>
        <v>50368</v>
      </c>
      <c r="I15" s="116">
        <f>SUM(G15:H15)</f>
        <v>50368</v>
      </c>
      <c r="J15" s="115" t="s">
        <v>330</v>
      </c>
      <c r="K15" s="114" t="s">
        <v>331</v>
      </c>
      <c r="L15" s="116">
        <v>0</v>
      </c>
      <c r="M15" s="116">
        <v>59356</v>
      </c>
      <c r="N15" s="116">
        <f>IF(AND(L15&lt;&gt;"",M15&lt;&gt;""),SUM(L15:M15),"")</f>
        <v>59356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332</v>
      </c>
      <c r="S15" s="114" t="s">
        <v>333</v>
      </c>
      <c r="T15" s="116">
        <v>0</v>
      </c>
      <c r="U15" s="116">
        <v>0</v>
      </c>
      <c r="V15" s="116">
        <f>IF(AND(T15&lt;&gt;"",U15&lt;&gt;""),SUM(T15:U15),"")</f>
        <v>0</v>
      </c>
      <c r="W15" s="116">
        <v>0</v>
      </c>
      <c r="X15" s="116">
        <v>50368</v>
      </c>
      <c r="Y15" s="116">
        <f>IF(AND(W15&lt;&gt;"",X15&lt;&gt;""),SUM(W15:X15),"")</f>
        <v>50368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18</v>
      </c>
      <c r="B16" s="115" t="s">
        <v>350</v>
      </c>
      <c r="C16" s="114" t="s">
        <v>351</v>
      </c>
      <c r="D16" s="116">
        <f>SUM(L16,T16,AB16,AJ16,AR16,AZ16)</f>
        <v>0</v>
      </c>
      <c r="E16" s="116">
        <f>SUM(M16,U16,AC16,AK16,AS16,BA16)</f>
        <v>361788</v>
      </c>
      <c r="F16" s="116">
        <f>SUM(D16:E16)</f>
        <v>361788</v>
      </c>
      <c r="G16" s="116">
        <f>SUM(O16,W16,AE16,AM16,AU16,BC16)</f>
        <v>0</v>
      </c>
      <c r="H16" s="116">
        <f>SUM(P16,X16,AF16,AN16,AV16,BD16)</f>
        <v>39547</v>
      </c>
      <c r="I16" s="116">
        <f>SUM(G16:H16)</f>
        <v>39547</v>
      </c>
      <c r="J16" s="115" t="s">
        <v>346</v>
      </c>
      <c r="K16" s="114" t="s">
        <v>347</v>
      </c>
      <c r="L16" s="116">
        <v>0</v>
      </c>
      <c r="M16" s="116">
        <v>361788</v>
      </c>
      <c r="N16" s="116">
        <f>IF(AND(L16&lt;&gt;"",M16&lt;&gt;""),SUM(L16:M16),"")</f>
        <v>361788</v>
      </c>
      <c r="O16" s="116">
        <v>0</v>
      </c>
      <c r="P16" s="116">
        <v>0</v>
      </c>
      <c r="Q16" s="116">
        <f>IF(AND(O16&lt;&gt;"",P16&lt;&gt;""),SUM(O16:P16),"")</f>
        <v>0</v>
      </c>
      <c r="R16" s="115" t="s">
        <v>332</v>
      </c>
      <c r="S16" s="114" t="s">
        <v>333</v>
      </c>
      <c r="T16" s="116">
        <v>0</v>
      </c>
      <c r="U16" s="116">
        <v>0</v>
      </c>
      <c r="V16" s="116">
        <f>IF(AND(T16&lt;&gt;"",U16&lt;&gt;""),SUM(T16:U16),"")</f>
        <v>0</v>
      </c>
      <c r="W16" s="116">
        <v>0</v>
      </c>
      <c r="X16" s="116">
        <v>39547</v>
      </c>
      <c r="Y16" s="116">
        <f>IF(AND(W16&lt;&gt;"",X16&lt;&gt;""),SUM(W16:X16),"")</f>
        <v>39547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18</v>
      </c>
      <c r="B17" s="115" t="s">
        <v>352</v>
      </c>
      <c r="C17" s="114" t="s">
        <v>353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18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6723</v>
      </c>
      <c r="F18" s="116">
        <f>SUM(D18:E18)</f>
        <v>6723</v>
      </c>
      <c r="G18" s="116">
        <f>SUM(O18,W18,AE18,AM18,AU18,BC18)</f>
        <v>0</v>
      </c>
      <c r="H18" s="116">
        <f>SUM(P18,X18,AF18,AN18,AV18,BD18)</f>
        <v>2533</v>
      </c>
      <c r="I18" s="116">
        <f>SUM(G18:H18)</f>
        <v>2533</v>
      </c>
      <c r="J18" s="115" t="s">
        <v>326</v>
      </c>
      <c r="K18" s="114" t="s">
        <v>327</v>
      </c>
      <c r="L18" s="116">
        <v>0</v>
      </c>
      <c r="M18" s="116">
        <v>6723</v>
      </c>
      <c r="N18" s="116">
        <f>IF(AND(L18&lt;&gt;"",M18&lt;&gt;""),SUM(L18:M18),"")</f>
        <v>6723</v>
      </c>
      <c r="O18" s="116">
        <v>0</v>
      </c>
      <c r="P18" s="116">
        <v>2533</v>
      </c>
      <c r="Q18" s="116">
        <f>IF(AND(O18&lt;&gt;"",P18&lt;&gt;""),SUM(O18:P18),"")</f>
        <v>2533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18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49616</v>
      </c>
      <c r="F19" s="116">
        <f>SUM(D19:E19)</f>
        <v>49616</v>
      </c>
      <c r="G19" s="116">
        <f>SUM(O19,W19,AE19,AM19,AU19,BC19)</f>
        <v>0</v>
      </c>
      <c r="H19" s="116">
        <f>SUM(P19,X19,AF19,AN19,AV19,BD19)</f>
        <v>25261</v>
      </c>
      <c r="I19" s="116">
        <f>SUM(G19:H19)</f>
        <v>25261</v>
      </c>
      <c r="J19" s="115" t="s">
        <v>326</v>
      </c>
      <c r="K19" s="114" t="s">
        <v>327</v>
      </c>
      <c r="L19" s="116">
        <v>0</v>
      </c>
      <c r="M19" s="116">
        <v>49616</v>
      </c>
      <c r="N19" s="116">
        <f>IF(AND(L19&lt;&gt;"",M19&lt;&gt;""),SUM(L19:M19),"")</f>
        <v>49616</v>
      </c>
      <c r="O19" s="116">
        <v>0</v>
      </c>
      <c r="P19" s="116">
        <v>25261</v>
      </c>
      <c r="Q19" s="116">
        <f>IF(AND(O19&lt;&gt;"",P19&lt;&gt;""),SUM(O19:P19),"")</f>
        <v>25261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18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51600</v>
      </c>
      <c r="F20" s="116">
        <f>SUM(D20:E20)</f>
        <v>51600</v>
      </c>
      <c r="G20" s="116">
        <f>SUM(O20,W20,AE20,AM20,AU20,BC20)</f>
        <v>0</v>
      </c>
      <c r="H20" s="116">
        <f>SUM(P20,X20,AF20,AN20,AV20,BD20)</f>
        <v>33103</v>
      </c>
      <c r="I20" s="116">
        <f>SUM(G20:H20)</f>
        <v>33103</v>
      </c>
      <c r="J20" s="115" t="s">
        <v>326</v>
      </c>
      <c r="K20" s="114" t="s">
        <v>327</v>
      </c>
      <c r="L20" s="116">
        <v>0</v>
      </c>
      <c r="M20" s="116">
        <v>51600</v>
      </c>
      <c r="N20" s="116">
        <f>IF(AND(L20&lt;&gt;"",M20&lt;&gt;""),SUM(L20:M20),"")</f>
        <v>51600</v>
      </c>
      <c r="O20" s="116">
        <v>0</v>
      </c>
      <c r="P20" s="116">
        <v>33103</v>
      </c>
      <c r="Q20" s="116">
        <f>IF(AND(O20&lt;&gt;"",P20&lt;&gt;""),SUM(O20:P20),"")</f>
        <v>33103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18</v>
      </c>
      <c r="B21" s="115" t="s">
        <v>360</v>
      </c>
      <c r="C21" s="114" t="s">
        <v>361</v>
      </c>
      <c r="D21" s="116">
        <f>SUM(L21,T21,AB21,AJ21,AR21,AZ21)</f>
        <v>0</v>
      </c>
      <c r="E21" s="116">
        <f>SUM(M21,U21,AC21,AK21,AS21,BA21)</f>
        <v>158512</v>
      </c>
      <c r="F21" s="116">
        <f>SUM(D21:E21)</f>
        <v>158512</v>
      </c>
      <c r="G21" s="116">
        <f>SUM(O21,W21,AE21,AM21,AU21,BC21)</f>
        <v>0</v>
      </c>
      <c r="H21" s="116">
        <f>SUM(P21,X21,AF21,AN21,AV21,BD21)</f>
        <v>9681</v>
      </c>
      <c r="I21" s="116">
        <f>SUM(G21:H21)</f>
        <v>9681</v>
      </c>
      <c r="J21" s="115" t="s">
        <v>336</v>
      </c>
      <c r="K21" s="114" t="s">
        <v>337</v>
      </c>
      <c r="L21" s="116">
        <v>0</v>
      </c>
      <c r="M21" s="116">
        <v>158512</v>
      </c>
      <c r="N21" s="116">
        <f>IF(AND(L21&lt;&gt;"",M21&lt;&gt;""),SUM(L21:M21),"")</f>
        <v>158512</v>
      </c>
      <c r="O21" s="116">
        <v>0</v>
      </c>
      <c r="P21" s="116">
        <v>9681</v>
      </c>
      <c r="Q21" s="116">
        <f>IF(AND(O21&lt;&gt;"",P21&lt;&gt;""),SUM(O21:P21),"")</f>
        <v>9681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18</v>
      </c>
      <c r="B22" s="115" t="s">
        <v>362</v>
      </c>
      <c r="C22" s="114" t="s">
        <v>363</v>
      </c>
      <c r="D22" s="116">
        <f>SUM(L22,T22,AB22,AJ22,AR22,AZ22)</f>
        <v>0</v>
      </c>
      <c r="E22" s="116">
        <f>SUM(M22,U22,AC22,AK22,AS22,BA22)</f>
        <v>83620</v>
      </c>
      <c r="F22" s="116">
        <f>SUM(D22:E22)</f>
        <v>83620</v>
      </c>
      <c r="G22" s="116">
        <f>SUM(O22,W22,AE22,AM22,AU22,BC22)</f>
        <v>0</v>
      </c>
      <c r="H22" s="116">
        <f>SUM(P22,X22,AF22,AN22,AV22,BD22)</f>
        <v>7987</v>
      </c>
      <c r="I22" s="116">
        <f>SUM(G22:H22)</f>
        <v>7987</v>
      </c>
      <c r="J22" s="115" t="s">
        <v>336</v>
      </c>
      <c r="K22" s="114" t="s">
        <v>337</v>
      </c>
      <c r="L22" s="116">
        <v>0</v>
      </c>
      <c r="M22" s="116">
        <v>83620</v>
      </c>
      <c r="N22" s="116">
        <f>IF(AND(L22&lt;&gt;"",M22&lt;&gt;""),SUM(L22:M22),"")</f>
        <v>83620</v>
      </c>
      <c r="O22" s="116">
        <v>0</v>
      </c>
      <c r="P22" s="116">
        <v>7987</v>
      </c>
      <c r="Q22" s="116">
        <f>IF(AND(O22&lt;&gt;"",P22&lt;&gt;""),SUM(O22:P22),"")</f>
        <v>7987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5"/>
      <c r="K23" s="114"/>
      <c r="L23" s="116"/>
      <c r="M23" s="116"/>
      <c r="N23" s="116"/>
      <c r="O23" s="116"/>
      <c r="P23" s="116"/>
      <c r="Q23" s="116"/>
      <c r="R23" s="115"/>
      <c r="S23" s="114"/>
      <c r="T23" s="116"/>
      <c r="U23" s="116"/>
      <c r="V23" s="116"/>
      <c r="W23" s="116"/>
      <c r="X23" s="116"/>
      <c r="Y23" s="116"/>
      <c r="Z23" s="115"/>
      <c r="AA23" s="114"/>
      <c r="AB23" s="116"/>
      <c r="AC23" s="116"/>
      <c r="AD23" s="116"/>
      <c r="AE23" s="116"/>
      <c r="AF23" s="116"/>
      <c r="AG23" s="116"/>
      <c r="AH23" s="115"/>
      <c r="AI23" s="114"/>
      <c r="AJ23" s="116"/>
      <c r="AK23" s="116"/>
      <c r="AL23" s="116"/>
      <c r="AM23" s="116"/>
      <c r="AN23" s="116"/>
      <c r="AO23" s="116"/>
      <c r="AP23" s="115"/>
      <c r="AQ23" s="114"/>
      <c r="AR23" s="116"/>
      <c r="AS23" s="116"/>
      <c r="AT23" s="116"/>
      <c r="AU23" s="116"/>
      <c r="AV23" s="116"/>
      <c r="AW23" s="116"/>
      <c r="AX23" s="115"/>
      <c r="AY23" s="114"/>
      <c r="AZ23" s="116"/>
      <c r="BA23" s="116"/>
      <c r="BB23" s="116"/>
      <c r="BC23" s="116"/>
      <c r="BD23" s="116"/>
      <c r="BE23" s="116"/>
    </row>
    <row r="24" spans="1:57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5"/>
      <c r="K24" s="114"/>
      <c r="L24" s="116"/>
      <c r="M24" s="116"/>
      <c r="N24" s="116"/>
      <c r="O24" s="116"/>
      <c r="P24" s="116"/>
      <c r="Q24" s="116"/>
      <c r="R24" s="115"/>
      <c r="S24" s="114"/>
      <c r="T24" s="116"/>
      <c r="U24" s="116"/>
      <c r="V24" s="116"/>
      <c r="W24" s="116"/>
      <c r="X24" s="116"/>
      <c r="Y24" s="116"/>
      <c r="Z24" s="115"/>
      <c r="AA24" s="114"/>
      <c r="AB24" s="116"/>
      <c r="AC24" s="116"/>
      <c r="AD24" s="116"/>
      <c r="AE24" s="116"/>
      <c r="AF24" s="116"/>
      <c r="AG24" s="116"/>
      <c r="AH24" s="115"/>
      <c r="AI24" s="114"/>
      <c r="AJ24" s="116"/>
      <c r="AK24" s="116"/>
      <c r="AL24" s="116"/>
      <c r="AM24" s="116"/>
      <c r="AN24" s="116"/>
      <c r="AO24" s="116"/>
      <c r="AP24" s="115"/>
      <c r="AQ24" s="114"/>
      <c r="AR24" s="116"/>
      <c r="AS24" s="116"/>
      <c r="AT24" s="116"/>
      <c r="AU24" s="116"/>
      <c r="AV24" s="116"/>
      <c r="AW24" s="116"/>
      <c r="AX24" s="115"/>
      <c r="AY24" s="114"/>
      <c r="AZ24" s="116"/>
      <c r="BA24" s="116"/>
      <c r="BB24" s="116"/>
      <c r="BC24" s="116"/>
      <c r="BD24" s="116"/>
      <c r="BE24" s="116"/>
    </row>
    <row r="25" spans="1:57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5"/>
      <c r="K25" s="114"/>
      <c r="L25" s="116"/>
      <c r="M25" s="116"/>
      <c r="N25" s="116"/>
      <c r="O25" s="116"/>
      <c r="P25" s="116"/>
      <c r="Q25" s="116"/>
      <c r="R25" s="115"/>
      <c r="S25" s="114"/>
      <c r="T25" s="116"/>
      <c r="U25" s="116"/>
      <c r="V25" s="116"/>
      <c r="W25" s="116"/>
      <c r="X25" s="116"/>
      <c r="Y25" s="116"/>
      <c r="Z25" s="115"/>
      <c r="AA25" s="114"/>
      <c r="AB25" s="116"/>
      <c r="AC25" s="116"/>
      <c r="AD25" s="116"/>
      <c r="AE25" s="116"/>
      <c r="AF25" s="116"/>
      <c r="AG25" s="116"/>
      <c r="AH25" s="115"/>
      <c r="AI25" s="114"/>
      <c r="AJ25" s="116"/>
      <c r="AK25" s="116"/>
      <c r="AL25" s="116"/>
      <c r="AM25" s="116"/>
      <c r="AN25" s="116"/>
      <c r="AO25" s="116"/>
      <c r="AP25" s="115"/>
      <c r="AQ25" s="114"/>
      <c r="AR25" s="116"/>
      <c r="AS25" s="116"/>
      <c r="AT25" s="116"/>
      <c r="AU25" s="116"/>
      <c r="AV25" s="116"/>
      <c r="AW25" s="116"/>
      <c r="AX25" s="115"/>
      <c r="AY25" s="114"/>
      <c r="AZ25" s="116"/>
      <c r="BA25" s="116"/>
      <c r="BB25" s="116"/>
      <c r="BC25" s="116"/>
      <c r="BD25" s="116"/>
      <c r="BE25" s="116"/>
    </row>
    <row r="26" spans="1:57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5"/>
      <c r="K26" s="114"/>
      <c r="L26" s="116"/>
      <c r="M26" s="116"/>
      <c r="N26" s="116"/>
      <c r="O26" s="116"/>
      <c r="P26" s="116"/>
      <c r="Q26" s="116"/>
      <c r="R26" s="115"/>
      <c r="S26" s="114"/>
      <c r="T26" s="116"/>
      <c r="U26" s="116"/>
      <c r="V26" s="116"/>
      <c r="W26" s="116"/>
      <c r="X26" s="116"/>
      <c r="Y26" s="116"/>
      <c r="Z26" s="115"/>
      <c r="AA26" s="114"/>
      <c r="AB26" s="116"/>
      <c r="AC26" s="116"/>
      <c r="AD26" s="116"/>
      <c r="AE26" s="116"/>
      <c r="AF26" s="116"/>
      <c r="AG26" s="116"/>
      <c r="AH26" s="115"/>
      <c r="AI26" s="114"/>
      <c r="AJ26" s="116"/>
      <c r="AK26" s="116"/>
      <c r="AL26" s="116"/>
      <c r="AM26" s="116"/>
      <c r="AN26" s="116"/>
      <c r="AO26" s="116"/>
      <c r="AP26" s="115"/>
      <c r="AQ26" s="114"/>
      <c r="AR26" s="116"/>
      <c r="AS26" s="116"/>
      <c r="AT26" s="116"/>
      <c r="AU26" s="116"/>
      <c r="AV26" s="116"/>
      <c r="AW26" s="116"/>
      <c r="AX26" s="115"/>
      <c r="AY26" s="114"/>
      <c r="AZ26" s="116"/>
      <c r="BA26" s="116"/>
      <c r="BB26" s="116"/>
      <c r="BC26" s="116"/>
      <c r="BD26" s="116"/>
      <c r="BE26" s="116"/>
    </row>
    <row r="27" spans="1:57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2">
    <sortCondition ref="A8:A22"/>
    <sortCondition ref="B8:B22"/>
    <sortCondition ref="C8:C2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1" man="1"/>
    <brk id="17" min="1" max="21" man="1"/>
    <brk id="25" min="1" max="21" man="1"/>
    <brk id="33" min="1" max="21" man="1"/>
    <brk id="41" min="1" max="21" man="1"/>
    <brk id="49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富山県</v>
      </c>
      <c r="B7" s="132" t="str">
        <f>'廃棄物事業経費（市町村）'!B7</f>
        <v>16000</v>
      </c>
      <c r="C7" s="131" t="s">
        <v>33</v>
      </c>
      <c r="D7" s="133">
        <f>SUM(H7,L7,P7,T7,X7,AB7,AF7,AJ7,AN7,AR7,AV7,AZ7,BD7,BH7,BL7,BP7,BT7,BX7,CB7,CF7,CJ7,CN7,CR7,CV7,CZ7,DD7,DH7,DL7,DP7,DT7)</f>
        <v>2876389</v>
      </c>
      <c r="E7" s="133">
        <f>SUM(I7,M7,Q7,U7,Y7,AC7,AG7,AK7,AO7,AS7,AW7,BA7,BE7,BI7,BM7,BQ7,BU7,BY7,CC7,CG7,CK7,CO7,CS7,CW7,DA7,DE7,DI7,DM7,DQ7,DU7)</f>
        <v>453640</v>
      </c>
      <c r="F7" s="134">
        <f>COUNTIF(F$8:F$57,"&lt;&gt;")</f>
        <v>5</v>
      </c>
      <c r="G7" s="134">
        <f>COUNTIF(G$8:G$57,"&lt;&gt;")</f>
        <v>5</v>
      </c>
      <c r="H7" s="133">
        <f>SUM(H$8:H$57)</f>
        <v>1711293</v>
      </c>
      <c r="I7" s="133">
        <f>SUM(I$8:I$57)</f>
        <v>140815</v>
      </c>
      <c r="J7" s="134">
        <f>COUNTIF(J$8:J$57,"&lt;&gt;")</f>
        <v>5</v>
      </c>
      <c r="K7" s="134">
        <f>COUNTIF(K$8:K$57,"&lt;&gt;")</f>
        <v>5</v>
      </c>
      <c r="L7" s="133">
        <f>SUM(L$8:L$57)</f>
        <v>755669</v>
      </c>
      <c r="M7" s="133">
        <f>SUM(M$8:M$57)</f>
        <v>144345</v>
      </c>
      <c r="N7" s="134">
        <f>COUNTIF(N$8:N$57,"&lt;&gt;")</f>
        <v>4</v>
      </c>
      <c r="O7" s="134">
        <f>COUNTIF(O$8:O$57,"&lt;&gt;")</f>
        <v>4</v>
      </c>
      <c r="P7" s="133">
        <f>SUM(P$8:P$57)</f>
        <v>269468</v>
      </c>
      <c r="Q7" s="133">
        <f>SUM(Q$8:Q$57)</f>
        <v>93152</v>
      </c>
      <c r="R7" s="134">
        <f>COUNTIF(R$8:R$57,"&lt;&gt;")</f>
        <v>3</v>
      </c>
      <c r="S7" s="134">
        <f>COUNTIF(S$8:S$57,"&lt;&gt;")</f>
        <v>3</v>
      </c>
      <c r="T7" s="133">
        <f>SUM(T$8:T$57)</f>
        <v>133236</v>
      </c>
      <c r="U7" s="133">
        <f>SUM(U$8:U$57)</f>
        <v>72795</v>
      </c>
      <c r="V7" s="134">
        <f>COUNTIF(V$8:V$57,"&lt;&gt;")</f>
        <v>1</v>
      </c>
      <c r="W7" s="134">
        <f>COUNTIF(W$8:W$57,"&lt;&gt;")</f>
        <v>1</v>
      </c>
      <c r="X7" s="133">
        <f>SUM(X$8:X$57)</f>
        <v>6723</v>
      </c>
      <c r="Y7" s="133">
        <f>SUM(Y$8:Y$57)</f>
        <v>2533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18</v>
      </c>
      <c r="B8" s="115" t="s">
        <v>332</v>
      </c>
      <c r="C8" s="114" t="s">
        <v>333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184295</v>
      </c>
      <c r="F8" s="115" t="s">
        <v>328</v>
      </c>
      <c r="G8" s="114" t="s">
        <v>329</v>
      </c>
      <c r="H8" s="116">
        <v>0</v>
      </c>
      <c r="I8" s="116">
        <v>17694</v>
      </c>
      <c r="J8" s="115" t="s">
        <v>344</v>
      </c>
      <c r="K8" s="114" t="s">
        <v>345</v>
      </c>
      <c r="L8" s="116">
        <v>0</v>
      </c>
      <c r="M8" s="116">
        <v>76686</v>
      </c>
      <c r="N8" s="115" t="s">
        <v>348</v>
      </c>
      <c r="O8" s="114" t="s">
        <v>349</v>
      </c>
      <c r="P8" s="116">
        <v>0</v>
      </c>
      <c r="Q8" s="116">
        <v>50368</v>
      </c>
      <c r="R8" s="115" t="s">
        <v>350</v>
      </c>
      <c r="S8" s="114" t="s">
        <v>351</v>
      </c>
      <c r="T8" s="116">
        <v>0</v>
      </c>
      <c r="U8" s="116">
        <v>39547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18</v>
      </c>
      <c r="B9" s="115" t="s">
        <v>346</v>
      </c>
      <c r="C9" s="114" t="s">
        <v>347</v>
      </c>
      <c r="D9" s="116">
        <f>SUM(H9,L9,P9,T9,X9,AB9,AF9,AJ9,AN9,AR9,AV9,AZ9,BD9,BH9,BL9,BP9,BT9,BX9,CB9,CF9,CJ9,CN9,CR9,CV9,CZ9,DD9,DH9,DL9,DP9,DT9)</f>
        <v>643858</v>
      </c>
      <c r="E9" s="116">
        <f>SUM(I9,M9,Q9,U9,Y9,AC9,AG9,AK9,AO9,AS9,AW9,BA9,BE9,BI9,BM9,BQ9,BU9,BY9,CC9,CG9,CK9,CO9,CS9,CW9,DA9,DE9,DI9,DM9,DQ9,DU9)</f>
        <v>0</v>
      </c>
      <c r="F9" s="115" t="s">
        <v>344</v>
      </c>
      <c r="G9" s="114" t="s">
        <v>345</v>
      </c>
      <c r="H9" s="116">
        <v>282070</v>
      </c>
      <c r="I9" s="116">
        <v>0</v>
      </c>
      <c r="J9" s="115" t="s">
        <v>350</v>
      </c>
      <c r="K9" s="114" t="s">
        <v>351</v>
      </c>
      <c r="L9" s="116">
        <v>361788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18</v>
      </c>
      <c r="B10" s="115" t="s">
        <v>336</v>
      </c>
      <c r="C10" s="114" t="s">
        <v>337</v>
      </c>
      <c r="D10" s="116">
        <f>SUM(H10,L10,P10,T10,X10,AB10,AF10,AJ10,AN10,AR10,AV10,AZ10,BD10,BH10,BL10,BP10,BT10,BX10,CB10,CF10,CJ10,CN10,CR10,CV10,CZ10,DD10,DH10,DL10,DP10,DT10)</f>
        <v>694081</v>
      </c>
      <c r="E10" s="116">
        <f>SUM(I10,M10,Q10,U10,Y10,AC10,AG10,AK10,AO10,AS10,AW10,BA10,BE10,BI10,BM10,BQ10,BU10,BY10,CC10,CG10,CK10,CO10,CS10,CW10,DA10,DE10,DI10,DM10,DQ10,DU10)</f>
        <v>40235</v>
      </c>
      <c r="F10" s="115" t="s">
        <v>334</v>
      </c>
      <c r="G10" s="114" t="s">
        <v>335</v>
      </c>
      <c r="H10" s="116">
        <v>222070</v>
      </c>
      <c r="I10" s="116">
        <v>13491</v>
      </c>
      <c r="J10" s="115" t="s">
        <v>342</v>
      </c>
      <c r="K10" s="114" t="s">
        <v>343</v>
      </c>
      <c r="L10" s="116">
        <v>229879</v>
      </c>
      <c r="M10" s="116">
        <v>9076</v>
      </c>
      <c r="N10" s="115" t="s">
        <v>360</v>
      </c>
      <c r="O10" s="114" t="s">
        <v>361</v>
      </c>
      <c r="P10" s="116">
        <v>158512</v>
      </c>
      <c r="Q10" s="116">
        <v>9681</v>
      </c>
      <c r="R10" s="115" t="s">
        <v>362</v>
      </c>
      <c r="S10" s="114" t="s">
        <v>363</v>
      </c>
      <c r="T10" s="116">
        <v>83620</v>
      </c>
      <c r="U10" s="116">
        <v>7987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18</v>
      </c>
      <c r="B11" s="115" t="s">
        <v>326</v>
      </c>
      <c r="C11" s="114" t="s">
        <v>327</v>
      </c>
      <c r="D11" s="116">
        <f>SUM(H11,L11,P11,T11,X11,AB11,AF11,AJ11,AN11,AR11,AV11,AZ11,BD11,BH11,BL11,BP11,BT11,BX11,CB11,CF11,CJ11,CN11,CR11,CV11,CZ11,DD11,DH11,DL11,DP11,DT11)</f>
        <v>1051251</v>
      </c>
      <c r="E11" s="116">
        <f>SUM(I11,M11,Q11,U11,Y11,AC11,AG11,AK11,AO11,AS11,AW11,BA11,BE11,BI11,BM11,BQ11,BU11,BY11,CC11,CG11,CK11,CO11,CS11,CW11,DA11,DE11,DI11,DM11,DQ11,DU11)</f>
        <v>229110</v>
      </c>
      <c r="F11" s="115" t="s">
        <v>323</v>
      </c>
      <c r="G11" s="114" t="s">
        <v>324</v>
      </c>
      <c r="H11" s="116">
        <v>871375</v>
      </c>
      <c r="I11" s="116">
        <v>109630</v>
      </c>
      <c r="J11" s="115" t="s">
        <v>340</v>
      </c>
      <c r="K11" s="114" t="s">
        <v>341</v>
      </c>
      <c r="L11" s="116">
        <v>71937</v>
      </c>
      <c r="M11" s="116">
        <v>58583</v>
      </c>
      <c r="N11" s="115" t="s">
        <v>358</v>
      </c>
      <c r="O11" s="114" t="s">
        <v>359</v>
      </c>
      <c r="P11" s="116">
        <v>51600</v>
      </c>
      <c r="Q11" s="116">
        <v>33103</v>
      </c>
      <c r="R11" s="115" t="s">
        <v>356</v>
      </c>
      <c r="S11" s="114" t="s">
        <v>357</v>
      </c>
      <c r="T11" s="116">
        <v>49616</v>
      </c>
      <c r="U11" s="116">
        <v>25261</v>
      </c>
      <c r="V11" s="115" t="s">
        <v>354</v>
      </c>
      <c r="W11" s="114" t="s">
        <v>355</v>
      </c>
      <c r="X11" s="116">
        <v>6723</v>
      </c>
      <c r="Y11" s="116">
        <v>2533</v>
      </c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18</v>
      </c>
      <c r="B12" s="115" t="s">
        <v>330</v>
      </c>
      <c r="C12" s="114" t="s">
        <v>331</v>
      </c>
      <c r="D12" s="116">
        <f>SUM(H12,L12,P12,T12,X12,AB12,AF12,AJ12,AN12,AR12,AV12,AZ12,BD12,BH12,BL12,BP12,BT12,BX12,CB12,CF12,CJ12,CN12,CR12,CV12,CZ12,DD12,DH12,DL12,DP12,DT12)</f>
        <v>487199</v>
      </c>
      <c r="E12" s="116">
        <f>SUM(I12,M12,Q12,U12,Y12,AC12,AG12,AK12,AO12,AS12,AW12,BA12,BE12,BI12,BM12,BQ12,BU12,BY12,CC12,CG12,CK12,CO12,CS12,CW12,DA12,DE12,DI12,DM12,DQ12,DU12)</f>
        <v>0</v>
      </c>
      <c r="F12" s="115" t="s">
        <v>328</v>
      </c>
      <c r="G12" s="114" t="s">
        <v>329</v>
      </c>
      <c r="H12" s="116">
        <v>335778</v>
      </c>
      <c r="I12" s="116">
        <v>0</v>
      </c>
      <c r="J12" s="115" t="s">
        <v>338</v>
      </c>
      <c r="K12" s="114" t="s">
        <v>339</v>
      </c>
      <c r="L12" s="116">
        <v>92065</v>
      </c>
      <c r="M12" s="116">
        <v>0</v>
      </c>
      <c r="N12" s="115" t="s">
        <v>348</v>
      </c>
      <c r="O12" s="114" t="s">
        <v>349</v>
      </c>
      <c r="P12" s="116">
        <v>59356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/>
      <c r="B13" s="115"/>
      <c r="C13" s="114"/>
      <c r="D13" s="116"/>
      <c r="E13" s="116"/>
      <c r="F13" s="115"/>
      <c r="G13" s="114"/>
      <c r="H13" s="116"/>
      <c r="I13" s="116"/>
      <c r="J13" s="115"/>
      <c r="K13" s="114"/>
      <c r="L13" s="116"/>
      <c r="M13" s="116"/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2">
    <sortCondition ref="A8:A12"/>
    <sortCondition ref="B8:B12"/>
    <sortCondition ref="C8:C1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16000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16201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16202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16204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16205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16206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16207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16208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16209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16210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16211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16321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16322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16323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16342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16343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16842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16891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16892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16897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16900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>
        <f>+'廃棄物事業経費（歳入）'!B28</f>
        <v>0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>
        <f>+'廃棄物事業経費（歳入）'!B29</f>
        <v>0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>
        <f>+'廃棄物事業経費（歳入）'!B30</f>
        <v>0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>
        <f>+'廃棄物事業経費（歳入）'!B31</f>
        <v>0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>
        <f>+'廃棄物事業経費（歳入）'!B32</f>
        <v>0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2024-02-07T06:51:56Z</dcterms:modified>
</cp:coreProperties>
</file>