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6富山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水洗化人口等!$A$6:$AD$21</definedName>
    <definedName name="_xlnm.Print_Area" localSheetId="2">し尿集計結果!$A$1:$M$37</definedName>
    <definedName name="_xlnm.Print_Area" localSheetId="1">し尿処理状況!$2:$22</definedName>
    <definedName name="_xlnm.Print_Area" localSheetId="0">水洗化人口等!$2:$22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C8" i="2"/>
  <c r="AC9" i="2"/>
  <c r="AC10" i="2"/>
  <c r="N10" i="2" s="1"/>
  <c r="AC11" i="2"/>
  <c r="N11" i="2" s="1"/>
  <c r="AC12" i="2"/>
  <c r="N12" i="2" s="1"/>
  <c r="AC13" i="2"/>
  <c r="AC14" i="2"/>
  <c r="AC15" i="2"/>
  <c r="AC16" i="2"/>
  <c r="N16" i="2" s="1"/>
  <c r="AC17" i="2"/>
  <c r="N17" i="2" s="1"/>
  <c r="AC18" i="2"/>
  <c r="N18" i="2" s="1"/>
  <c r="AC19" i="2"/>
  <c r="AC20" i="2"/>
  <c r="AC21" i="2"/>
  <c r="AC22" i="2"/>
  <c r="N22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8" i="2"/>
  <c r="N9" i="2"/>
  <c r="N13" i="2"/>
  <c r="N14" i="2"/>
  <c r="N15" i="2"/>
  <c r="N19" i="2"/>
  <c r="N20" i="2"/>
  <c r="N21" i="2"/>
  <c r="K8" i="2"/>
  <c r="K9" i="2"/>
  <c r="K10" i="2"/>
  <c r="D10" i="2" s="1"/>
  <c r="K11" i="2"/>
  <c r="D11" i="2" s="1"/>
  <c r="K12" i="2"/>
  <c r="D12" i="2" s="1"/>
  <c r="K13" i="2"/>
  <c r="K14" i="2"/>
  <c r="K15" i="2"/>
  <c r="K16" i="2"/>
  <c r="D16" i="2" s="1"/>
  <c r="K17" i="2"/>
  <c r="D17" i="2" s="1"/>
  <c r="K18" i="2"/>
  <c r="D18" i="2" s="1"/>
  <c r="K19" i="2"/>
  <c r="K20" i="2"/>
  <c r="K21" i="2"/>
  <c r="K22" i="2"/>
  <c r="D2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8" i="2"/>
  <c r="D9" i="2"/>
  <c r="D13" i="2"/>
  <c r="D14" i="2"/>
  <c r="D15" i="2"/>
  <c r="D19" i="2"/>
  <c r="D20" i="2"/>
  <c r="D2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I8" i="1"/>
  <c r="D8" i="1" s="1"/>
  <c r="I9" i="1"/>
  <c r="D9" i="1" s="1"/>
  <c r="I10" i="1"/>
  <c r="I11" i="1"/>
  <c r="I12" i="1"/>
  <c r="I13" i="1"/>
  <c r="D13" i="1" s="1"/>
  <c r="I14" i="1"/>
  <c r="D14" i="1" s="1"/>
  <c r="I15" i="1"/>
  <c r="D15" i="1" s="1"/>
  <c r="I16" i="1"/>
  <c r="I17" i="1"/>
  <c r="I18" i="1"/>
  <c r="I19" i="1"/>
  <c r="D19" i="1" s="1"/>
  <c r="I20" i="1"/>
  <c r="D20" i="1" s="1"/>
  <c r="I21" i="1"/>
  <c r="D21" i="1" s="1"/>
  <c r="I2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10" i="1"/>
  <c r="T10" i="1" s="1"/>
  <c r="D11" i="1"/>
  <c r="F11" i="1" s="1"/>
  <c r="D12" i="1"/>
  <c r="T12" i="1" s="1"/>
  <c r="D16" i="1"/>
  <c r="N16" i="1" s="1"/>
  <c r="D17" i="1"/>
  <c r="N17" i="1" s="1"/>
  <c r="D18" i="1"/>
  <c r="T18" i="1" s="1"/>
  <c r="D22" i="1"/>
  <c r="N22" i="1" s="1"/>
  <c r="T13" i="1" l="1"/>
  <c r="N13" i="1"/>
  <c r="J13" i="1"/>
  <c r="F13" i="1"/>
  <c r="L13" i="1"/>
  <c r="J21" i="1"/>
  <c r="L21" i="1"/>
  <c r="T21" i="1"/>
  <c r="N21" i="1"/>
  <c r="F21" i="1"/>
  <c r="N15" i="1"/>
  <c r="T15" i="1"/>
  <c r="F15" i="1"/>
  <c r="L15" i="1"/>
  <c r="J15" i="1"/>
  <c r="J9" i="1"/>
  <c r="N9" i="1"/>
  <c r="F9" i="1"/>
  <c r="L9" i="1"/>
  <c r="T9" i="1"/>
  <c r="L19" i="1"/>
  <c r="T19" i="1"/>
  <c r="N19" i="1"/>
  <c r="J19" i="1"/>
  <c r="F19" i="1"/>
  <c r="L20" i="1"/>
  <c r="T20" i="1"/>
  <c r="N20" i="1"/>
  <c r="J20" i="1"/>
  <c r="F20" i="1"/>
  <c r="L14" i="1"/>
  <c r="T14" i="1"/>
  <c r="N14" i="1"/>
  <c r="J14" i="1"/>
  <c r="F14" i="1"/>
  <c r="L8" i="1"/>
  <c r="T8" i="1"/>
  <c r="N8" i="1"/>
  <c r="J8" i="1"/>
  <c r="F8" i="1"/>
  <c r="F18" i="1"/>
  <c r="J18" i="1"/>
  <c r="J17" i="1"/>
  <c r="N11" i="1"/>
  <c r="F22" i="1"/>
  <c r="F16" i="1"/>
  <c r="F10" i="1"/>
  <c r="J10" i="1"/>
  <c r="N10" i="1"/>
  <c r="T22" i="1"/>
  <c r="L18" i="1"/>
  <c r="L17" i="1"/>
  <c r="L11" i="1"/>
  <c r="L22" i="1"/>
  <c r="L16" i="1"/>
  <c r="L10" i="1"/>
  <c r="F12" i="1"/>
  <c r="F17" i="1"/>
  <c r="J11" i="1"/>
  <c r="T17" i="1"/>
  <c r="T11" i="1"/>
  <c r="J22" i="1"/>
  <c r="N12" i="1"/>
  <c r="J16" i="1"/>
  <c r="T16" i="1"/>
  <c r="L12" i="1"/>
  <c r="J12" i="1"/>
  <c r="N1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<sst xmlns="http://schemas.openxmlformats.org/spreadsheetml/2006/main" count="629" uniqueCount="292">
  <si>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</si>
  <si>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</si>
  <si>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</si>
  <si>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</si>
  <si>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</si>
  <si>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</si>
  <si>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</si>
  <si>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</si>
  <si>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</si>
  <si>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</si>
  <si>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</si>
  <si>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</si>
  <si>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</si>
  <si>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</si>
  <si>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</si>
  <si>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</si>
  <si>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</si>
  <si>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</si>
  <si>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</si>
  <si>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</si>
  <si>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</si>
  <si>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</si>
  <si>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</si>
  <si>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</si>
  <si>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</si>
  <si>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</si>
  <si>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</si>
  <si>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</si>
  <si>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</si>
  <si>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</si>
  <si>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</si>
  <si>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</si>
  <si>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</si>
  <si>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</si>
  <si>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</si>
  <si>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</si>
  <si>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</si>
  <si>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</si>
  <si>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</si>
  <si>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</si>
  <si>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</si>
  <si>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</si>
  <si>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</si>
  <si>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</si>
  <si>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</si>
  <si>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</si>
  <si>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</si>
  <si>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</si>
  <si>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</si>
  <si>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</si>
  <si>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</si>
  <si>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</si>
  <si>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</si>
  <si>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</si>
  <si>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</si>
  <si>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</si>
  <si>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</si>
  <si>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</si>
  <si>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</si>
  <si>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</si>
  <si>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</si>
  <si>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</si>
  <si>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</si>
  <si>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</si>
  <si>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</si>
  <si>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</si>
  <si>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</si>
  <si>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</si>
  <si>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</si>
  <si>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</si>
  <si>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</si>
  <si>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</si>
  <si>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</si>
  <si>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</si>
  <si>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</si>
  <si>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</si>
  <si>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</si>
  <si>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</si>
  <si>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</si>
  <si>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</si>
  <si>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</si>
  <si>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</si>
  <si>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</si>
  <si>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</si>
  <si>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</si>
  <si>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</si>
  <si>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</si>
  <si>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</si>
  <si>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</si>
  <si>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</si>
  <si>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</si>
  <si>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</si>
  <si>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</si>
  <si>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</si>
  <si>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</si>
  <si>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</si>
  <si>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</si>
  <si>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</si>
  <si>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</si>
  <si>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</si>
  <si>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</si>
  <si>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</si>
  <si>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</si>
  <si>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</si>
  <si>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</si>
  <si>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</si>
  <si>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</si>
  <si>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</si>
  <si>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</si>
  <si>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</si>
  <si>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</si>
  <si>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</si>
  <si>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</si>
  <si>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</si>
  <si>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</si>
  <si>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</si>
  <si>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</si>
  <si>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</si>
  <si>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</si>
  <si>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</si>
  <si>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</si>
  <si>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</si>
  <si>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</si>
  <si>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</si>
  <si>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</si>
  <si>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</si>
  <si>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</si>
  <si>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</si>
  <si>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</si>
  <si>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</si>
  <si>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</si>
  <si>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</si>
  <si>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</si>
  <si>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</si>
  <si>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</si>
  <si>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</si>
  <si>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</si>
  <si>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</si>
  <si>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</si>
  <si>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</si>
  <si>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</si>
  <si>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</si>
  <si>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</si>
  <si>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</si>
  <si>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</si>
  <si>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</si>
  <si>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</si>
  <si>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</si>
  <si>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</si>
  <si>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</si>
  <si>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</si>
  <si>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</si>
  <si>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</si>
  <si>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</si>
  <si>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</si>
  <si>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</si>
  <si>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</si>
  <si>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</si>
  <si>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</si>
  <si>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</si>
  <si>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</si>
  <si>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</si>
  <si>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</si>
  <si>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</si>
  <si>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</si>
  <si>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</si>
  <si>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</si>
  <si>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</si>
  <si>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</si>
  <si>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</si>
  <si>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</si>
  <si>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</si>
  <si>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</si>
  <si>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</si>
  <si>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</si>
  <si>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</si>
  <si>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</si>
  <si>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</si>
  <si>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</si>
  <si>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</si>
  <si>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</si>
  <si>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</si>
  <si>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</si>
  <si>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</si>
  <si>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</si>
  <si>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</si>
  <si>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</si>
  <si>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</si>
  <si>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</si>
  <si>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</si>
  <si>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</si>
  <si>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</si>
  <si>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</si>
  <si>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</si>
  <si>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</si>
  <si>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</si>
  <si>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</si>
  <si>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</si>
  <si>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</si>
  <si>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</si>
  <si>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</si>
  <si>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</si>
  <si>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</si>
  <si>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</si>
  <si>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</si>
  <si>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</si>
  <si>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</si>
  <si>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</si>
  <si>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</si>
  <si>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</si>
  <si>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</si>
  <si>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</si>
  <si>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</si>
  <si>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</si>
  <si>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</si>
  <si>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</si>
  <si>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</si>
  <si>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</si>
  <si>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</si>
  <si>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</si>
  <si>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</si>
  <si>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</si>
  <si>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</si>
  <si>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</si>
  <si>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</si>
  <si>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</si>
  <si>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</si>
  <si>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</si>
  <si>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</si>
  <si>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</si>
  <si>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</si>
  <si>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</si>
  <si>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</si>
  <si>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</si>
  <si>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</si>
  <si>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</si>
  <si>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</si>
  <si>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</si>
  <si>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</si>
  <si>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</si>
  <si>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</si>
  <si>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</si>
  <si>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</si>
  <si>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</si>
  <si>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</si>
  <si>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</si>
  <si>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</si>
  <si>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</si>
  <si>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</si>
  <si>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</si>
  <si>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</si>
  <si>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</si>
  <si>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</si>
  <si>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</si>
  <si>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</si>
  <si>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</si>
  <si>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</si>
  <si>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16000</t>
  </si>
  <si>
    <t>水洗化人口等（令和4年度実績）</t>
    <phoneticPr fontId="3"/>
  </si>
  <si>
    <t>し尿処理の状況（令和4年度実績）</t>
    <phoneticPr fontId="3"/>
  </si>
  <si>
    <t>16201</t>
  </si>
  <si>
    <t>富山市</t>
  </si>
  <si>
    <t/>
  </si>
  <si>
    <t>○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</si>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</sst>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38</v>
      </c>
      <c r="B7" s="108" t="s">
        <v>257</v>
      </c>
      <c r="C7" s="92" t="s">
        <v>199</v>
      </c>
      <c r="D7" s="93">
        <f>+SUM(E7,+I7)</f>
        <v>1030588</v>
      </c>
      <c r="E7" s="93">
        <f>+SUM(G7+H7)</f>
        <v>27158</v>
      </c>
      <c r="F7" s="94">
        <f>IF(D7&gt;0,E7/D7*100,"-")</f>
        <v>2.6351946655695584</v>
      </c>
      <c r="G7" s="93">
        <f>SUM(G$8:G$207)</f>
        <v>27158</v>
      </c>
      <c r="H7" s="93">
        <f>SUM(H$8:H$207)</f>
        <v>0</v>
      </c>
      <c r="I7" s="93">
        <f>+SUM(K7,+M7,O7+P7)</f>
        <v>1003430</v>
      </c>
      <c r="J7" s="94">
        <f>IF(D7&gt;0,I7/D7*100,"-")</f>
        <v>97.364805334430443</v>
      </c>
      <c r="K7" s="93">
        <f>SUM(K$8:K$207)</f>
        <v>841759</v>
      </c>
      <c r="L7" s="94">
        <f>IF(D7&gt;0,K7/D7*100,"-")</f>
        <v>81.677547186654607</v>
      </c>
      <c r="M7" s="93">
        <f>SUM(M$8:M$207)</f>
        <v>703</v>
      </c>
      <c r="N7" s="94">
        <f>IF(D7&gt;0,M7/D7*100,"-")</f>
        <v>6.8213485893489925E-2</v>
      </c>
      <c r="O7" s="91">
        <f>SUM(O$8:O$207)</f>
        <v>45578</v>
      </c>
      <c r="P7" s="93">
        <f>SUM(Q7:S7)</f>
        <v>115390</v>
      </c>
      <c r="Q7" s="93">
        <f>SUM(Q$8:Q$207)</f>
        <v>39841</v>
      </c>
      <c r="R7" s="93">
        <f>SUM(R$8:R$207)</f>
        <v>48848</v>
      </c>
      <c r="S7" s="93">
        <f>SUM(S$8:S$207)</f>
        <v>26701</v>
      </c>
      <c r="T7" s="94">
        <f>IF(D7&gt;0,P7/D7*100,"-")</f>
        <v>11.196520821123475</v>
      </c>
      <c r="U7" s="93">
        <f>SUM(U$8:U$207)</f>
        <v>19618</v>
      </c>
      <c r="V7" s="95">
        <f t="shared" ref="V7:AC7" si="0">COUNTIF(V$8:V$207,"○")</f>
        <v>15</v>
      </c>
      <c r="W7" s="95">
        <f t="shared" si="0"/>
        <v>0</v>
      </c>
      <c r="X7" s="95">
        <f t="shared" si="0"/>
        <v>0</v>
      </c>
      <c r="Y7" s="95">
        <f t="shared" si="0"/>
        <v>0</v>
      </c>
      <c r="Z7" s="95">
        <f t="shared" si="0"/>
        <v>8</v>
      </c>
      <c r="AA7" s="95">
        <f t="shared" si="0"/>
        <v>0</v>
      </c>
      <c r="AB7" s="95">
        <f t="shared" si="0"/>
        <v>0</v>
      </c>
      <c r="AC7" s="95">
        <f t="shared" si="0"/>
        <v>7</v>
      </c>
    </row>
    <row r="8" spans="1:31" ht="13.5" customHeight="1">
      <c r="A8" s="85" t="s">
        <v>38</v>
      </c>
      <c r="B8" s="86" t="s">
        <v>260</v>
      </c>
      <c r="C8" s="85" t="s">
        <v>261</v>
      </c>
      <c r="D8" s="87">
        <f>+SUM(E8,+I8)</f>
        <v>409580</v>
      </c>
      <c r="E8" s="87">
        <f>+SUM(G8+H8)</f>
        <v>2626</v>
      </c>
      <c r="F8" s="106">
        <f>IF(D8&gt;0,E8/D8*100,"-")</f>
        <v>0.64114458713804379</v>
      </c>
      <c r="G8" s="87">
        <v>2626</v>
      </c>
      <c r="H8" s="87">
        <v>0</v>
      </c>
      <c r="I8" s="87">
        <f>+SUM(K8,+M8,O8+P8)</f>
        <v>406954</v>
      </c>
      <c r="J8" s="88">
        <f>IF(D8&gt;0,I8/D8*100,"-")</f>
        <v>99.358855412861956</v>
      </c>
      <c r="K8" s="87">
        <v>368000</v>
      </c>
      <c r="L8" s="88">
        <f>IF(D8&gt;0,K8/D8*100,"-")</f>
        <v>89.84813711607012</v>
      </c>
      <c r="M8" s="87">
        <v>703</v>
      </c>
      <c r="N8" s="88">
        <f>IF(D8&gt;0,M8/D8*100,"-")</f>
        <v>0.17163924019727525</v>
      </c>
      <c r="O8" s="87">
        <v>15392</v>
      </c>
      <c r="P8" s="87">
        <f>SUM(Q8:S8)</f>
        <v>22859</v>
      </c>
      <c r="Q8" s="87">
        <v>6588</v>
      </c>
      <c r="R8" s="87">
        <v>7903</v>
      </c>
      <c r="S8" s="87">
        <v>8368</v>
      </c>
      <c r="T8" s="88">
        <f>IF(D8&gt;0,P8/D8*100,"-")</f>
        <v>5.5810830606963231</v>
      </c>
      <c r="U8" s="87">
        <v>7506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38</v>
      </c>
      <c r="B9" s="86" t="s">
        <v>264</v>
      </c>
      <c r="C9" s="85" t="s">
        <v>265</v>
      </c>
      <c r="D9" s="87">
        <f>+SUM(E9,+I9)</f>
        <v>166262</v>
      </c>
      <c r="E9" s="87">
        <f>+SUM(G9+H9)</f>
        <v>8472</v>
      </c>
      <c r="F9" s="106">
        <f>IF(D9&gt;0,E9/D9*100,"-")</f>
        <v>5.0955720489348133</v>
      </c>
      <c r="G9" s="87">
        <v>8472</v>
      </c>
      <c r="H9" s="87">
        <v>0</v>
      </c>
      <c r="I9" s="87">
        <f>+SUM(K9,+M9,O9+P9)</f>
        <v>157790</v>
      </c>
      <c r="J9" s="88">
        <f>IF(D9&gt;0,I9/D9*100,"-")</f>
        <v>94.904427951065188</v>
      </c>
      <c r="K9" s="87">
        <v>146866</v>
      </c>
      <c r="L9" s="88">
        <f>IF(D9&gt;0,K9/D9*100,"-")</f>
        <v>88.334075134426385</v>
      </c>
      <c r="M9" s="87">
        <v>0</v>
      </c>
      <c r="N9" s="88">
        <f>IF(D9&gt;0,M9/D9*100,"-")</f>
        <v>0</v>
      </c>
      <c r="O9" s="87">
        <v>3342</v>
      </c>
      <c r="P9" s="87">
        <f>SUM(Q9:S9)</f>
        <v>7582</v>
      </c>
      <c r="Q9" s="87">
        <v>4532</v>
      </c>
      <c r="R9" s="87">
        <v>3050</v>
      </c>
      <c r="S9" s="87">
        <v>0</v>
      </c>
      <c r="T9" s="88">
        <f>IF(D9&gt;0,P9/D9*100,"-")</f>
        <v>4.5602723412445414</v>
      </c>
      <c r="U9" s="87">
        <v>3669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38</v>
      </c>
      <c r="B10" s="86" t="s">
        <v>266</v>
      </c>
      <c r="C10" s="85" t="s">
        <v>267</v>
      </c>
      <c r="D10" s="87">
        <f>+SUM(E10,+I10)</f>
        <v>40068</v>
      </c>
      <c r="E10" s="87">
        <f>+SUM(G10+H10)</f>
        <v>2096</v>
      </c>
      <c r="F10" s="106">
        <f>IF(D10&gt;0,E10/D10*100,"-")</f>
        <v>5.2311071178995707</v>
      </c>
      <c r="G10" s="87">
        <v>2096</v>
      </c>
      <c r="H10" s="87">
        <v>0</v>
      </c>
      <c r="I10" s="87">
        <f>+SUM(K10,+M10,O10+P10)</f>
        <v>37972</v>
      </c>
      <c r="J10" s="88">
        <f>IF(D10&gt;0,I10/D10*100,"-")</f>
        <v>94.768892882100431</v>
      </c>
      <c r="K10" s="87">
        <v>27298</v>
      </c>
      <c r="L10" s="88">
        <f>IF(D10&gt;0,K10/D10*100,"-")</f>
        <v>68.129180393331339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10674</v>
      </c>
      <c r="Q10" s="87">
        <v>2477</v>
      </c>
      <c r="R10" s="87">
        <v>2099</v>
      </c>
      <c r="S10" s="87">
        <v>6098</v>
      </c>
      <c r="T10" s="88">
        <f>IF(D10&gt;0,P10/D10*100,"-")</f>
        <v>26.639712488769092</v>
      </c>
      <c r="U10" s="87">
        <v>510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38</v>
      </c>
      <c r="B11" s="86" t="s">
        <v>268</v>
      </c>
      <c r="C11" s="85" t="s">
        <v>269</v>
      </c>
      <c r="D11" s="87">
        <f>+SUM(E11,+I11)</f>
        <v>44295</v>
      </c>
      <c r="E11" s="87">
        <f>+SUM(G11+H11)</f>
        <v>2041</v>
      </c>
      <c r="F11" s="106">
        <f>IF(D11&gt;0,E11/D11*100,"-")</f>
        <v>4.6077435376453328</v>
      </c>
      <c r="G11" s="87">
        <v>2041</v>
      </c>
      <c r="H11" s="87">
        <v>0</v>
      </c>
      <c r="I11" s="87">
        <f>+SUM(K11,+M11,O11+P11)</f>
        <v>42254</v>
      </c>
      <c r="J11" s="88">
        <f>IF(D11&gt;0,I11/D11*100,"-")</f>
        <v>95.392256462354666</v>
      </c>
      <c r="K11" s="87">
        <v>25408</v>
      </c>
      <c r="L11" s="88">
        <f>IF(D11&gt;0,K11/D11*100,"-")</f>
        <v>57.360875945366296</v>
      </c>
      <c r="M11" s="87">
        <v>0</v>
      </c>
      <c r="N11" s="88">
        <f>IF(D11&gt;0,M11/D11*100,"-")</f>
        <v>0</v>
      </c>
      <c r="O11" s="87">
        <v>8736</v>
      </c>
      <c r="P11" s="87">
        <f>SUM(Q11:S11)</f>
        <v>8110</v>
      </c>
      <c r="Q11" s="87">
        <v>3308</v>
      </c>
      <c r="R11" s="87">
        <v>4802</v>
      </c>
      <c r="S11" s="87">
        <v>0</v>
      </c>
      <c r="T11" s="88">
        <f>IF(D11&gt;0,P11/D11*100,"-")</f>
        <v>18.309064228468223</v>
      </c>
      <c r="U11" s="87">
        <v>503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38</v>
      </c>
      <c r="B12" s="86" t="s">
        <v>270</v>
      </c>
      <c r="C12" s="85" t="s">
        <v>271</v>
      </c>
      <c r="D12" s="87">
        <f>+SUM(E12,+I12)</f>
        <v>32992</v>
      </c>
      <c r="E12" s="87">
        <f>+SUM(G12+H12)</f>
        <v>979</v>
      </c>
      <c r="F12" s="106">
        <f>IF(D12&gt;0,E12/D12*100,"-")</f>
        <v>2.9673860329776915</v>
      </c>
      <c r="G12" s="87">
        <v>979</v>
      </c>
      <c r="H12" s="87">
        <v>0</v>
      </c>
      <c r="I12" s="87">
        <f>+SUM(K12,+M12,O12+P12)</f>
        <v>32013</v>
      </c>
      <c r="J12" s="88">
        <f>IF(D12&gt;0,I12/D12*100,"-")</f>
        <v>97.032613967022314</v>
      </c>
      <c r="K12" s="87">
        <v>24917</v>
      </c>
      <c r="L12" s="88">
        <f>IF(D12&gt;0,K12/D12*100,"-")</f>
        <v>75.524369544131915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7096</v>
      </c>
      <c r="Q12" s="87">
        <v>2687</v>
      </c>
      <c r="R12" s="87">
        <v>4409</v>
      </c>
      <c r="S12" s="87">
        <v>0</v>
      </c>
      <c r="T12" s="88">
        <f>IF(D12&gt;0,P12/D12*100,"-")</f>
        <v>21.508244422890396</v>
      </c>
      <c r="U12" s="87">
        <v>505</v>
      </c>
      <c r="V12" s="85" t="s">
        <v>263</v>
      </c>
      <c r="W12" s="85"/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38</v>
      </c>
      <c r="B13" s="86" t="s">
        <v>272</v>
      </c>
      <c r="C13" s="85" t="s">
        <v>273</v>
      </c>
      <c r="D13" s="87">
        <f>+SUM(E13,+I13)</f>
        <v>40211</v>
      </c>
      <c r="E13" s="87">
        <f>+SUM(G13+H13)</f>
        <v>887</v>
      </c>
      <c r="F13" s="106">
        <f>IF(D13&gt;0,E13/D13*100,"-")</f>
        <v>2.2058640670463308</v>
      </c>
      <c r="G13" s="87">
        <v>887</v>
      </c>
      <c r="H13" s="87">
        <v>0</v>
      </c>
      <c r="I13" s="87">
        <f>+SUM(K13,+M13,O13+P13)</f>
        <v>39324</v>
      </c>
      <c r="J13" s="88">
        <f>IF(D13&gt;0,I13/D13*100,"-")</f>
        <v>97.794135932953679</v>
      </c>
      <c r="K13" s="87">
        <v>24521</v>
      </c>
      <c r="L13" s="88">
        <f>IF(D13&gt;0,K13/D13*100,"-")</f>
        <v>60.980826142100419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14803</v>
      </c>
      <c r="Q13" s="87">
        <v>0</v>
      </c>
      <c r="R13" s="87">
        <v>2583</v>
      </c>
      <c r="S13" s="87">
        <v>12220</v>
      </c>
      <c r="T13" s="88">
        <f>IF(D13&gt;0,P13/D13*100,"-")</f>
        <v>36.813309790853246</v>
      </c>
      <c r="U13" s="87">
        <v>495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38</v>
      </c>
      <c r="B14" s="86" t="s">
        <v>274</v>
      </c>
      <c r="C14" s="85" t="s">
        <v>275</v>
      </c>
      <c r="D14" s="87">
        <f>+SUM(E14,+I14)</f>
        <v>47236</v>
      </c>
      <c r="E14" s="87">
        <f>+SUM(G14+H14)</f>
        <v>1912</v>
      </c>
      <c r="F14" s="106">
        <f>IF(D14&gt;0,E14/D14*100,"-")</f>
        <v>4.0477601829113388</v>
      </c>
      <c r="G14" s="87">
        <v>1912</v>
      </c>
      <c r="H14" s="87">
        <v>0</v>
      </c>
      <c r="I14" s="87">
        <f>+SUM(K14,+M14,O14+P14)</f>
        <v>45324</v>
      </c>
      <c r="J14" s="88">
        <f>IF(D14&gt;0,I14/D14*100,"-")</f>
        <v>95.952239817088653</v>
      </c>
      <c r="K14" s="87">
        <v>31229</v>
      </c>
      <c r="L14" s="88">
        <f>IF(D14&gt;0,K14/D14*100,"-")</f>
        <v>66.112710644423743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14095</v>
      </c>
      <c r="Q14" s="87">
        <v>4038</v>
      </c>
      <c r="R14" s="87">
        <v>10057</v>
      </c>
      <c r="S14" s="87">
        <v>0</v>
      </c>
      <c r="T14" s="88">
        <f>IF(D14&gt;0,P14/D14*100,"-")</f>
        <v>29.839529172664918</v>
      </c>
      <c r="U14" s="87">
        <v>690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38</v>
      </c>
      <c r="B15" s="86" t="s">
        <v>276</v>
      </c>
      <c r="C15" s="85" t="s">
        <v>277</v>
      </c>
      <c r="D15" s="87">
        <f>+SUM(E15,+I15)</f>
        <v>28713</v>
      </c>
      <c r="E15" s="87">
        <f>+SUM(G15+H15)</f>
        <v>1272</v>
      </c>
      <c r="F15" s="106">
        <f>IF(D15&gt;0,E15/D15*100,"-")</f>
        <v>4.4300491066764183</v>
      </c>
      <c r="G15" s="87">
        <v>1272</v>
      </c>
      <c r="H15" s="87">
        <v>0</v>
      </c>
      <c r="I15" s="87">
        <f>+SUM(K15,+M15,O15+P15)</f>
        <v>27441</v>
      </c>
      <c r="J15" s="88">
        <f>IF(D15&gt;0,I15/D15*100,"-")</f>
        <v>95.569950893323579</v>
      </c>
      <c r="K15" s="87">
        <v>18594</v>
      </c>
      <c r="L15" s="88">
        <f>IF(D15&gt;0,K15/D15*100,"-")</f>
        <v>64.758123498067079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8847</v>
      </c>
      <c r="Q15" s="87">
        <v>4831</v>
      </c>
      <c r="R15" s="87">
        <v>4016</v>
      </c>
      <c r="S15" s="87">
        <v>0</v>
      </c>
      <c r="T15" s="88">
        <f>IF(D15&gt;0,P15/D15*100,"-")</f>
        <v>30.811827395256504</v>
      </c>
      <c r="U15" s="87">
        <v>618</v>
      </c>
      <c r="V15" s="85" t="s">
        <v>263</v>
      </c>
      <c r="W15" s="85"/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38</v>
      </c>
      <c r="B16" s="86" t="s">
        <v>278</v>
      </c>
      <c r="C16" s="85" t="s">
        <v>279</v>
      </c>
      <c r="D16" s="87">
        <f>+SUM(E16,+I16)</f>
        <v>48003</v>
      </c>
      <c r="E16" s="87">
        <f>+SUM(G16+H16)</f>
        <v>1285</v>
      </c>
      <c r="F16" s="106">
        <f>IF(D16&gt;0,E16/D16*100,"-")</f>
        <v>2.6769160260817033</v>
      </c>
      <c r="G16" s="87">
        <v>1285</v>
      </c>
      <c r="H16" s="87">
        <v>0</v>
      </c>
      <c r="I16" s="87">
        <f>+SUM(K16,+M16,O16+P16)</f>
        <v>46718</v>
      </c>
      <c r="J16" s="88">
        <f>IF(D16&gt;0,I16/D16*100,"-")</f>
        <v>97.323083973918301</v>
      </c>
      <c r="K16" s="87">
        <v>38698</v>
      </c>
      <c r="L16" s="88">
        <f>IF(D16&gt;0,K16/D16*100,"-")</f>
        <v>80.615794846155453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8020</v>
      </c>
      <c r="Q16" s="87">
        <v>1686</v>
      </c>
      <c r="R16" s="87">
        <v>6334</v>
      </c>
      <c r="S16" s="87">
        <v>0</v>
      </c>
      <c r="T16" s="88">
        <f>IF(D16&gt;0,P16/D16*100,"-")</f>
        <v>16.707289127762849</v>
      </c>
      <c r="U16" s="87">
        <v>927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38</v>
      </c>
      <c r="B17" s="86" t="s">
        <v>280</v>
      </c>
      <c r="C17" s="85" t="s">
        <v>281</v>
      </c>
      <c r="D17" s="87">
        <f>+SUM(E17,+I17)</f>
        <v>91557</v>
      </c>
      <c r="E17" s="87">
        <f>+SUM(G17+H17)</f>
        <v>1528</v>
      </c>
      <c r="F17" s="106">
        <f>IF(D17&gt;0,E17/D17*100,"-")</f>
        <v>1.6689057090118724</v>
      </c>
      <c r="G17" s="87">
        <v>1528</v>
      </c>
      <c r="H17" s="87">
        <v>0</v>
      </c>
      <c r="I17" s="87">
        <f>+SUM(K17,+M17,O17+P17)</f>
        <v>90029</v>
      </c>
      <c r="J17" s="88">
        <f>IF(D17&gt;0,I17/D17*100,"-")</f>
        <v>98.331094290988133</v>
      </c>
      <c r="K17" s="87">
        <v>76659</v>
      </c>
      <c r="L17" s="88">
        <f>IF(D17&gt;0,K17/D17*100,"-")</f>
        <v>83.728169337134233</v>
      </c>
      <c r="M17" s="87">
        <v>0</v>
      </c>
      <c r="N17" s="88">
        <f>IF(D17&gt;0,M17/D17*100,"-")</f>
        <v>0</v>
      </c>
      <c r="O17" s="87">
        <v>9368</v>
      </c>
      <c r="P17" s="87">
        <f>SUM(Q17:S17)</f>
        <v>4002</v>
      </c>
      <c r="Q17" s="87">
        <v>3236</v>
      </c>
      <c r="R17" s="87">
        <v>766</v>
      </c>
      <c r="S17" s="87">
        <v>0</v>
      </c>
      <c r="T17" s="88">
        <f>IF(D17&gt;0,P17/D17*100,"-")</f>
        <v>4.3710475441528231</v>
      </c>
      <c r="U17" s="87">
        <v>2995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38</v>
      </c>
      <c r="B18" s="86" t="s">
        <v>282</v>
      </c>
      <c r="C18" s="85" t="s">
        <v>283</v>
      </c>
      <c r="D18" s="87">
        <f>+SUM(E18,+I18)</f>
        <v>3281</v>
      </c>
      <c r="E18" s="87">
        <f>+SUM(G18+H18)</f>
        <v>0</v>
      </c>
      <c r="F18" s="106">
        <f>IF(D18&gt;0,E18/D18*100,"-")</f>
        <v>0</v>
      </c>
      <c r="G18" s="87">
        <v>0</v>
      </c>
      <c r="H18" s="87">
        <v>0</v>
      </c>
      <c r="I18" s="87">
        <f>+SUM(K18,+M18,O18+P18)</f>
        <v>3281</v>
      </c>
      <c r="J18" s="88">
        <f>IF(D18&gt;0,I18/D18*100,"-")</f>
        <v>100</v>
      </c>
      <c r="K18" s="87">
        <v>3266</v>
      </c>
      <c r="L18" s="88">
        <f>IF(D18&gt;0,K18/D18*100,"-")</f>
        <v>99.542822310271262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15</v>
      </c>
      <c r="Q18" s="87">
        <v>0</v>
      </c>
      <c r="R18" s="87">
        <v>0</v>
      </c>
      <c r="S18" s="87">
        <v>15</v>
      </c>
      <c r="T18" s="88">
        <f>IF(D18&gt;0,P18/D18*100,"-")</f>
        <v>0.45717768972874123</v>
      </c>
      <c r="U18" s="87">
        <v>47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38</v>
      </c>
      <c r="B19" s="86" t="s">
        <v>284</v>
      </c>
      <c r="C19" s="85" t="s">
        <v>285</v>
      </c>
      <c r="D19" s="87">
        <f>+SUM(E19,+I19)</f>
        <v>19167</v>
      </c>
      <c r="E19" s="87">
        <f>+SUM(G19+H19)</f>
        <v>1103</v>
      </c>
      <c r="F19" s="106">
        <f>IF(D19&gt;0,E19/D19*100,"-")</f>
        <v>5.7546825272603952</v>
      </c>
      <c r="G19" s="87">
        <v>1103</v>
      </c>
      <c r="H19" s="87">
        <v>0</v>
      </c>
      <c r="I19" s="87">
        <f>+SUM(K19,+M19,O19+P19)</f>
        <v>18064</v>
      </c>
      <c r="J19" s="88">
        <f>IF(D19&gt;0,I19/D19*100,"-")</f>
        <v>94.245317472739615</v>
      </c>
      <c r="K19" s="87">
        <v>14728</v>
      </c>
      <c r="L19" s="88">
        <f>IF(D19&gt;0,K19/D19*100,"-")</f>
        <v>76.840402775603906</v>
      </c>
      <c r="M19" s="87">
        <v>0</v>
      </c>
      <c r="N19" s="88">
        <f>IF(D19&gt;0,M19/D19*100,"-")</f>
        <v>0</v>
      </c>
      <c r="O19" s="87">
        <v>2021</v>
      </c>
      <c r="P19" s="87">
        <f>SUM(Q19:S19)</f>
        <v>1315</v>
      </c>
      <c r="Q19" s="87">
        <v>915</v>
      </c>
      <c r="R19" s="87">
        <v>400</v>
      </c>
      <c r="S19" s="87">
        <v>0</v>
      </c>
      <c r="T19" s="88">
        <f>IF(D19&gt;0,P19/D19*100,"-")</f>
        <v>6.8607502478217768</v>
      </c>
      <c r="U19" s="87">
        <v>243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38</v>
      </c>
      <c r="B20" s="86" t="s">
        <v>286</v>
      </c>
      <c r="C20" s="85" t="s">
        <v>287</v>
      </c>
      <c r="D20" s="87">
        <f>+SUM(E20,+I20)</f>
        <v>24957</v>
      </c>
      <c r="E20" s="87">
        <f>+SUM(G20+H20)</f>
        <v>1022</v>
      </c>
      <c r="F20" s="106">
        <f>IF(D20&gt;0,E20/D20*100,"-")</f>
        <v>4.0950434747766158</v>
      </c>
      <c r="G20" s="87">
        <v>1022</v>
      </c>
      <c r="H20" s="87">
        <v>0</v>
      </c>
      <c r="I20" s="87">
        <f>+SUM(K20,+M20,O20+P20)</f>
        <v>23935</v>
      </c>
      <c r="J20" s="88">
        <f>IF(D20&gt;0,I20/D20*100,"-")</f>
        <v>95.904956525223383</v>
      </c>
      <c r="K20" s="87">
        <v>19124</v>
      </c>
      <c r="L20" s="88">
        <f>IF(D20&gt;0,K20/D20*100,"-")</f>
        <v>76.627799815682977</v>
      </c>
      <c r="M20" s="87">
        <v>0</v>
      </c>
      <c r="N20" s="88">
        <f>IF(D20&gt;0,M20/D20*100,"-")</f>
        <v>0</v>
      </c>
      <c r="O20" s="87">
        <v>1583</v>
      </c>
      <c r="P20" s="87">
        <f>SUM(Q20:S20)</f>
        <v>3228</v>
      </c>
      <c r="Q20" s="87">
        <v>2468</v>
      </c>
      <c r="R20" s="87">
        <v>760</v>
      </c>
      <c r="S20" s="87">
        <v>0</v>
      </c>
      <c r="T20" s="88">
        <f>IF(D20&gt;0,P20/D20*100,"-")</f>
        <v>12.934246904676042</v>
      </c>
      <c r="U20" s="87">
        <v>279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38</v>
      </c>
      <c r="B21" s="86" t="s">
        <v>288</v>
      </c>
      <c r="C21" s="85" t="s">
        <v>289</v>
      </c>
      <c r="D21" s="87">
        <f>+SUM(E21,+I21)</f>
        <v>23236</v>
      </c>
      <c r="E21" s="87">
        <f>+SUM(G21+H21)</f>
        <v>1132</v>
      </c>
      <c r="F21" s="106">
        <f>IF(D21&gt;0,E21/D21*100,"-")</f>
        <v>4.8717507316233428</v>
      </c>
      <c r="G21" s="87">
        <v>1132</v>
      </c>
      <c r="H21" s="87">
        <v>0</v>
      </c>
      <c r="I21" s="87">
        <f>+SUM(K21,+M21,O21+P21)</f>
        <v>22104</v>
      </c>
      <c r="J21" s="88">
        <f>IF(D21&gt;0,I21/D21*100,"-")</f>
        <v>95.128249268376649</v>
      </c>
      <c r="K21" s="87">
        <v>15178</v>
      </c>
      <c r="L21" s="88">
        <f>IF(D21&gt;0,K21/D21*100,"-")</f>
        <v>65.321053537614048</v>
      </c>
      <c r="M21" s="87">
        <v>0</v>
      </c>
      <c r="N21" s="88">
        <f>IF(D21&gt;0,M21/D21*100,"-")</f>
        <v>0</v>
      </c>
      <c r="O21" s="87">
        <v>5136</v>
      </c>
      <c r="P21" s="87">
        <f>SUM(Q21:S21)</f>
        <v>1790</v>
      </c>
      <c r="Q21" s="87">
        <v>1251</v>
      </c>
      <c r="R21" s="87">
        <v>539</v>
      </c>
      <c r="S21" s="87">
        <v>0</v>
      </c>
      <c r="T21" s="88">
        <f>IF(D21&gt;0,P21/D21*100,"-")</f>
        <v>7.7035634360475127</v>
      </c>
      <c r="U21" s="87">
        <v>470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38</v>
      </c>
      <c r="B22" s="86" t="s">
        <v>290</v>
      </c>
      <c r="C22" s="85" t="s">
        <v>291</v>
      </c>
      <c r="D22" s="87">
        <f>+SUM(E22,+I22)</f>
        <v>11030</v>
      </c>
      <c r="E22" s="87">
        <f>+SUM(G22+H22)</f>
        <v>803</v>
      </c>
      <c r="F22" s="106">
        <f>IF(D22&gt;0,E22/D22*100,"-")</f>
        <v>7.2801450589301906</v>
      </c>
      <c r="G22" s="87">
        <v>803</v>
      </c>
      <c r="H22" s="87">
        <v>0</v>
      </c>
      <c r="I22" s="87">
        <f>+SUM(K22,+M22,O22+P22)</f>
        <v>10227</v>
      </c>
      <c r="J22" s="88">
        <f>IF(D22&gt;0,I22/D22*100,"-")</f>
        <v>92.719854941069812</v>
      </c>
      <c r="K22" s="87">
        <v>7273</v>
      </c>
      <c r="L22" s="88">
        <f>IF(D22&gt;0,K22/D22*100,"-")</f>
        <v>65.938349954669079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2954</v>
      </c>
      <c r="Q22" s="87">
        <v>1824</v>
      </c>
      <c r="R22" s="87">
        <v>1130</v>
      </c>
      <c r="S22" s="87">
        <v>0</v>
      </c>
      <c r="T22" s="88">
        <f>IF(D22&gt;0,P22/D22*100,"-")</f>
        <v>26.781504986400723</v>
      </c>
      <c r="U22" s="87">
        <v>161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/>
      <c r="B23" s="86"/>
      <c r="C23" s="85"/>
      <c r="D23" s="87"/>
      <c r="E23" s="87"/>
      <c r="F23" s="106"/>
      <c r="G23" s="87"/>
      <c r="H23" s="87"/>
      <c r="I23" s="87"/>
      <c r="J23" s="88"/>
      <c r="K23" s="87"/>
      <c r="L23" s="88"/>
      <c r="M23" s="87"/>
      <c r="N23" s="88"/>
      <c r="O23" s="87"/>
      <c r="P23" s="87"/>
      <c r="Q23" s="87"/>
      <c r="R23" s="87"/>
      <c r="S23" s="87"/>
      <c r="T23" s="88"/>
      <c r="U23" s="87"/>
      <c r="V23" s="85"/>
      <c r="W23" s="85"/>
      <c r="X23" s="85"/>
      <c r="Y23" s="85"/>
      <c r="Z23" s="85"/>
      <c r="AA23" s="85"/>
      <c r="AB23" s="85"/>
      <c r="AC23" s="85"/>
    </row>
    <row r="24" spans="1:30" ht="13.5" customHeight="1">
      <c r="A24" s="85"/>
      <c r="B24" s="86"/>
      <c r="C24" s="85"/>
      <c r="D24" s="87"/>
      <c r="E24" s="87"/>
      <c r="F24" s="106"/>
      <c r="G24" s="87"/>
      <c r="H24" s="87"/>
      <c r="I24" s="87"/>
      <c r="J24" s="88"/>
      <c r="K24" s="87"/>
      <c r="L24" s="88"/>
      <c r="M24" s="87"/>
      <c r="N24" s="88"/>
      <c r="O24" s="87"/>
      <c r="P24" s="87"/>
      <c r="Q24" s="87"/>
      <c r="R24" s="87"/>
      <c r="S24" s="87"/>
      <c r="T24" s="88"/>
      <c r="U24" s="87"/>
      <c r="V24" s="85"/>
      <c r="W24" s="85"/>
      <c r="X24" s="85"/>
      <c r="Y24" s="85"/>
      <c r="Z24" s="85"/>
      <c r="AA24" s="85"/>
      <c r="AB24" s="85"/>
      <c r="AC24" s="85"/>
    </row>
    <row r="25" spans="1:30" ht="13.5" customHeight="1">
      <c r="A25" s="85"/>
      <c r="B25" s="86"/>
      <c r="C25" s="85"/>
      <c r="D25" s="87"/>
      <c r="E25" s="87"/>
      <c r="F25" s="106"/>
      <c r="G25" s="87"/>
      <c r="H25" s="87"/>
      <c r="I25" s="87"/>
      <c r="J25" s="88"/>
      <c r="K25" s="87"/>
      <c r="L25" s="88"/>
      <c r="M25" s="87"/>
      <c r="N25" s="88"/>
      <c r="O25" s="87"/>
      <c r="P25" s="87"/>
      <c r="Q25" s="87"/>
      <c r="R25" s="87"/>
      <c r="S25" s="87"/>
      <c r="T25" s="88"/>
      <c r="U25" s="87"/>
      <c r="V25" s="85"/>
      <c r="W25" s="85"/>
      <c r="X25" s="85"/>
      <c r="Y25" s="85"/>
      <c r="Z25" s="85"/>
      <c r="AA25" s="85"/>
      <c r="AB25" s="85"/>
      <c r="AC25" s="85"/>
    </row>
    <row r="26" spans="1:30" ht="13.5" customHeight="1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2">
    <sortCondition ref="A8:A22"/>
    <sortCondition ref="B8:B22"/>
    <sortCondition ref="C8:C2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富山県</v>
      </c>
      <c r="B7" s="90" t="str">
        <f>水洗化人口等!B7</f>
        <v>16000</v>
      </c>
      <c r="C7" s="89" t="s">
        <v>199</v>
      </c>
      <c r="D7" s="91">
        <f>SUM(E7,+H7,+K7)</f>
        <v>96888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18485</v>
      </c>
      <c r="I7" s="91">
        <f>SUM(I$8:I$207)</f>
        <v>10225</v>
      </c>
      <c r="J7" s="91">
        <f>SUM(J$8:J$207)</f>
        <v>8260</v>
      </c>
      <c r="K7" s="91">
        <f>SUM(L7:M7)</f>
        <v>78403</v>
      </c>
      <c r="L7" s="91">
        <f>SUM(L$8:L$207)</f>
        <v>7206</v>
      </c>
      <c r="M7" s="91">
        <f>SUM(M$8:M$207)</f>
        <v>71197</v>
      </c>
      <c r="N7" s="91">
        <f>SUM(O7,+V7,+AC7)</f>
        <v>96888</v>
      </c>
      <c r="O7" s="91">
        <f>SUM(P7:U7)</f>
        <v>17431</v>
      </c>
      <c r="P7" s="91">
        <f t="shared" ref="P7:U7" si="0">SUM(P$8:P$207)</f>
        <v>15034</v>
      </c>
      <c r="Q7" s="91">
        <f t="shared" si="0"/>
        <v>0</v>
      </c>
      <c r="R7" s="91">
        <f t="shared" si="0"/>
        <v>0</v>
      </c>
      <c r="S7" s="91">
        <f t="shared" si="0"/>
        <v>2397</v>
      </c>
      <c r="T7" s="91">
        <f t="shared" si="0"/>
        <v>0</v>
      </c>
      <c r="U7" s="91">
        <f t="shared" si="0"/>
        <v>0</v>
      </c>
      <c r="V7" s="91">
        <f>SUM(W7:AB7)</f>
        <v>79457</v>
      </c>
      <c r="W7" s="91">
        <f t="shared" ref="W7:AB7" si="1">SUM(W$8:W$207)</f>
        <v>58299</v>
      </c>
      <c r="X7" s="91">
        <f t="shared" si="1"/>
        <v>0</v>
      </c>
      <c r="Y7" s="91">
        <f t="shared" si="1"/>
        <v>0</v>
      </c>
      <c r="Z7" s="91">
        <f t="shared" si="1"/>
        <v>21158</v>
      </c>
      <c r="AA7" s="91">
        <f t="shared" si="1"/>
        <v>0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899</v>
      </c>
      <c r="AG7" s="91">
        <f>SUM(AG$8:AG$207)</f>
        <v>899</v>
      </c>
      <c r="AH7" s="91">
        <f>SUM(AH$8:AH$207)</f>
        <v>0</v>
      </c>
      <c r="AI7" s="91">
        <f>SUM(AI$8:AI$207)</f>
        <v>0</v>
      </c>
      <c r="AJ7" s="91">
        <f>SUM(AK7:AS7)</f>
        <v>1285</v>
      </c>
      <c r="AK7" s="91">
        <f t="shared" ref="AK7:AS7" si="2">SUM(AK$8:AK$207)</f>
        <v>135</v>
      </c>
      <c r="AL7" s="91">
        <f t="shared" si="2"/>
        <v>303</v>
      </c>
      <c r="AM7" s="91">
        <f t="shared" si="2"/>
        <v>814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0</v>
      </c>
      <c r="AS7" s="91">
        <f t="shared" si="2"/>
        <v>33</v>
      </c>
      <c r="AT7" s="91">
        <f>SUM(AU7:AY7)</f>
        <v>52</v>
      </c>
      <c r="AU7" s="91">
        <f>SUM(AU$8:AU$207)</f>
        <v>52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395</v>
      </c>
      <c r="BA7" s="91">
        <f>SUM(BA$8:BA$207)</f>
        <v>395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38</v>
      </c>
      <c r="B8" s="96" t="s">
        <v>260</v>
      </c>
      <c r="C8" s="85" t="s">
        <v>261</v>
      </c>
      <c r="D8" s="87">
        <f>SUM(E8,+H8,+K8)</f>
        <v>24120</v>
      </c>
      <c r="E8" s="87">
        <f>SUM(F8:G8)</f>
        <v>0</v>
      </c>
      <c r="F8" s="87">
        <v>0</v>
      </c>
      <c r="G8" s="87">
        <v>0</v>
      </c>
      <c r="H8" s="87">
        <f>SUM(I8:J8)</f>
        <v>2142</v>
      </c>
      <c r="I8" s="87">
        <v>2142</v>
      </c>
      <c r="J8" s="87">
        <v>0</v>
      </c>
      <c r="K8" s="87">
        <f>SUM(L8:M8)</f>
        <v>21978</v>
      </c>
      <c r="L8" s="87">
        <v>2186</v>
      </c>
      <c r="M8" s="87">
        <v>19792</v>
      </c>
      <c r="N8" s="87">
        <f>SUM(O8,+V8,+AC8)</f>
        <v>24120</v>
      </c>
      <c r="O8" s="87">
        <f>SUM(P8:U8)</f>
        <v>4328</v>
      </c>
      <c r="P8" s="87">
        <v>4328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19792</v>
      </c>
      <c r="W8" s="87">
        <v>19792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68</v>
      </c>
      <c r="AG8" s="87">
        <v>68</v>
      </c>
      <c r="AH8" s="87">
        <v>0</v>
      </c>
      <c r="AI8" s="87">
        <v>0</v>
      </c>
      <c r="AJ8" s="87">
        <f>SUM(AK8:AS8)</f>
        <v>336</v>
      </c>
      <c r="AK8" s="87">
        <v>130</v>
      </c>
      <c r="AL8" s="87">
        <v>187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19</v>
      </c>
      <c r="AT8" s="87">
        <f>SUM(AU8:AY8)</f>
        <v>49</v>
      </c>
      <c r="AU8" s="87">
        <v>49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56</v>
      </c>
      <c r="BA8" s="87">
        <v>56</v>
      </c>
      <c r="BB8" s="87">
        <v>0</v>
      </c>
      <c r="BC8" s="87">
        <v>0</v>
      </c>
    </row>
    <row r="9" spans="1:55" ht="13.5" customHeight="1">
      <c r="A9" s="98" t="s">
        <v>38</v>
      </c>
      <c r="B9" s="96" t="s">
        <v>264</v>
      </c>
      <c r="C9" s="85" t="s">
        <v>265</v>
      </c>
      <c r="D9" s="87">
        <f>SUM(E9,+H9,+K9)</f>
        <v>10925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10925</v>
      </c>
      <c r="L9" s="87">
        <v>1844</v>
      </c>
      <c r="M9" s="87">
        <v>9081</v>
      </c>
      <c r="N9" s="87">
        <f>SUM(O9,+V9,+AC9)</f>
        <v>10925</v>
      </c>
      <c r="O9" s="87">
        <f>SUM(P9:U9)</f>
        <v>1844</v>
      </c>
      <c r="P9" s="87">
        <v>1844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9081</v>
      </c>
      <c r="W9" s="87">
        <v>1516</v>
      </c>
      <c r="X9" s="87">
        <v>0</v>
      </c>
      <c r="Y9" s="87">
        <v>0</v>
      </c>
      <c r="Z9" s="87">
        <v>7565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38</v>
      </c>
      <c r="B10" s="96" t="s">
        <v>266</v>
      </c>
      <c r="C10" s="85" t="s">
        <v>267</v>
      </c>
      <c r="D10" s="87">
        <f>SUM(E10,+H10,+K10)</f>
        <v>5759</v>
      </c>
      <c r="E10" s="87">
        <f>SUM(F10:G10)</f>
        <v>0</v>
      </c>
      <c r="F10" s="87">
        <v>0</v>
      </c>
      <c r="G10" s="87">
        <v>0</v>
      </c>
      <c r="H10" s="87">
        <f>SUM(I10:J10)</f>
        <v>1103</v>
      </c>
      <c r="I10" s="87">
        <v>1103</v>
      </c>
      <c r="J10" s="87">
        <v>0</v>
      </c>
      <c r="K10" s="87">
        <f>SUM(L10:M10)</f>
        <v>4656</v>
      </c>
      <c r="L10" s="87">
        <v>0</v>
      </c>
      <c r="M10" s="87">
        <v>4656</v>
      </c>
      <c r="N10" s="87">
        <f>SUM(O10,+V10,+AC10)</f>
        <v>5759</v>
      </c>
      <c r="O10" s="87">
        <f>SUM(P10:U10)</f>
        <v>1103</v>
      </c>
      <c r="P10" s="87">
        <v>0</v>
      </c>
      <c r="Q10" s="87">
        <v>0</v>
      </c>
      <c r="R10" s="87">
        <v>0</v>
      </c>
      <c r="S10" s="87">
        <v>1103</v>
      </c>
      <c r="T10" s="87">
        <v>0</v>
      </c>
      <c r="U10" s="87">
        <v>0</v>
      </c>
      <c r="V10" s="87">
        <f>SUM(W10:AB10)</f>
        <v>4656</v>
      </c>
      <c r="W10" s="87">
        <v>0</v>
      </c>
      <c r="X10" s="87">
        <v>0</v>
      </c>
      <c r="Y10" s="87">
        <v>0</v>
      </c>
      <c r="Z10" s="87">
        <v>4656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38</v>
      </c>
      <c r="B11" s="96" t="s">
        <v>268</v>
      </c>
      <c r="C11" s="85" t="s">
        <v>269</v>
      </c>
      <c r="D11" s="87">
        <f>SUM(E11,+H11,+K11)</f>
        <v>8300</v>
      </c>
      <c r="E11" s="87">
        <f>SUM(F11:G11)</f>
        <v>0</v>
      </c>
      <c r="F11" s="87">
        <v>0</v>
      </c>
      <c r="G11" s="87">
        <v>0</v>
      </c>
      <c r="H11" s="87">
        <f>SUM(I11:J11)</f>
        <v>8300</v>
      </c>
      <c r="I11" s="87">
        <v>1790</v>
      </c>
      <c r="J11" s="87">
        <v>6510</v>
      </c>
      <c r="K11" s="87">
        <f>SUM(L11:M11)</f>
        <v>0</v>
      </c>
      <c r="L11" s="87">
        <v>0</v>
      </c>
      <c r="M11" s="87">
        <v>0</v>
      </c>
      <c r="N11" s="87">
        <f>SUM(O11,+V11,+AC11)</f>
        <v>8300</v>
      </c>
      <c r="O11" s="87">
        <f>SUM(P11:U11)</f>
        <v>1790</v>
      </c>
      <c r="P11" s="87">
        <v>1790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6510</v>
      </c>
      <c r="W11" s="87">
        <v>6510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215</v>
      </c>
      <c r="BA11" s="87">
        <v>215</v>
      </c>
      <c r="BB11" s="87">
        <v>0</v>
      </c>
      <c r="BC11" s="87">
        <v>0</v>
      </c>
    </row>
    <row r="12" spans="1:55" ht="13.5" customHeight="1">
      <c r="A12" s="98" t="s">
        <v>38</v>
      </c>
      <c r="B12" s="96" t="s">
        <v>270</v>
      </c>
      <c r="C12" s="85" t="s">
        <v>271</v>
      </c>
      <c r="D12" s="87">
        <f>SUM(E12,+H12,+K12)</f>
        <v>5840</v>
      </c>
      <c r="E12" s="87">
        <f>SUM(F12:G12)</f>
        <v>0</v>
      </c>
      <c r="F12" s="87">
        <v>0</v>
      </c>
      <c r="G12" s="87">
        <v>0</v>
      </c>
      <c r="H12" s="87">
        <f>SUM(I12:J12)</f>
        <v>427</v>
      </c>
      <c r="I12" s="87">
        <v>427</v>
      </c>
      <c r="J12" s="87">
        <v>0</v>
      </c>
      <c r="K12" s="87">
        <f>SUM(L12:M12)</f>
        <v>5413</v>
      </c>
      <c r="L12" s="87">
        <v>0</v>
      </c>
      <c r="M12" s="87">
        <v>5413</v>
      </c>
      <c r="N12" s="87">
        <f>SUM(O12,+V12,+AC12)</f>
        <v>5840</v>
      </c>
      <c r="O12" s="87">
        <f>SUM(P12:U12)</f>
        <v>427</v>
      </c>
      <c r="P12" s="87">
        <v>427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5413</v>
      </c>
      <c r="W12" s="87">
        <v>5413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38</v>
      </c>
      <c r="B13" s="96" t="s">
        <v>272</v>
      </c>
      <c r="C13" s="85" t="s">
        <v>273</v>
      </c>
      <c r="D13" s="87">
        <f>SUM(E13,+H13,+K13)</f>
        <v>8374</v>
      </c>
      <c r="E13" s="87">
        <f>SUM(F13:G13)</f>
        <v>0</v>
      </c>
      <c r="F13" s="87">
        <v>0</v>
      </c>
      <c r="G13" s="87">
        <v>0</v>
      </c>
      <c r="H13" s="87">
        <f>SUM(I13:J13)</f>
        <v>622</v>
      </c>
      <c r="I13" s="87">
        <v>622</v>
      </c>
      <c r="J13" s="87">
        <v>0</v>
      </c>
      <c r="K13" s="87">
        <f>SUM(L13:M13)</f>
        <v>7752</v>
      </c>
      <c r="L13" s="87">
        <v>0</v>
      </c>
      <c r="M13" s="87">
        <v>7752</v>
      </c>
      <c r="N13" s="87">
        <f>SUM(O13,+V13,+AC13)</f>
        <v>8374</v>
      </c>
      <c r="O13" s="87">
        <f>SUM(P13:U13)</f>
        <v>622</v>
      </c>
      <c r="P13" s="87">
        <v>0</v>
      </c>
      <c r="Q13" s="87">
        <v>0</v>
      </c>
      <c r="R13" s="87">
        <v>0</v>
      </c>
      <c r="S13" s="87">
        <v>622</v>
      </c>
      <c r="T13" s="87">
        <v>0</v>
      </c>
      <c r="U13" s="87">
        <v>0</v>
      </c>
      <c r="V13" s="87">
        <f>SUM(W13:AB13)</f>
        <v>7752</v>
      </c>
      <c r="W13" s="87">
        <v>0</v>
      </c>
      <c r="X13" s="87">
        <v>0</v>
      </c>
      <c r="Y13" s="87">
        <v>0</v>
      </c>
      <c r="Z13" s="87">
        <v>7752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38</v>
      </c>
      <c r="B14" s="96" t="s">
        <v>274</v>
      </c>
      <c r="C14" s="85" t="s">
        <v>275</v>
      </c>
      <c r="D14" s="87">
        <f>SUM(E14,+H14,+K14)</f>
        <v>7785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7785</v>
      </c>
      <c r="L14" s="87">
        <v>1591</v>
      </c>
      <c r="M14" s="87">
        <v>6194</v>
      </c>
      <c r="N14" s="87">
        <f>SUM(O14,+V14,+AC14)</f>
        <v>7785</v>
      </c>
      <c r="O14" s="87">
        <f>SUM(P14:U14)</f>
        <v>1591</v>
      </c>
      <c r="P14" s="87">
        <v>1591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6194</v>
      </c>
      <c r="W14" s="87">
        <v>6194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191</v>
      </c>
      <c r="AG14" s="87">
        <v>191</v>
      </c>
      <c r="AH14" s="87">
        <v>0</v>
      </c>
      <c r="AI14" s="87">
        <v>0</v>
      </c>
      <c r="AJ14" s="87">
        <f>SUM(AK14:AS14)</f>
        <v>191</v>
      </c>
      <c r="AK14" s="87">
        <v>0</v>
      </c>
      <c r="AL14" s="87">
        <v>0</v>
      </c>
      <c r="AM14" s="87">
        <v>182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9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38</v>
      </c>
      <c r="B15" s="96" t="s">
        <v>276</v>
      </c>
      <c r="C15" s="85" t="s">
        <v>277</v>
      </c>
      <c r="D15" s="87">
        <f>SUM(E15,+H15,+K15)</f>
        <v>4900</v>
      </c>
      <c r="E15" s="87">
        <f>SUM(F15:G15)</f>
        <v>0</v>
      </c>
      <c r="F15" s="87">
        <v>0</v>
      </c>
      <c r="G15" s="87">
        <v>0</v>
      </c>
      <c r="H15" s="87">
        <f>SUM(I15:J15)</f>
        <v>771</v>
      </c>
      <c r="I15" s="87">
        <v>771</v>
      </c>
      <c r="J15" s="87">
        <v>0</v>
      </c>
      <c r="K15" s="87">
        <f>SUM(L15:M15)</f>
        <v>4129</v>
      </c>
      <c r="L15" s="87">
        <v>93</v>
      </c>
      <c r="M15" s="87">
        <v>4036</v>
      </c>
      <c r="N15" s="87">
        <f>SUM(O15,+V15,+AC15)</f>
        <v>4900</v>
      </c>
      <c r="O15" s="87">
        <f>SUM(P15:U15)</f>
        <v>864</v>
      </c>
      <c r="P15" s="87">
        <v>864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4036</v>
      </c>
      <c r="W15" s="87">
        <v>4036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330</v>
      </c>
      <c r="AG15" s="87">
        <v>330</v>
      </c>
      <c r="AH15" s="87">
        <v>0</v>
      </c>
      <c r="AI15" s="87">
        <v>0</v>
      </c>
      <c r="AJ15" s="87">
        <f>SUM(AK15:AS15)</f>
        <v>330</v>
      </c>
      <c r="AK15" s="87">
        <v>0</v>
      </c>
      <c r="AL15" s="87">
        <v>0</v>
      </c>
      <c r="AM15" s="87">
        <v>325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5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38</v>
      </c>
      <c r="B16" s="96" t="s">
        <v>278</v>
      </c>
      <c r="C16" s="85" t="s">
        <v>279</v>
      </c>
      <c r="D16" s="87">
        <f>SUM(E16,+H16,+K16)</f>
        <v>2713</v>
      </c>
      <c r="E16" s="87">
        <f>SUM(F16:G16)</f>
        <v>0</v>
      </c>
      <c r="F16" s="87">
        <v>0</v>
      </c>
      <c r="G16" s="87">
        <v>0</v>
      </c>
      <c r="H16" s="87">
        <f>SUM(I16:J16)</f>
        <v>2713</v>
      </c>
      <c r="I16" s="87">
        <v>963</v>
      </c>
      <c r="J16" s="87">
        <v>1750</v>
      </c>
      <c r="K16" s="87">
        <f>SUM(L16:M16)</f>
        <v>0</v>
      </c>
      <c r="L16" s="87">
        <v>0</v>
      </c>
      <c r="M16" s="87">
        <v>0</v>
      </c>
      <c r="N16" s="87">
        <f>SUM(O16,+V16,+AC16)</f>
        <v>2713</v>
      </c>
      <c r="O16" s="87">
        <f>SUM(P16:U16)</f>
        <v>963</v>
      </c>
      <c r="P16" s="87">
        <v>963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1750</v>
      </c>
      <c r="W16" s="87">
        <v>1750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3</v>
      </c>
      <c r="AG16" s="87">
        <v>3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3</v>
      </c>
      <c r="AU16" s="87">
        <v>3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110</v>
      </c>
      <c r="BA16" s="87">
        <v>110</v>
      </c>
      <c r="BB16" s="87">
        <v>0</v>
      </c>
      <c r="BC16" s="87">
        <v>0</v>
      </c>
    </row>
    <row r="17" spans="1:55" ht="13.5" customHeight="1">
      <c r="A17" s="98" t="s">
        <v>38</v>
      </c>
      <c r="B17" s="96" t="s">
        <v>280</v>
      </c>
      <c r="C17" s="85" t="s">
        <v>281</v>
      </c>
      <c r="D17" s="87">
        <f>SUM(E17,+H17,+K17)</f>
        <v>8380</v>
      </c>
      <c r="E17" s="87">
        <f>SUM(F17:G17)</f>
        <v>0</v>
      </c>
      <c r="F17" s="87">
        <v>0</v>
      </c>
      <c r="G17" s="87">
        <v>0</v>
      </c>
      <c r="H17" s="87">
        <f>SUM(I17:J17)</f>
        <v>983</v>
      </c>
      <c r="I17" s="87">
        <v>983</v>
      </c>
      <c r="J17" s="87">
        <v>0</v>
      </c>
      <c r="K17" s="87">
        <f>SUM(L17:M17)</f>
        <v>7397</v>
      </c>
      <c r="L17" s="87">
        <v>0</v>
      </c>
      <c r="M17" s="87">
        <v>7397</v>
      </c>
      <c r="N17" s="87">
        <f>SUM(O17,+V17,+AC17)</f>
        <v>8380</v>
      </c>
      <c r="O17" s="87">
        <f>SUM(P17:U17)</f>
        <v>983</v>
      </c>
      <c r="P17" s="87">
        <v>983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7397</v>
      </c>
      <c r="W17" s="87">
        <v>7397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304</v>
      </c>
      <c r="AG17" s="87">
        <v>304</v>
      </c>
      <c r="AH17" s="87">
        <v>0</v>
      </c>
      <c r="AI17" s="87">
        <v>0</v>
      </c>
      <c r="AJ17" s="87">
        <f>SUM(AK17:AS17)</f>
        <v>304</v>
      </c>
      <c r="AK17" s="87">
        <v>0</v>
      </c>
      <c r="AL17" s="87">
        <v>0</v>
      </c>
      <c r="AM17" s="87">
        <v>304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38</v>
      </c>
      <c r="B18" s="96" t="s">
        <v>282</v>
      </c>
      <c r="C18" s="85" t="s">
        <v>283</v>
      </c>
      <c r="D18" s="87">
        <f>SUM(E18,+H18,+K18)</f>
        <v>16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16</v>
      </c>
      <c r="L18" s="87">
        <v>9</v>
      </c>
      <c r="M18" s="87">
        <v>7</v>
      </c>
      <c r="N18" s="87">
        <f>SUM(O18,+V18,+AC18)</f>
        <v>16</v>
      </c>
      <c r="O18" s="87">
        <f>SUM(P18:U18)</f>
        <v>9</v>
      </c>
      <c r="P18" s="87">
        <v>9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7</v>
      </c>
      <c r="W18" s="87">
        <v>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38</v>
      </c>
      <c r="B19" s="96" t="s">
        <v>284</v>
      </c>
      <c r="C19" s="85" t="s">
        <v>285</v>
      </c>
      <c r="D19" s="87">
        <f>SUM(E19,+H19,+K19)</f>
        <v>2516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2516</v>
      </c>
      <c r="L19" s="87">
        <v>739</v>
      </c>
      <c r="M19" s="87">
        <v>1777</v>
      </c>
      <c r="N19" s="87">
        <f>SUM(O19,+V19,+AC19)</f>
        <v>2516</v>
      </c>
      <c r="O19" s="87">
        <f>SUM(P19:U19)</f>
        <v>739</v>
      </c>
      <c r="P19" s="87">
        <v>739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1777</v>
      </c>
      <c r="W19" s="87">
        <v>1777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3</v>
      </c>
      <c r="AG19" s="87">
        <v>3</v>
      </c>
      <c r="AH19" s="87">
        <v>0</v>
      </c>
      <c r="AI19" s="87">
        <v>0</v>
      </c>
      <c r="AJ19" s="87">
        <f>SUM(AK19:AS19)</f>
        <v>49</v>
      </c>
      <c r="AK19" s="87">
        <v>0</v>
      </c>
      <c r="AL19" s="87">
        <v>46</v>
      </c>
      <c r="AM19" s="87">
        <v>3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14</v>
      </c>
      <c r="BA19" s="87">
        <v>14</v>
      </c>
      <c r="BB19" s="87">
        <v>0</v>
      </c>
      <c r="BC19" s="87">
        <v>0</v>
      </c>
    </row>
    <row r="20" spans="1:55" ht="13.5" customHeight="1">
      <c r="A20" s="98" t="s">
        <v>38</v>
      </c>
      <c r="B20" s="96" t="s">
        <v>286</v>
      </c>
      <c r="C20" s="85" t="s">
        <v>287</v>
      </c>
      <c r="D20" s="87">
        <f>SUM(E20,+H20,+K20)</f>
        <v>3585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3585</v>
      </c>
      <c r="L20" s="87">
        <v>744</v>
      </c>
      <c r="M20" s="87">
        <v>2841</v>
      </c>
      <c r="N20" s="87">
        <f>SUM(O20,+V20,+AC20)</f>
        <v>3585</v>
      </c>
      <c r="O20" s="87">
        <f>SUM(P20:U20)</f>
        <v>744</v>
      </c>
      <c r="P20" s="87">
        <v>744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2841</v>
      </c>
      <c r="W20" s="87">
        <v>2841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75</v>
      </c>
      <c r="AK20" s="87">
        <v>5</v>
      </c>
      <c r="AL20" s="87">
        <v>70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38</v>
      </c>
      <c r="B21" s="96" t="s">
        <v>288</v>
      </c>
      <c r="C21" s="85" t="s">
        <v>289</v>
      </c>
      <c r="D21" s="87">
        <f>SUM(E21,+H21,+K21)</f>
        <v>1937</v>
      </c>
      <c r="E21" s="87">
        <f>SUM(F21:G21)</f>
        <v>0</v>
      </c>
      <c r="F21" s="87">
        <v>0</v>
      </c>
      <c r="G21" s="87">
        <v>0</v>
      </c>
      <c r="H21" s="87">
        <f>SUM(I21:J21)</f>
        <v>752</v>
      </c>
      <c r="I21" s="87">
        <v>752</v>
      </c>
      <c r="J21" s="87">
        <v>0</v>
      </c>
      <c r="K21" s="87">
        <f>SUM(L21:M21)</f>
        <v>1185</v>
      </c>
      <c r="L21" s="87">
        <v>0</v>
      </c>
      <c r="M21" s="87">
        <v>1185</v>
      </c>
      <c r="N21" s="87">
        <f>SUM(O21,+V21,+AC21)</f>
        <v>1937</v>
      </c>
      <c r="O21" s="87">
        <f>SUM(P21:U21)</f>
        <v>752</v>
      </c>
      <c r="P21" s="87">
        <v>752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1185</v>
      </c>
      <c r="W21" s="87">
        <v>0</v>
      </c>
      <c r="X21" s="87">
        <v>0</v>
      </c>
      <c r="Y21" s="87">
        <v>0</v>
      </c>
      <c r="Z21" s="87">
        <v>1185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38</v>
      </c>
      <c r="B22" s="96" t="s">
        <v>290</v>
      </c>
      <c r="C22" s="85" t="s">
        <v>291</v>
      </c>
      <c r="D22" s="87">
        <f>SUM(E22,+H22,+K22)</f>
        <v>1738</v>
      </c>
      <c r="E22" s="87">
        <f>SUM(F22:G22)</f>
        <v>0</v>
      </c>
      <c r="F22" s="87">
        <v>0</v>
      </c>
      <c r="G22" s="87">
        <v>0</v>
      </c>
      <c r="H22" s="87">
        <f>SUM(I22:J22)</f>
        <v>672</v>
      </c>
      <c r="I22" s="87">
        <v>672</v>
      </c>
      <c r="J22" s="87">
        <v>0</v>
      </c>
      <c r="K22" s="87">
        <f>SUM(L22:M22)</f>
        <v>1066</v>
      </c>
      <c r="L22" s="87">
        <v>0</v>
      </c>
      <c r="M22" s="87">
        <v>1066</v>
      </c>
      <c r="N22" s="87">
        <f>SUM(O22,+V22,+AC22)</f>
        <v>1738</v>
      </c>
      <c r="O22" s="87">
        <f>SUM(P22:U22)</f>
        <v>672</v>
      </c>
      <c r="P22" s="87">
        <v>0</v>
      </c>
      <c r="Q22" s="87">
        <v>0</v>
      </c>
      <c r="R22" s="87">
        <v>0</v>
      </c>
      <c r="S22" s="87">
        <v>672</v>
      </c>
      <c r="T22" s="87">
        <v>0</v>
      </c>
      <c r="U22" s="87">
        <v>0</v>
      </c>
      <c r="V22" s="87">
        <f>SUM(W22:AB22)</f>
        <v>1066</v>
      </c>
      <c r="W22" s="87">
        <v>1066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/>
      <c r="B23" s="96"/>
      <c r="C23" s="85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</row>
    <row r="24" spans="1:55" ht="13.5" customHeight="1">
      <c r="A24" s="98"/>
      <c r="B24" s="96"/>
      <c r="C24" s="85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</row>
    <row r="25" spans="1:55" ht="13.5" customHeight="1">
      <c r="A25" s="98"/>
      <c r="B25" s="96"/>
      <c r="C25" s="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</row>
    <row r="26" spans="1:55" ht="13.5" customHeight="1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2">
    <sortCondition ref="A8:A22"/>
    <sortCondition ref="B8:B22"/>
    <sortCondition ref="C8:C2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1" man="1"/>
    <brk id="31" min="1" max="21" man="1"/>
    <brk id="45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16000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16201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16202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16204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16205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16206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16207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16208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16209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16210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16211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16321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16322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16323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16342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16343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>
        <f>+水洗化人口等!B23</f>
        <v>0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>
        <f>+水洗化人口等!B24</f>
        <v>0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>
        <f>+水洗化人口等!B25</f>
        <v>0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2024-02-07T06:51:22Z</dcterms:modified>
</cp:coreProperties>
</file>