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8茨城県\環境省廃棄物実態調査集約結果（08茨城県）\"/>
    </mc:Choice>
  </mc:AlternateContent>
  <xr:revisionPtr revIDLastSave="0" documentId="13_ncr:1_{E84DF675-7174-48EB-B724-85D1507DA161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組合分担金内訳!$A$6:$BE$50</definedName>
    <definedName name="_xlnm._FilterDatabase" localSheetId="3" hidden="1">'廃棄物事業経費（歳出）'!$A$6:$CI$66</definedName>
    <definedName name="_xlnm._FilterDatabase" localSheetId="2" hidden="1">'廃棄物事業経費（歳入）'!$A$6:$AE$66</definedName>
    <definedName name="_xlnm._FilterDatabase" localSheetId="0" hidden="1">'廃棄物事業経費（市町村）'!$A$6:$DJ$50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組合分担金内訳!$2:$51</definedName>
    <definedName name="_xlnm.Print_Area" localSheetId="3">'廃棄物事業経費（歳出）'!$2:$67</definedName>
    <definedName name="_xlnm.Print_Area" localSheetId="2">'廃棄物事業経費（歳入）'!$2:$67</definedName>
    <definedName name="_xlnm.Print_Area" localSheetId="0">'廃棄物事業経費（市町村）'!$2:$51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I11" i="5"/>
  <c r="I17" i="5"/>
  <c r="I23" i="5"/>
  <c r="I29" i="5"/>
  <c r="I35" i="5"/>
  <c r="I41" i="5"/>
  <c r="I47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H49" i="5"/>
  <c r="H50" i="5"/>
  <c r="H51" i="5"/>
  <c r="G8" i="5"/>
  <c r="I8" i="5" s="1"/>
  <c r="G9" i="5"/>
  <c r="G10" i="5"/>
  <c r="I10" i="5" s="1"/>
  <c r="G11" i="5"/>
  <c r="G12" i="5"/>
  <c r="G13" i="5"/>
  <c r="I13" i="5" s="1"/>
  <c r="G14" i="5"/>
  <c r="I14" i="5" s="1"/>
  <c r="G15" i="5"/>
  <c r="G16" i="5"/>
  <c r="G17" i="5"/>
  <c r="G18" i="5"/>
  <c r="G19" i="5"/>
  <c r="I19" i="5" s="1"/>
  <c r="G20" i="5"/>
  <c r="I20" i="5" s="1"/>
  <c r="G21" i="5"/>
  <c r="G22" i="5"/>
  <c r="I22" i="5" s="1"/>
  <c r="G23" i="5"/>
  <c r="G24" i="5"/>
  <c r="G25" i="5"/>
  <c r="I25" i="5" s="1"/>
  <c r="G26" i="5"/>
  <c r="I26" i="5" s="1"/>
  <c r="G27" i="5"/>
  <c r="G28" i="5"/>
  <c r="I28" i="5" s="1"/>
  <c r="G29" i="5"/>
  <c r="G30" i="5"/>
  <c r="G31" i="5"/>
  <c r="I31" i="5" s="1"/>
  <c r="G32" i="5"/>
  <c r="G33" i="5"/>
  <c r="G34" i="5"/>
  <c r="I34" i="5" s="1"/>
  <c r="G35" i="5"/>
  <c r="G36" i="5"/>
  <c r="G37" i="5"/>
  <c r="I37" i="5" s="1"/>
  <c r="G38" i="5"/>
  <c r="I38" i="5" s="1"/>
  <c r="G39" i="5"/>
  <c r="G40" i="5"/>
  <c r="I40" i="5" s="1"/>
  <c r="G41" i="5"/>
  <c r="G42" i="5"/>
  <c r="G43" i="5"/>
  <c r="I43" i="5" s="1"/>
  <c r="G44" i="5"/>
  <c r="I44" i="5" s="1"/>
  <c r="G45" i="5"/>
  <c r="G46" i="5"/>
  <c r="I46" i="5" s="1"/>
  <c r="G47" i="5"/>
  <c r="G48" i="5"/>
  <c r="G49" i="5"/>
  <c r="I49" i="5" s="1"/>
  <c r="G50" i="5"/>
  <c r="I50" i="5" s="1"/>
  <c r="G51" i="5"/>
  <c r="F11" i="5"/>
  <c r="F12" i="5"/>
  <c r="F18" i="5"/>
  <c r="F23" i="5"/>
  <c r="F24" i="5"/>
  <c r="F30" i="5"/>
  <c r="F35" i="5"/>
  <c r="F41" i="5"/>
  <c r="F4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F29" i="5" s="1"/>
  <c r="E30" i="5"/>
  <c r="E31" i="5"/>
  <c r="E32" i="5"/>
  <c r="E33" i="5"/>
  <c r="E34" i="5"/>
  <c r="E35" i="5"/>
  <c r="E36" i="5"/>
  <c r="F36" i="5" s="1"/>
  <c r="E37" i="5"/>
  <c r="E38" i="5"/>
  <c r="E39" i="5"/>
  <c r="E40" i="5"/>
  <c r="E41" i="5"/>
  <c r="E42" i="5"/>
  <c r="F42" i="5" s="1"/>
  <c r="E43" i="5"/>
  <c r="E44" i="5"/>
  <c r="E45" i="5"/>
  <c r="E46" i="5"/>
  <c r="E47" i="5"/>
  <c r="E48" i="5"/>
  <c r="F48" i="5" s="1"/>
  <c r="E49" i="5"/>
  <c r="E50" i="5"/>
  <c r="E51" i="5"/>
  <c r="D8" i="5"/>
  <c r="F8" i="5" s="1"/>
  <c r="D9" i="5"/>
  <c r="D10" i="5"/>
  <c r="F10" i="5" s="1"/>
  <c r="D11" i="5"/>
  <c r="D12" i="5"/>
  <c r="D13" i="5"/>
  <c r="D14" i="5"/>
  <c r="F14" i="5" s="1"/>
  <c r="D15" i="5"/>
  <c r="D16" i="5"/>
  <c r="F16" i="5" s="1"/>
  <c r="D17" i="5"/>
  <c r="F17" i="5" s="1"/>
  <c r="D18" i="5"/>
  <c r="D19" i="5"/>
  <c r="F19" i="5" s="1"/>
  <c r="D20" i="5"/>
  <c r="F20" i="5" s="1"/>
  <c r="D21" i="5"/>
  <c r="D22" i="5"/>
  <c r="F22" i="5" s="1"/>
  <c r="D23" i="5"/>
  <c r="D24" i="5"/>
  <c r="D25" i="5"/>
  <c r="F25" i="5" s="1"/>
  <c r="D26" i="5"/>
  <c r="F26" i="5" s="1"/>
  <c r="D27" i="5"/>
  <c r="D28" i="5"/>
  <c r="F28" i="5" s="1"/>
  <c r="D29" i="5"/>
  <c r="D30" i="5"/>
  <c r="D31" i="5"/>
  <c r="F31" i="5" s="1"/>
  <c r="D32" i="5"/>
  <c r="F32" i="5" s="1"/>
  <c r="D33" i="5"/>
  <c r="D34" i="5"/>
  <c r="F34" i="5" s="1"/>
  <c r="D35" i="5"/>
  <c r="D36" i="5"/>
  <c r="D37" i="5"/>
  <c r="F37" i="5" s="1"/>
  <c r="D38" i="5"/>
  <c r="F38" i="5" s="1"/>
  <c r="D39" i="5"/>
  <c r="D40" i="5"/>
  <c r="F40" i="5" s="1"/>
  <c r="D41" i="5"/>
  <c r="D42" i="5"/>
  <c r="D43" i="5"/>
  <c r="F43" i="5" s="1"/>
  <c r="D44" i="5"/>
  <c r="F44" i="5" s="1"/>
  <c r="D45" i="5"/>
  <c r="D46" i="5"/>
  <c r="F46" i="5" s="1"/>
  <c r="D47" i="5"/>
  <c r="D48" i="5"/>
  <c r="D49" i="5"/>
  <c r="F49" i="5" s="1"/>
  <c r="D50" i="5"/>
  <c r="F50" i="5" s="1"/>
  <c r="D51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A23" i="4"/>
  <c r="CA5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V3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Q11" i="4"/>
  <c r="BQ47" i="4"/>
  <c r="BP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I14" i="4"/>
  <c r="BI15" i="4"/>
  <c r="BI21" i="4"/>
  <c r="BI29" i="4"/>
  <c r="BI43" i="4"/>
  <c r="BI50" i="4"/>
  <c r="BI51" i="4"/>
  <c r="BH12" i="4"/>
  <c r="BH27" i="4"/>
  <c r="BH48" i="4"/>
  <c r="AY8" i="4"/>
  <c r="AY9" i="4"/>
  <c r="AN9" i="4" s="1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N25" i="4" s="1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N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N57" i="4" s="1"/>
  <c r="AY58" i="4"/>
  <c r="AY59" i="4"/>
  <c r="AY60" i="4"/>
  <c r="AY61" i="4"/>
  <c r="AY62" i="4"/>
  <c r="AY63" i="4"/>
  <c r="AY64" i="4"/>
  <c r="AY65" i="4"/>
  <c r="AY66" i="4"/>
  <c r="AY67" i="4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N45" i="4" s="1"/>
  <c r="BG45" i="4" s="1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N61" i="4" s="1"/>
  <c r="BG61" i="4" s="1"/>
  <c r="AT62" i="4"/>
  <c r="AT63" i="4"/>
  <c r="AT64" i="4"/>
  <c r="AT65" i="4"/>
  <c r="AT66" i="4"/>
  <c r="AT67" i="4"/>
  <c r="AO8" i="4"/>
  <c r="AO9" i="4"/>
  <c r="AO10" i="4"/>
  <c r="AO11" i="4"/>
  <c r="AO12" i="4"/>
  <c r="AO13" i="4"/>
  <c r="AO14" i="4"/>
  <c r="AO15" i="4"/>
  <c r="AO16" i="4"/>
  <c r="AO17" i="4"/>
  <c r="AN17" i="4" s="1"/>
  <c r="BG17" i="4" s="1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49" i="4" s="1"/>
  <c r="BG49" i="4" s="1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N65" i="4" s="1"/>
  <c r="BG65" i="4" s="1"/>
  <c r="AO66" i="4"/>
  <c r="AO67" i="4"/>
  <c r="AN8" i="4"/>
  <c r="BG8" i="4" s="1"/>
  <c r="AN10" i="4"/>
  <c r="AN11" i="4"/>
  <c r="BG11" i="4" s="1"/>
  <c r="AN12" i="4"/>
  <c r="BG12" i="4" s="1"/>
  <c r="AN14" i="4"/>
  <c r="BG14" i="4" s="1"/>
  <c r="AN15" i="4"/>
  <c r="AN16" i="4"/>
  <c r="BG16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6" i="4"/>
  <c r="BG26" i="4" s="1"/>
  <c r="AN27" i="4"/>
  <c r="BG27" i="4" s="1"/>
  <c r="AN28" i="4"/>
  <c r="BG28" i="4" s="1"/>
  <c r="AN30" i="4"/>
  <c r="BG30" i="4" s="1"/>
  <c r="AN31" i="4"/>
  <c r="AN32" i="4"/>
  <c r="BG32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2" i="4"/>
  <c r="BG42" i="4" s="1"/>
  <c r="AN43" i="4"/>
  <c r="BG43" i="4" s="1"/>
  <c r="AN44" i="4"/>
  <c r="BG44" i="4" s="1"/>
  <c r="AN46" i="4"/>
  <c r="BG46" i="4" s="1"/>
  <c r="AN47" i="4"/>
  <c r="AN48" i="4"/>
  <c r="BG48" i="4" s="1"/>
  <c r="AN50" i="4"/>
  <c r="BG50" i="4" s="1"/>
  <c r="AN51" i="4"/>
  <c r="BG51" i="4" s="1"/>
  <c r="AN52" i="4"/>
  <c r="BG52" i="4" s="1"/>
  <c r="AN53" i="4"/>
  <c r="BG53" i="4" s="1"/>
  <c r="AN54" i="4"/>
  <c r="BG54" i="4" s="1"/>
  <c r="AN55" i="4"/>
  <c r="BG55" i="4" s="1"/>
  <c r="AN56" i="4"/>
  <c r="BG56" i="4" s="1"/>
  <c r="AN58" i="4"/>
  <c r="BG58" i="4" s="1"/>
  <c r="AN59" i="4"/>
  <c r="BG59" i="4" s="1"/>
  <c r="AN60" i="4"/>
  <c r="BG60" i="4" s="1"/>
  <c r="AN62" i="4"/>
  <c r="BG62" i="4" s="1"/>
  <c r="AN63" i="4"/>
  <c r="AN64" i="4"/>
  <c r="BG64" i="4" s="1"/>
  <c r="AN66" i="4"/>
  <c r="BG66" i="4" s="1"/>
  <c r="AN67" i="4"/>
  <c r="BG67" i="4" s="1"/>
  <c r="AG8" i="4"/>
  <c r="AG9" i="4"/>
  <c r="AF9" i="4" s="1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F25" i="4" s="1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F41" i="4" s="1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F57" i="4" s="1"/>
  <c r="AG58" i="4"/>
  <c r="AG59" i="4"/>
  <c r="AG60" i="4"/>
  <c r="AG61" i="4"/>
  <c r="AG62" i="4"/>
  <c r="AG63" i="4"/>
  <c r="AG64" i="4"/>
  <c r="AG65" i="4"/>
  <c r="AG66" i="4"/>
  <c r="AG67" i="4"/>
  <c r="AF8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8" i="4"/>
  <c r="AF59" i="4"/>
  <c r="AF60" i="4"/>
  <c r="AF61" i="4"/>
  <c r="AF62" i="4"/>
  <c r="AF63" i="4"/>
  <c r="AF64" i="4"/>
  <c r="AF65" i="4"/>
  <c r="AF66" i="4"/>
  <c r="AF67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W58" i="4"/>
  <c r="CA58" i="4" s="1"/>
  <c r="W59" i="4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M48" i="4"/>
  <c r="BQ48" i="4" s="1"/>
  <c r="M49" i="4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M66" i="4"/>
  <c r="BQ66" i="4" s="1"/>
  <c r="M67" i="4"/>
  <c r="BQ67" i="4" s="1"/>
  <c r="L8" i="4"/>
  <c r="BP8" i="4" s="1"/>
  <c r="L10" i="4"/>
  <c r="BP10" i="4" s="1"/>
  <c r="L11" i="4"/>
  <c r="BP11" i="4" s="1"/>
  <c r="L12" i="4"/>
  <c r="L13" i="4"/>
  <c r="L14" i="4"/>
  <c r="BP14" i="4" s="1"/>
  <c r="L15" i="4"/>
  <c r="BP15" i="4" s="1"/>
  <c r="L16" i="4"/>
  <c r="BP16" i="4" s="1"/>
  <c r="L19" i="4"/>
  <c r="BP19" i="4" s="1"/>
  <c r="L20" i="4"/>
  <c r="BP20" i="4" s="1"/>
  <c r="L22" i="4"/>
  <c r="BP22" i="4" s="1"/>
  <c r="L23" i="4"/>
  <c r="L24" i="4"/>
  <c r="BP24" i="4" s="1"/>
  <c r="L26" i="4"/>
  <c r="BP26" i="4" s="1"/>
  <c r="L27" i="4"/>
  <c r="BP27" i="4" s="1"/>
  <c r="L28" i="4"/>
  <c r="L29" i="4"/>
  <c r="L30" i="4"/>
  <c r="L31" i="4"/>
  <c r="BP31" i="4" s="1"/>
  <c r="L32" i="4"/>
  <c r="BP32" i="4" s="1"/>
  <c r="L35" i="4"/>
  <c r="BP35" i="4" s="1"/>
  <c r="L36" i="4"/>
  <c r="BP36" i="4" s="1"/>
  <c r="L38" i="4"/>
  <c r="BP38" i="4" s="1"/>
  <c r="L39" i="4"/>
  <c r="L40" i="4"/>
  <c r="BP40" i="4" s="1"/>
  <c r="L42" i="4"/>
  <c r="BP42" i="4" s="1"/>
  <c r="L43" i="4"/>
  <c r="BP43" i="4" s="1"/>
  <c r="L44" i="4"/>
  <c r="L45" i="4"/>
  <c r="L47" i="4"/>
  <c r="BP47" i="4" s="1"/>
  <c r="L48" i="4"/>
  <c r="BP48" i="4" s="1"/>
  <c r="L51" i="4"/>
  <c r="BP51" i="4" s="1"/>
  <c r="L52" i="4"/>
  <c r="BP52" i="4" s="1"/>
  <c r="L54" i="4"/>
  <c r="BP54" i="4" s="1"/>
  <c r="L55" i="4"/>
  <c r="L56" i="4"/>
  <c r="BP56" i="4" s="1"/>
  <c r="L58" i="4"/>
  <c r="BP58" i="4" s="1"/>
  <c r="L59" i="4"/>
  <c r="BP59" i="4" s="1"/>
  <c r="L61" i="4"/>
  <c r="L63" i="4"/>
  <c r="BP63" i="4" s="1"/>
  <c r="L64" i="4"/>
  <c r="BP64" i="4" s="1"/>
  <c r="L67" i="4"/>
  <c r="BP67" i="4" s="1"/>
  <c r="E8" i="4"/>
  <c r="BI8" i="4" s="1"/>
  <c r="E9" i="4"/>
  <c r="E10" i="4"/>
  <c r="BI10" i="4" s="1"/>
  <c r="E11" i="4"/>
  <c r="BI11" i="4" s="1"/>
  <c r="E12" i="4"/>
  <c r="BI12" i="4" s="1"/>
  <c r="E13" i="4"/>
  <c r="BI13" i="4" s="1"/>
  <c r="E14" i="4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E51" i="4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D8" i="4"/>
  <c r="BH8" i="4" s="1"/>
  <c r="D11" i="4"/>
  <c r="BH11" i="4" s="1"/>
  <c r="D12" i="4"/>
  <c r="AE12" i="4" s="1"/>
  <c r="CI12" i="4" s="1"/>
  <c r="D13" i="4"/>
  <c r="D14" i="4"/>
  <c r="BH14" i="4" s="1"/>
  <c r="D15" i="4"/>
  <c r="D16" i="4"/>
  <c r="D18" i="4"/>
  <c r="D19" i="4"/>
  <c r="AE19" i="4" s="1"/>
  <c r="CI19" i="4" s="1"/>
  <c r="D21" i="4"/>
  <c r="BH21" i="4" s="1"/>
  <c r="D23" i="4"/>
  <c r="BH23" i="4" s="1"/>
  <c r="D24" i="4"/>
  <c r="AE24" i="4" s="1"/>
  <c r="D27" i="4"/>
  <c r="AE27" i="4" s="1"/>
  <c r="CI27" i="4" s="1"/>
  <c r="D28" i="4"/>
  <c r="D29" i="4"/>
  <c r="D30" i="4"/>
  <c r="AE30" i="4" s="1"/>
  <c r="CI30" i="4" s="1"/>
  <c r="D31" i="4"/>
  <c r="D32" i="4"/>
  <c r="D34" i="4"/>
  <c r="D35" i="4"/>
  <c r="BH35" i="4" s="1"/>
  <c r="D37" i="4"/>
  <c r="BH37" i="4" s="1"/>
  <c r="D39" i="4"/>
  <c r="BH39" i="4" s="1"/>
  <c r="D40" i="4"/>
  <c r="D43" i="4"/>
  <c r="BH43" i="4" s="1"/>
  <c r="D44" i="4"/>
  <c r="BH44" i="4" s="1"/>
  <c r="D45" i="4"/>
  <c r="D46" i="4"/>
  <c r="BH46" i="4" s="1"/>
  <c r="D47" i="4"/>
  <c r="D48" i="4"/>
  <c r="D50" i="4"/>
  <c r="BH50" i="4" s="1"/>
  <c r="D51" i="4"/>
  <c r="BH51" i="4" s="1"/>
  <c r="D53" i="4"/>
  <c r="BH53" i="4" s="1"/>
  <c r="D55" i="4"/>
  <c r="AE55" i="4" s="1"/>
  <c r="CI55" i="4" s="1"/>
  <c r="D56" i="4"/>
  <c r="AE56" i="4" s="1"/>
  <c r="D59" i="4"/>
  <c r="BH59" i="4" s="1"/>
  <c r="D60" i="4"/>
  <c r="D61" i="4"/>
  <c r="D62" i="4"/>
  <c r="BH62" i="4" s="1"/>
  <c r="D63" i="4"/>
  <c r="BH63" i="4" s="1"/>
  <c r="D64" i="4"/>
  <c r="D66" i="4"/>
  <c r="D67" i="4"/>
  <c r="AE67" i="4" s="1"/>
  <c r="CI6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W22" i="3"/>
  <c r="N8" i="3"/>
  <c r="N9" i="3"/>
  <c r="N10" i="3"/>
  <c r="M10" i="3" s="1"/>
  <c r="N11" i="3"/>
  <c r="M11" i="3" s="1"/>
  <c r="N12" i="3"/>
  <c r="N13" i="3"/>
  <c r="N14" i="3"/>
  <c r="N15" i="3"/>
  <c r="N16" i="3"/>
  <c r="N17" i="3"/>
  <c r="N18" i="3"/>
  <c r="M18" i="3" s="1"/>
  <c r="N19" i="3"/>
  <c r="N20" i="3"/>
  <c r="N21" i="3"/>
  <c r="M21" i="3" s="1"/>
  <c r="N22" i="3"/>
  <c r="N23" i="3"/>
  <c r="M23" i="3" s="1"/>
  <c r="N24" i="3"/>
  <c r="N25" i="3"/>
  <c r="N26" i="3"/>
  <c r="M26" i="3" s="1"/>
  <c r="N27" i="3"/>
  <c r="M27" i="3" s="1"/>
  <c r="N28" i="3"/>
  <c r="N29" i="3"/>
  <c r="N30" i="3"/>
  <c r="N31" i="3"/>
  <c r="N32" i="3"/>
  <c r="N33" i="3"/>
  <c r="N34" i="3"/>
  <c r="M34" i="3" s="1"/>
  <c r="N35" i="3"/>
  <c r="N36" i="3"/>
  <c r="N37" i="3"/>
  <c r="M37" i="3" s="1"/>
  <c r="N38" i="3"/>
  <c r="N39" i="3"/>
  <c r="M39" i="3" s="1"/>
  <c r="N40" i="3"/>
  <c r="N41" i="3"/>
  <c r="N42" i="3"/>
  <c r="M42" i="3" s="1"/>
  <c r="N43" i="3"/>
  <c r="M43" i="3" s="1"/>
  <c r="N44" i="3"/>
  <c r="N45" i="3"/>
  <c r="N46" i="3"/>
  <c r="N47" i="3"/>
  <c r="N48" i="3"/>
  <c r="N49" i="3"/>
  <c r="N50" i="3"/>
  <c r="M50" i="3" s="1"/>
  <c r="N51" i="3"/>
  <c r="N52" i="3"/>
  <c r="N53" i="3"/>
  <c r="M53" i="3" s="1"/>
  <c r="N54" i="3"/>
  <c r="N55" i="3"/>
  <c r="M55" i="3" s="1"/>
  <c r="N56" i="3"/>
  <c r="N57" i="3"/>
  <c r="N58" i="3"/>
  <c r="M58" i="3" s="1"/>
  <c r="N59" i="3"/>
  <c r="M59" i="3" s="1"/>
  <c r="N60" i="3"/>
  <c r="N61" i="3"/>
  <c r="N62" i="3"/>
  <c r="N63" i="3"/>
  <c r="N64" i="3"/>
  <c r="N65" i="3"/>
  <c r="N66" i="3"/>
  <c r="M66" i="3" s="1"/>
  <c r="N67" i="3"/>
  <c r="M8" i="3"/>
  <c r="M9" i="3"/>
  <c r="M12" i="3"/>
  <c r="M13" i="3"/>
  <c r="M14" i="3"/>
  <c r="M15" i="3"/>
  <c r="M16" i="3"/>
  <c r="M17" i="3"/>
  <c r="M19" i="3"/>
  <c r="M20" i="3"/>
  <c r="M22" i="3"/>
  <c r="M24" i="3"/>
  <c r="M25" i="3"/>
  <c r="M28" i="3"/>
  <c r="M29" i="3"/>
  <c r="M30" i="3"/>
  <c r="M31" i="3"/>
  <c r="M32" i="3"/>
  <c r="M33" i="3"/>
  <c r="M35" i="3"/>
  <c r="M36" i="3"/>
  <c r="M38" i="3"/>
  <c r="M40" i="3"/>
  <c r="M41" i="3"/>
  <c r="M44" i="3"/>
  <c r="M45" i="3"/>
  <c r="M46" i="3"/>
  <c r="M47" i="3"/>
  <c r="M48" i="3"/>
  <c r="M49" i="3"/>
  <c r="M51" i="3"/>
  <c r="M52" i="3"/>
  <c r="M54" i="3"/>
  <c r="M56" i="3"/>
  <c r="M57" i="3"/>
  <c r="M60" i="3"/>
  <c r="M61" i="3"/>
  <c r="M62" i="3"/>
  <c r="M63" i="3"/>
  <c r="M64" i="3"/>
  <c r="M65" i="3"/>
  <c r="M67" i="3"/>
  <c r="E8" i="3"/>
  <c r="W8" i="3" s="1"/>
  <c r="E9" i="3"/>
  <c r="W9" i="3" s="1"/>
  <c r="E10" i="3"/>
  <c r="W10" i="3" s="1"/>
  <c r="E11" i="3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E19" i="3"/>
  <c r="W19" i="3" s="1"/>
  <c r="E20" i="3"/>
  <c r="W20" i="3" s="1"/>
  <c r="E21" i="3"/>
  <c r="E22" i="3"/>
  <c r="E23" i="3"/>
  <c r="E24" i="3"/>
  <c r="W24" i="3" s="1"/>
  <c r="E25" i="3"/>
  <c r="W25" i="3" s="1"/>
  <c r="E26" i="3"/>
  <c r="W26" i="3" s="1"/>
  <c r="E27" i="3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E35" i="3"/>
  <c r="W35" i="3" s="1"/>
  <c r="E36" i="3"/>
  <c r="W36" i="3" s="1"/>
  <c r="E37" i="3"/>
  <c r="E38" i="3"/>
  <c r="W38" i="3" s="1"/>
  <c r="E39" i="3"/>
  <c r="E40" i="3"/>
  <c r="W40" i="3" s="1"/>
  <c r="E41" i="3"/>
  <c r="W41" i="3" s="1"/>
  <c r="E42" i="3"/>
  <c r="W42" i="3" s="1"/>
  <c r="E43" i="3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E51" i="3"/>
  <c r="W51" i="3" s="1"/>
  <c r="E52" i="3"/>
  <c r="W52" i="3" s="1"/>
  <c r="E53" i="3"/>
  <c r="E54" i="3"/>
  <c r="W54" i="3" s="1"/>
  <c r="E55" i="3"/>
  <c r="E56" i="3"/>
  <c r="W56" i="3" s="1"/>
  <c r="E57" i="3"/>
  <c r="W57" i="3" s="1"/>
  <c r="E58" i="3"/>
  <c r="W58" i="3" s="1"/>
  <c r="E59" i="3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E67" i="3"/>
  <c r="W67" i="3" s="1"/>
  <c r="D8" i="3"/>
  <c r="D9" i="3"/>
  <c r="D11" i="3"/>
  <c r="D12" i="3"/>
  <c r="V12" i="3" s="1"/>
  <c r="D14" i="3"/>
  <c r="V14" i="3" s="1"/>
  <c r="D16" i="3"/>
  <c r="V16" i="3" s="1"/>
  <c r="D17" i="3"/>
  <c r="V17" i="3" s="1"/>
  <c r="D20" i="3"/>
  <c r="V20" i="3" s="1"/>
  <c r="D21" i="3"/>
  <c r="D22" i="3"/>
  <c r="D23" i="3"/>
  <c r="D24" i="3"/>
  <c r="D25" i="3"/>
  <c r="D27" i="3"/>
  <c r="D28" i="3"/>
  <c r="V28" i="3" s="1"/>
  <c r="D30" i="3"/>
  <c r="V30" i="3" s="1"/>
  <c r="D32" i="3"/>
  <c r="V32" i="3" s="1"/>
  <c r="D33" i="3"/>
  <c r="V33" i="3" s="1"/>
  <c r="D36" i="3"/>
  <c r="V36" i="3" s="1"/>
  <c r="D37" i="3"/>
  <c r="D38" i="3"/>
  <c r="D39" i="3"/>
  <c r="D40" i="3"/>
  <c r="D41" i="3"/>
  <c r="D43" i="3"/>
  <c r="D44" i="3"/>
  <c r="V44" i="3" s="1"/>
  <c r="D46" i="3"/>
  <c r="V46" i="3" s="1"/>
  <c r="D48" i="3"/>
  <c r="V48" i="3" s="1"/>
  <c r="D49" i="3"/>
  <c r="V49" i="3" s="1"/>
  <c r="D52" i="3"/>
  <c r="V52" i="3" s="1"/>
  <c r="D53" i="3"/>
  <c r="D54" i="3"/>
  <c r="D55" i="3"/>
  <c r="D56" i="3"/>
  <c r="D57" i="3"/>
  <c r="D59" i="3"/>
  <c r="D60" i="3"/>
  <c r="V60" i="3" s="1"/>
  <c r="D62" i="3"/>
  <c r="V62" i="3" s="1"/>
  <c r="D64" i="3"/>
  <c r="V64" i="3" s="1"/>
  <c r="D65" i="3"/>
  <c r="V6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4" i="2"/>
  <c r="DB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9" i="2"/>
  <c r="CR1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8" i="2"/>
  <c r="CJ21" i="2"/>
  <c r="BZ8" i="2"/>
  <c r="BZ9" i="2"/>
  <c r="DB9" i="2" s="1"/>
  <c r="BZ10" i="2"/>
  <c r="BZ11" i="2"/>
  <c r="BZ12" i="2"/>
  <c r="BZ13" i="2"/>
  <c r="BZ14" i="2"/>
  <c r="BZ15" i="2"/>
  <c r="DB15" i="2" s="1"/>
  <c r="BZ16" i="2"/>
  <c r="BZ17" i="2"/>
  <c r="BZ18" i="2"/>
  <c r="BZ19" i="2"/>
  <c r="BZ20" i="2"/>
  <c r="BZ21" i="2"/>
  <c r="BZ22" i="2"/>
  <c r="DB22" i="2" s="1"/>
  <c r="BZ23" i="2"/>
  <c r="BU8" i="2"/>
  <c r="BU9" i="2"/>
  <c r="BU10" i="2"/>
  <c r="BU11" i="2"/>
  <c r="CW11" i="2" s="1"/>
  <c r="BU12" i="2"/>
  <c r="BU13" i="2"/>
  <c r="BU14" i="2"/>
  <c r="BU15" i="2"/>
  <c r="BU16" i="2"/>
  <c r="BU17" i="2"/>
  <c r="BO17" i="2" s="1"/>
  <c r="BU18" i="2"/>
  <c r="BU19" i="2"/>
  <c r="BU20" i="2"/>
  <c r="BU21" i="2"/>
  <c r="BU22" i="2"/>
  <c r="BU23" i="2"/>
  <c r="BP8" i="2"/>
  <c r="CR8" i="2" s="1"/>
  <c r="BP9" i="2"/>
  <c r="BP10" i="2"/>
  <c r="BP11" i="2"/>
  <c r="BP12" i="2"/>
  <c r="BP13" i="2"/>
  <c r="BP14" i="2"/>
  <c r="CR14" i="2" s="1"/>
  <c r="BP15" i="2"/>
  <c r="CR15" i="2" s="1"/>
  <c r="BP16" i="2"/>
  <c r="BP17" i="2"/>
  <c r="CR17" i="2" s="1"/>
  <c r="BP18" i="2"/>
  <c r="BP19" i="2"/>
  <c r="BP20" i="2"/>
  <c r="CR20" i="2" s="1"/>
  <c r="BP21" i="2"/>
  <c r="CR21" i="2" s="1"/>
  <c r="BP22" i="2"/>
  <c r="BP23" i="2"/>
  <c r="CR23" i="2" s="1"/>
  <c r="BO9" i="2"/>
  <c r="BO21" i="2"/>
  <c r="CQ21" i="2" s="1"/>
  <c r="BH8" i="2"/>
  <c r="BH9" i="2"/>
  <c r="BG9" i="2" s="1"/>
  <c r="CI9" i="2" s="1"/>
  <c r="BH10" i="2"/>
  <c r="BH11" i="2"/>
  <c r="CJ11" i="2" s="1"/>
  <c r="BH12" i="2"/>
  <c r="BG12" i="2" s="1"/>
  <c r="BH13" i="2"/>
  <c r="CJ13" i="2" s="1"/>
  <c r="BH14" i="2"/>
  <c r="BH15" i="2"/>
  <c r="BH16" i="2"/>
  <c r="BH17" i="2"/>
  <c r="CJ17" i="2" s="1"/>
  <c r="BH18" i="2"/>
  <c r="BH19" i="2"/>
  <c r="CJ19" i="2" s="1"/>
  <c r="BH20" i="2"/>
  <c r="BH21" i="2"/>
  <c r="BH22" i="2"/>
  <c r="BH23" i="2"/>
  <c r="CJ23" i="2" s="1"/>
  <c r="BG10" i="2"/>
  <c r="CI10" i="2" s="1"/>
  <c r="BG15" i="2"/>
  <c r="BG16" i="2"/>
  <c r="BG18" i="2"/>
  <c r="BG19" i="2"/>
  <c r="CI19" i="2" s="1"/>
  <c r="BG21" i="2"/>
  <c r="BG22" i="2"/>
  <c r="AX8" i="2"/>
  <c r="AX9" i="2"/>
  <c r="AX10" i="2"/>
  <c r="DB10" i="2" s="1"/>
  <c r="AX11" i="2"/>
  <c r="AX12" i="2"/>
  <c r="AX13" i="2"/>
  <c r="AX14" i="2"/>
  <c r="AM14" i="2" s="1"/>
  <c r="AX15" i="2"/>
  <c r="AX16" i="2"/>
  <c r="AX17" i="2"/>
  <c r="AX18" i="2"/>
  <c r="AX19" i="2"/>
  <c r="DB19" i="2" s="1"/>
  <c r="AX20" i="2"/>
  <c r="AM20" i="2" s="1"/>
  <c r="AX21" i="2"/>
  <c r="AX22" i="2"/>
  <c r="AX23" i="2"/>
  <c r="AS8" i="2"/>
  <c r="AS9" i="2"/>
  <c r="AS10" i="2"/>
  <c r="AM10" i="2" s="1"/>
  <c r="BF10" i="2" s="1"/>
  <c r="AS11" i="2"/>
  <c r="AS12" i="2"/>
  <c r="AS13" i="2"/>
  <c r="CW13" i="2" s="1"/>
  <c r="AS14" i="2"/>
  <c r="AS15" i="2"/>
  <c r="AS16" i="2"/>
  <c r="AS17" i="2"/>
  <c r="AS18" i="2"/>
  <c r="CW18" i="2" s="1"/>
  <c r="AS19" i="2"/>
  <c r="CW19" i="2" s="1"/>
  <c r="AS20" i="2"/>
  <c r="AS21" i="2"/>
  <c r="AS22" i="2"/>
  <c r="AM22" i="2" s="1"/>
  <c r="AS23" i="2"/>
  <c r="AN8" i="2"/>
  <c r="AN9" i="2"/>
  <c r="AM9" i="2" s="1"/>
  <c r="AN10" i="2"/>
  <c r="AN11" i="2"/>
  <c r="AN12" i="2"/>
  <c r="AM12" i="2" s="1"/>
  <c r="AN13" i="2"/>
  <c r="AN14" i="2"/>
  <c r="AN15" i="2"/>
  <c r="AM15" i="2" s="1"/>
  <c r="AN16" i="2"/>
  <c r="AN17" i="2"/>
  <c r="AN18" i="2"/>
  <c r="AM18" i="2" s="1"/>
  <c r="BF18" i="2" s="1"/>
  <c r="AN19" i="2"/>
  <c r="AN20" i="2"/>
  <c r="AN21" i="2"/>
  <c r="AM21" i="2" s="1"/>
  <c r="AN22" i="2"/>
  <c r="AN23" i="2"/>
  <c r="AM8" i="2"/>
  <c r="BF8" i="2" s="1"/>
  <c r="AM11" i="2"/>
  <c r="AM17" i="2"/>
  <c r="AM23" i="2"/>
  <c r="BF23" i="2" s="1"/>
  <c r="AF8" i="2"/>
  <c r="AF9" i="2"/>
  <c r="AE9" i="2" s="1"/>
  <c r="AF10" i="2"/>
  <c r="AE10" i="2" s="1"/>
  <c r="AF11" i="2"/>
  <c r="AE11" i="2" s="1"/>
  <c r="AF12" i="2"/>
  <c r="AF13" i="2"/>
  <c r="AE13" i="2" s="1"/>
  <c r="AF14" i="2"/>
  <c r="AE14" i="2" s="1"/>
  <c r="AF15" i="2"/>
  <c r="AE15" i="2" s="1"/>
  <c r="AF16" i="2"/>
  <c r="AE16" i="2" s="1"/>
  <c r="AF17" i="2"/>
  <c r="AF18" i="2"/>
  <c r="AF19" i="2"/>
  <c r="AE19" i="2" s="1"/>
  <c r="AF20" i="2"/>
  <c r="AF21" i="2"/>
  <c r="AF22" i="2"/>
  <c r="AE22" i="2" s="1"/>
  <c r="AF23" i="2"/>
  <c r="AE8" i="2"/>
  <c r="AE12" i="2"/>
  <c r="AE17" i="2"/>
  <c r="AE18" i="2"/>
  <c r="AE20" i="2"/>
  <c r="AE21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0" i="2"/>
  <c r="W13" i="2"/>
  <c r="W16" i="2"/>
  <c r="W19" i="2"/>
  <c r="N8" i="2"/>
  <c r="M8" i="2" s="1"/>
  <c r="N9" i="2"/>
  <c r="M9" i="2" s="1"/>
  <c r="N10" i="2"/>
  <c r="N11" i="2"/>
  <c r="M11" i="2" s="1"/>
  <c r="N12" i="2"/>
  <c r="N13" i="2"/>
  <c r="N14" i="2"/>
  <c r="M14" i="2" s="1"/>
  <c r="N15" i="2"/>
  <c r="M15" i="2" s="1"/>
  <c r="N16" i="2"/>
  <c r="N17" i="2"/>
  <c r="M17" i="2" s="1"/>
  <c r="N18" i="2"/>
  <c r="N19" i="2"/>
  <c r="N20" i="2"/>
  <c r="M20" i="2" s="1"/>
  <c r="N21" i="2"/>
  <c r="N22" i="2"/>
  <c r="W22" i="2" s="1"/>
  <c r="N23" i="2"/>
  <c r="M23" i="2" s="1"/>
  <c r="M10" i="2"/>
  <c r="M12" i="2"/>
  <c r="M13" i="2"/>
  <c r="M16" i="2"/>
  <c r="M18" i="2"/>
  <c r="M19" i="2"/>
  <c r="M21" i="2"/>
  <c r="E8" i="2"/>
  <c r="E9" i="2"/>
  <c r="E10" i="2"/>
  <c r="E11" i="2"/>
  <c r="E12" i="2"/>
  <c r="E13" i="2"/>
  <c r="E14" i="2"/>
  <c r="E15" i="2"/>
  <c r="E16" i="2"/>
  <c r="E17" i="2"/>
  <c r="W17" i="2" s="1"/>
  <c r="E18" i="2"/>
  <c r="E19" i="2"/>
  <c r="E20" i="2"/>
  <c r="D20" i="2" s="1"/>
  <c r="E21" i="2"/>
  <c r="W21" i="2" s="1"/>
  <c r="E22" i="2"/>
  <c r="E23" i="2"/>
  <c r="W23" i="2" s="1"/>
  <c r="D8" i="2"/>
  <c r="V8" i="2" s="1"/>
  <c r="D10" i="2"/>
  <c r="D11" i="2"/>
  <c r="D13" i="2"/>
  <c r="D14" i="2"/>
  <c r="D16" i="2"/>
  <c r="V16" i="2" s="1"/>
  <c r="D19" i="2"/>
  <c r="D22" i="2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J26" i="1"/>
  <c r="CJ38" i="1"/>
  <c r="BZ8" i="1"/>
  <c r="BZ9" i="1"/>
  <c r="BZ10" i="1"/>
  <c r="BZ11" i="1"/>
  <c r="BZ12" i="1"/>
  <c r="BZ13" i="1"/>
  <c r="BZ14" i="1"/>
  <c r="DB14" i="1" s="1"/>
  <c r="BZ15" i="1"/>
  <c r="BZ16" i="1"/>
  <c r="BZ17" i="1"/>
  <c r="BO17" i="1" s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O36" i="1" s="1"/>
  <c r="BZ37" i="1"/>
  <c r="BZ38" i="1"/>
  <c r="DB38" i="1" s="1"/>
  <c r="BZ39" i="1"/>
  <c r="BZ40" i="1"/>
  <c r="BZ41" i="1"/>
  <c r="BZ42" i="1"/>
  <c r="BZ43" i="1"/>
  <c r="BZ44" i="1"/>
  <c r="BZ45" i="1"/>
  <c r="BZ46" i="1"/>
  <c r="BZ47" i="1"/>
  <c r="BZ48" i="1"/>
  <c r="BZ49" i="1"/>
  <c r="BZ50" i="1"/>
  <c r="DB50" i="1" s="1"/>
  <c r="BZ51" i="1"/>
  <c r="BU8" i="1"/>
  <c r="BU9" i="1"/>
  <c r="CW9" i="1" s="1"/>
  <c r="BU10" i="1"/>
  <c r="BU11" i="1"/>
  <c r="CW11" i="1" s="1"/>
  <c r="BU12" i="1"/>
  <c r="BU13" i="1"/>
  <c r="BU14" i="1"/>
  <c r="BU15" i="1"/>
  <c r="BU16" i="1"/>
  <c r="BU17" i="1"/>
  <c r="BU18" i="1"/>
  <c r="BO18" i="1" s="1"/>
  <c r="BU19" i="1"/>
  <c r="BU20" i="1"/>
  <c r="BU21" i="1"/>
  <c r="BU22" i="1"/>
  <c r="BU23" i="1"/>
  <c r="BO23" i="1" s="1"/>
  <c r="BU24" i="1"/>
  <c r="BU25" i="1"/>
  <c r="BU26" i="1"/>
  <c r="BO26" i="1" s="1"/>
  <c r="BU27" i="1"/>
  <c r="BU28" i="1"/>
  <c r="BU29" i="1"/>
  <c r="BU30" i="1"/>
  <c r="BU31" i="1"/>
  <c r="BU32" i="1"/>
  <c r="BU33" i="1"/>
  <c r="BU34" i="1"/>
  <c r="BU35" i="1"/>
  <c r="CW35" i="1" s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O50" i="1" s="1"/>
  <c r="BU51" i="1"/>
  <c r="CW51" i="1" s="1"/>
  <c r="BP8" i="1"/>
  <c r="BP9" i="1"/>
  <c r="BP10" i="1"/>
  <c r="CR10" i="1" s="1"/>
  <c r="BP11" i="1"/>
  <c r="BO11" i="1" s="1"/>
  <c r="CQ11" i="1" s="1"/>
  <c r="BP12" i="1"/>
  <c r="BO12" i="1" s="1"/>
  <c r="BP13" i="1"/>
  <c r="BO13" i="1" s="1"/>
  <c r="BP14" i="1"/>
  <c r="BO14" i="1" s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O31" i="1" s="1"/>
  <c r="BP32" i="1"/>
  <c r="BP33" i="1"/>
  <c r="BP34" i="1"/>
  <c r="BP35" i="1"/>
  <c r="BP36" i="1"/>
  <c r="BP37" i="1"/>
  <c r="BP38" i="1"/>
  <c r="BP39" i="1"/>
  <c r="BP40" i="1"/>
  <c r="BP41" i="1"/>
  <c r="BO41" i="1" s="1"/>
  <c r="BP42" i="1"/>
  <c r="BO42" i="1" s="1"/>
  <c r="BP43" i="1"/>
  <c r="BP44" i="1"/>
  <c r="BP45" i="1"/>
  <c r="BP46" i="1"/>
  <c r="CR46" i="1" s="1"/>
  <c r="BP47" i="1"/>
  <c r="BP48" i="1"/>
  <c r="BP49" i="1"/>
  <c r="BP50" i="1"/>
  <c r="BP51" i="1"/>
  <c r="BO20" i="1"/>
  <c r="BO24" i="1"/>
  <c r="BO29" i="1"/>
  <c r="BO30" i="1"/>
  <c r="BO35" i="1"/>
  <c r="BO48" i="1"/>
  <c r="BH8" i="1"/>
  <c r="BH9" i="1"/>
  <c r="BG9" i="1" s="1"/>
  <c r="BH10" i="1"/>
  <c r="BH11" i="1"/>
  <c r="BH12" i="1"/>
  <c r="BG12" i="1" s="1"/>
  <c r="BH13" i="1"/>
  <c r="CJ13" i="1" s="1"/>
  <c r="BH14" i="1"/>
  <c r="CJ14" i="1" s="1"/>
  <c r="BH15" i="1"/>
  <c r="BG15" i="1" s="1"/>
  <c r="CI15" i="1" s="1"/>
  <c r="BH16" i="1"/>
  <c r="BH17" i="1"/>
  <c r="BG17" i="1" s="1"/>
  <c r="CI17" i="1" s="1"/>
  <c r="BH18" i="1"/>
  <c r="BG18" i="1" s="1"/>
  <c r="BH19" i="1"/>
  <c r="BH20" i="1"/>
  <c r="BH21" i="1"/>
  <c r="BH22" i="1"/>
  <c r="BH23" i="1"/>
  <c r="BH24" i="1"/>
  <c r="BG24" i="1" s="1"/>
  <c r="BH25" i="1"/>
  <c r="CJ25" i="1" s="1"/>
  <c r="BH26" i="1"/>
  <c r="BH27" i="1"/>
  <c r="BH28" i="1"/>
  <c r="BH29" i="1"/>
  <c r="BH30" i="1"/>
  <c r="BG30" i="1" s="1"/>
  <c r="BH31" i="1"/>
  <c r="BH32" i="1"/>
  <c r="BH33" i="1"/>
  <c r="BH34" i="1"/>
  <c r="BH35" i="1"/>
  <c r="BH36" i="1"/>
  <c r="BG36" i="1" s="1"/>
  <c r="BH37" i="1"/>
  <c r="BH38" i="1"/>
  <c r="BH39" i="1"/>
  <c r="BH40" i="1"/>
  <c r="BH41" i="1"/>
  <c r="BH42" i="1"/>
  <c r="BG42" i="1" s="1"/>
  <c r="BH43" i="1"/>
  <c r="CJ43" i="1" s="1"/>
  <c r="BH44" i="1"/>
  <c r="BG44" i="1" s="1"/>
  <c r="BH45" i="1"/>
  <c r="BG45" i="1" s="1"/>
  <c r="BH46" i="1"/>
  <c r="BH47" i="1"/>
  <c r="BH48" i="1"/>
  <c r="BG48" i="1" s="1"/>
  <c r="BH49" i="1"/>
  <c r="CJ49" i="1" s="1"/>
  <c r="BH50" i="1"/>
  <c r="BG50" i="1" s="1"/>
  <c r="BH51" i="1"/>
  <c r="BG8" i="1"/>
  <c r="BG19" i="1"/>
  <c r="BG20" i="1"/>
  <c r="BG21" i="1"/>
  <c r="BG23" i="1"/>
  <c r="BG26" i="1"/>
  <c r="BG29" i="1"/>
  <c r="BG31" i="1"/>
  <c r="BG32" i="1"/>
  <c r="BG37" i="1"/>
  <c r="BG38" i="1"/>
  <c r="BG39" i="1"/>
  <c r="BG43" i="1"/>
  <c r="BG51" i="1"/>
  <c r="AX8" i="1"/>
  <c r="AX9" i="1"/>
  <c r="AX10" i="1"/>
  <c r="AX11" i="1"/>
  <c r="AX12" i="1"/>
  <c r="DB12" i="1" s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AM23" i="1" s="1"/>
  <c r="AX24" i="1"/>
  <c r="AX25" i="1"/>
  <c r="AM25" i="1" s="1"/>
  <c r="BF25" i="1" s="1"/>
  <c r="AX26" i="1"/>
  <c r="AX27" i="1"/>
  <c r="DB27" i="1" s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M41" i="1" s="1"/>
  <c r="AX42" i="1"/>
  <c r="AX43" i="1"/>
  <c r="AX44" i="1"/>
  <c r="AX45" i="1"/>
  <c r="AX46" i="1"/>
  <c r="AX47" i="1"/>
  <c r="AX48" i="1"/>
  <c r="AX49" i="1"/>
  <c r="AX50" i="1"/>
  <c r="AX51" i="1"/>
  <c r="AS8" i="1"/>
  <c r="AS9" i="1"/>
  <c r="AS10" i="1"/>
  <c r="AS11" i="1"/>
  <c r="AS12" i="1"/>
  <c r="AS13" i="1"/>
  <c r="AS14" i="1"/>
  <c r="CW14" i="1" s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M29" i="1" s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M43" i="1" s="1"/>
  <c r="BF43" i="1" s="1"/>
  <c r="AS44" i="1"/>
  <c r="AS45" i="1"/>
  <c r="AS46" i="1"/>
  <c r="AS47" i="1"/>
  <c r="CW47" i="1" s="1"/>
  <c r="AS48" i="1"/>
  <c r="AS49" i="1"/>
  <c r="AM49" i="1" s="1"/>
  <c r="BF49" i="1" s="1"/>
  <c r="AS50" i="1"/>
  <c r="AS51" i="1"/>
  <c r="AN8" i="1"/>
  <c r="AN9" i="1"/>
  <c r="AN10" i="1"/>
  <c r="AN11" i="1"/>
  <c r="AN12" i="1"/>
  <c r="CR12" i="1" s="1"/>
  <c r="AN13" i="1"/>
  <c r="AN14" i="1"/>
  <c r="AN15" i="1"/>
  <c r="AM15" i="1" s="1"/>
  <c r="AN16" i="1"/>
  <c r="AN17" i="1"/>
  <c r="AM17" i="1" s="1"/>
  <c r="AN18" i="1"/>
  <c r="AM18" i="1" s="1"/>
  <c r="BF18" i="1" s="1"/>
  <c r="AN19" i="1"/>
  <c r="AM19" i="1" s="1"/>
  <c r="AN20" i="1"/>
  <c r="AM20" i="1" s="1"/>
  <c r="AN21" i="1"/>
  <c r="AM21" i="1" s="1"/>
  <c r="AN22" i="1"/>
  <c r="AN23" i="1"/>
  <c r="AN24" i="1"/>
  <c r="AN25" i="1"/>
  <c r="AN26" i="1"/>
  <c r="AN27" i="1"/>
  <c r="AN28" i="1"/>
  <c r="AN29" i="1"/>
  <c r="AN30" i="1"/>
  <c r="AN31" i="1"/>
  <c r="AM31" i="1" s="1"/>
  <c r="BF31" i="1" s="1"/>
  <c r="AN32" i="1"/>
  <c r="AN33" i="1"/>
  <c r="AN34" i="1"/>
  <c r="AN35" i="1"/>
  <c r="AM35" i="1" s="1"/>
  <c r="AN36" i="1"/>
  <c r="AN37" i="1"/>
  <c r="AM37" i="1" s="1"/>
  <c r="BF37" i="1" s="1"/>
  <c r="AN38" i="1"/>
  <c r="AM38" i="1" s="1"/>
  <c r="AN39" i="1"/>
  <c r="AN40" i="1"/>
  <c r="AN41" i="1"/>
  <c r="AN42" i="1"/>
  <c r="AN43" i="1"/>
  <c r="AN44" i="1"/>
  <c r="AN45" i="1"/>
  <c r="AN46" i="1"/>
  <c r="AN47" i="1"/>
  <c r="AM47" i="1" s="1"/>
  <c r="AN48" i="1"/>
  <c r="CR48" i="1" s="1"/>
  <c r="AN49" i="1"/>
  <c r="AN50" i="1"/>
  <c r="AM50" i="1" s="1"/>
  <c r="AN51" i="1"/>
  <c r="AM51" i="1" s="1"/>
  <c r="AM11" i="1"/>
  <c r="AM13" i="1"/>
  <c r="BF13" i="1" s="1"/>
  <c r="AM30" i="1"/>
  <c r="BF30" i="1" s="1"/>
  <c r="AM42" i="1"/>
  <c r="BF42" i="1" s="1"/>
  <c r="AF8" i="1"/>
  <c r="CJ8" i="1" s="1"/>
  <c r="AF9" i="1"/>
  <c r="AF10" i="1"/>
  <c r="AE10" i="1" s="1"/>
  <c r="AF11" i="1"/>
  <c r="AE11" i="1" s="1"/>
  <c r="AF12" i="1"/>
  <c r="AE12" i="1" s="1"/>
  <c r="AF13" i="1"/>
  <c r="AF14" i="1"/>
  <c r="AF15" i="1"/>
  <c r="AF16" i="1"/>
  <c r="AE16" i="1" s="1"/>
  <c r="AF17" i="1"/>
  <c r="AE17" i="1" s="1"/>
  <c r="AF18" i="1"/>
  <c r="AE18" i="1" s="1"/>
  <c r="AF19" i="1"/>
  <c r="AE19" i="1" s="1"/>
  <c r="AF20" i="1"/>
  <c r="CJ20" i="1" s="1"/>
  <c r="AF21" i="1"/>
  <c r="AE21" i="1" s="1"/>
  <c r="AF22" i="1"/>
  <c r="AE22" i="1" s="1"/>
  <c r="AF23" i="1"/>
  <c r="AE23" i="1" s="1"/>
  <c r="AF24" i="1"/>
  <c r="AE24" i="1" s="1"/>
  <c r="AF25" i="1"/>
  <c r="AF26" i="1"/>
  <c r="AF27" i="1"/>
  <c r="AF28" i="1"/>
  <c r="AE28" i="1" s="1"/>
  <c r="AF29" i="1"/>
  <c r="AE29" i="1" s="1"/>
  <c r="AF30" i="1"/>
  <c r="AE30" i="1" s="1"/>
  <c r="AF31" i="1"/>
  <c r="AF32" i="1"/>
  <c r="AF33" i="1"/>
  <c r="AF34" i="1"/>
  <c r="AE34" i="1" s="1"/>
  <c r="AF35" i="1"/>
  <c r="AE35" i="1" s="1"/>
  <c r="AF36" i="1"/>
  <c r="AE36" i="1" s="1"/>
  <c r="AF37" i="1"/>
  <c r="AF38" i="1"/>
  <c r="AE38" i="1" s="1"/>
  <c r="AF39" i="1"/>
  <c r="AE39" i="1" s="1"/>
  <c r="AF40" i="1"/>
  <c r="AE40" i="1" s="1"/>
  <c r="AF41" i="1"/>
  <c r="AE41" i="1" s="1"/>
  <c r="AF42" i="1"/>
  <c r="AE42" i="1" s="1"/>
  <c r="CI42" i="1" s="1"/>
  <c r="AF43" i="1"/>
  <c r="AF44" i="1"/>
  <c r="AF45" i="1"/>
  <c r="AF46" i="1"/>
  <c r="AE46" i="1" s="1"/>
  <c r="AF47" i="1"/>
  <c r="AE47" i="1" s="1"/>
  <c r="AF48" i="1"/>
  <c r="AE48" i="1" s="1"/>
  <c r="AF49" i="1"/>
  <c r="AF50" i="1"/>
  <c r="AE50" i="1" s="1"/>
  <c r="AF51" i="1"/>
  <c r="AE51" i="1" s="1"/>
  <c r="AE9" i="1"/>
  <c r="AE13" i="1"/>
  <c r="AE14" i="1"/>
  <c r="AE15" i="1"/>
  <c r="AE25" i="1"/>
  <c r="AE26" i="1"/>
  <c r="AE27" i="1"/>
  <c r="AE31" i="1"/>
  <c r="AE32" i="1"/>
  <c r="AE33" i="1"/>
  <c r="AE37" i="1"/>
  <c r="AE43" i="1"/>
  <c r="AE44" i="1"/>
  <c r="AE45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N8" i="1"/>
  <c r="M8" i="1" s="1"/>
  <c r="N9" i="1"/>
  <c r="N10" i="1"/>
  <c r="M10" i="1" s="1"/>
  <c r="N11" i="1"/>
  <c r="M11" i="1" s="1"/>
  <c r="N12" i="1"/>
  <c r="M12" i="1" s="1"/>
  <c r="N13" i="1"/>
  <c r="M13" i="1" s="1"/>
  <c r="N14" i="1"/>
  <c r="M14" i="1" s="1"/>
  <c r="N15" i="1"/>
  <c r="N16" i="1"/>
  <c r="N17" i="1"/>
  <c r="N18" i="1"/>
  <c r="N19" i="1"/>
  <c r="M19" i="1" s="1"/>
  <c r="N20" i="1"/>
  <c r="M20" i="1" s="1"/>
  <c r="N21" i="1"/>
  <c r="M21" i="1" s="1"/>
  <c r="N22" i="1"/>
  <c r="N23" i="1"/>
  <c r="N24" i="1"/>
  <c r="M24" i="1" s="1"/>
  <c r="N25" i="1"/>
  <c r="M25" i="1" s="1"/>
  <c r="N26" i="1"/>
  <c r="M26" i="1" s="1"/>
  <c r="N27" i="1"/>
  <c r="M27" i="1" s="1"/>
  <c r="N28" i="1"/>
  <c r="M28" i="1" s="1"/>
  <c r="N29" i="1"/>
  <c r="M29" i="1" s="1"/>
  <c r="N30" i="1"/>
  <c r="M30" i="1" s="1"/>
  <c r="N31" i="1"/>
  <c r="M31" i="1" s="1"/>
  <c r="N32" i="1"/>
  <c r="M32" i="1" s="1"/>
  <c r="N33" i="1"/>
  <c r="N34" i="1"/>
  <c r="N35" i="1"/>
  <c r="N36" i="1"/>
  <c r="M36" i="1" s="1"/>
  <c r="N37" i="1"/>
  <c r="M37" i="1" s="1"/>
  <c r="N38" i="1"/>
  <c r="M38" i="1" s="1"/>
  <c r="N39" i="1"/>
  <c r="N40" i="1"/>
  <c r="W40" i="1" s="1"/>
  <c r="N41" i="1"/>
  <c r="N42" i="1"/>
  <c r="N43" i="1"/>
  <c r="M43" i="1" s="1"/>
  <c r="N44" i="1"/>
  <c r="M44" i="1" s="1"/>
  <c r="N45" i="1"/>
  <c r="M45" i="1" s="1"/>
  <c r="N46" i="1"/>
  <c r="M46" i="1" s="1"/>
  <c r="N47" i="1"/>
  <c r="N48" i="1"/>
  <c r="N49" i="1"/>
  <c r="M49" i="1" s="1"/>
  <c r="N50" i="1"/>
  <c r="M50" i="1" s="1"/>
  <c r="N51" i="1"/>
  <c r="M9" i="1"/>
  <c r="M15" i="1"/>
  <c r="M16" i="1"/>
  <c r="M17" i="1"/>
  <c r="M18" i="1"/>
  <c r="M22" i="1"/>
  <c r="M23" i="1"/>
  <c r="M33" i="1"/>
  <c r="M34" i="1"/>
  <c r="M35" i="1"/>
  <c r="M39" i="1"/>
  <c r="M40" i="1"/>
  <c r="M41" i="1"/>
  <c r="M42" i="1"/>
  <c r="M47" i="1"/>
  <c r="M48" i="1"/>
  <c r="M51" i="1"/>
  <c r="E8" i="1"/>
  <c r="E9" i="1"/>
  <c r="E10" i="1"/>
  <c r="E11" i="1"/>
  <c r="E12" i="1"/>
  <c r="E13" i="1"/>
  <c r="E14" i="1"/>
  <c r="E15" i="1"/>
  <c r="E16" i="1"/>
  <c r="W16" i="1" s="1"/>
  <c r="E17" i="1"/>
  <c r="W17" i="1" s="1"/>
  <c r="E18" i="1"/>
  <c r="W18" i="1" s="1"/>
  <c r="E19" i="1"/>
  <c r="W19" i="1" s="1"/>
  <c r="E20" i="1"/>
  <c r="W20" i="1" s="1"/>
  <c r="E21" i="1"/>
  <c r="E22" i="1"/>
  <c r="D22" i="1" s="1"/>
  <c r="V22" i="1" s="1"/>
  <c r="E23" i="1"/>
  <c r="E24" i="1"/>
  <c r="E25" i="1"/>
  <c r="E26" i="1"/>
  <c r="E27" i="1"/>
  <c r="E28" i="1"/>
  <c r="E29" i="1"/>
  <c r="E30" i="1"/>
  <c r="E31" i="1"/>
  <c r="W31" i="1" s="1"/>
  <c r="E32" i="1"/>
  <c r="W32" i="1" s="1"/>
  <c r="E33" i="1"/>
  <c r="E34" i="1"/>
  <c r="W34" i="1" s="1"/>
  <c r="E35" i="1"/>
  <c r="W35" i="1" s="1"/>
  <c r="E36" i="1"/>
  <c r="W36" i="1" s="1"/>
  <c r="E37" i="1"/>
  <c r="W37" i="1" s="1"/>
  <c r="E38" i="1"/>
  <c r="W38" i="1" s="1"/>
  <c r="E39" i="1"/>
  <c r="E40" i="1"/>
  <c r="E41" i="1"/>
  <c r="E42" i="1"/>
  <c r="E43" i="1"/>
  <c r="E44" i="1"/>
  <c r="E45" i="1"/>
  <c r="E46" i="1"/>
  <c r="E47" i="1"/>
  <c r="W47" i="1" s="1"/>
  <c r="E48" i="1"/>
  <c r="W48" i="1" s="1"/>
  <c r="E49" i="1"/>
  <c r="W49" i="1" s="1"/>
  <c r="E50" i="1"/>
  <c r="W50" i="1" s="1"/>
  <c r="E51" i="1"/>
  <c r="D10" i="1"/>
  <c r="D11" i="1"/>
  <c r="D12" i="1"/>
  <c r="V12" i="1" s="1"/>
  <c r="D23" i="1"/>
  <c r="D24" i="1"/>
  <c r="D25" i="1"/>
  <c r="V25" i="1" s="1"/>
  <c r="D28" i="1"/>
  <c r="D31" i="1"/>
  <c r="D34" i="1"/>
  <c r="D35" i="1"/>
  <c r="V35" i="1" s="1"/>
  <c r="D36" i="1"/>
  <c r="D40" i="1"/>
  <c r="D41" i="1"/>
  <c r="D42" i="1"/>
  <c r="D43" i="1"/>
  <c r="D46" i="1"/>
  <c r="D47" i="1"/>
  <c r="BG57" i="4" l="1"/>
  <c r="BG41" i="4"/>
  <c r="BG25" i="4"/>
  <c r="BG9" i="4"/>
  <c r="BF19" i="1"/>
  <c r="W29" i="1"/>
  <c r="AM44" i="1"/>
  <c r="BF44" i="1" s="1"/>
  <c r="BG49" i="1"/>
  <c r="BF17" i="2"/>
  <c r="BP13" i="4"/>
  <c r="V46" i="1"/>
  <c r="D20" i="1"/>
  <c r="V20" i="1" s="1"/>
  <c r="W44" i="1"/>
  <c r="W28" i="1"/>
  <c r="W12" i="1"/>
  <c r="CI30" i="1"/>
  <c r="AM27" i="1"/>
  <c r="BF27" i="1" s="1"/>
  <c r="DB51" i="1"/>
  <c r="CW33" i="1"/>
  <c r="V13" i="2"/>
  <c r="W11" i="2"/>
  <c r="BF11" i="2"/>
  <c r="BF9" i="2"/>
  <c r="D61" i="3"/>
  <c r="V61" i="3" s="1"/>
  <c r="D45" i="3"/>
  <c r="V45" i="3" s="1"/>
  <c r="D29" i="3"/>
  <c r="V29" i="3" s="1"/>
  <c r="D13" i="3"/>
  <c r="V13" i="3" s="1"/>
  <c r="D52" i="4"/>
  <c r="D36" i="4"/>
  <c r="BH36" i="4" s="1"/>
  <c r="D20" i="4"/>
  <c r="AE20" i="4" s="1"/>
  <c r="L60" i="4"/>
  <c r="BP60" i="4" s="1"/>
  <c r="BP44" i="4"/>
  <c r="BP28" i="4"/>
  <c r="BP12" i="4"/>
  <c r="V47" i="1"/>
  <c r="V14" i="2"/>
  <c r="V43" i="1"/>
  <c r="BF29" i="1"/>
  <c r="AM26" i="1"/>
  <c r="BF26" i="1" s="1"/>
  <c r="CW38" i="1"/>
  <c r="BG14" i="1"/>
  <c r="CJ15" i="2"/>
  <c r="W13" i="1"/>
  <c r="BP29" i="4"/>
  <c r="D19" i="1"/>
  <c r="D18" i="1"/>
  <c r="V18" i="1" s="1"/>
  <c r="W10" i="1"/>
  <c r="CJ44" i="1"/>
  <c r="AM9" i="1"/>
  <c r="BF9" i="1" s="1"/>
  <c r="BG13" i="1"/>
  <c r="CR19" i="1"/>
  <c r="CW15" i="1"/>
  <c r="CR31" i="1"/>
  <c r="W9" i="2"/>
  <c r="CJ12" i="2"/>
  <c r="V59" i="3"/>
  <c r="V43" i="3"/>
  <c r="V27" i="3"/>
  <c r="V11" i="3"/>
  <c r="W55" i="3"/>
  <c r="W39" i="3"/>
  <c r="W23" i="3"/>
  <c r="AE66" i="4"/>
  <c r="CI66" i="4" s="1"/>
  <c r="W22" i="1"/>
  <c r="BP61" i="4"/>
  <c r="W43" i="1"/>
  <c r="V42" i="1"/>
  <c r="W26" i="1"/>
  <c r="D17" i="1"/>
  <c r="V17" i="1" s="1"/>
  <c r="W41" i="1"/>
  <c r="W25" i="1"/>
  <c r="AM8" i="1"/>
  <c r="AM48" i="1"/>
  <c r="BF48" i="1" s="1"/>
  <c r="CJ37" i="1"/>
  <c r="DB26" i="1"/>
  <c r="BF22" i="2"/>
  <c r="CI21" i="2"/>
  <c r="CR19" i="2"/>
  <c r="CJ9" i="2"/>
  <c r="D58" i="3"/>
  <c r="V58" i="3" s="1"/>
  <c r="D42" i="3"/>
  <c r="V42" i="3" s="1"/>
  <c r="D26" i="3"/>
  <c r="V26" i="3" s="1"/>
  <c r="D10" i="3"/>
  <c r="V10" i="3" s="1"/>
  <c r="D65" i="4"/>
  <c r="BH65" i="4" s="1"/>
  <c r="D49" i="4"/>
  <c r="BH49" i="4" s="1"/>
  <c r="D33" i="4"/>
  <c r="D17" i="4"/>
  <c r="BH17" i="4" s="1"/>
  <c r="L57" i="4"/>
  <c r="BP57" i="4" s="1"/>
  <c r="L41" i="4"/>
  <c r="BP41" i="4" s="1"/>
  <c r="L25" i="4"/>
  <c r="BP25" i="4" s="1"/>
  <c r="L9" i="4"/>
  <c r="BP9" i="4" s="1"/>
  <c r="F13" i="5"/>
  <c r="I32" i="5"/>
  <c r="I16" i="5"/>
  <c r="BF21" i="1"/>
  <c r="AM36" i="1"/>
  <c r="BF36" i="1" s="1"/>
  <c r="BO23" i="2"/>
  <c r="BP45" i="4"/>
  <c r="W11" i="1"/>
  <c r="V41" i="1"/>
  <c r="V40" i="1"/>
  <c r="D16" i="1"/>
  <c r="V16" i="1" s="1"/>
  <c r="W24" i="1"/>
  <c r="W8" i="1"/>
  <c r="AE20" i="1"/>
  <c r="AM39" i="1"/>
  <c r="BF39" i="1" s="1"/>
  <c r="BO49" i="1"/>
  <c r="CW45" i="1"/>
  <c r="DB41" i="1"/>
  <c r="CW23" i="1"/>
  <c r="M22" i="2"/>
  <c r="BF21" i="2"/>
  <c r="V57" i="3"/>
  <c r="V41" i="3"/>
  <c r="V25" i="3"/>
  <c r="V9" i="3"/>
  <c r="W53" i="3"/>
  <c r="W37" i="3"/>
  <c r="W21" i="3"/>
  <c r="AE48" i="4"/>
  <c r="CI48" i="4" s="1"/>
  <c r="AE32" i="4"/>
  <c r="BF20" i="1"/>
  <c r="W42" i="1"/>
  <c r="D37" i="1"/>
  <c r="D13" i="1"/>
  <c r="V13" i="1" s="1"/>
  <c r="W23" i="1"/>
  <c r="BF38" i="1"/>
  <c r="CW50" i="1"/>
  <c r="CI37" i="1"/>
  <c r="CJ19" i="1"/>
  <c r="BF20" i="2"/>
  <c r="CI18" i="2"/>
  <c r="V56" i="3"/>
  <c r="V40" i="3"/>
  <c r="V24" i="3"/>
  <c r="V8" i="3"/>
  <c r="AE63" i="4"/>
  <c r="BH47" i="4"/>
  <c r="AE31" i="4"/>
  <c r="BH15" i="4"/>
  <c r="BP55" i="4"/>
  <c r="BP39" i="4"/>
  <c r="BP23" i="4"/>
  <c r="BG63" i="4"/>
  <c r="BG47" i="4"/>
  <c r="BG31" i="4"/>
  <c r="BG15" i="4"/>
  <c r="BH55" i="4"/>
  <c r="CJ50" i="1"/>
  <c r="CW23" i="2"/>
  <c r="V55" i="3"/>
  <c r="V39" i="3"/>
  <c r="V23" i="3"/>
  <c r="AE62" i="4"/>
  <c r="CI62" i="4" s="1"/>
  <c r="CI15" i="2"/>
  <c r="V54" i="3"/>
  <c r="V38" i="3"/>
  <c r="V22" i="3"/>
  <c r="W66" i="3"/>
  <c r="W50" i="3"/>
  <c r="W34" i="3"/>
  <c r="W18" i="3"/>
  <c r="AE61" i="4"/>
  <c r="CI61" i="4" s="1"/>
  <c r="BH45" i="4"/>
  <c r="BH29" i="4"/>
  <c r="AE13" i="4"/>
  <c r="CI13" i="4" s="1"/>
  <c r="BI41" i="4"/>
  <c r="BI25" i="4"/>
  <c r="BI9" i="4"/>
  <c r="L53" i="4"/>
  <c r="BP53" i="4" s="1"/>
  <c r="L37" i="4"/>
  <c r="BP37" i="4" s="1"/>
  <c r="L21" i="4"/>
  <c r="BP21" i="4" s="1"/>
  <c r="BQ65" i="4"/>
  <c r="BQ49" i="4"/>
  <c r="BQ33" i="4"/>
  <c r="BQ17" i="4"/>
  <c r="BV61" i="4"/>
  <c r="BV45" i="4"/>
  <c r="BV29" i="4"/>
  <c r="BV13" i="4"/>
  <c r="CA57" i="4"/>
  <c r="CA41" i="4"/>
  <c r="CA25" i="4"/>
  <c r="CA9" i="4"/>
  <c r="V10" i="1"/>
  <c r="BG13" i="2"/>
  <c r="CI13" i="2" s="1"/>
  <c r="V53" i="3"/>
  <c r="V37" i="3"/>
  <c r="V21" i="3"/>
  <c r="AE60" i="4"/>
  <c r="CI60" i="4" s="1"/>
  <c r="BF50" i="1"/>
  <c r="CJ31" i="1"/>
  <c r="CR28" i="1"/>
  <c r="DB16" i="2"/>
  <c r="CR13" i="2"/>
  <c r="DB13" i="2"/>
  <c r="D29" i="1"/>
  <c r="V29" i="1" s="1"/>
  <c r="AE8" i="1"/>
  <c r="CI8" i="1" s="1"/>
  <c r="BG25" i="1"/>
  <c r="CI25" i="1" s="1"/>
  <c r="BF15" i="2"/>
  <c r="D67" i="3"/>
  <c r="V67" i="3" s="1"/>
  <c r="D51" i="3"/>
  <c r="V51" i="3" s="1"/>
  <c r="D35" i="3"/>
  <c r="V35" i="3" s="1"/>
  <c r="D19" i="3"/>
  <c r="V19" i="3" s="1"/>
  <c r="D58" i="4"/>
  <c r="D42" i="4"/>
  <c r="AE42" i="4" s="1"/>
  <c r="CI42" i="4" s="1"/>
  <c r="D26" i="4"/>
  <c r="D10" i="4"/>
  <c r="BH10" i="4" s="1"/>
  <c r="L66" i="4"/>
  <c r="BP66" i="4" s="1"/>
  <c r="L50" i="4"/>
  <c r="BP50" i="4" s="1"/>
  <c r="L34" i="4"/>
  <c r="BP34" i="4" s="1"/>
  <c r="L18" i="4"/>
  <c r="BP18" i="4" s="1"/>
  <c r="V11" i="1"/>
  <c r="BF51" i="1"/>
  <c r="AM33" i="1"/>
  <c r="BF33" i="1" s="1"/>
  <c r="V28" i="1"/>
  <c r="AM32" i="1"/>
  <c r="BF32" i="1" s="1"/>
  <c r="AM24" i="1"/>
  <c r="BF24" i="1" s="1"/>
  <c r="BF14" i="2"/>
  <c r="D66" i="3"/>
  <c r="V66" i="3" s="1"/>
  <c r="D50" i="3"/>
  <c r="V50" i="3" s="1"/>
  <c r="D34" i="3"/>
  <c r="V34" i="3" s="1"/>
  <c r="D18" i="3"/>
  <c r="V18" i="3" s="1"/>
  <c r="D57" i="4"/>
  <c r="BH57" i="4" s="1"/>
  <c r="D41" i="4"/>
  <c r="D25" i="4"/>
  <c r="D9" i="4"/>
  <c r="BH9" i="4" s="1"/>
  <c r="L65" i="4"/>
  <c r="BP65" i="4" s="1"/>
  <c r="L49" i="4"/>
  <c r="BP49" i="4" s="1"/>
  <c r="L33" i="4"/>
  <c r="BP33" i="4" s="1"/>
  <c r="L17" i="4"/>
  <c r="BP17" i="4" s="1"/>
  <c r="BH19" i="4"/>
  <c r="I36" i="5"/>
  <c r="W15" i="2"/>
  <c r="CI18" i="1"/>
  <c r="DB39" i="1"/>
  <c r="CI24" i="4"/>
  <c r="CR30" i="1"/>
  <c r="AM14" i="1"/>
  <c r="BF14" i="1" s="1"/>
  <c r="CW26" i="1"/>
  <c r="CI51" i="1"/>
  <c r="D17" i="2"/>
  <c r="V17" i="2" s="1"/>
  <c r="CW12" i="2"/>
  <c r="BO15" i="2"/>
  <c r="CQ15" i="2" s="1"/>
  <c r="BF15" i="1"/>
  <c r="V19" i="2"/>
  <c r="D49" i="1"/>
  <c r="V49" i="1" s="1"/>
  <c r="V23" i="1"/>
  <c r="W46" i="1"/>
  <c r="W30" i="1"/>
  <c r="W14" i="1"/>
  <c r="CJ32" i="1"/>
  <c r="AM45" i="1"/>
  <c r="BF45" i="1" s="1"/>
  <c r="D63" i="3"/>
  <c r="V63" i="3" s="1"/>
  <c r="D47" i="3"/>
  <c r="V47" i="3" s="1"/>
  <c r="D31" i="3"/>
  <c r="V31" i="3" s="1"/>
  <c r="D15" i="3"/>
  <c r="V15" i="3" s="1"/>
  <c r="W59" i="3"/>
  <c r="W43" i="3"/>
  <c r="W27" i="3"/>
  <c r="W11" i="3"/>
  <c r="D54" i="4"/>
  <c r="AE54" i="4" s="1"/>
  <c r="CI54" i="4" s="1"/>
  <c r="D38" i="4"/>
  <c r="BH38" i="4" s="1"/>
  <c r="D22" i="4"/>
  <c r="L62" i="4"/>
  <c r="BP62" i="4" s="1"/>
  <c r="L46" i="4"/>
  <c r="BP46" i="4" s="1"/>
  <c r="D50" i="1"/>
  <c r="V50" i="1" s="1"/>
  <c r="V36" i="1"/>
  <c r="D14" i="1"/>
  <c r="V14" i="1" s="1"/>
  <c r="D51" i="1"/>
  <c r="V51" i="1" s="1"/>
  <c r="W51" i="1"/>
  <c r="D45" i="1"/>
  <c r="V45" i="1" s="1"/>
  <c r="W45" i="1"/>
  <c r="D39" i="1"/>
  <c r="V39" i="1" s="1"/>
  <c r="W39" i="1"/>
  <c r="D33" i="1"/>
  <c r="V33" i="1" s="1"/>
  <c r="W33" i="1"/>
  <c r="D27" i="1"/>
  <c r="V27" i="1" s="1"/>
  <c r="W27" i="1"/>
  <c r="D21" i="1"/>
  <c r="V21" i="1" s="1"/>
  <c r="W21" i="1"/>
  <c r="D15" i="1"/>
  <c r="V15" i="1" s="1"/>
  <c r="W15" i="1"/>
  <c r="D9" i="1"/>
  <c r="V9" i="1" s="1"/>
  <c r="W9" i="1"/>
  <c r="CJ46" i="1"/>
  <c r="BG46" i="1"/>
  <c r="CI46" i="1" s="1"/>
  <c r="CJ40" i="1"/>
  <c r="BG40" i="1"/>
  <c r="CI40" i="1" s="1"/>
  <c r="CJ34" i="1"/>
  <c r="BG34" i="1"/>
  <c r="CI34" i="1" s="1"/>
  <c r="CJ28" i="1"/>
  <c r="BG28" i="1"/>
  <c r="CI28" i="1" s="1"/>
  <c r="CJ22" i="1"/>
  <c r="CJ16" i="1"/>
  <c r="BG16" i="1"/>
  <c r="CI16" i="1" s="1"/>
  <c r="CJ10" i="1"/>
  <c r="BG10" i="1"/>
  <c r="CI10" i="1" s="1"/>
  <c r="CQ41" i="1"/>
  <c r="CH26" i="1"/>
  <c r="DJ26" i="1" s="1"/>
  <c r="CQ49" i="1"/>
  <c r="CH49" i="1"/>
  <c r="DJ49" i="1" s="1"/>
  <c r="CR43" i="1"/>
  <c r="BO43" i="1"/>
  <c r="BO37" i="1"/>
  <c r="CR37" i="1"/>
  <c r="CQ31" i="1"/>
  <c r="CH31" i="1"/>
  <c r="DJ31" i="1" s="1"/>
  <c r="CR25" i="1"/>
  <c r="BO25" i="1"/>
  <c r="CQ13" i="1"/>
  <c r="CH13" i="1"/>
  <c r="DJ13" i="1" s="1"/>
  <c r="CW39" i="1"/>
  <c r="BO39" i="1"/>
  <c r="CW27" i="1"/>
  <c r="BO27" i="1"/>
  <c r="CW21" i="1"/>
  <c r="BO21" i="1"/>
  <c r="DB47" i="1"/>
  <c r="BO47" i="1"/>
  <c r="CR49" i="1"/>
  <c r="D48" i="1"/>
  <c r="V48" i="1" s="1"/>
  <c r="V34" i="1"/>
  <c r="D26" i="1"/>
  <c r="V26" i="1" s="1"/>
  <c r="V19" i="1"/>
  <c r="BF41" i="1"/>
  <c r="BF17" i="1"/>
  <c r="CI23" i="1"/>
  <c r="CH12" i="1"/>
  <c r="CR13" i="1"/>
  <c r="BG22" i="1"/>
  <c r="CI22" i="1" s="1"/>
  <c r="CQ50" i="1"/>
  <c r="BO33" i="1"/>
  <c r="CQ20" i="1"/>
  <c r="DB36" i="1"/>
  <c r="D38" i="1"/>
  <c r="V38" i="1" s="1"/>
  <c r="V24" i="1"/>
  <c r="AM12" i="1"/>
  <c r="BF12" i="1" s="1"/>
  <c r="CI44" i="1"/>
  <c r="CI48" i="1"/>
  <c r="CI36" i="1"/>
  <c r="CI24" i="1"/>
  <c r="CI12" i="1"/>
  <c r="CQ48" i="1"/>
  <c r="CH48" i="1"/>
  <c r="DJ48" i="1" s="1"/>
  <c r="BO19" i="1"/>
  <c r="BO51" i="1"/>
  <c r="BO45" i="1"/>
  <c r="BO15" i="1"/>
  <c r="BO9" i="1"/>
  <c r="D32" i="1"/>
  <c r="V32" i="1" s="1"/>
  <c r="V31" i="1"/>
  <c r="D44" i="1"/>
  <c r="V44" i="1" s="1"/>
  <c r="V37" i="1"/>
  <c r="D30" i="1"/>
  <c r="V30" i="1" s="1"/>
  <c r="D8" i="1"/>
  <c r="V8" i="1" s="1"/>
  <c r="BF47" i="1"/>
  <c r="BF35" i="1"/>
  <c r="BF23" i="1"/>
  <c r="BF11" i="1"/>
  <c r="AM46" i="1"/>
  <c r="BF46" i="1" s="1"/>
  <c r="AM40" i="1"/>
  <c r="BF40" i="1" s="1"/>
  <c r="AM34" i="1"/>
  <c r="BF34" i="1" s="1"/>
  <c r="AM28" i="1"/>
  <c r="BF28" i="1" s="1"/>
  <c r="AM22" i="1"/>
  <c r="BF22" i="1" s="1"/>
  <c r="AM16" i="1"/>
  <c r="BF16" i="1" s="1"/>
  <c r="AM10" i="1"/>
  <c r="BF10" i="1" s="1"/>
  <c r="CI29" i="1"/>
  <c r="CR38" i="1"/>
  <c r="CR20" i="1"/>
  <c r="CW46" i="1"/>
  <c r="CW34" i="1"/>
  <c r="CW22" i="1"/>
  <c r="CW10" i="1"/>
  <c r="DB48" i="1"/>
  <c r="DB24" i="1"/>
  <c r="BO22" i="2"/>
  <c r="CR22" i="2"/>
  <c r="BO16" i="2"/>
  <c r="CR16" i="2"/>
  <c r="BO10" i="2"/>
  <c r="CR10" i="2"/>
  <c r="BO20" i="2"/>
  <c r="CW20" i="2"/>
  <c r="BO14" i="2"/>
  <c r="CW14" i="2"/>
  <c r="BO8" i="2"/>
  <c r="CW8" i="2"/>
  <c r="DB18" i="2"/>
  <c r="BO18" i="2"/>
  <c r="DB12" i="2"/>
  <c r="BO12" i="2"/>
  <c r="CI45" i="1"/>
  <c r="CI38" i="1"/>
  <c r="CI31" i="1"/>
  <c r="CI9" i="1"/>
  <c r="CJ47" i="1"/>
  <c r="CJ41" i="1"/>
  <c r="CJ35" i="1"/>
  <c r="CJ29" i="1"/>
  <c r="CJ23" i="1"/>
  <c r="CJ17" i="1"/>
  <c r="CJ11" i="1"/>
  <c r="CQ42" i="1"/>
  <c r="CH42" i="1"/>
  <c r="DJ42" i="1" s="1"/>
  <c r="CQ35" i="1"/>
  <c r="CR50" i="1"/>
  <c r="CR44" i="1"/>
  <c r="CR32" i="1"/>
  <c r="CR26" i="1"/>
  <c r="CR14" i="1"/>
  <c r="CR8" i="1"/>
  <c r="CW40" i="1"/>
  <c r="CW28" i="1"/>
  <c r="CW16" i="1"/>
  <c r="DB42" i="1"/>
  <c r="DB30" i="1"/>
  <c r="DB18" i="1"/>
  <c r="CH50" i="1"/>
  <c r="CH14" i="1"/>
  <c r="CJ42" i="1"/>
  <c r="CJ30" i="1"/>
  <c r="CJ18" i="1"/>
  <c r="CI50" i="1"/>
  <c r="CI43" i="1"/>
  <c r="BG35" i="1"/>
  <c r="CI35" i="1" s="1"/>
  <c r="CI21" i="1"/>
  <c r="CI14" i="1"/>
  <c r="CJ51" i="1"/>
  <c r="CJ45" i="1"/>
  <c r="CJ39" i="1"/>
  <c r="CJ33" i="1"/>
  <c r="CJ27" i="1"/>
  <c r="CJ21" i="1"/>
  <c r="CJ15" i="1"/>
  <c r="CJ9" i="1"/>
  <c r="BO32" i="1"/>
  <c r="CH18" i="1"/>
  <c r="DJ18" i="1" s="1"/>
  <c r="CQ18" i="1"/>
  <c r="CR42" i="1"/>
  <c r="CR36" i="1"/>
  <c r="CR24" i="1"/>
  <c r="CR18" i="1"/>
  <c r="CW44" i="1"/>
  <c r="CW32" i="1"/>
  <c r="CW20" i="1"/>
  <c r="CW8" i="1"/>
  <c r="CI49" i="1"/>
  <c r="BG41" i="1"/>
  <c r="CI41" i="1" s="1"/>
  <c r="BG27" i="1"/>
  <c r="CI27" i="1" s="1"/>
  <c r="CI20" i="1"/>
  <c r="CI13" i="1"/>
  <c r="BO38" i="1"/>
  <c r="CH24" i="1"/>
  <c r="CH17" i="1"/>
  <c r="DJ17" i="1" s="1"/>
  <c r="CQ17" i="1"/>
  <c r="CR47" i="1"/>
  <c r="DB45" i="1"/>
  <c r="DB33" i="1"/>
  <c r="DB21" i="1"/>
  <c r="DB9" i="1"/>
  <c r="CH20" i="1"/>
  <c r="DJ20" i="1" s="1"/>
  <c r="CJ48" i="1"/>
  <c r="CJ36" i="1"/>
  <c r="CJ24" i="1"/>
  <c r="CJ12" i="1"/>
  <c r="BG47" i="1"/>
  <c r="CI47" i="1" s="1"/>
  <c r="BG33" i="1"/>
  <c r="CI33" i="1" s="1"/>
  <c r="CI26" i="1"/>
  <c r="CI19" i="1"/>
  <c r="BG11" i="1"/>
  <c r="CI11" i="1" s="1"/>
  <c r="BO44" i="1"/>
  <c r="CQ30" i="1"/>
  <c r="CH30" i="1"/>
  <c r="DJ30" i="1" s="1"/>
  <c r="CQ23" i="1"/>
  <c r="CH23" i="1"/>
  <c r="DJ23" i="1" s="1"/>
  <c r="BO8" i="1"/>
  <c r="BO46" i="1"/>
  <c r="BO40" i="1"/>
  <c r="CR34" i="1"/>
  <c r="BO34" i="1"/>
  <c r="BO28" i="1"/>
  <c r="BO22" i="1"/>
  <c r="CR16" i="1"/>
  <c r="BO16" i="1"/>
  <c r="BO10" i="1"/>
  <c r="CW48" i="1"/>
  <c r="CW42" i="1"/>
  <c r="CW36" i="1"/>
  <c r="CW30" i="1"/>
  <c r="CW24" i="1"/>
  <c r="CW18" i="1"/>
  <c r="CW12" i="1"/>
  <c r="DB44" i="1"/>
  <c r="DB32" i="1"/>
  <c r="DB20" i="1"/>
  <c r="DB8" i="1"/>
  <c r="CR40" i="1"/>
  <c r="CR22" i="1"/>
  <c r="CI39" i="1"/>
  <c r="CI32" i="1"/>
  <c r="CH36" i="1"/>
  <c r="DJ36" i="1" s="1"/>
  <c r="CQ29" i="1"/>
  <c r="CH29" i="1"/>
  <c r="CR51" i="1"/>
  <c r="CR45" i="1"/>
  <c r="CR39" i="1"/>
  <c r="CR33" i="1"/>
  <c r="CR27" i="1"/>
  <c r="CR21" i="1"/>
  <c r="CR15" i="1"/>
  <c r="CR9" i="1"/>
  <c r="CW41" i="1"/>
  <c r="CW29" i="1"/>
  <c r="CW17" i="1"/>
  <c r="DB49" i="1"/>
  <c r="DB43" i="1"/>
  <c r="DB37" i="1"/>
  <c r="DB31" i="1"/>
  <c r="DB25" i="1"/>
  <c r="DB19" i="1"/>
  <c r="DB13" i="1"/>
  <c r="BF12" i="2"/>
  <c r="AM16" i="2"/>
  <c r="BF16" i="2" s="1"/>
  <c r="CW16" i="2"/>
  <c r="W18" i="2"/>
  <c r="D18" i="2"/>
  <c r="V18" i="2" s="1"/>
  <c r="W12" i="2"/>
  <c r="D12" i="2"/>
  <c r="V12" i="2" s="1"/>
  <c r="CI12" i="2"/>
  <c r="CJ20" i="2"/>
  <c r="BG20" i="2"/>
  <c r="CI20" i="2" s="1"/>
  <c r="CJ14" i="2"/>
  <c r="BG14" i="2"/>
  <c r="CI14" i="2" s="1"/>
  <c r="CJ8" i="2"/>
  <c r="BG8" i="2"/>
  <c r="CI8" i="2" s="1"/>
  <c r="BH64" i="4"/>
  <c r="AE64" i="4"/>
  <c r="CI64" i="4" s="1"/>
  <c r="BH58" i="4"/>
  <c r="AE58" i="4"/>
  <c r="CI58" i="4" s="1"/>
  <c r="BH52" i="4"/>
  <c r="AE52" i="4"/>
  <c r="CI52" i="4" s="1"/>
  <c r="BH40" i="4"/>
  <c r="AE40" i="4"/>
  <c r="CI40" i="4" s="1"/>
  <c r="BH34" i="4"/>
  <c r="BH28" i="4"/>
  <c r="AE28" i="4"/>
  <c r="CI28" i="4" s="1"/>
  <c r="BH22" i="4"/>
  <c r="AE22" i="4"/>
  <c r="CI22" i="4" s="1"/>
  <c r="BH16" i="4"/>
  <c r="AE16" i="4"/>
  <c r="CI16" i="4" s="1"/>
  <c r="DB35" i="1"/>
  <c r="DB29" i="1"/>
  <c r="DB23" i="1"/>
  <c r="DB17" i="1"/>
  <c r="DB11" i="1"/>
  <c r="V22" i="2"/>
  <c r="CI16" i="2"/>
  <c r="AE46" i="4"/>
  <c r="CI46" i="4" s="1"/>
  <c r="DB46" i="1"/>
  <c r="DB40" i="1"/>
  <c r="DB34" i="1"/>
  <c r="DB28" i="1"/>
  <c r="DB22" i="1"/>
  <c r="DB16" i="1"/>
  <c r="DB10" i="1"/>
  <c r="V20" i="2"/>
  <c r="V11" i="2"/>
  <c r="W20" i="2"/>
  <c r="W14" i="2"/>
  <c r="W8" i="2"/>
  <c r="CJ22" i="2"/>
  <c r="CJ16" i="2"/>
  <c r="CJ10" i="2"/>
  <c r="CQ23" i="2"/>
  <c r="CH23" i="2"/>
  <c r="DJ23" i="2" s="1"/>
  <c r="CQ17" i="2"/>
  <c r="CR41" i="1"/>
  <c r="CR35" i="1"/>
  <c r="CR29" i="1"/>
  <c r="CR23" i="1"/>
  <c r="CR17" i="1"/>
  <c r="CR11" i="1"/>
  <c r="CW49" i="1"/>
  <c r="CW43" i="1"/>
  <c r="CW37" i="1"/>
  <c r="CW31" i="1"/>
  <c r="CW25" i="1"/>
  <c r="CW19" i="1"/>
  <c r="CW13" i="1"/>
  <c r="V10" i="2"/>
  <c r="CI22" i="2"/>
  <c r="CQ9" i="2"/>
  <c r="CR18" i="2"/>
  <c r="CR12" i="2"/>
  <c r="CW22" i="2"/>
  <c r="CW10" i="2"/>
  <c r="DB20" i="2"/>
  <c r="DB8" i="2"/>
  <c r="D21" i="2"/>
  <c r="V21" i="2" s="1"/>
  <c r="D15" i="2"/>
  <c r="V15" i="2" s="1"/>
  <c r="D9" i="2"/>
  <c r="V9" i="2" s="1"/>
  <c r="BG23" i="2"/>
  <c r="CI23" i="2" s="1"/>
  <c r="BG17" i="2"/>
  <c r="CI17" i="2" s="1"/>
  <c r="BG11" i="2"/>
  <c r="CI11" i="2" s="1"/>
  <c r="BO19" i="2"/>
  <c r="BO13" i="2"/>
  <c r="CW21" i="2"/>
  <c r="CW15" i="2"/>
  <c r="CW9" i="2"/>
  <c r="CW17" i="2"/>
  <c r="AM19" i="2"/>
  <c r="BF19" i="2" s="1"/>
  <c r="AM13" i="2"/>
  <c r="BF13" i="2" s="1"/>
  <c r="BO11" i="2"/>
  <c r="DB23" i="2"/>
  <c r="DB17" i="2"/>
  <c r="DB11" i="2"/>
  <c r="CH21" i="2"/>
  <c r="CH9" i="2"/>
  <c r="DJ9" i="2" s="1"/>
  <c r="CI56" i="4"/>
  <c r="CI32" i="4"/>
  <c r="CI20" i="4"/>
  <c r="BG10" i="4"/>
  <c r="AE59" i="4"/>
  <c r="CI59" i="4" s="1"/>
  <c r="AE47" i="4"/>
  <c r="CI47" i="4" s="1"/>
  <c r="AE35" i="4"/>
  <c r="CI35" i="4" s="1"/>
  <c r="AE29" i="4"/>
  <c r="CI29" i="4" s="1"/>
  <c r="AE23" i="4"/>
  <c r="CI23" i="4" s="1"/>
  <c r="AE11" i="4"/>
  <c r="CI11" i="4" s="1"/>
  <c r="BH56" i="4"/>
  <c r="BH42" i="4"/>
  <c r="BH20" i="4"/>
  <c r="BH13" i="4"/>
  <c r="AE57" i="4"/>
  <c r="CI57" i="4" s="1"/>
  <c r="AE51" i="4"/>
  <c r="CI51" i="4" s="1"/>
  <c r="AE45" i="4"/>
  <c r="CI45" i="4" s="1"/>
  <c r="AE39" i="4"/>
  <c r="CI39" i="4" s="1"/>
  <c r="AE21" i="4"/>
  <c r="CI21" i="4" s="1"/>
  <c r="AE15" i="4"/>
  <c r="CI15" i="4" s="1"/>
  <c r="AE9" i="4"/>
  <c r="CI9" i="4" s="1"/>
  <c r="BH61" i="4"/>
  <c r="BH32" i="4"/>
  <c r="BH25" i="4"/>
  <c r="BH18" i="4"/>
  <c r="F51" i="5"/>
  <c r="F45" i="5"/>
  <c r="F39" i="5"/>
  <c r="F33" i="5"/>
  <c r="F27" i="5"/>
  <c r="F21" i="5"/>
  <c r="F15" i="5"/>
  <c r="F9" i="5"/>
  <c r="AE50" i="4"/>
  <c r="CI50" i="4" s="1"/>
  <c r="AE44" i="4"/>
  <c r="CI44" i="4" s="1"/>
  <c r="AE38" i="4"/>
  <c r="CI38" i="4" s="1"/>
  <c r="AE14" i="4"/>
  <c r="CI14" i="4" s="1"/>
  <c r="AE8" i="4"/>
  <c r="CI8" i="4" s="1"/>
  <c r="BH67" i="4"/>
  <c r="BH60" i="4"/>
  <c r="BH31" i="4"/>
  <c r="BH24" i="4"/>
  <c r="AE43" i="4"/>
  <c r="CI43" i="4" s="1"/>
  <c r="AE37" i="4"/>
  <c r="CI37" i="4" s="1"/>
  <c r="BH66" i="4"/>
  <c r="BH30" i="4"/>
  <c r="AE36" i="4"/>
  <c r="CI36" i="4" s="1"/>
  <c r="I51" i="5"/>
  <c r="I45" i="5"/>
  <c r="I39" i="5"/>
  <c r="I33" i="5"/>
  <c r="I27" i="5"/>
  <c r="I21" i="5"/>
  <c r="I15" i="5"/>
  <c r="I9" i="5"/>
  <c r="C1" i="8"/>
  <c r="B1" i="8"/>
  <c r="AE26" i="4" l="1"/>
  <c r="CI26" i="4" s="1"/>
  <c r="BH26" i="4"/>
  <c r="AE18" i="4"/>
  <c r="CI18" i="4" s="1"/>
  <c r="AE10" i="4"/>
  <c r="CQ36" i="1"/>
  <c r="CH17" i="2"/>
  <c r="DJ17" i="2" s="1"/>
  <c r="DJ24" i="1"/>
  <c r="CH11" i="1"/>
  <c r="DJ11" i="1" s="1"/>
  <c r="CQ26" i="1"/>
  <c r="CQ24" i="1"/>
  <c r="CQ12" i="1"/>
  <c r="AE34" i="4"/>
  <c r="CI34" i="4" s="1"/>
  <c r="CI31" i="4"/>
  <c r="DJ14" i="1"/>
  <c r="CI63" i="4"/>
  <c r="CH15" i="2"/>
  <c r="DJ15" i="2" s="1"/>
  <c r="AE17" i="4"/>
  <c r="CI17" i="4" s="1"/>
  <c r="DJ21" i="2"/>
  <c r="DJ50" i="1"/>
  <c r="BF8" i="1"/>
  <c r="BH54" i="4"/>
  <c r="AE33" i="4"/>
  <c r="CI33" i="4" s="1"/>
  <c r="BH33" i="4"/>
  <c r="AE49" i="4"/>
  <c r="CI49" i="4" s="1"/>
  <c r="CQ14" i="1"/>
  <c r="AE53" i="4"/>
  <c r="CI53" i="4" s="1"/>
  <c r="AE25" i="4"/>
  <c r="CI25" i="4" s="1"/>
  <c r="AE65" i="4"/>
  <c r="CI65" i="4" s="1"/>
  <c r="DJ29" i="1"/>
  <c r="AE41" i="4"/>
  <c r="CI41" i="4" s="1"/>
  <c r="BH41" i="4"/>
  <c r="CQ10" i="1"/>
  <c r="CH10" i="1"/>
  <c r="DJ10" i="1" s="1"/>
  <c r="CQ8" i="2"/>
  <c r="CH8" i="2"/>
  <c r="DJ8" i="2" s="1"/>
  <c r="CQ10" i="2"/>
  <c r="CH10" i="2"/>
  <c r="DJ10" i="2" s="1"/>
  <c r="CQ16" i="1"/>
  <c r="CH16" i="1"/>
  <c r="DJ16" i="1" s="1"/>
  <c r="CQ40" i="1"/>
  <c r="CH40" i="1"/>
  <c r="DJ40" i="1" s="1"/>
  <c r="CH12" i="2"/>
  <c r="DJ12" i="2" s="1"/>
  <c r="CQ12" i="2"/>
  <c r="DJ12" i="1"/>
  <c r="CQ37" i="1"/>
  <c r="CH37" i="1"/>
  <c r="DJ37" i="1" s="1"/>
  <c r="CQ16" i="2"/>
  <c r="CH16" i="2"/>
  <c r="DJ16" i="2" s="1"/>
  <c r="CH41" i="1"/>
  <c r="DJ41" i="1" s="1"/>
  <c r="CQ11" i="2"/>
  <c r="CH11" i="2"/>
  <c r="DJ11" i="2" s="1"/>
  <c r="CQ22" i="1"/>
  <c r="CH22" i="1"/>
  <c r="DJ22" i="1" s="1"/>
  <c r="CQ8" i="1"/>
  <c r="CH8" i="1"/>
  <c r="DJ8" i="1" s="1"/>
  <c r="CQ32" i="1"/>
  <c r="CH32" i="1"/>
  <c r="DJ32" i="1" s="1"/>
  <c r="CH18" i="2"/>
  <c r="DJ18" i="2" s="1"/>
  <c r="CQ18" i="2"/>
  <c r="CQ15" i="1"/>
  <c r="CH15" i="1"/>
  <c r="DJ15" i="1" s="1"/>
  <c r="CH46" i="1"/>
  <c r="DJ46" i="1" s="1"/>
  <c r="CQ46" i="1"/>
  <c r="CQ25" i="1"/>
  <c r="CH25" i="1"/>
  <c r="DJ25" i="1" s="1"/>
  <c r="CQ28" i="1"/>
  <c r="CH28" i="1"/>
  <c r="DJ28" i="1" s="1"/>
  <c r="CQ38" i="1"/>
  <c r="CH38" i="1"/>
  <c r="DJ38" i="1" s="1"/>
  <c r="CH35" i="1"/>
  <c r="DJ35" i="1" s="1"/>
  <c r="CQ20" i="2"/>
  <c r="CH20" i="2"/>
  <c r="DJ20" i="2" s="1"/>
  <c r="CQ22" i="2"/>
  <c r="CH22" i="2"/>
  <c r="DJ22" i="2" s="1"/>
  <c r="CQ45" i="1"/>
  <c r="CH45" i="1"/>
  <c r="DJ45" i="1" s="1"/>
  <c r="CQ47" i="1"/>
  <c r="CH47" i="1"/>
  <c r="DJ47" i="1" s="1"/>
  <c r="CQ39" i="1"/>
  <c r="CH39" i="1"/>
  <c r="DJ39" i="1" s="1"/>
  <c r="CQ44" i="1"/>
  <c r="CH44" i="1"/>
  <c r="DJ44" i="1" s="1"/>
  <c r="CQ14" i="2"/>
  <c r="CH14" i="2"/>
  <c r="DJ14" i="2" s="1"/>
  <c r="CQ9" i="1"/>
  <c r="CH9" i="1"/>
  <c r="DJ9" i="1" s="1"/>
  <c r="CQ33" i="1"/>
  <c r="CH33" i="1"/>
  <c r="DJ33" i="1" s="1"/>
  <c r="CQ27" i="1"/>
  <c r="CH27" i="1"/>
  <c r="DJ27" i="1" s="1"/>
  <c r="CQ43" i="1"/>
  <c r="CH43" i="1"/>
  <c r="DJ43" i="1" s="1"/>
  <c r="CH13" i="2"/>
  <c r="DJ13" i="2" s="1"/>
  <c r="CQ13" i="2"/>
  <c r="CI10" i="4"/>
  <c r="CH34" i="1"/>
  <c r="DJ34" i="1" s="1"/>
  <c r="CQ34" i="1"/>
  <c r="CQ51" i="1"/>
  <c r="CH51" i="1"/>
  <c r="DJ51" i="1" s="1"/>
  <c r="CH19" i="2"/>
  <c r="DJ19" i="2" s="1"/>
  <c r="CQ19" i="2"/>
  <c r="CQ19" i="1"/>
  <c r="CH19" i="1"/>
  <c r="DJ19" i="1" s="1"/>
  <c r="CQ21" i="1"/>
  <c r="CH21" i="1"/>
  <c r="DJ2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C7" i="1"/>
  <c r="AB7" i="1"/>
  <c r="DD7" i="2" l="1"/>
  <c r="AI2" i="8"/>
  <c r="X7" i="1"/>
  <c r="AA7" i="1"/>
  <c r="AA7" i="2"/>
  <c r="CL7" i="2"/>
  <c r="CU7" i="2"/>
  <c r="DC7" i="2"/>
  <c r="AS7" i="2"/>
  <c r="CO7" i="2"/>
  <c r="CT7" i="2"/>
  <c r="BH7" i="2"/>
  <c r="Y7" i="2"/>
  <c r="BU7" i="2"/>
  <c r="BO7" i="2" s="1"/>
  <c r="DH7" i="2"/>
  <c r="BM7" i="4"/>
  <c r="BP7" i="2"/>
  <c r="E7" i="6"/>
  <c r="N7" i="2"/>
  <c r="M7" i="2" s="1"/>
  <c r="CS7" i="2"/>
  <c r="CY7" i="2"/>
  <c r="Z7" i="2"/>
  <c r="AF7" i="2"/>
  <c r="AE7" i="2" s="1"/>
  <c r="CX7" i="2"/>
  <c r="CM7" i="2"/>
  <c r="BZ7" i="2"/>
  <c r="D7" i="6"/>
  <c r="AD7" i="2"/>
  <c r="DF7" i="2"/>
  <c r="DA7" i="2"/>
  <c r="DI7" i="2"/>
  <c r="AC7" i="3"/>
  <c r="CK7" i="1"/>
  <c r="DG7" i="1"/>
  <c r="Z7" i="1"/>
  <c r="BL7" i="4"/>
  <c r="CB7" i="4"/>
  <c r="CM7" i="1"/>
  <c r="CU7" i="1"/>
  <c r="DI7" i="1"/>
  <c r="BW7" i="4"/>
  <c r="CO7" i="1"/>
  <c r="CX7" i="1"/>
  <c r="BN7" i="4"/>
  <c r="CD7" i="4"/>
  <c r="Y7" i="3"/>
  <c r="DF7" i="1"/>
  <c r="AL7" i="5"/>
  <c r="BE7" i="5"/>
  <c r="R7" i="4"/>
  <c r="AN7" i="1"/>
  <c r="DD7" i="1"/>
  <c r="E7" i="1"/>
  <c r="BK7" i="4"/>
  <c r="BZ7" i="4"/>
  <c r="AG7" i="4"/>
  <c r="AF7" i="4" s="1"/>
  <c r="AA7" i="3"/>
  <c r="BH7" i="1"/>
  <c r="BG7" i="1" s="1"/>
  <c r="W7" i="4"/>
  <c r="BY7" i="4"/>
  <c r="CF7" i="4"/>
  <c r="V7" i="5"/>
  <c r="BJ7" i="4"/>
  <c r="AT7" i="4"/>
  <c r="Z7" i="3"/>
  <c r="AX7" i="1"/>
  <c r="H7" i="5"/>
  <c r="E7" i="4"/>
  <c r="BR7" i="4"/>
  <c r="AF7" i="1"/>
  <c r="CJ7" i="1" s="1"/>
  <c r="Q7" i="5"/>
  <c r="BB7" i="5"/>
  <c r="BT7" i="4"/>
  <c r="CH7" i="4"/>
  <c r="N7" i="1"/>
  <c r="W7" i="1" s="1"/>
  <c r="AT7" i="5"/>
  <c r="AD7" i="5"/>
  <c r="BO7" i="4"/>
  <c r="BX7" i="4"/>
  <c r="AO7" i="4"/>
  <c r="AB7" i="3"/>
  <c r="CL7" i="1"/>
  <c r="N7" i="5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G7" i="2"/>
  <c r="CV7" i="2"/>
  <c r="D7" i="1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I7" i="2" l="1"/>
  <c r="BI7" i="4"/>
  <c r="CR7" i="2"/>
  <c r="CW7" i="1"/>
  <c r="CR7" i="1"/>
  <c r="CW7" i="2"/>
  <c r="V7" i="2"/>
  <c r="CJ7" i="2"/>
  <c r="W7" i="2"/>
  <c r="DB7" i="2"/>
  <c r="AM7" i="2"/>
  <c r="CQ7" i="2" s="1"/>
  <c r="CH7" i="2"/>
  <c r="BV7" i="4"/>
  <c r="DB7" i="1"/>
  <c r="D7" i="4"/>
  <c r="BH7" i="4" s="1"/>
  <c r="CA7" i="4"/>
  <c r="I7" i="5"/>
  <c r="AN7" i="4"/>
  <c r="BG7" i="4" s="1"/>
  <c r="M7" i="1"/>
  <c r="V7" i="1" s="1"/>
  <c r="AE7" i="1"/>
  <c r="CI7" i="1" s="1"/>
  <c r="AM7" i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CQ7" i="1"/>
  <c r="CH7" i="1"/>
  <c r="BF7" i="1"/>
  <c r="BP7" i="4"/>
  <c r="E21" i="8"/>
  <c r="M13" i="8"/>
  <c r="M14" i="8" s="1"/>
  <c r="E13" i="8"/>
  <c r="F21" i="8"/>
  <c r="F13" i="8"/>
  <c r="L29" i="8"/>
  <c r="L30" i="8" s="1"/>
  <c r="M29" i="8"/>
  <c r="L13" i="8"/>
  <c r="DJ7" i="1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<sst xmlns="http://schemas.openxmlformats.org/spreadsheetml/2006/main" count="2647" uniqueCount="458">
  <si>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</si>
  <si>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</si>
  <si>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</si>
  <si>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</si>
  <si>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</si>
  <si>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</si>
  <si>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</si>
  <si>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</si>
  <si>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</si>
  <si>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</si>
  <si>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</si>
  <si>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</si>
  <si>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</si>
  <si>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</si>
  <si>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</si>
  <si>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</si>
  <si>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</si>
  <si>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</si>
  <si>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</si>
  <si>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</si>
  <si>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</si>
  <si>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</si>
  <si>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</si>
  <si>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</si>
  <si>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</si>
  <si>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</si>
  <si>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</si>
  <si>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</si>
  <si>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</si>
  <si>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</si>
  <si>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</si>
  <si>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</si>
  <si>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</si>
  <si>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</si>
  <si>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</si>
  <si>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</si>
  <si>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</si>
  <si>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</si>
  <si>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</si>
  <si>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</si>
  <si>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</si>
  <si>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</si>
  <si>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</si>
  <si>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</si>
  <si>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</si>
  <si>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</si>
  <si>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</si>
  <si>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</si>
  <si>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</si>
  <si>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</si>
  <si>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</si>
  <si>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</si>
  <si>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</si>
  <si>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</si>
  <si>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</si>
  <si>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</si>
  <si>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</si>
  <si>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</si>
  <si>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</si>
  <si>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</si>
  <si>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</si>
  <si>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</si>
  <si>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</si>
  <si>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</si>
  <si>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</si>
  <si>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</si>
  <si>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</si>
  <si>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</si>
  <si>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</si>
  <si>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</si>
  <si>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</si>
  <si>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</si>
  <si>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</si>
  <si>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</si>
  <si>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</si>
  <si>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</si>
  <si>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</si>
  <si>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</si>
  <si>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</si>
  <si>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</si>
  <si>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</si>
  <si>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</si>
  <si>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</si>
  <si>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</si>
  <si>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</si>
  <si>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</si>
  <si>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</si>
  <si>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</si>
  <si>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</si>
  <si>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</si>
  <si>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</si>
  <si>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</si>
  <si>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</si>
  <si>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</si>
  <si>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</si>
  <si>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</si>
  <si>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</si>
  <si>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</si>
  <si>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</si>
  <si>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</si>
  <si>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</si>
  <si>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</si>
  <si>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</si>
  <si>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</si>
  <si>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</si>
  <si>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</si>
  <si>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</si>
  <si>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</si>
  <si>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</si>
  <si>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</si>
  <si>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</si>
  <si>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</si>
  <si>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</si>
  <si>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</si>
  <si>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</si>
  <si>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</si>
  <si>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</si>
  <si>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</si>
  <si>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</si>
  <si>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</si>
  <si>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</si>
  <si>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</si>
  <si>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</si>
  <si>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</si>
  <si>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</si>
  <si>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</si>
  <si>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</si>
  <si>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</si>
  <si>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</si>
  <si>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</si>
  <si>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</si>
  <si>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</si>
  <si>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</si>
  <si>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</si>
  <si>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</si>
  <si>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</si>
  <si>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</si>
  <si>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</si>
  <si>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</si>
  <si>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</si>
  <si>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</si>
  <si>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</si>
  <si>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</si>
  <si>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</si>
  <si>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</si>
  <si>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</si>
  <si>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</si>
  <si>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</si>
  <si>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</si>
  <si>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</si>
  <si>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</si>
  <si>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</si>
  <si>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</si>
  <si>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</si>
  <si>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</si>
  <si>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</si>
  <si>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</si>
  <si>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</si>
  <si>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</si>
  <si>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</si>
  <si>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</si>
  <si>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</si>
  <si>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</si>
  <si>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</si>
  <si>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</si>
  <si>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</si>
  <si>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</si>
  <si>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</si>
  <si>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</si>
  <si>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</si>
  <si>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</si>
  <si>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</si>
  <si>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</si>
  <si>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</si>
  <si>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</si>
  <si>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</si>
  <si>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</si>
  <si>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</si>
  <si>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</si>
  <si>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</si>
  <si>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</si>
  <si>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</si>
  <si>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</si>
  <si>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</si>
  <si>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</si>
  <si>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</si>
  <si>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</si>
  <si>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</si>
  <si>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</si>
  <si>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</si>
  <si>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</si>
  <si>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</si>
  <si>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</si>
  <si>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</si>
  <si>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</si>
  <si>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</si>
  <si>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</si>
  <si>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</si>
  <si>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</si>
  <si>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</si>
  <si>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</si>
  <si>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</si>
  <si>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</si>
  <si>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</si>
  <si>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</si>
  <si>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</si>
  <si>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</si>
  <si>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</si>
  <si>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</si>
  <si>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</si>
  <si>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</si>
  <si>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</si>
  <si>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</si>
  <si>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</si>
  <si>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</si>
  <si>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</si>
  <si>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</si>
  <si>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</si>
  <si>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</si>
  <si>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</si>
  <si>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</si>
  <si>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</si>
  <si>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</si>
  <si>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</si>
  <si>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</si>
  <si>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</si>
  <si>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</si>
  <si>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</si>
  <si>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</si>
  <si>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</si>
  <si>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</si>
  <si>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</si>
  <si>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</si>
  <si>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</si>
  <si>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</si>
  <si>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</si>
  <si>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</si>
  <si>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</si>
  <si>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</si>
  <si>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</si>
  <si>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</si>
  <si>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</si>
  <si>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</si>
  <si>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</si>
  <si>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</si>
  <si>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</si>
  <si>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</si>
  <si>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</si>
  <si>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</si>
  <si>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</si>
  <si>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</si>
  <si>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</si>
  <si>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</si>
  <si>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</si>
  <si>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</si>
  <si>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</si>
  <si>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</si>
  <si>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</si>
  <si>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</si>
  <si>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</si>
  <si>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</si>
  <si>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</si>
  <si>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</si>
  <si>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</si>
  <si>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</si>
  <si>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</si>
  <si>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</si>
  <si>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</si>
  <si>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</si>
  <si>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</si>
  <si>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</si>
  <si>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</si>
  <si>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</si>
  <si>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</si>
  <si>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</si>
  <si>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</si>
  <si>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</si>
  <si>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</si>
  <si>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</si>
  <si>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</si>
  <si>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</si>
  <si>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</si>
  <si>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</si>
  <si>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</si>
  <si>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</si>
  <si>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</si>
  <si>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</si>
  <si>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</si>
  <si>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</si>
  <si>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</si>
  <si>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</si>
  <si>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</si>
  <si>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</si>
  <si>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</si>
  <si>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</si>
  <si>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</si>
  <si>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</si>
  <si>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</si>
  <si>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</si>
  <si>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</si>
  <si>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</si>
  <si>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</si>
  <si>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</si>
  <si>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</si>
  <si>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</si>
  <si>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</si>
  <si>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</si>
  <si>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</si>
  <si>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</si>
  <si>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</si>
  <si>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</si>
  <si>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</si>
  <si>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</si>
  <si>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</si>
  <si>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</si>
  <si>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</si>
  <si>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08000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</si>
  <si>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</si>
  <si>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</si>
  <si>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</si>
  <si>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</si>
  <si>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</si>
  <si>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</si>
  <si>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08201</t>
  </si>
  <si>
    <t>水戸市</t>
  </si>
  <si>
    <t/>
  </si>
  <si>
    <t>08859</t>
  </si>
  <si>
    <t>大洗，鉾田，水戸環境組合</t>
  </si>
  <si>
    <t>08855</t>
  </si>
  <si>
    <t>茨城地方広域事務組合</t>
  </si>
  <si>
    <t>08202</t>
  </si>
  <si>
    <t>日立市</t>
  </si>
  <si>
    <t>08203</t>
  </si>
  <si>
    <t>土浦市</t>
  </si>
  <si>
    <t>08204</t>
  </si>
  <si>
    <t>古河市</t>
  </si>
  <si>
    <t>08851</t>
  </si>
  <si>
    <t>さしま環境管理事務組合</t>
  </si>
  <si>
    <t>08205</t>
  </si>
  <si>
    <t>石岡市</t>
  </si>
  <si>
    <t>08898</t>
  </si>
  <si>
    <t>霞台厚生施設組合</t>
  </si>
  <si>
    <t>08871</t>
  </si>
  <si>
    <t>湖北環境衛生組合</t>
  </si>
  <si>
    <t>08207</t>
  </si>
  <si>
    <t>結城市</t>
  </si>
  <si>
    <t>08886</t>
  </si>
  <si>
    <t>筑西広域市町村圏事務組合</t>
  </si>
  <si>
    <t>08208</t>
  </si>
  <si>
    <t>龍ケ崎市</t>
  </si>
  <si>
    <t>08845</t>
  </si>
  <si>
    <t>龍ケ崎地方塵芥処理組合</t>
  </si>
  <si>
    <t>08850</t>
  </si>
  <si>
    <t>龍ケ崎地方衛生組合</t>
  </si>
  <si>
    <t>08210</t>
  </si>
  <si>
    <t>下妻市</t>
  </si>
  <si>
    <t>08934</t>
  </si>
  <si>
    <t>下妻地方広域事務組合</t>
  </si>
  <si>
    <t>08211</t>
  </si>
  <si>
    <t>常総市</t>
  </si>
  <si>
    <t>08895</t>
  </si>
  <si>
    <t>常総地方広域市町村組合</t>
  </si>
  <si>
    <t>08843</t>
  </si>
  <si>
    <t>常総衛生組合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</si>
  <si>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</si>
  <si>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</si>
  <si>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</si>
  <si>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</si>
  <si>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</si>
  <si>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</si>
  <si>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</si>
  <si>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</si>
  <si>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08853</t>
  </si>
  <si>
    <t>筑北環境衛生組合</t>
  </si>
  <si>
    <t>茨城地方広域環境組合</t>
  </si>
  <si>
    <t>08217</t>
  </si>
  <si>
    <t>取手市</t>
  </si>
  <si>
    <t>常総地方広域市町村圏事務組合</t>
  </si>
  <si>
    <t>08219</t>
  </si>
  <si>
    <t>牛久市</t>
  </si>
  <si>
    <t>08220</t>
  </si>
  <si>
    <t>つくば市</t>
  </si>
  <si>
    <t>08221</t>
  </si>
  <si>
    <t>ひたちなか市</t>
  </si>
  <si>
    <t>08935</t>
  </si>
  <si>
    <t>ひたちなか・東海広域事務組合</t>
  </si>
  <si>
    <t>08222</t>
  </si>
  <si>
    <t>鹿嶋市</t>
  </si>
  <si>
    <t>08916</t>
  </si>
  <si>
    <t>鹿島地方事務組合</t>
  </si>
  <si>
    <t>08223</t>
  </si>
  <si>
    <t>潮来市</t>
  </si>
  <si>
    <t>08224</t>
  </si>
  <si>
    <t>守谷市</t>
  </si>
  <si>
    <t>常総地方広域市町村圏事務組合常総環境センター</t>
  </si>
  <si>
    <t>08225</t>
  </si>
  <si>
    <t>常陸大宮市</t>
  </si>
  <si>
    <t>08226</t>
  </si>
  <si>
    <t>那珂市</t>
  </si>
  <si>
    <t>08836</t>
  </si>
  <si>
    <t>大宮地方環境整備組合</t>
  </si>
  <si>
    <t>08227</t>
  </si>
  <si>
    <t>筑西市</t>
  </si>
  <si>
    <t>筑西広域市町村圏事務組合環境センター</t>
  </si>
  <si>
    <t>08228</t>
  </si>
  <si>
    <t>坂東市</t>
  </si>
  <si>
    <t>08229</t>
  </si>
  <si>
    <t>稲敷市</t>
  </si>
  <si>
    <t>08867</t>
  </si>
  <si>
    <t>江戸崎地方衛生土木組合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</si>
  <si>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</si>
  <si>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</si>
  <si>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</si>
  <si>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</si>
  <si>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</si>
  <si>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</si>
  <si>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</si>
  <si>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</si>
  <si>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</si>
  <si>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</si>
  <si>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大洗、鉾田、水戸環境組合</t>
  </si>
  <si>
    <t>08235</t>
  </si>
  <si>
    <t>つくばみらい市</t>
  </si>
  <si>
    <t>08236</t>
  </si>
  <si>
    <t>小美玉市</t>
  </si>
  <si>
    <t>茨城地方広域環境事務組合</t>
  </si>
  <si>
    <t>08302</t>
  </si>
  <si>
    <t>茨城町</t>
  </si>
  <si>
    <t>08309</t>
  </si>
  <si>
    <t>大洗町</t>
  </si>
  <si>
    <t>大洗・鉾田・水戸環境組合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</si>
  <si>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</si>
  <si>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</si>
  <si>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</si>
  <si>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</si>
  <si>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</si>
  <si>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</si>
  <si>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</si>
  <si>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</si>
  <si>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</si>
  <si>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</si>
  <si>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龍ケ崎衛生組合</t>
  </si>
  <si>
    <t>08447</t>
  </si>
  <si>
    <t>河内町</t>
  </si>
  <si>
    <t>08521</t>
  </si>
  <si>
    <t>八千代町</t>
  </si>
  <si>
    <t>08542</t>
  </si>
  <si>
    <t>五霞町</t>
  </si>
  <si>
    <t>さしま環境</t>
  </si>
  <si>
    <t>08546</t>
  </si>
  <si>
    <t>境町</t>
  </si>
  <si>
    <t>08564</t>
  </si>
  <si>
    <t>利根町</t>
  </si>
  <si>
    <t>-</t>
  </si>
  <si>
    <t>08836</t>
    <phoneticPr fontId="3"/>
  </si>
  <si>
    <t>大宮地方環境整備組合</t>
    <phoneticPr fontId="3"/>
  </si>
  <si>
    <t>08916</t>
    <phoneticPr fontId="3"/>
  </si>
  <si>
    <t>鹿島地方事務組合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</si>
</sst>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4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44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55" t="s">
        <v>53</v>
      </c>
      <c r="B2" s="155" t="s">
        <v>54</v>
      </c>
      <c r="C2" s="157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6"/>
      <c r="B3" s="156"/>
      <c r="C3" s="158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6"/>
      <c r="B4" s="156"/>
      <c r="C4" s="158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4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4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54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6"/>
      <c r="B5" s="156"/>
      <c r="C5" s="158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54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54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54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6"/>
      <c r="B6" s="156"/>
      <c r="C6" s="158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10</v>
      </c>
      <c r="B7" s="147" t="s">
        <v>316</v>
      </c>
      <c r="C7" s="131" t="s">
        <v>33</v>
      </c>
      <c r="D7" s="133">
        <f t="shared" ref="D7:D51" si="0">SUM(E7,+L7)</f>
        <v>37094262</v>
      </c>
      <c r="E7" s="133">
        <f t="shared" ref="E7:E51" si="1">SUM(F7:I7,K7)</f>
        <v>7511090</v>
      </c>
      <c r="F7" s="133">
        <f>SUM(F$8:F$207)</f>
        <v>824757</v>
      </c>
      <c r="G7" s="133">
        <f>SUM(G$8:G$207)</f>
        <v>1255</v>
      </c>
      <c r="H7" s="133">
        <f>SUM(H$8:H$207)</f>
        <v>145259</v>
      </c>
      <c r="I7" s="133">
        <f>SUM(I$8:I$207)</f>
        <v>3936142</v>
      </c>
      <c r="J7" s="136" t="s">
        <v>311</v>
      </c>
      <c r="K7" s="133">
        <f>SUM(K$8:K$207)</f>
        <v>2603677</v>
      </c>
      <c r="L7" s="133">
        <f>SUM(L$8:L$207)</f>
        <v>29583172</v>
      </c>
      <c r="M7" s="133">
        <f t="shared" ref="M7:M51" si="2">SUM(N7,+U7)</f>
        <v>5721393</v>
      </c>
      <c r="N7" s="133">
        <f t="shared" ref="N7:N51" si="3">SUM(O7:R7,T7)</f>
        <v>546936</v>
      </c>
      <c r="O7" s="133">
        <f>SUM(O$8:O$207)</f>
        <v>43100</v>
      </c>
      <c r="P7" s="133">
        <f>SUM(P$8:P$207)</f>
        <v>33327</v>
      </c>
      <c r="Q7" s="133">
        <f>SUM(Q$8:Q$207)</f>
        <v>60000</v>
      </c>
      <c r="R7" s="133">
        <f>SUM(R$8:R$207)</f>
        <v>384750</v>
      </c>
      <c r="S7" s="136" t="s">
        <v>311</v>
      </c>
      <c r="T7" s="133">
        <f>SUM(T$8:T$207)</f>
        <v>25759</v>
      </c>
      <c r="U7" s="133">
        <f>SUM(U$8:U$207)</f>
        <v>5174457</v>
      </c>
      <c r="V7" s="133">
        <f t="shared" ref="V7:AA7" si="4">+SUM(D7,M7)</f>
        <v>42815655</v>
      </c>
      <c r="W7" s="133">
        <f t="shared" si="4"/>
        <v>8058026</v>
      </c>
      <c r="X7" s="133">
        <f t="shared" si="4"/>
        <v>867857</v>
      </c>
      <c r="Y7" s="133">
        <f t="shared" si="4"/>
        <v>34582</v>
      </c>
      <c r="Z7" s="133">
        <f t="shared" si="4"/>
        <v>205259</v>
      </c>
      <c r="AA7" s="133">
        <f t="shared" si="4"/>
        <v>4320892</v>
      </c>
      <c r="AB7" s="135" t="str">
        <f t="shared" ref="AB7:AB51" si="5">IF(+SUM(J7,S7)=0,"-",+SUM(J7,S7))</f>
        <v>-</v>
      </c>
      <c r="AC7" s="133">
        <f t="shared" ref="AC7:AC51" si="6">+SUM(K7,T7)</f>
        <v>2629436</v>
      </c>
      <c r="AD7" s="133">
        <f t="shared" ref="AD7:AD51" si="7">+SUM(L7,U7)</f>
        <v>34757629</v>
      </c>
      <c r="AE7" s="133">
        <f t="shared" ref="AE7:AE51" si="8">SUM(AF7,+AK7)</f>
        <v>2199504</v>
      </c>
      <c r="AF7" s="133">
        <f t="shared" ref="AF7:AF51" si="9">SUM(AG7:AJ7)</f>
        <v>2178550</v>
      </c>
      <c r="AG7" s="133">
        <f t="shared" ref="AG7:AL7" si="10">SUM(AG$8:AG$207)</f>
        <v>0</v>
      </c>
      <c r="AH7" s="133">
        <f t="shared" si="10"/>
        <v>1330953</v>
      </c>
      <c r="AI7" s="133">
        <f t="shared" si="10"/>
        <v>830893</v>
      </c>
      <c r="AJ7" s="133">
        <f t="shared" si="10"/>
        <v>16704</v>
      </c>
      <c r="AK7" s="133">
        <f t="shared" si="10"/>
        <v>20954</v>
      </c>
      <c r="AL7" s="133">
        <f t="shared" si="10"/>
        <v>2322067</v>
      </c>
      <c r="AM7" s="133">
        <f t="shared" ref="AM7:AM51" si="11">SUM(AN7,AS7,AW7,AX7,BD7)</f>
        <v>22112174</v>
      </c>
      <c r="AN7" s="133">
        <f t="shared" ref="AN7:AN51" si="12">SUM(AO7:AR7)</f>
        <v>2881710</v>
      </c>
      <c r="AO7" s="133">
        <f>SUM(AO$8:AO$207)</f>
        <v>1623671</v>
      </c>
      <c r="AP7" s="133">
        <f>SUM(AP$8:AP$207)</f>
        <v>935697</v>
      </c>
      <c r="AQ7" s="133">
        <f>SUM(AQ$8:AQ$207)</f>
        <v>286833</v>
      </c>
      <c r="AR7" s="133">
        <f>SUM(AR$8:AR$207)</f>
        <v>35509</v>
      </c>
      <c r="AS7" s="133">
        <f t="shared" ref="AS7:AS51" si="13">SUM(AT7:AV7)</f>
        <v>3323755</v>
      </c>
      <c r="AT7" s="133">
        <f>SUM(AT$8:AT$207)</f>
        <v>333976</v>
      </c>
      <c r="AU7" s="133">
        <f>SUM(AU$8:AU$207)</f>
        <v>2812567</v>
      </c>
      <c r="AV7" s="133">
        <f>SUM(AV$8:AV$207)</f>
        <v>177212</v>
      </c>
      <c r="AW7" s="133">
        <f>SUM(AW$8:AW$207)</f>
        <v>9625</v>
      </c>
      <c r="AX7" s="133">
        <f t="shared" ref="AX7:AX51" si="14">SUM(AY7:BB7)</f>
        <v>15884589</v>
      </c>
      <c r="AY7" s="133">
        <f t="shared" ref="AY7:BE7" si="15">SUM(AY$8:AY$207)</f>
        <v>7944291</v>
      </c>
      <c r="AZ7" s="133">
        <f t="shared" si="15"/>
        <v>6226077</v>
      </c>
      <c r="BA7" s="133">
        <f t="shared" si="15"/>
        <v>1235541</v>
      </c>
      <c r="BB7" s="133">
        <f t="shared" si="15"/>
        <v>478680</v>
      </c>
      <c r="BC7" s="133">
        <f t="shared" si="15"/>
        <v>9474877</v>
      </c>
      <c r="BD7" s="133">
        <f t="shared" si="15"/>
        <v>12495</v>
      </c>
      <c r="BE7" s="133">
        <f t="shared" si="15"/>
        <v>985640</v>
      </c>
      <c r="BF7" s="133">
        <f t="shared" ref="BF7:BF51" si="16">SUM(AE7,+AM7,+BE7)</f>
        <v>25297318</v>
      </c>
      <c r="BG7" s="133">
        <f t="shared" ref="BG7:BG51" si="17">SUM(BH7,+BM7)</f>
        <v>238488</v>
      </c>
      <c r="BH7" s="133">
        <f t="shared" ref="BH7:BH51" si="18">SUM(BI7:BL7)</f>
        <v>234233</v>
      </c>
      <c r="BI7" s="133">
        <f t="shared" ref="BI7:BN7" si="19">SUM(BI$8:BI$207)</f>
        <v>0</v>
      </c>
      <c r="BJ7" s="133">
        <f t="shared" si="19"/>
        <v>234233</v>
      </c>
      <c r="BK7" s="133">
        <f t="shared" si="19"/>
        <v>0</v>
      </c>
      <c r="BL7" s="133">
        <f t="shared" si="19"/>
        <v>0</v>
      </c>
      <c r="BM7" s="133">
        <f t="shared" si="19"/>
        <v>4255</v>
      </c>
      <c r="BN7" s="133">
        <f t="shared" si="19"/>
        <v>7903</v>
      </c>
      <c r="BO7" s="133">
        <f t="shared" ref="BO7:BO51" si="20">SUM(BP7,BU7,BY7,BZ7,CF7)</f>
        <v>2877685</v>
      </c>
      <c r="BP7" s="133">
        <f t="shared" ref="BP7:BP51" si="21">SUM(BQ7:BT7)</f>
        <v>565192</v>
      </c>
      <c r="BQ7" s="133">
        <f>SUM(BQ$8:BQ$207)</f>
        <v>406051</v>
      </c>
      <c r="BR7" s="133">
        <f>SUM(BR$8:BR$207)</f>
        <v>43093</v>
      </c>
      <c r="BS7" s="133">
        <f>SUM(BS$8:BS$207)</f>
        <v>116048</v>
      </c>
      <c r="BT7" s="133">
        <f>SUM(BT$8:BT$207)</f>
        <v>0</v>
      </c>
      <c r="BU7" s="133">
        <f t="shared" ref="BU7:BU51" si="22">SUM(BV7:BX7)</f>
        <v>992249</v>
      </c>
      <c r="BV7" s="133">
        <f>SUM(BV$8:BV$207)</f>
        <v>47227</v>
      </c>
      <c r="BW7" s="133">
        <f>SUM(BW$8:BW$207)</f>
        <v>945022</v>
      </c>
      <c r="BX7" s="133">
        <f>SUM(BX$8:BX$207)</f>
        <v>0</v>
      </c>
      <c r="BY7" s="133">
        <f>SUM(BY$8:BY$207)</f>
        <v>0</v>
      </c>
      <c r="BZ7" s="133">
        <f t="shared" ref="BZ7:BZ51" si="23">SUM(CA7:CD7)</f>
        <v>1319430</v>
      </c>
      <c r="CA7" s="133">
        <f t="shared" ref="CA7:CG7" si="24">SUM(CA$8:CA$207)</f>
        <v>245647</v>
      </c>
      <c r="CB7" s="133">
        <f t="shared" si="24"/>
        <v>938915</v>
      </c>
      <c r="CC7" s="133">
        <f t="shared" si="24"/>
        <v>56978</v>
      </c>
      <c r="CD7" s="133">
        <f t="shared" si="24"/>
        <v>77890</v>
      </c>
      <c r="CE7" s="133">
        <f t="shared" si="24"/>
        <v>2356605</v>
      </c>
      <c r="CF7" s="133">
        <f t="shared" si="24"/>
        <v>814</v>
      </c>
      <c r="CG7" s="133">
        <f t="shared" si="24"/>
        <v>240712</v>
      </c>
      <c r="CH7" s="133">
        <f t="shared" ref="CH7:CH51" si="25">SUM(BG7,+BO7,+CG7)</f>
        <v>3356885</v>
      </c>
      <c r="CI7" s="133">
        <f t="shared" ref="CI7:CI51" si="26">SUM(AE7,+BG7)</f>
        <v>2437992</v>
      </c>
      <c r="CJ7" s="133">
        <f t="shared" ref="CJ7:CJ51" si="27">SUM(AF7,+BH7)</f>
        <v>2412783</v>
      </c>
      <c r="CK7" s="133">
        <f t="shared" ref="CK7:DJ7" si="28">SUM(AG7,+BI7)</f>
        <v>0</v>
      </c>
      <c r="CL7" s="133">
        <f t="shared" si="28"/>
        <v>1565186</v>
      </c>
      <c r="CM7" s="133">
        <f t="shared" si="28"/>
        <v>830893</v>
      </c>
      <c r="CN7" s="133">
        <f t="shared" si="28"/>
        <v>16704</v>
      </c>
      <c r="CO7" s="133">
        <f t="shared" si="28"/>
        <v>25209</v>
      </c>
      <c r="CP7" s="133">
        <f t="shared" si="28"/>
        <v>2329970</v>
      </c>
      <c r="CQ7" s="133">
        <f t="shared" si="28"/>
        <v>24989859</v>
      </c>
      <c r="CR7" s="133">
        <f t="shared" si="28"/>
        <v>3446902</v>
      </c>
      <c r="CS7" s="133">
        <f t="shared" si="28"/>
        <v>2029722</v>
      </c>
      <c r="CT7" s="133">
        <f t="shared" si="28"/>
        <v>978790</v>
      </c>
      <c r="CU7" s="133">
        <f t="shared" si="28"/>
        <v>402881</v>
      </c>
      <c r="CV7" s="133">
        <f t="shared" si="28"/>
        <v>35509</v>
      </c>
      <c r="CW7" s="133">
        <f t="shared" si="28"/>
        <v>4316004</v>
      </c>
      <c r="CX7" s="133">
        <f t="shared" si="28"/>
        <v>381203</v>
      </c>
      <c r="CY7" s="133">
        <f t="shared" si="28"/>
        <v>3757589</v>
      </c>
      <c r="CZ7" s="133">
        <f t="shared" si="28"/>
        <v>177212</v>
      </c>
      <c r="DA7" s="133">
        <f t="shared" si="28"/>
        <v>9625</v>
      </c>
      <c r="DB7" s="133">
        <f t="shared" si="28"/>
        <v>17204019</v>
      </c>
      <c r="DC7" s="133">
        <f t="shared" si="28"/>
        <v>8189938</v>
      </c>
      <c r="DD7" s="133">
        <f t="shared" si="28"/>
        <v>7164992</v>
      </c>
      <c r="DE7" s="133">
        <f t="shared" si="28"/>
        <v>1292519</v>
      </c>
      <c r="DF7" s="133">
        <f t="shared" si="28"/>
        <v>556570</v>
      </c>
      <c r="DG7" s="133">
        <f t="shared" si="28"/>
        <v>11831482</v>
      </c>
      <c r="DH7" s="133">
        <f t="shared" si="28"/>
        <v>13309</v>
      </c>
      <c r="DI7" s="133">
        <f t="shared" si="28"/>
        <v>1226352</v>
      </c>
      <c r="DJ7" s="133">
        <f t="shared" si="28"/>
        <v>28654203</v>
      </c>
    </row>
    <row r="8" spans="1:114" ht="13.5" customHeight="1" x14ac:dyDescent="0.15">
      <c r="A8" s="114" t="s">
        <v>10</v>
      </c>
      <c r="B8" s="115" t="s">
        <v>323</v>
      </c>
      <c r="C8" s="114" t="s">
        <v>324</v>
      </c>
      <c r="D8" s="116">
        <f t="shared" si="0"/>
        <v>3448536</v>
      </c>
      <c r="E8" s="116">
        <f t="shared" si="1"/>
        <v>1793252</v>
      </c>
      <c r="F8" s="116">
        <v>0</v>
      </c>
      <c r="G8" s="116">
        <v>0</v>
      </c>
      <c r="H8" s="116">
        <v>0</v>
      </c>
      <c r="I8" s="116">
        <v>831767</v>
      </c>
      <c r="J8" s="117" t="s">
        <v>453</v>
      </c>
      <c r="K8" s="116">
        <v>961485</v>
      </c>
      <c r="L8" s="116">
        <v>1655284</v>
      </c>
      <c r="M8" s="116">
        <f t="shared" si="2"/>
        <v>635523</v>
      </c>
      <c r="N8" s="116">
        <f t="shared" si="3"/>
        <v>157707</v>
      </c>
      <c r="O8" s="116">
        <v>22609</v>
      </c>
      <c r="P8" s="116">
        <v>28832</v>
      </c>
      <c r="Q8" s="116">
        <v>0</v>
      </c>
      <c r="R8" s="116">
        <v>106147</v>
      </c>
      <c r="S8" s="117" t="s">
        <v>453</v>
      </c>
      <c r="T8" s="116">
        <v>119</v>
      </c>
      <c r="U8" s="116">
        <v>477816</v>
      </c>
      <c r="V8" s="116">
        <f t="shared" ref="V8:V51" si="29">+SUM(D8,M8)</f>
        <v>4084059</v>
      </c>
      <c r="W8" s="116">
        <f t="shared" ref="W8:W51" si="30">+SUM(E8,N8)</f>
        <v>1950959</v>
      </c>
      <c r="X8" s="116">
        <f t="shared" ref="X8:X51" si="31">+SUM(F8,O8)</f>
        <v>22609</v>
      </c>
      <c r="Y8" s="116">
        <f t="shared" ref="Y8:Y51" si="32">+SUM(G8,P8)</f>
        <v>28832</v>
      </c>
      <c r="Z8" s="116">
        <f t="shared" ref="Z8:Z51" si="33">+SUM(H8,Q8)</f>
        <v>0</v>
      </c>
      <c r="AA8" s="116">
        <f t="shared" ref="AA8:AA51" si="34">+SUM(I8,R8)</f>
        <v>937914</v>
      </c>
      <c r="AB8" s="117" t="str">
        <f t="shared" si="5"/>
        <v>-</v>
      </c>
      <c r="AC8" s="116">
        <f t="shared" si="6"/>
        <v>961604</v>
      </c>
      <c r="AD8" s="116">
        <f t="shared" si="7"/>
        <v>2133100</v>
      </c>
      <c r="AE8" s="116">
        <f t="shared" si="8"/>
        <v>8975</v>
      </c>
      <c r="AF8" s="116">
        <f t="shared" si="9"/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8975</v>
      </c>
      <c r="AL8" s="116">
        <v>0</v>
      </c>
      <c r="AM8" s="116">
        <f t="shared" si="11"/>
        <v>3249760</v>
      </c>
      <c r="AN8" s="116">
        <f t="shared" si="12"/>
        <v>892385</v>
      </c>
      <c r="AO8" s="116">
        <v>202576</v>
      </c>
      <c r="AP8" s="116">
        <v>689809</v>
      </c>
      <c r="AQ8" s="116">
        <v>0</v>
      </c>
      <c r="AR8" s="116">
        <v>0</v>
      </c>
      <c r="AS8" s="116">
        <f t="shared" si="13"/>
        <v>133224</v>
      </c>
      <c r="AT8" s="116">
        <v>97065</v>
      </c>
      <c r="AU8" s="116">
        <v>2908</v>
      </c>
      <c r="AV8" s="116">
        <v>33251</v>
      </c>
      <c r="AW8" s="116">
        <v>0</v>
      </c>
      <c r="AX8" s="116">
        <f t="shared" si="14"/>
        <v>2224151</v>
      </c>
      <c r="AY8" s="116">
        <v>895003</v>
      </c>
      <c r="AZ8" s="116">
        <v>1170059</v>
      </c>
      <c r="BA8" s="116">
        <v>116711</v>
      </c>
      <c r="BB8" s="116">
        <v>42378</v>
      </c>
      <c r="BC8" s="116">
        <v>0</v>
      </c>
      <c r="BD8" s="116">
        <v>0</v>
      </c>
      <c r="BE8" s="116">
        <v>189801</v>
      </c>
      <c r="BF8" s="116">
        <f t="shared" si="16"/>
        <v>3448536</v>
      </c>
      <c r="BG8" s="116">
        <f t="shared" si="17"/>
        <v>0</v>
      </c>
      <c r="BH8" s="116">
        <f t="shared" si="18"/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 t="shared" si="20"/>
        <v>376113</v>
      </c>
      <c r="BP8" s="116">
        <f t="shared" si="21"/>
        <v>167873</v>
      </c>
      <c r="BQ8" s="116">
        <v>125905</v>
      </c>
      <c r="BR8" s="116">
        <v>0</v>
      </c>
      <c r="BS8" s="116">
        <v>41968</v>
      </c>
      <c r="BT8" s="116">
        <v>0</v>
      </c>
      <c r="BU8" s="116">
        <f t="shared" si="22"/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 t="shared" si="23"/>
        <v>208240</v>
      </c>
      <c r="CA8" s="116">
        <v>74423</v>
      </c>
      <c r="CB8" s="116">
        <v>102744</v>
      </c>
      <c r="CC8" s="116">
        <v>0</v>
      </c>
      <c r="CD8" s="116">
        <v>31073</v>
      </c>
      <c r="CE8" s="116">
        <v>76593</v>
      </c>
      <c r="CF8" s="116">
        <v>0</v>
      </c>
      <c r="CG8" s="116">
        <v>182817</v>
      </c>
      <c r="CH8" s="116">
        <f t="shared" si="25"/>
        <v>558930</v>
      </c>
      <c r="CI8" s="116">
        <f t="shared" si="26"/>
        <v>8975</v>
      </c>
      <c r="CJ8" s="116">
        <f t="shared" si="27"/>
        <v>0</v>
      </c>
      <c r="CK8" s="116">
        <f t="shared" ref="CK8:CK51" si="35">SUM(AG8,+BI8)</f>
        <v>0</v>
      </c>
      <c r="CL8" s="116">
        <f t="shared" ref="CL8:CL51" si="36">SUM(AH8,+BJ8)</f>
        <v>0</v>
      </c>
      <c r="CM8" s="116">
        <f t="shared" ref="CM8:CM51" si="37">SUM(AI8,+BK8)</f>
        <v>0</v>
      </c>
      <c r="CN8" s="116">
        <f t="shared" ref="CN8:CN51" si="38">SUM(AJ8,+BL8)</f>
        <v>0</v>
      </c>
      <c r="CO8" s="116">
        <f t="shared" ref="CO8:CO51" si="39">SUM(AK8,+BM8)</f>
        <v>8975</v>
      </c>
      <c r="CP8" s="116">
        <f t="shared" ref="CP8:CP51" si="40">SUM(AL8,+BN8)</f>
        <v>0</v>
      </c>
      <c r="CQ8" s="116">
        <f t="shared" ref="CQ8:CQ51" si="41">SUM(AM8,+BO8)</f>
        <v>3625873</v>
      </c>
      <c r="CR8" s="116">
        <f t="shared" ref="CR8:CR51" si="42">SUM(AN8,+BP8)</f>
        <v>1060258</v>
      </c>
      <c r="CS8" s="116">
        <f t="shared" ref="CS8:CS51" si="43">SUM(AO8,+BQ8)</f>
        <v>328481</v>
      </c>
      <c r="CT8" s="116">
        <f t="shared" ref="CT8:CT51" si="44">SUM(AP8,+BR8)</f>
        <v>689809</v>
      </c>
      <c r="CU8" s="116">
        <f t="shared" ref="CU8:CU51" si="45">SUM(AQ8,+BS8)</f>
        <v>41968</v>
      </c>
      <c r="CV8" s="116">
        <f t="shared" ref="CV8:CV51" si="46">SUM(AR8,+BT8)</f>
        <v>0</v>
      </c>
      <c r="CW8" s="116">
        <f t="shared" ref="CW8:CW51" si="47">SUM(AS8,+BU8)</f>
        <v>133224</v>
      </c>
      <c r="CX8" s="116">
        <f t="shared" ref="CX8:CX51" si="48">SUM(AT8,+BV8)</f>
        <v>97065</v>
      </c>
      <c r="CY8" s="116">
        <f t="shared" ref="CY8:CY51" si="49">SUM(AU8,+BW8)</f>
        <v>2908</v>
      </c>
      <c r="CZ8" s="116">
        <f t="shared" ref="CZ8:CZ51" si="50">SUM(AV8,+BX8)</f>
        <v>33251</v>
      </c>
      <c r="DA8" s="116">
        <f t="shared" ref="DA8:DA51" si="51">SUM(AW8,+BY8)</f>
        <v>0</v>
      </c>
      <c r="DB8" s="116">
        <f t="shared" ref="DB8:DB51" si="52">SUM(AX8,+BZ8)</f>
        <v>2432391</v>
      </c>
      <c r="DC8" s="116">
        <f t="shared" ref="DC8:DC51" si="53">SUM(AY8,+CA8)</f>
        <v>969426</v>
      </c>
      <c r="DD8" s="116">
        <f t="shared" ref="DD8:DD51" si="54">SUM(AZ8,+CB8)</f>
        <v>1272803</v>
      </c>
      <c r="DE8" s="116">
        <f t="shared" ref="DE8:DE51" si="55">SUM(BA8,+CC8)</f>
        <v>116711</v>
      </c>
      <c r="DF8" s="116">
        <f t="shared" ref="DF8:DF51" si="56">SUM(BB8,+CD8)</f>
        <v>73451</v>
      </c>
      <c r="DG8" s="116">
        <f t="shared" ref="DG8:DG51" si="57">SUM(BC8,+CE8)</f>
        <v>76593</v>
      </c>
      <c r="DH8" s="116">
        <f t="shared" ref="DH8:DH51" si="58">SUM(BD8,+CF8)</f>
        <v>0</v>
      </c>
      <c r="DI8" s="116">
        <f t="shared" ref="DI8:DI51" si="59">SUM(BE8,+CG8)</f>
        <v>372618</v>
      </c>
      <c r="DJ8" s="116">
        <f t="shared" ref="DJ8:DJ51" si="60">SUM(BF8,+CH8)</f>
        <v>4007466</v>
      </c>
    </row>
    <row r="9" spans="1:114" ht="13.5" customHeight="1" x14ac:dyDescent="0.15">
      <c r="A9" s="114" t="s">
        <v>10</v>
      </c>
      <c r="B9" s="115" t="s">
        <v>330</v>
      </c>
      <c r="C9" s="114" t="s">
        <v>331</v>
      </c>
      <c r="D9" s="116">
        <f t="shared" si="0"/>
        <v>2099310</v>
      </c>
      <c r="E9" s="116">
        <f t="shared" si="1"/>
        <v>1108771</v>
      </c>
      <c r="F9" s="116">
        <v>534085</v>
      </c>
      <c r="G9" s="116">
        <v>0</v>
      </c>
      <c r="H9" s="116">
        <v>0</v>
      </c>
      <c r="I9" s="116">
        <v>428343</v>
      </c>
      <c r="J9" s="117" t="s">
        <v>453</v>
      </c>
      <c r="K9" s="116">
        <v>146343</v>
      </c>
      <c r="L9" s="116">
        <v>990539</v>
      </c>
      <c r="M9" s="116">
        <f t="shared" si="2"/>
        <v>73197</v>
      </c>
      <c r="N9" s="116">
        <f t="shared" si="3"/>
        <v>2757</v>
      </c>
      <c r="O9" s="116">
        <v>905</v>
      </c>
      <c r="P9" s="116">
        <v>1752</v>
      </c>
      <c r="Q9" s="116">
        <v>0</v>
      </c>
      <c r="R9" s="116">
        <v>0</v>
      </c>
      <c r="S9" s="117" t="s">
        <v>453</v>
      </c>
      <c r="T9" s="116">
        <v>100</v>
      </c>
      <c r="U9" s="116">
        <v>70440</v>
      </c>
      <c r="V9" s="116">
        <f t="shared" si="29"/>
        <v>2172507</v>
      </c>
      <c r="W9" s="116">
        <f t="shared" si="30"/>
        <v>1111528</v>
      </c>
      <c r="X9" s="116">
        <f t="shared" si="31"/>
        <v>534990</v>
      </c>
      <c r="Y9" s="116">
        <f t="shared" si="32"/>
        <v>1752</v>
      </c>
      <c r="Z9" s="116">
        <f t="shared" si="33"/>
        <v>0</v>
      </c>
      <c r="AA9" s="116">
        <f t="shared" si="34"/>
        <v>428343</v>
      </c>
      <c r="AB9" s="117" t="str">
        <f t="shared" si="5"/>
        <v>-</v>
      </c>
      <c r="AC9" s="116">
        <f t="shared" si="6"/>
        <v>146443</v>
      </c>
      <c r="AD9" s="116">
        <f t="shared" si="7"/>
        <v>1060979</v>
      </c>
      <c r="AE9" s="116">
        <f t="shared" si="8"/>
        <v>588368</v>
      </c>
      <c r="AF9" s="116">
        <f t="shared" si="9"/>
        <v>588368</v>
      </c>
      <c r="AG9" s="116">
        <v>0</v>
      </c>
      <c r="AH9" s="116">
        <v>588368</v>
      </c>
      <c r="AI9" s="116">
        <v>0</v>
      </c>
      <c r="AJ9" s="116">
        <v>0</v>
      </c>
      <c r="AK9" s="116">
        <v>0</v>
      </c>
      <c r="AL9" s="116">
        <v>0</v>
      </c>
      <c r="AM9" s="116">
        <f t="shared" si="11"/>
        <v>1493429</v>
      </c>
      <c r="AN9" s="116">
        <f t="shared" si="12"/>
        <v>168111</v>
      </c>
      <c r="AO9" s="116">
        <v>112405</v>
      </c>
      <c r="AP9" s="116">
        <v>55706</v>
      </c>
      <c r="AQ9" s="116">
        <v>0</v>
      </c>
      <c r="AR9" s="116">
        <v>0</v>
      </c>
      <c r="AS9" s="116">
        <f t="shared" si="13"/>
        <v>385020</v>
      </c>
      <c r="AT9" s="116">
        <v>65827</v>
      </c>
      <c r="AU9" s="116">
        <v>306019</v>
      </c>
      <c r="AV9" s="116">
        <v>13174</v>
      </c>
      <c r="AW9" s="116">
        <v>0</v>
      </c>
      <c r="AX9" s="116">
        <f t="shared" si="14"/>
        <v>940298</v>
      </c>
      <c r="AY9" s="116">
        <v>492658</v>
      </c>
      <c r="AZ9" s="116">
        <v>430822</v>
      </c>
      <c r="BA9" s="116">
        <v>16818</v>
      </c>
      <c r="BB9" s="116">
        <v>0</v>
      </c>
      <c r="BC9" s="116">
        <v>0</v>
      </c>
      <c r="BD9" s="116">
        <v>0</v>
      </c>
      <c r="BE9" s="116">
        <v>17513</v>
      </c>
      <c r="BF9" s="116">
        <f t="shared" si="16"/>
        <v>2099310</v>
      </c>
      <c r="BG9" s="116">
        <f t="shared" si="17"/>
        <v>0</v>
      </c>
      <c r="BH9" s="116">
        <f t="shared" si="18"/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 t="shared" si="20"/>
        <v>67913</v>
      </c>
      <c r="BP9" s="116">
        <f t="shared" si="21"/>
        <v>17315</v>
      </c>
      <c r="BQ9" s="116">
        <v>17315</v>
      </c>
      <c r="BR9" s="116">
        <v>0</v>
      </c>
      <c r="BS9" s="116">
        <v>0</v>
      </c>
      <c r="BT9" s="116">
        <v>0</v>
      </c>
      <c r="BU9" s="116">
        <f t="shared" si="22"/>
        <v>30484</v>
      </c>
      <c r="BV9" s="116">
        <v>0</v>
      </c>
      <c r="BW9" s="116">
        <v>30484</v>
      </c>
      <c r="BX9" s="116">
        <v>0</v>
      </c>
      <c r="BY9" s="116">
        <v>0</v>
      </c>
      <c r="BZ9" s="116">
        <f t="shared" si="23"/>
        <v>20114</v>
      </c>
      <c r="CA9" s="116">
        <v>0</v>
      </c>
      <c r="CB9" s="116">
        <v>20114</v>
      </c>
      <c r="CC9" s="116">
        <v>0</v>
      </c>
      <c r="CD9" s="116">
        <v>0</v>
      </c>
      <c r="CE9" s="116">
        <v>0</v>
      </c>
      <c r="CF9" s="116">
        <v>0</v>
      </c>
      <c r="CG9" s="116">
        <v>5284</v>
      </c>
      <c r="CH9" s="116">
        <f t="shared" si="25"/>
        <v>73197</v>
      </c>
      <c r="CI9" s="116">
        <f t="shared" si="26"/>
        <v>588368</v>
      </c>
      <c r="CJ9" s="116">
        <f t="shared" si="27"/>
        <v>588368</v>
      </c>
      <c r="CK9" s="116">
        <f t="shared" si="35"/>
        <v>0</v>
      </c>
      <c r="CL9" s="116">
        <f t="shared" si="36"/>
        <v>588368</v>
      </c>
      <c r="CM9" s="116">
        <f t="shared" si="37"/>
        <v>0</v>
      </c>
      <c r="CN9" s="116">
        <f t="shared" si="38"/>
        <v>0</v>
      </c>
      <c r="CO9" s="116">
        <f t="shared" si="39"/>
        <v>0</v>
      </c>
      <c r="CP9" s="116">
        <f t="shared" si="40"/>
        <v>0</v>
      </c>
      <c r="CQ9" s="116">
        <f t="shared" si="41"/>
        <v>1561342</v>
      </c>
      <c r="CR9" s="116">
        <f t="shared" si="42"/>
        <v>185426</v>
      </c>
      <c r="CS9" s="116">
        <f t="shared" si="43"/>
        <v>129720</v>
      </c>
      <c r="CT9" s="116">
        <f t="shared" si="44"/>
        <v>55706</v>
      </c>
      <c r="CU9" s="116">
        <f t="shared" si="45"/>
        <v>0</v>
      </c>
      <c r="CV9" s="116">
        <f t="shared" si="46"/>
        <v>0</v>
      </c>
      <c r="CW9" s="116">
        <f t="shared" si="47"/>
        <v>415504</v>
      </c>
      <c r="CX9" s="116">
        <f t="shared" si="48"/>
        <v>65827</v>
      </c>
      <c r="CY9" s="116">
        <f t="shared" si="49"/>
        <v>336503</v>
      </c>
      <c r="CZ9" s="116">
        <f t="shared" si="50"/>
        <v>13174</v>
      </c>
      <c r="DA9" s="116">
        <f t="shared" si="51"/>
        <v>0</v>
      </c>
      <c r="DB9" s="116">
        <f t="shared" si="52"/>
        <v>960412</v>
      </c>
      <c r="DC9" s="116">
        <f t="shared" si="53"/>
        <v>492658</v>
      </c>
      <c r="DD9" s="116">
        <f t="shared" si="54"/>
        <v>450936</v>
      </c>
      <c r="DE9" s="116">
        <f t="shared" si="55"/>
        <v>16818</v>
      </c>
      <c r="DF9" s="116">
        <f t="shared" si="56"/>
        <v>0</v>
      </c>
      <c r="DG9" s="116">
        <f t="shared" si="57"/>
        <v>0</v>
      </c>
      <c r="DH9" s="116">
        <f t="shared" si="58"/>
        <v>0</v>
      </c>
      <c r="DI9" s="116">
        <f t="shared" si="59"/>
        <v>22797</v>
      </c>
      <c r="DJ9" s="116">
        <f t="shared" si="60"/>
        <v>2172507</v>
      </c>
    </row>
    <row r="10" spans="1:114" ht="13.5" customHeight="1" x14ac:dyDescent="0.15">
      <c r="A10" s="114" t="s">
        <v>10</v>
      </c>
      <c r="B10" s="115" t="s">
        <v>332</v>
      </c>
      <c r="C10" s="114" t="s">
        <v>333</v>
      </c>
      <c r="D10" s="116">
        <f t="shared" si="0"/>
        <v>1927930</v>
      </c>
      <c r="E10" s="116">
        <f t="shared" si="1"/>
        <v>720613</v>
      </c>
      <c r="F10" s="116">
        <v>515</v>
      </c>
      <c r="G10" s="116">
        <v>0</v>
      </c>
      <c r="H10" s="116">
        <v>0</v>
      </c>
      <c r="I10" s="116">
        <v>621537</v>
      </c>
      <c r="J10" s="117" t="s">
        <v>453</v>
      </c>
      <c r="K10" s="116">
        <v>98561</v>
      </c>
      <c r="L10" s="116">
        <v>1207317</v>
      </c>
      <c r="M10" s="116">
        <f t="shared" si="2"/>
        <v>232832</v>
      </c>
      <c r="N10" s="116">
        <f t="shared" si="3"/>
        <v>38440</v>
      </c>
      <c r="O10" s="116">
        <v>3329</v>
      </c>
      <c r="P10" s="116">
        <v>2743</v>
      </c>
      <c r="Q10" s="116">
        <v>0</v>
      </c>
      <c r="R10" s="116">
        <v>32353</v>
      </c>
      <c r="S10" s="117" t="s">
        <v>453</v>
      </c>
      <c r="T10" s="116">
        <v>15</v>
      </c>
      <c r="U10" s="116">
        <v>194392</v>
      </c>
      <c r="V10" s="116">
        <f t="shared" si="29"/>
        <v>2160762</v>
      </c>
      <c r="W10" s="116">
        <f t="shared" si="30"/>
        <v>759053</v>
      </c>
      <c r="X10" s="116">
        <f t="shared" si="31"/>
        <v>3844</v>
      </c>
      <c r="Y10" s="116">
        <f t="shared" si="32"/>
        <v>2743</v>
      </c>
      <c r="Z10" s="116">
        <f t="shared" si="33"/>
        <v>0</v>
      </c>
      <c r="AA10" s="116">
        <f t="shared" si="34"/>
        <v>653890</v>
      </c>
      <c r="AB10" s="117" t="str">
        <f t="shared" si="5"/>
        <v>-</v>
      </c>
      <c r="AC10" s="116">
        <f t="shared" si="6"/>
        <v>98576</v>
      </c>
      <c r="AD10" s="116">
        <f t="shared" si="7"/>
        <v>1401709</v>
      </c>
      <c r="AE10" s="116">
        <f t="shared" si="8"/>
        <v>110253</v>
      </c>
      <c r="AF10" s="116">
        <f t="shared" si="9"/>
        <v>110253</v>
      </c>
      <c r="AG10" s="116">
        <v>0</v>
      </c>
      <c r="AH10" s="116">
        <v>85994</v>
      </c>
      <c r="AI10" s="116">
        <v>8294</v>
      </c>
      <c r="AJ10" s="116">
        <v>15965</v>
      </c>
      <c r="AK10" s="116">
        <v>0</v>
      </c>
      <c r="AL10" s="116">
        <v>0</v>
      </c>
      <c r="AM10" s="116">
        <f t="shared" si="11"/>
        <v>1751313</v>
      </c>
      <c r="AN10" s="116">
        <f t="shared" si="12"/>
        <v>143194</v>
      </c>
      <c r="AO10" s="116">
        <v>58268</v>
      </c>
      <c r="AP10" s="116">
        <v>23479</v>
      </c>
      <c r="AQ10" s="116">
        <v>42748</v>
      </c>
      <c r="AR10" s="116">
        <v>18699</v>
      </c>
      <c r="AS10" s="116">
        <f t="shared" si="13"/>
        <v>231209</v>
      </c>
      <c r="AT10" s="116">
        <v>405</v>
      </c>
      <c r="AU10" s="116">
        <v>208383</v>
      </c>
      <c r="AV10" s="116">
        <v>22421</v>
      </c>
      <c r="AW10" s="116">
        <v>110</v>
      </c>
      <c r="AX10" s="116">
        <f t="shared" si="14"/>
        <v>1376800</v>
      </c>
      <c r="AY10" s="116">
        <v>725853</v>
      </c>
      <c r="AZ10" s="116">
        <v>529847</v>
      </c>
      <c r="BA10" s="116">
        <v>23207</v>
      </c>
      <c r="BB10" s="116">
        <v>97893</v>
      </c>
      <c r="BC10" s="116">
        <v>0</v>
      </c>
      <c r="BD10" s="116">
        <v>0</v>
      </c>
      <c r="BE10" s="116">
        <v>66364</v>
      </c>
      <c r="BF10" s="116">
        <f t="shared" si="16"/>
        <v>1927930</v>
      </c>
      <c r="BG10" s="116">
        <f t="shared" si="17"/>
        <v>2459</v>
      </c>
      <c r="BH10" s="116">
        <f t="shared" si="18"/>
        <v>2459</v>
      </c>
      <c r="BI10" s="116">
        <v>0</v>
      </c>
      <c r="BJ10" s="116">
        <v>2459</v>
      </c>
      <c r="BK10" s="116">
        <v>0</v>
      </c>
      <c r="BL10" s="116">
        <v>0</v>
      </c>
      <c r="BM10" s="116">
        <v>0</v>
      </c>
      <c r="BN10" s="116">
        <v>0</v>
      </c>
      <c r="BO10" s="116">
        <f t="shared" si="20"/>
        <v>222014</v>
      </c>
      <c r="BP10" s="116">
        <f t="shared" si="21"/>
        <v>46115</v>
      </c>
      <c r="BQ10" s="116">
        <v>44449</v>
      </c>
      <c r="BR10" s="116">
        <v>0</v>
      </c>
      <c r="BS10" s="116">
        <v>1666</v>
      </c>
      <c r="BT10" s="116">
        <v>0</v>
      </c>
      <c r="BU10" s="116">
        <f t="shared" si="22"/>
        <v>25829</v>
      </c>
      <c r="BV10" s="116">
        <v>2418</v>
      </c>
      <c r="BW10" s="116">
        <v>23411</v>
      </c>
      <c r="BX10" s="116">
        <v>0</v>
      </c>
      <c r="BY10" s="116">
        <v>0</v>
      </c>
      <c r="BZ10" s="116">
        <f t="shared" si="23"/>
        <v>150070</v>
      </c>
      <c r="CA10" s="116">
        <v>91229</v>
      </c>
      <c r="CB10" s="116">
        <v>58841</v>
      </c>
      <c r="CC10" s="116">
        <v>0</v>
      </c>
      <c r="CD10" s="116">
        <v>0</v>
      </c>
      <c r="CE10" s="116">
        <v>0</v>
      </c>
      <c r="CF10" s="116">
        <v>0</v>
      </c>
      <c r="CG10" s="116">
        <v>8359</v>
      </c>
      <c r="CH10" s="116">
        <f t="shared" si="25"/>
        <v>232832</v>
      </c>
      <c r="CI10" s="116">
        <f t="shared" si="26"/>
        <v>112712</v>
      </c>
      <c r="CJ10" s="116">
        <f t="shared" si="27"/>
        <v>112712</v>
      </c>
      <c r="CK10" s="116">
        <f t="shared" si="35"/>
        <v>0</v>
      </c>
      <c r="CL10" s="116">
        <f t="shared" si="36"/>
        <v>88453</v>
      </c>
      <c r="CM10" s="116">
        <f t="shared" si="37"/>
        <v>8294</v>
      </c>
      <c r="CN10" s="116">
        <f t="shared" si="38"/>
        <v>15965</v>
      </c>
      <c r="CO10" s="116">
        <f t="shared" si="39"/>
        <v>0</v>
      </c>
      <c r="CP10" s="116">
        <f t="shared" si="40"/>
        <v>0</v>
      </c>
      <c r="CQ10" s="116">
        <f t="shared" si="41"/>
        <v>1973327</v>
      </c>
      <c r="CR10" s="116">
        <f t="shared" si="42"/>
        <v>189309</v>
      </c>
      <c r="CS10" s="116">
        <f t="shared" si="43"/>
        <v>102717</v>
      </c>
      <c r="CT10" s="116">
        <f t="shared" si="44"/>
        <v>23479</v>
      </c>
      <c r="CU10" s="116">
        <f t="shared" si="45"/>
        <v>44414</v>
      </c>
      <c r="CV10" s="116">
        <f t="shared" si="46"/>
        <v>18699</v>
      </c>
      <c r="CW10" s="116">
        <f t="shared" si="47"/>
        <v>257038</v>
      </c>
      <c r="CX10" s="116">
        <f t="shared" si="48"/>
        <v>2823</v>
      </c>
      <c r="CY10" s="116">
        <f t="shared" si="49"/>
        <v>231794</v>
      </c>
      <c r="CZ10" s="116">
        <f t="shared" si="50"/>
        <v>22421</v>
      </c>
      <c r="DA10" s="116">
        <f t="shared" si="51"/>
        <v>110</v>
      </c>
      <c r="DB10" s="116">
        <f t="shared" si="52"/>
        <v>1526870</v>
      </c>
      <c r="DC10" s="116">
        <f t="shared" si="53"/>
        <v>817082</v>
      </c>
      <c r="DD10" s="116">
        <f t="shared" si="54"/>
        <v>588688</v>
      </c>
      <c r="DE10" s="116">
        <f t="shared" si="55"/>
        <v>23207</v>
      </c>
      <c r="DF10" s="116">
        <f t="shared" si="56"/>
        <v>97893</v>
      </c>
      <c r="DG10" s="116">
        <f t="shared" si="57"/>
        <v>0</v>
      </c>
      <c r="DH10" s="116">
        <f t="shared" si="58"/>
        <v>0</v>
      </c>
      <c r="DI10" s="116">
        <f t="shared" si="59"/>
        <v>74723</v>
      </c>
      <c r="DJ10" s="116">
        <f t="shared" si="60"/>
        <v>2160762</v>
      </c>
    </row>
    <row r="11" spans="1:114" ht="13.5" customHeight="1" x14ac:dyDescent="0.15">
      <c r="A11" s="114" t="s">
        <v>10</v>
      </c>
      <c r="B11" s="115" t="s">
        <v>334</v>
      </c>
      <c r="C11" s="114" t="s">
        <v>335</v>
      </c>
      <c r="D11" s="116">
        <f t="shared" si="0"/>
        <v>1487794</v>
      </c>
      <c r="E11" s="116">
        <f t="shared" si="1"/>
        <v>140565</v>
      </c>
      <c r="F11" s="116">
        <v>0</v>
      </c>
      <c r="G11" s="116">
        <v>0</v>
      </c>
      <c r="H11" s="116">
        <v>0</v>
      </c>
      <c r="I11" s="116">
        <v>93607</v>
      </c>
      <c r="J11" s="117" t="s">
        <v>453</v>
      </c>
      <c r="K11" s="116">
        <v>46958</v>
      </c>
      <c r="L11" s="116">
        <v>1347229</v>
      </c>
      <c r="M11" s="116">
        <f t="shared" si="2"/>
        <v>211764</v>
      </c>
      <c r="N11" s="116">
        <f t="shared" si="3"/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453</v>
      </c>
      <c r="T11" s="116">
        <v>0</v>
      </c>
      <c r="U11" s="116">
        <v>211764</v>
      </c>
      <c r="V11" s="116">
        <f t="shared" si="29"/>
        <v>1699558</v>
      </c>
      <c r="W11" s="116">
        <f t="shared" si="30"/>
        <v>140565</v>
      </c>
      <c r="X11" s="116">
        <f t="shared" si="31"/>
        <v>0</v>
      </c>
      <c r="Y11" s="116">
        <f t="shared" si="32"/>
        <v>0</v>
      </c>
      <c r="Z11" s="116">
        <f t="shared" si="33"/>
        <v>0</v>
      </c>
      <c r="AA11" s="116">
        <f t="shared" si="34"/>
        <v>93607</v>
      </c>
      <c r="AB11" s="117" t="str">
        <f t="shared" si="5"/>
        <v>-</v>
      </c>
      <c r="AC11" s="116">
        <f t="shared" si="6"/>
        <v>46958</v>
      </c>
      <c r="AD11" s="116">
        <f t="shared" si="7"/>
        <v>1558993</v>
      </c>
      <c r="AE11" s="116">
        <f t="shared" si="8"/>
        <v>0</v>
      </c>
      <c r="AF11" s="116">
        <f t="shared" si="9"/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 t="shared" si="11"/>
        <v>1027237</v>
      </c>
      <c r="AN11" s="116">
        <f t="shared" si="12"/>
        <v>88720</v>
      </c>
      <c r="AO11" s="116">
        <v>88720</v>
      </c>
      <c r="AP11" s="116">
        <v>0</v>
      </c>
      <c r="AQ11" s="116">
        <v>0</v>
      </c>
      <c r="AR11" s="116">
        <v>0</v>
      </c>
      <c r="AS11" s="116">
        <f t="shared" si="13"/>
        <v>179681</v>
      </c>
      <c r="AT11" s="116">
        <v>0</v>
      </c>
      <c r="AU11" s="116">
        <v>179681</v>
      </c>
      <c r="AV11" s="116">
        <v>0</v>
      </c>
      <c r="AW11" s="116">
        <v>0</v>
      </c>
      <c r="AX11" s="116">
        <f t="shared" si="14"/>
        <v>758836</v>
      </c>
      <c r="AY11" s="116">
        <v>428591</v>
      </c>
      <c r="AZ11" s="116">
        <v>166980</v>
      </c>
      <c r="BA11" s="116">
        <v>158383</v>
      </c>
      <c r="BB11" s="116">
        <v>4882</v>
      </c>
      <c r="BC11" s="116">
        <v>441899</v>
      </c>
      <c r="BD11" s="116">
        <v>0</v>
      </c>
      <c r="BE11" s="116">
        <v>18658</v>
      </c>
      <c r="BF11" s="116">
        <f t="shared" si="16"/>
        <v>1045895</v>
      </c>
      <c r="BG11" s="116">
        <f t="shared" si="17"/>
        <v>0</v>
      </c>
      <c r="BH11" s="116">
        <f t="shared" si="18"/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 t="shared" si="20"/>
        <v>53003</v>
      </c>
      <c r="BP11" s="116">
        <f t="shared" si="21"/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 t="shared" si="22"/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 t="shared" si="23"/>
        <v>53003</v>
      </c>
      <c r="CA11" s="116">
        <v>0</v>
      </c>
      <c r="CB11" s="116">
        <v>51562</v>
      </c>
      <c r="CC11" s="116">
        <v>0</v>
      </c>
      <c r="CD11" s="116">
        <v>1441</v>
      </c>
      <c r="CE11" s="116">
        <v>155893</v>
      </c>
      <c r="CF11" s="116">
        <v>0</v>
      </c>
      <c r="CG11" s="116">
        <v>2868</v>
      </c>
      <c r="CH11" s="116">
        <f t="shared" si="25"/>
        <v>55871</v>
      </c>
      <c r="CI11" s="116">
        <f t="shared" si="26"/>
        <v>0</v>
      </c>
      <c r="CJ11" s="116">
        <f t="shared" si="27"/>
        <v>0</v>
      </c>
      <c r="CK11" s="116">
        <f t="shared" si="35"/>
        <v>0</v>
      </c>
      <c r="CL11" s="116">
        <f t="shared" si="36"/>
        <v>0</v>
      </c>
      <c r="CM11" s="116">
        <f t="shared" si="37"/>
        <v>0</v>
      </c>
      <c r="CN11" s="116">
        <f t="shared" si="38"/>
        <v>0</v>
      </c>
      <c r="CO11" s="116">
        <f t="shared" si="39"/>
        <v>0</v>
      </c>
      <c r="CP11" s="116">
        <f t="shared" si="40"/>
        <v>0</v>
      </c>
      <c r="CQ11" s="116">
        <f t="shared" si="41"/>
        <v>1080240</v>
      </c>
      <c r="CR11" s="116">
        <f t="shared" si="42"/>
        <v>88720</v>
      </c>
      <c r="CS11" s="116">
        <f t="shared" si="43"/>
        <v>88720</v>
      </c>
      <c r="CT11" s="116">
        <f t="shared" si="44"/>
        <v>0</v>
      </c>
      <c r="CU11" s="116">
        <f t="shared" si="45"/>
        <v>0</v>
      </c>
      <c r="CV11" s="116">
        <f t="shared" si="46"/>
        <v>0</v>
      </c>
      <c r="CW11" s="116">
        <f t="shared" si="47"/>
        <v>179681</v>
      </c>
      <c r="CX11" s="116">
        <f t="shared" si="48"/>
        <v>0</v>
      </c>
      <c r="CY11" s="116">
        <f t="shared" si="49"/>
        <v>179681</v>
      </c>
      <c r="CZ11" s="116">
        <f t="shared" si="50"/>
        <v>0</v>
      </c>
      <c r="DA11" s="116">
        <f t="shared" si="51"/>
        <v>0</v>
      </c>
      <c r="DB11" s="116">
        <f t="shared" si="52"/>
        <v>811839</v>
      </c>
      <c r="DC11" s="116">
        <f t="shared" si="53"/>
        <v>428591</v>
      </c>
      <c r="DD11" s="116">
        <f t="shared" si="54"/>
        <v>218542</v>
      </c>
      <c r="DE11" s="116">
        <f t="shared" si="55"/>
        <v>158383</v>
      </c>
      <c r="DF11" s="116">
        <f t="shared" si="56"/>
        <v>6323</v>
      </c>
      <c r="DG11" s="116">
        <f t="shared" si="57"/>
        <v>597792</v>
      </c>
      <c r="DH11" s="116">
        <f t="shared" si="58"/>
        <v>0</v>
      </c>
      <c r="DI11" s="116">
        <f t="shared" si="59"/>
        <v>21526</v>
      </c>
      <c r="DJ11" s="116">
        <f t="shared" si="60"/>
        <v>1101766</v>
      </c>
    </row>
    <row r="12" spans="1:114" ht="13.5" customHeight="1" x14ac:dyDescent="0.15">
      <c r="A12" s="114" t="s">
        <v>10</v>
      </c>
      <c r="B12" s="115" t="s">
        <v>338</v>
      </c>
      <c r="C12" s="114" t="s">
        <v>339</v>
      </c>
      <c r="D12" s="116">
        <f t="shared" si="0"/>
        <v>775949</v>
      </c>
      <c r="E12" s="116">
        <f t="shared" si="1"/>
        <v>62074</v>
      </c>
      <c r="F12" s="116">
        <v>0</v>
      </c>
      <c r="G12" s="116">
        <v>0</v>
      </c>
      <c r="H12" s="116">
        <v>0</v>
      </c>
      <c r="I12" s="116">
        <v>2071</v>
      </c>
      <c r="J12" s="117" t="s">
        <v>453</v>
      </c>
      <c r="K12" s="116">
        <v>60003</v>
      </c>
      <c r="L12" s="116">
        <v>713875</v>
      </c>
      <c r="M12" s="116">
        <f t="shared" si="2"/>
        <v>216598</v>
      </c>
      <c r="N12" s="116">
        <f t="shared" si="3"/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453</v>
      </c>
      <c r="T12" s="116">
        <v>0</v>
      </c>
      <c r="U12" s="116">
        <v>216598</v>
      </c>
      <c r="V12" s="116">
        <f t="shared" si="29"/>
        <v>992547</v>
      </c>
      <c r="W12" s="116">
        <f t="shared" si="30"/>
        <v>62074</v>
      </c>
      <c r="X12" s="116">
        <f t="shared" si="31"/>
        <v>0</v>
      </c>
      <c r="Y12" s="116">
        <f t="shared" si="32"/>
        <v>0</v>
      </c>
      <c r="Z12" s="116">
        <f t="shared" si="33"/>
        <v>0</v>
      </c>
      <c r="AA12" s="116">
        <f t="shared" si="34"/>
        <v>2071</v>
      </c>
      <c r="AB12" s="117" t="str">
        <f t="shared" si="5"/>
        <v>-</v>
      </c>
      <c r="AC12" s="116">
        <f t="shared" si="6"/>
        <v>60003</v>
      </c>
      <c r="AD12" s="116">
        <f t="shared" si="7"/>
        <v>930473</v>
      </c>
      <c r="AE12" s="116">
        <f t="shared" si="8"/>
        <v>0</v>
      </c>
      <c r="AF12" s="116">
        <f t="shared" si="9"/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313352</v>
      </c>
      <c r="AM12" s="116">
        <f t="shared" si="11"/>
        <v>282348</v>
      </c>
      <c r="AN12" s="116">
        <f t="shared" si="12"/>
        <v>73385</v>
      </c>
      <c r="AO12" s="116">
        <v>73385</v>
      </c>
      <c r="AP12" s="116">
        <v>0</v>
      </c>
      <c r="AQ12" s="116">
        <v>0</v>
      </c>
      <c r="AR12" s="116">
        <v>0</v>
      </c>
      <c r="AS12" s="116">
        <f t="shared" si="13"/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 t="shared" si="14"/>
        <v>208963</v>
      </c>
      <c r="AY12" s="116">
        <v>207390</v>
      </c>
      <c r="AZ12" s="116">
        <v>0</v>
      </c>
      <c r="BA12" s="116">
        <v>0</v>
      </c>
      <c r="BB12" s="116">
        <v>1573</v>
      </c>
      <c r="BC12" s="116">
        <v>110775</v>
      </c>
      <c r="BD12" s="116">
        <v>0</v>
      </c>
      <c r="BE12" s="116">
        <v>69474</v>
      </c>
      <c r="BF12" s="116">
        <f t="shared" si="16"/>
        <v>351822</v>
      </c>
      <c r="BG12" s="116">
        <f t="shared" si="17"/>
        <v>0</v>
      </c>
      <c r="BH12" s="116">
        <f t="shared" si="18"/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 t="shared" si="20"/>
        <v>0</v>
      </c>
      <c r="BP12" s="116">
        <f t="shared" si="21"/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 t="shared" si="22"/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 t="shared" si="23"/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216598</v>
      </c>
      <c r="CF12" s="116">
        <v>0</v>
      </c>
      <c r="CG12" s="116">
        <v>0</v>
      </c>
      <c r="CH12" s="116">
        <f t="shared" si="25"/>
        <v>0</v>
      </c>
      <c r="CI12" s="116">
        <f t="shared" si="26"/>
        <v>0</v>
      </c>
      <c r="CJ12" s="116">
        <f t="shared" si="27"/>
        <v>0</v>
      </c>
      <c r="CK12" s="116">
        <f t="shared" si="35"/>
        <v>0</v>
      </c>
      <c r="CL12" s="116">
        <f t="shared" si="36"/>
        <v>0</v>
      </c>
      <c r="CM12" s="116">
        <f t="shared" si="37"/>
        <v>0</v>
      </c>
      <c r="CN12" s="116">
        <f t="shared" si="38"/>
        <v>0</v>
      </c>
      <c r="CO12" s="116">
        <f t="shared" si="39"/>
        <v>0</v>
      </c>
      <c r="CP12" s="116">
        <f t="shared" si="40"/>
        <v>313352</v>
      </c>
      <c r="CQ12" s="116">
        <f t="shared" si="41"/>
        <v>282348</v>
      </c>
      <c r="CR12" s="116">
        <f t="shared" si="42"/>
        <v>73385</v>
      </c>
      <c r="CS12" s="116">
        <f t="shared" si="43"/>
        <v>73385</v>
      </c>
      <c r="CT12" s="116">
        <f t="shared" si="44"/>
        <v>0</v>
      </c>
      <c r="CU12" s="116">
        <f t="shared" si="45"/>
        <v>0</v>
      </c>
      <c r="CV12" s="116">
        <f t="shared" si="46"/>
        <v>0</v>
      </c>
      <c r="CW12" s="116">
        <f t="shared" si="47"/>
        <v>0</v>
      </c>
      <c r="CX12" s="116">
        <f t="shared" si="48"/>
        <v>0</v>
      </c>
      <c r="CY12" s="116">
        <f t="shared" si="49"/>
        <v>0</v>
      </c>
      <c r="CZ12" s="116">
        <f t="shared" si="50"/>
        <v>0</v>
      </c>
      <c r="DA12" s="116">
        <f t="shared" si="51"/>
        <v>0</v>
      </c>
      <c r="DB12" s="116">
        <f t="shared" si="52"/>
        <v>208963</v>
      </c>
      <c r="DC12" s="116">
        <f t="shared" si="53"/>
        <v>207390</v>
      </c>
      <c r="DD12" s="116">
        <f t="shared" si="54"/>
        <v>0</v>
      </c>
      <c r="DE12" s="116">
        <f t="shared" si="55"/>
        <v>0</v>
      </c>
      <c r="DF12" s="116">
        <f t="shared" si="56"/>
        <v>1573</v>
      </c>
      <c r="DG12" s="116">
        <f t="shared" si="57"/>
        <v>327373</v>
      </c>
      <c r="DH12" s="116">
        <f t="shared" si="58"/>
        <v>0</v>
      </c>
      <c r="DI12" s="116">
        <f t="shared" si="59"/>
        <v>69474</v>
      </c>
      <c r="DJ12" s="116">
        <f t="shared" si="60"/>
        <v>351822</v>
      </c>
    </row>
    <row r="13" spans="1:114" ht="13.5" customHeight="1" x14ac:dyDescent="0.15">
      <c r="A13" s="114" t="s">
        <v>10</v>
      </c>
      <c r="B13" s="115" t="s">
        <v>344</v>
      </c>
      <c r="C13" s="114" t="s">
        <v>345</v>
      </c>
      <c r="D13" s="116">
        <f t="shared" si="0"/>
        <v>762911</v>
      </c>
      <c r="E13" s="116">
        <f t="shared" si="1"/>
        <v>12226</v>
      </c>
      <c r="F13" s="116">
        <v>0</v>
      </c>
      <c r="G13" s="116">
        <v>0</v>
      </c>
      <c r="H13" s="116">
        <v>0</v>
      </c>
      <c r="I13" s="116">
        <v>0</v>
      </c>
      <c r="J13" s="117" t="s">
        <v>453</v>
      </c>
      <c r="K13" s="116">
        <v>12226</v>
      </c>
      <c r="L13" s="116">
        <v>750685</v>
      </c>
      <c r="M13" s="116">
        <f t="shared" si="2"/>
        <v>45450</v>
      </c>
      <c r="N13" s="116">
        <f t="shared" si="3"/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453</v>
      </c>
      <c r="T13" s="116">
        <v>0</v>
      </c>
      <c r="U13" s="116">
        <v>45450</v>
      </c>
      <c r="V13" s="116">
        <f t="shared" si="29"/>
        <v>808361</v>
      </c>
      <c r="W13" s="116">
        <f t="shared" si="30"/>
        <v>12226</v>
      </c>
      <c r="X13" s="116">
        <f t="shared" si="31"/>
        <v>0</v>
      </c>
      <c r="Y13" s="116">
        <f t="shared" si="32"/>
        <v>0</v>
      </c>
      <c r="Z13" s="116">
        <f t="shared" si="33"/>
        <v>0</v>
      </c>
      <c r="AA13" s="116">
        <f t="shared" si="34"/>
        <v>0</v>
      </c>
      <c r="AB13" s="117" t="str">
        <f t="shared" si="5"/>
        <v>-</v>
      </c>
      <c r="AC13" s="116">
        <f t="shared" si="6"/>
        <v>12226</v>
      </c>
      <c r="AD13" s="116">
        <f t="shared" si="7"/>
        <v>796135</v>
      </c>
      <c r="AE13" s="116">
        <f t="shared" si="8"/>
        <v>570</v>
      </c>
      <c r="AF13" s="116">
        <f t="shared" si="9"/>
        <v>570</v>
      </c>
      <c r="AG13" s="116">
        <v>0</v>
      </c>
      <c r="AH13" s="116">
        <v>570</v>
      </c>
      <c r="AI13" s="116">
        <v>0</v>
      </c>
      <c r="AJ13" s="116">
        <v>0</v>
      </c>
      <c r="AK13" s="116">
        <v>0</v>
      </c>
      <c r="AL13" s="116">
        <v>224881</v>
      </c>
      <c r="AM13" s="116">
        <f t="shared" si="11"/>
        <v>153841</v>
      </c>
      <c r="AN13" s="116">
        <f t="shared" si="12"/>
        <v>28597</v>
      </c>
      <c r="AO13" s="116">
        <v>21232</v>
      </c>
      <c r="AP13" s="116">
        <v>7365</v>
      </c>
      <c r="AQ13" s="116">
        <v>0</v>
      </c>
      <c r="AR13" s="116">
        <v>0</v>
      </c>
      <c r="AS13" s="116">
        <f t="shared" si="13"/>
        <v>2345</v>
      </c>
      <c r="AT13" s="116">
        <v>2100</v>
      </c>
      <c r="AU13" s="116">
        <v>245</v>
      </c>
      <c r="AV13" s="116">
        <v>0</v>
      </c>
      <c r="AW13" s="116">
        <v>0</v>
      </c>
      <c r="AX13" s="116">
        <f t="shared" si="14"/>
        <v>122899</v>
      </c>
      <c r="AY13" s="116">
        <v>121949</v>
      </c>
      <c r="AZ13" s="116">
        <v>950</v>
      </c>
      <c r="BA13" s="116">
        <v>0</v>
      </c>
      <c r="BB13" s="116">
        <v>0</v>
      </c>
      <c r="BC13" s="116">
        <v>383619</v>
      </c>
      <c r="BD13" s="116">
        <v>0</v>
      </c>
      <c r="BE13" s="116">
        <v>0</v>
      </c>
      <c r="BF13" s="116">
        <f t="shared" si="16"/>
        <v>154411</v>
      </c>
      <c r="BG13" s="116">
        <f t="shared" si="17"/>
        <v>0</v>
      </c>
      <c r="BH13" s="116">
        <f t="shared" si="18"/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 t="shared" si="20"/>
        <v>3539</v>
      </c>
      <c r="BP13" s="116">
        <f t="shared" si="21"/>
        <v>3539</v>
      </c>
      <c r="BQ13" s="116">
        <v>3539</v>
      </c>
      <c r="BR13" s="116">
        <v>0</v>
      </c>
      <c r="BS13" s="116">
        <v>0</v>
      </c>
      <c r="BT13" s="116">
        <v>0</v>
      </c>
      <c r="BU13" s="116">
        <f t="shared" si="22"/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 t="shared" si="23"/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41911</v>
      </c>
      <c r="CF13" s="116">
        <v>0</v>
      </c>
      <c r="CG13" s="116">
        <v>0</v>
      </c>
      <c r="CH13" s="116">
        <f t="shared" si="25"/>
        <v>3539</v>
      </c>
      <c r="CI13" s="116">
        <f t="shared" si="26"/>
        <v>570</v>
      </c>
      <c r="CJ13" s="116">
        <f t="shared" si="27"/>
        <v>570</v>
      </c>
      <c r="CK13" s="116">
        <f t="shared" si="35"/>
        <v>0</v>
      </c>
      <c r="CL13" s="116">
        <f t="shared" si="36"/>
        <v>570</v>
      </c>
      <c r="CM13" s="116">
        <f t="shared" si="37"/>
        <v>0</v>
      </c>
      <c r="CN13" s="116">
        <f t="shared" si="38"/>
        <v>0</v>
      </c>
      <c r="CO13" s="116">
        <f t="shared" si="39"/>
        <v>0</v>
      </c>
      <c r="CP13" s="116">
        <f t="shared" si="40"/>
        <v>224881</v>
      </c>
      <c r="CQ13" s="116">
        <f t="shared" si="41"/>
        <v>157380</v>
      </c>
      <c r="CR13" s="116">
        <f t="shared" si="42"/>
        <v>32136</v>
      </c>
      <c r="CS13" s="116">
        <f t="shared" si="43"/>
        <v>24771</v>
      </c>
      <c r="CT13" s="116">
        <f t="shared" si="44"/>
        <v>7365</v>
      </c>
      <c r="CU13" s="116">
        <f t="shared" si="45"/>
        <v>0</v>
      </c>
      <c r="CV13" s="116">
        <f t="shared" si="46"/>
        <v>0</v>
      </c>
      <c r="CW13" s="116">
        <f t="shared" si="47"/>
        <v>2345</v>
      </c>
      <c r="CX13" s="116">
        <f t="shared" si="48"/>
        <v>2100</v>
      </c>
      <c r="CY13" s="116">
        <f t="shared" si="49"/>
        <v>245</v>
      </c>
      <c r="CZ13" s="116">
        <f t="shared" si="50"/>
        <v>0</v>
      </c>
      <c r="DA13" s="116">
        <f t="shared" si="51"/>
        <v>0</v>
      </c>
      <c r="DB13" s="116">
        <f t="shared" si="52"/>
        <v>122899</v>
      </c>
      <c r="DC13" s="116">
        <f t="shared" si="53"/>
        <v>121949</v>
      </c>
      <c r="DD13" s="116">
        <f t="shared" si="54"/>
        <v>950</v>
      </c>
      <c r="DE13" s="116">
        <f t="shared" si="55"/>
        <v>0</v>
      </c>
      <c r="DF13" s="116">
        <f t="shared" si="56"/>
        <v>0</v>
      </c>
      <c r="DG13" s="116">
        <f t="shared" si="57"/>
        <v>425530</v>
      </c>
      <c r="DH13" s="116">
        <f t="shared" si="58"/>
        <v>0</v>
      </c>
      <c r="DI13" s="116">
        <f t="shared" si="59"/>
        <v>0</v>
      </c>
      <c r="DJ13" s="116">
        <f t="shared" si="60"/>
        <v>157950</v>
      </c>
    </row>
    <row r="14" spans="1:114" ht="13.5" customHeight="1" x14ac:dyDescent="0.15">
      <c r="A14" s="114" t="s">
        <v>10</v>
      </c>
      <c r="B14" s="115" t="s">
        <v>348</v>
      </c>
      <c r="C14" s="114" t="s">
        <v>349</v>
      </c>
      <c r="D14" s="116">
        <f t="shared" si="0"/>
        <v>1057730</v>
      </c>
      <c r="E14" s="116">
        <f t="shared" si="1"/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453</v>
      </c>
      <c r="K14" s="116">
        <v>0</v>
      </c>
      <c r="L14" s="116">
        <v>1057730</v>
      </c>
      <c r="M14" s="116">
        <f t="shared" si="2"/>
        <v>59752</v>
      </c>
      <c r="N14" s="116">
        <f t="shared" si="3"/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453</v>
      </c>
      <c r="T14" s="116">
        <v>0</v>
      </c>
      <c r="U14" s="116">
        <v>59752</v>
      </c>
      <c r="V14" s="116">
        <f t="shared" si="29"/>
        <v>1117482</v>
      </c>
      <c r="W14" s="116">
        <f t="shared" si="30"/>
        <v>0</v>
      </c>
      <c r="X14" s="116">
        <f t="shared" si="31"/>
        <v>0</v>
      </c>
      <c r="Y14" s="116">
        <f t="shared" si="32"/>
        <v>0</v>
      </c>
      <c r="Z14" s="116">
        <f t="shared" si="33"/>
        <v>0</v>
      </c>
      <c r="AA14" s="116">
        <f t="shared" si="34"/>
        <v>0</v>
      </c>
      <c r="AB14" s="117" t="str">
        <f t="shared" si="5"/>
        <v>-</v>
      </c>
      <c r="AC14" s="116">
        <f t="shared" si="6"/>
        <v>0</v>
      </c>
      <c r="AD14" s="116">
        <f t="shared" si="7"/>
        <v>1117482</v>
      </c>
      <c r="AE14" s="116">
        <f t="shared" si="8"/>
        <v>0</v>
      </c>
      <c r="AF14" s="116">
        <f t="shared" si="9"/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 t="shared" si="11"/>
        <v>364837</v>
      </c>
      <c r="AN14" s="116">
        <f t="shared" si="12"/>
        <v>53433</v>
      </c>
      <c r="AO14" s="116">
        <v>33751</v>
      </c>
      <c r="AP14" s="116">
        <v>19682</v>
      </c>
      <c r="AQ14" s="116">
        <v>0</v>
      </c>
      <c r="AR14" s="116">
        <v>0</v>
      </c>
      <c r="AS14" s="116">
        <f t="shared" si="13"/>
        <v>1247</v>
      </c>
      <c r="AT14" s="116">
        <v>1247</v>
      </c>
      <c r="AU14" s="116">
        <v>0</v>
      </c>
      <c r="AV14" s="116">
        <v>0</v>
      </c>
      <c r="AW14" s="116">
        <v>0</v>
      </c>
      <c r="AX14" s="116">
        <f t="shared" si="14"/>
        <v>309167</v>
      </c>
      <c r="AY14" s="116">
        <v>250103</v>
      </c>
      <c r="AZ14" s="116">
        <v>0</v>
      </c>
      <c r="BA14" s="116">
        <v>0</v>
      </c>
      <c r="BB14" s="116">
        <v>59064</v>
      </c>
      <c r="BC14" s="116">
        <v>692893</v>
      </c>
      <c r="BD14" s="116">
        <v>990</v>
      </c>
      <c r="BE14" s="116">
        <v>0</v>
      </c>
      <c r="BF14" s="116">
        <f t="shared" si="16"/>
        <v>364837</v>
      </c>
      <c r="BG14" s="116">
        <f t="shared" si="17"/>
        <v>0</v>
      </c>
      <c r="BH14" s="116">
        <f t="shared" si="18"/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 t="shared" si="20"/>
        <v>0</v>
      </c>
      <c r="BP14" s="116">
        <f t="shared" si="21"/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 t="shared" si="22"/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 t="shared" si="23"/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59752</v>
      </c>
      <c r="CF14" s="116">
        <v>0</v>
      </c>
      <c r="CG14" s="116">
        <v>0</v>
      </c>
      <c r="CH14" s="116">
        <f t="shared" si="25"/>
        <v>0</v>
      </c>
      <c r="CI14" s="116">
        <f t="shared" si="26"/>
        <v>0</v>
      </c>
      <c r="CJ14" s="116">
        <f t="shared" si="27"/>
        <v>0</v>
      </c>
      <c r="CK14" s="116">
        <f t="shared" si="35"/>
        <v>0</v>
      </c>
      <c r="CL14" s="116">
        <f t="shared" si="36"/>
        <v>0</v>
      </c>
      <c r="CM14" s="116">
        <f t="shared" si="37"/>
        <v>0</v>
      </c>
      <c r="CN14" s="116">
        <f t="shared" si="38"/>
        <v>0</v>
      </c>
      <c r="CO14" s="116">
        <f t="shared" si="39"/>
        <v>0</v>
      </c>
      <c r="CP14" s="116">
        <f t="shared" si="40"/>
        <v>0</v>
      </c>
      <c r="CQ14" s="116">
        <f t="shared" si="41"/>
        <v>364837</v>
      </c>
      <c r="CR14" s="116">
        <f t="shared" si="42"/>
        <v>53433</v>
      </c>
      <c r="CS14" s="116">
        <f t="shared" si="43"/>
        <v>33751</v>
      </c>
      <c r="CT14" s="116">
        <f t="shared" si="44"/>
        <v>19682</v>
      </c>
      <c r="CU14" s="116">
        <f t="shared" si="45"/>
        <v>0</v>
      </c>
      <c r="CV14" s="116">
        <f t="shared" si="46"/>
        <v>0</v>
      </c>
      <c r="CW14" s="116">
        <f t="shared" si="47"/>
        <v>1247</v>
      </c>
      <c r="CX14" s="116">
        <f t="shared" si="48"/>
        <v>1247</v>
      </c>
      <c r="CY14" s="116">
        <f t="shared" si="49"/>
        <v>0</v>
      </c>
      <c r="CZ14" s="116">
        <f t="shared" si="50"/>
        <v>0</v>
      </c>
      <c r="DA14" s="116">
        <f t="shared" si="51"/>
        <v>0</v>
      </c>
      <c r="DB14" s="116">
        <f t="shared" si="52"/>
        <v>309167</v>
      </c>
      <c r="DC14" s="116">
        <f t="shared" si="53"/>
        <v>250103</v>
      </c>
      <c r="DD14" s="116">
        <f t="shared" si="54"/>
        <v>0</v>
      </c>
      <c r="DE14" s="116">
        <f t="shared" si="55"/>
        <v>0</v>
      </c>
      <c r="DF14" s="116">
        <f t="shared" si="56"/>
        <v>59064</v>
      </c>
      <c r="DG14" s="116">
        <f t="shared" si="57"/>
        <v>752645</v>
      </c>
      <c r="DH14" s="116">
        <f t="shared" si="58"/>
        <v>990</v>
      </c>
      <c r="DI14" s="116">
        <f t="shared" si="59"/>
        <v>0</v>
      </c>
      <c r="DJ14" s="116">
        <f t="shared" si="60"/>
        <v>364837</v>
      </c>
    </row>
    <row r="15" spans="1:114" ht="13.5" customHeight="1" x14ac:dyDescent="0.15">
      <c r="A15" s="114" t="s">
        <v>10</v>
      </c>
      <c r="B15" s="115" t="s">
        <v>354</v>
      </c>
      <c r="C15" s="114" t="s">
        <v>355</v>
      </c>
      <c r="D15" s="116">
        <f t="shared" si="0"/>
        <v>522162</v>
      </c>
      <c r="E15" s="116">
        <f t="shared" si="1"/>
        <v>47700</v>
      </c>
      <c r="F15" s="116">
        <v>0</v>
      </c>
      <c r="G15" s="116">
        <v>0</v>
      </c>
      <c r="H15" s="116">
        <v>0</v>
      </c>
      <c r="I15" s="116">
        <v>0</v>
      </c>
      <c r="J15" s="117" t="s">
        <v>453</v>
      </c>
      <c r="K15" s="116">
        <v>47700</v>
      </c>
      <c r="L15" s="116">
        <v>474462</v>
      </c>
      <c r="M15" s="116">
        <f t="shared" si="2"/>
        <v>74462</v>
      </c>
      <c r="N15" s="116">
        <f t="shared" si="3"/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453</v>
      </c>
      <c r="T15" s="116">
        <v>0</v>
      </c>
      <c r="U15" s="116">
        <v>74462</v>
      </c>
      <c r="V15" s="116">
        <f t="shared" si="29"/>
        <v>596624</v>
      </c>
      <c r="W15" s="116">
        <f t="shared" si="30"/>
        <v>47700</v>
      </c>
      <c r="X15" s="116">
        <f t="shared" si="31"/>
        <v>0</v>
      </c>
      <c r="Y15" s="116">
        <f t="shared" si="32"/>
        <v>0</v>
      </c>
      <c r="Z15" s="116">
        <f t="shared" si="33"/>
        <v>0</v>
      </c>
      <c r="AA15" s="116">
        <f t="shared" si="34"/>
        <v>0</v>
      </c>
      <c r="AB15" s="117" t="str">
        <f t="shared" si="5"/>
        <v>-</v>
      </c>
      <c r="AC15" s="116">
        <f t="shared" si="6"/>
        <v>47700</v>
      </c>
      <c r="AD15" s="116">
        <f t="shared" si="7"/>
        <v>548924</v>
      </c>
      <c r="AE15" s="116">
        <f t="shared" si="8"/>
        <v>0</v>
      </c>
      <c r="AF15" s="116">
        <f t="shared" si="9"/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 t="shared" si="11"/>
        <v>183005</v>
      </c>
      <c r="AN15" s="116">
        <f t="shared" si="12"/>
        <v>42581</v>
      </c>
      <c r="AO15" s="116">
        <v>19418</v>
      </c>
      <c r="AP15" s="116">
        <v>15970</v>
      </c>
      <c r="AQ15" s="116">
        <v>7193</v>
      </c>
      <c r="AR15" s="116">
        <v>0</v>
      </c>
      <c r="AS15" s="116">
        <f t="shared" si="13"/>
        <v>23861</v>
      </c>
      <c r="AT15" s="116">
        <v>22924</v>
      </c>
      <c r="AU15" s="116">
        <v>937</v>
      </c>
      <c r="AV15" s="116">
        <v>0</v>
      </c>
      <c r="AW15" s="116">
        <v>0</v>
      </c>
      <c r="AX15" s="116">
        <f t="shared" si="14"/>
        <v>116563</v>
      </c>
      <c r="AY15" s="116">
        <v>114602</v>
      </c>
      <c r="AZ15" s="116">
        <v>740</v>
      </c>
      <c r="BA15" s="116">
        <v>0</v>
      </c>
      <c r="BB15" s="116">
        <v>1221</v>
      </c>
      <c r="BC15" s="116">
        <v>334203</v>
      </c>
      <c r="BD15" s="116">
        <v>0</v>
      </c>
      <c r="BE15" s="116">
        <v>4954</v>
      </c>
      <c r="BF15" s="116">
        <f t="shared" si="16"/>
        <v>187959</v>
      </c>
      <c r="BG15" s="116">
        <f t="shared" si="17"/>
        <v>0</v>
      </c>
      <c r="BH15" s="116">
        <f t="shared" si="18"/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 t="shared" si="20"/>
        <v>0</v>
      </c>
      <c r="BP15" s="116">
        <f t="shared" si="21"/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 t="shared" si="22"/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 t="shared" si="23"/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74462</v>
      </c>
      <c r="CF15" s="116">
        <v>0</v>
      </c>
      <c r="CG15" s="116">
        <v>0</v>
      </c>
      <c r="CH15" s="116">
        <f t="shared" si="25"/>
        <v>0</v>
      </c>
      <c r="CI15" s="116">
        <f t="shared" si="26"/>
        <v>0</v>
      </c>
      <c r="CJ15" s="116">
        <f t="shared" si="27"/>
        <v>0</v>
      </c>
      <c r="CK15" s="116">
        <f t="shared" si="35"/>
        <v>0</v>
      </c>
      <c r="CL15" s="116">
        <f t="shared" si="36"/>
        <v>0</v>
      </c>
      <c r="CM15" s="116">
        <f t="shared" si="37"/>
        <v>0</v>
      </c>
      <c r="CN15" s="116">
        <f t="shared" si="38"/>
        <v>0</v>
      </c>
      <c r="CO15" s="116">
        <f t="shared" si="39"/>
        <v>0</v>
      </c>
      <c r="CP15" s="116">
        <f t="shared" si="40"/>
        <v>0</v>
      </c>
      <c r="CQ15" s="116">
        <f t="shared" si="41"/>
        <v>183005</v>
      </c>
      <c r="CR15" s="116">
        <f t="shared" si="42"/>
        <v>42581</v>
      </c>
      <c r="CS15" s="116">
        <f t="shared" si="43"/>
        <v>19418</v>
      </c>
      <c r="CT15" s="116">
        <f t="shared" si="44"/>
        <v>15970</v>
      </c>
      <c r="CU15" s="116">
        <f t="shared" si="45"/>
        <v>7193</v>
      </c>
      <c r="CV15" s="116">
        <f t="shared" si="46"/>
        <v>0</v>
      </c>
      <c r="CW15" s="116">
        <f t="shared" si="47"/>
        <v>23861</v>
      </c>
      <c r="CX15" s="116">
        <f t="shared" si="48"/>
        <v>22924</v>
      </c>
      <c r="CY15" s="116">
        <f t="shared" si="49"/>
        <v>937</v>
      </c>
      <c r="CZ15" s="116">
        <f t="shared" si="50"/>
        <v>0</v>
      </c>
      <c r="DA15" s="116">
        <f t="shared" si="51"/>
        <v>0</v>
      </c>
      <c r="DB15" s="116">
        <f t="shared" si="52"/>
        <v>116563</v>
      </c>
      <c r="DC15" s="116">
        <f t="shared" si="53"/>
        <v>114602</v>
      </c>
      <c r="DD15" s="116">
        <f t="shared" si="54"/>
        <v>740</v>
      </c>
      <c r="DE15" s="116">
        <f t="shared" si="55"/>
        <v>0</v>
      </c>
      <c r="DF15" s="116">
        <f t="shared" si="56"/>
        <v>1221</v>
      </c>
      <c r="DG15" s="116">
        <f t="shared" si="57"/>
        <v>408665</v>
      </c>
      <c r="DH15" s="116">
        <f t="shared" si="58"/>
        <v>0</v>
      </c>
      <c r="DI15" s="116">
        <f t="shared" si="59"/>
        <v>4954</v>
      </c>
      <c r="DJ15" s="116">
        <f t="shared" si="60"/>
        <v>187959</v>
      </c>
    </row>
    <row r="16" spans="1:114" ht="13.5" customHeight="1" x14ac:dyDescent="0.15">
      <c r="A16" s="114" t="s">
        <v>10</v>
      </c>
      <c r="B16" s="115" t="s">
        <v>358</v>
      </c>
      <c r="C16" s="114" t="s">
        <v>359</v>
      </c>
      <c r="D16" s="116">
        <f t="shared" si="0"/>
        <v>440736</v>
      </c>
      <c r="E16" s="116">
        <f t="shared" si="1"/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453</v>
      </c>
      <c r="K16" s="116">
        <v>0</v>
      </c>
      <c r="L16" s="116">
        <v>440736</v>
      </c>
      <c r="M16" s="116">
        <f t="shared" si="2"/>
        <v>146947</v>
      </c>
      <c r="N16" s="116">
        <f t="shared" si="3"/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453</v>
      </c>
      <c r="T16" s="116">
        <v>0</v>
      </c>
      <c r="U16" s="116">
        <v>146947</v>
      </c>
      <c r="V16" s="116">
        <f t="shared" si="29"/>
        <v>587683</v>
      </c>
      <c r="W16" s="116">
        <f t="shared" si="30"/>
        <v>0</v>
      </c>
      <c r="X16" s="116">
        <f t="shared" si="31"/>
        <v>0</v>
      </c>
      <c r="Y16" s="116">
        <f t="shared" si="32"/>
        <v>0</v>
      </c>
      <c r="Z16" s="116">
        <f t="shared" si="33"/>
        <v>0</v>
      </c>
      <c r="AA16" s="116">
        <f t="shared" si="34"/>
        <v>0</v>
      </c>
      <c r="AB16" s="117" t="str">
        <f t="shared" si="5"/>
        <v>-</v>
      </c>
      <c r="AC16" s="116">
        <f t="shared" si="6"/>
        <v>0</v>
      </c>
      <c r="AD16" s="116">
        <f t="shared" si="7"/>
        <v>587683</v>
      </c>
      <c r="AE16" s="116">
        <f t="shared" si="8"/>
        <v>0</v>
      </c>
      <c r="AF16" s="116">
        <f t="shared" si="9"/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 t="shared" si="11"/>
        <v>0</v>
      </c>
      <c r="AN16" s="116">
        <f t="shared" si="12"/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 t="shared" si="13"/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 t="shared" si="14"/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440736</v>
      </c>
      <c r="BD16" s="116">
        <v>0</v>
      </c>
      <c r="BE16" s="116">
        <v>0</v>
      </c>
      <c r="BF16" s="116">
        <f t="shared" si="16"/>
        <v>0</v>
      </c>
      <c r="BG16" s="116">
        <f t="shared" si="17"/>
        <v>0</v>
      </c>
      <c r="BH16" s="116">
        <f t="shared" si="18"/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 t="shared" si="20"/>
        <v>0</v>
      </c>
      <c r="BP16" s="116">
        <f t="shared" si="21"/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 t="shared" si="22"/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 t="shared" si="23"/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146947</v>
      </c>
      <c r="CF16" s="116">
        <v>0</v>
      </c>
      <c r="CG16" s="116">
        <v>0</v>
      </c>
      <c r="CH16" s="116">
        <f t="shared" si="25"/>
        <v>0</v>
      </c>
      <c r="CI16" s="116">
        <f t="shared" si="26"/>
        <v>0</v>
      </c>
      <c r="CJ16" s="116">
        <f t="shared" si="27"/>
        <v>0</v>
      </c>
      <c r="CK16" s="116">
        <f t="shared" si="35"/>
        <v>0</v>
      </c>
      <c r="CL16" s="116">
        <f t="shared" si="36"/>
        <v>0</v>
      </c>
      <c r="CM16" s="116">
        <f t="shared" si="37"/>
        <v>0</v>
      </c>
      <c r="CN16" s="116">
        <f t="shared" si="38"/>
        <v>0</v>
      </c>
      <c r="CO16" s="116">
        <f t="shared" si="39"/>
        <v>0</v>
      </c>
      <c r="CP16" s="116">
        <f t="shared" si="40"/>
        <v>0</v>
      </c>
      <c r="CQ16" s="116">
        <f t="shared" si="41"/>
        <v>0</v>
      </c>
      <c r="CR16" s="116">
        <f t="shared" si="42"/>
        <v>0</v>
      </c>
      <c r="CS16" s="116">
        <f t="shared" si="43"/>
        <v>0</v>
      </c>
      <c r="CT16" s="116">
        <f t="shared" si="44"/>
        <v>0</v>
      </c>
      <c r="CU16" s="116">
        <f t="shared" si="45"/>
        <v>0</v>
      </c>
      <c r="CV16" s="116">
        <f t="shared" si="46"/>
        <v>0</v>
      </c>
      <c r="CW16" s="116">
        <f t="shared" si="47"/>
        <v>0</v>
      </c>
      <c r="CX16" s="116">
        <f t="shared" si="48"/>
        <v>0</v>
      </c>
      <c r="CY16" s="116">
        <f t="shared" si="49"/>
        <v>0</v>
      </c>
      <c r="CZ16" s="116">
        <f t="shared" si="50"/>
        <v>0</v>
      </c>
      <c r="DA16" s="116">
        <f t="shared" si="51"/>
        <v>0</v>
      </c>
      <c r="DB16" s="116">
        <f t="shared" si="52"/>
        <v>0</v>
      </c>
      <c r="DC16" s="116">
        <f t="shared" si="53"/>
        <v>0</v>
      </c>
      <c r="DD16" s="116">
        <f t="shared" si="54"/>
        <v>0</v>
      </c>
      <c r="DE16" s="116">
        <f t="shared" si="55"/>
        <v>0</v>
      </c>
      <c r="DF16" s="116">
        <f t="shared" si="56"/>
        <v>0</v>
      </c>
      <c r="DG16" s="116">
        <f t="shared" si="57"/>
        <v>587683</v>
      </c>
      <c r="DH16" s="116">
        <f t="shared" si="58"/>
        <v>0</v>
      </c>
      <c r="DI16" s="116">
        <f t="shared" si="59"/>
        <v>0</v>
      </c>
      <c r="DJ16" s="116">
        <f t="shared" si="60"/>
        <v>0</v>
      </c>
    </row>
    <row r="17" spans="1:114" ht="13.5" customHeight="1" x14ac:dyDescent="0.15">
      <c r="A17" s="114" t="s">
        <v>10</v>
      </c>
      <c r="B17" s="115" t="s">
        <v>364</v>
      </c>
      <c r="C17" s="114" t="s">
        <v>365</v>
      </c>
      <c r="D17" s="116">
        <f t="shared" si="0"/>
        <v>789456</v>
      </c>
      <c r="E17" s="116">
        <f t="shared" si="1"/>
        <v>179732</v>
      </c>
      <c r="F17" s="116">
        <v>1294</v>
      </c>
      <c r="G17" s="116">
        <v>0</v>
      </c>
      <c r="H17" s="116">
        <v>0</v>
      </c>
      <c r="I17" s="116">
        <v>178438</v>
      </c>
      <c r="J17" s="117" t="s">
        <v>453</v>
      </c>
      <c r="K17" s="116">
        <v>0</v>
      </c>
      <c r="L17" s="116">
        <v>609724</v>
      </c>
      <c r="M17" s="116">
        <f t="shared" si="2"/>
        <v>188793</v>
      </c>
      <c r="N17" s="116">
        <f t="shared" si="3"/>
        <v>15104</v>
      </c>
      <c r="O17" s="116">
        <v>0</v>
      </c>
      <c r="P17" s="116">
        <v>0</v>
      </c>
      <c r="Q17" s="116">
        <v>0</v>
      </c>
      <c r="R17" s="116">
        <v>14986</v>
      </c>
      <c r="S17" s="117" t="s">
        <v>453</v>
      </c>
      <c r="T17" s="116">
        <v>118</v>
      </c>
      <c r="U17" s="116">
        <v>173689</v>
      </c>
      <c r="V17" s="116">
        <f t="shared" si="29"/>
        <v>978249</v>
      </c>
      <c r="W17" s="116">
        <f t="shared" si="30"/>
        <v>194836</v>
      </c>
      <c r="X17" s="116">
        <f t="shared" si="31"/>
        <v>1294</v>
      </c>
      <c r="Y17" s="116">
        <f t="shared" si="32"/>
        <v>0</v>
      </c>
      <c r="Z17" s="116">
        <f t="shared" si="33"/>
        <v>0</v>
      </c>
      <c r="AA17" s="116">
        <f t="shared" si="34"/>
        <v>193424</v>
      </c>
      <c r="AB17" s="117" t="str">
        <f t="shared" si="5"/>
        <v>-</v>
      </c>
      <c r="AC17" s="116">
        <f t="shared" si="6"/>
        <v>118</v>
      </c>
      <c r="AD17" s="116">
        <f t="shared" si="7"/>
        <v>783413</v>
      </c>
      <c r="AE17" s="116">
        <f t="shared" si="8"/>
        <v>130693</v>
      </c>
      <c r="AF17" s="116">
        <f t="shared" si="9"/>
        <v>128669</v>
      </c>
      <c r="AG17" s="116">
        <v>0</v>
      </c>
      <c r="AH17" s="116">
        <v>128669</v>
      </c>
      <c r="AI17" s="116">
        <v>0</v>
      </c>
      <c r="AJ17" s="116">
        <v>0</v>
      </c>
      <c r="AK17" s="116">
        <v>2024</v>
      </c>
      <c r="AL17" s="116">
        <v>0</v>
      </c>
      <c r="AM17" s="116">
        <f t="shared" si="11"/>
        <v>556144</v>
      </c>
      <c r="AN17" s="116">
        <f t="shared" si="12"/>
        <v>29265</v>
      </c>
      <c r="AO17" s="116">
        <v>18512</v>
      </c>
      <c r="AP17" s="116">
        <v>0</v>
      </c>
      <c r="AQ17" s="116">
        <v>10753</v>
      </c>
      <c r="AR17" s="116">
        <v>0</v>
      </c>
      <c r="AS17" s="116">
        <f t="shared" si="13"/>
        <v>160152</v>
      </c>
      <c r="AT17" s="116">
        <v>0</v>
      </c>
      <c r="AU17" s="116">
        <v>160152</v>
      </c>
      <c r="AV17" s="116">
        <v>0</v>
      </c>
      <c r="AW17" s="116">
        <v>1835</v>
      </c>
      <c r="AX17" s="116">
        <f t="shared" si="14"/>
        <v>364892</v>
      </c>
      <c r="AY17" s="116">
        <v>119997</v>
      </c>
      <c r="AZ17" s="116">
        <v>181951</v>
      </c>
      <c r="BA17" s="116">
        <v>53400</v>
      </c>
      <c r="BB17" s="116">
        <v>9544</v>
      </c>
      <c r="BC17" s="116">
        <v>0</v>
      </c>
      <c r="BD17" s="116">
        <v>0</v>
      </c>
      <c r="BE17" s="116">
        <v>102619</v>
      </c>
      <c r="BF17" s="116">
        <f t="shared" si="16"/>
        <v>789456</v>
      </c>
      <c r="BG17" s="116">
        <f t="shared" si="17"/>
        <v>55846</v>
      </c>
      <c r="BH17" s="116">
        <f t="shared" si="18"/>
        <v>52106</v>
      </c>
      <c r="BI17" s="116">
        <v>0</v>
      </c>
      <c r="BJ17" s="116">
        <v>52106</v>
      </c>
      <c r="BK17" s="116">
        <v>0</v>
      </c>
      <c r="BL17" s="116">
        <v>0</v>
      </c>
      <c r="BM17" s="116">
        <v>3740</v>
      </c>
      <c r="BN17" s="116">
        <v>0</v>
      </c>
      <c r="BO17" s="116">
        <f t="shared" si="20"/>
        <v>132544</v>
      </c>
      <c r="BP17" s="116">
        <f t="shared" si="21"/>
        <v>8537</v>
      </c>
      <c r="BQ17" s="116">
        <v>8537</v>
      </c>
      <c r="BR17" s="116">
        <v>0</v>
      </c>
      <c r="BS17" s="116">
        <v>0</v>
      </c>
      <c r="BT17" s="116">
        <v>0</v>
      </c>
      <c r="BU17" s="116">
        <f t="shared" si="22"/>
        <v>51205</v>
      </c>
      <c r="BV17" s="116">
        <v>0</v>
      </c>
      <c r="BW17" s="116">
        <v>51205</v>
      </c>
      <c r="BX17" s="116">
        <v>0</v>
      </c>
      <c r="BY17" s="116">
        <v>0</v>
      </c>
      <c r="BZ17" s="116">
        <f t="shared" si="23"/>
        <v>72802</v>
      </c>
      <c r="CA17" s="116">
        <v>0</v>
      </c>
      <c r="CB17" s="116">
        <v>69278</v>
      </c>
      <c r="CC17" s="116">
        <v>1848</v>
      </c>
      <c r="CD17" s="116">
        <v>1676</v>
      </c>
      <c r="CE17" s="116">
        <v>0</v>
      </c>
      <c r="CF17" s="116">
        <v>0</v>
      </c>
      <c r="CG17" s="116">
        <v>403</v>
      </c>
      <c r="CH17" s="116">
        <f t="shared" si="25"/>
        <v>188793</v>
      </c>
      <c r="CI17" s="116">
        <f t="shared" si="26"/>
        <v>186539</v>
      </c>
      <c r="CJ17" s="116">
        <f t="shared" si="27"/>
        <v>180775</v>
      </c>
      <c r="CK17" s="116">
        <f t="shared" si="35"/>
        <v>0</v>
      </c>
      <c r="CL17" s="116">
        <f t="shared" si="36"/>
        <v>180775</v>
      </c>
      <c r="CM17" s="116">
        <f t="shared" si="37"/>
        <v>0</v>
      </c>
      <c r="CN17" s="116">
        <f t="shared" si="38"/>
        <v>0</v>
      </c>
      <c r="CO17" s="116">
        <f t="shared" si="39"/>
        <v>5764</v>
      </c>
      <c r="CP17" s="116">
        <f t="shared" si="40"/>
        <v>0</v>
      </c>
      <c r="CQ17" s="116">
        <f t="shared" si="41"/>
        <v>688688</v>
      </c>
      <c r="CR17" s="116">
        <f t="shared" si="42"/>
        <v>37802</v>
      </c>
      <c r="CS17" s="116">
        <f t="shared" si="43"/>
        <v>27049</v>
      </c>
      <c r="CT17" s="116">
        <f t="shared" si="44"/>
        <v>0</v>
      </c>
      <c r="CU17" s="116">
        <f t="shared" si="45"/>
        <v>10753</v>
      </c>
      <c r="CV17" s="116">
        <f t="shared" si="46"/>
        <v>0</v>
      </c>
      <c r="CW17" s="116">
        <f t="shared" si="47"/>
        <v>211357</v>
      </c>
      <c r="CX17" s="116">
        <f t="shared" si="48"/>
        <v>0</v>
      </c>
      <c r="CY17" s="116">
        <f t="shared" si="49"/>
        <v>211357</v>
      </c>
      <c r="CZ17" s="116">
        <f t="shared" si="50"/>
        <v>0</v>
      </c>
      <c r="DA17" s="116">
        <f t="shared" si="51"/>
        <v>1835</v>
      </c>
      <c r="DB17" s="116">
        <f t="shared" si="52"/>
        <v>437694</v>
      </c>
      <c r="DC17" s="116">
        <f t="shared" si="53"/>
        <v>119997</v>
      </c>
      <c r="DD17" s="116">
        <f t="shared" si="54"/>
        <v>251229</v>
      </c>
      <c r="DE17" s="116">
        <f t="shared" si="55"/>
        <v>55248</v>
      </c>
      <c r="DF17" s="116">
        <f t="shared" si="56"/>
        <v>11220</v>
      </c>
      <c r="DG17" s="116">
        <f t="shared" si="57"/>
        <v>0</v>
      </c>
      <c r="DH17" s="116">
        <f t="shared" si="58"/>
        <v>0</v>
      </c>
      <c r="DI17" s="116">
        <f t="shared" si="59"/>
        <v>103022</v>
      </c>
      <c r="DJ17" s="116">
        <f t="shared" si="60"/>
        <v>978249</v>
      </c>
    </row>
    <row r="18" spans="1:114" ht="13.5" customHeight="1" x14ac:dyDescent="0.15">
      <c r="A18" s="114" t="s">
        <v>10</v>
      </c>
      <c r="B18" s="115" t="s">
        <v>366</v>
      </c>
      <c r="C18" s="114" t="s">
        <v>367</v>
      </c>
      <c r="D18" s="116">
        <f t="shared" si="0"/>
        <v>435190</v>
      </c>
      <c r="E18" s="116">
        <f t="shared" si="1"/>
        <v>115771</v>
      </c>
      <c r="F18" s="116">
        <v>0</v>
      </c>
      <c r="G18" s="116">
        <v>0</v>
      </c>
      <c r="H18" s="116">
        <v>0</v>
      </c>
      <c r="I18" s="116">
        <v>84970</v>
      </c>
      <c r="J18" s="117" t="s">
        <v>453</v>
      </c>
      <c r="K18" s="116">
        <v>30801</v>
      </c>
      <c r="L18" s="116">
        <v>319419</v>
      </c>
      <c r="M18" s="116">
        <f t="shared" si="2"/>
        <v>62397</v>
      </c>
      <c r="N18" s="116">
        <f t="shared" si="3"/>
        <v>742</v>
      </c>
      <c r="O18" s="116">
        <v>0</v>
      </c>
      <c r="P18" s="116">
        <v>0</v>
      </c>
      <c r="Q18" s="116">
        <v>0</v>
      </c>
      <c r="R18" s="116">
        <v>742</v>
      </c>
      <c r="S18" s="117" t="s">
        <v>453</v>
      </c>
      <c r="T18" s="116">
        <v>0</v>
      </c>
      <c r="U18" s="116">
        <v>61655</v>
      </c>
      <c r="V18" s="116">
        <f t="shared" si="29"/>
        <v>497587</v>
      </c>
      <c r="W18" s="116">
        <f t="shared" si="30"/>
        <v>116513</v>
      </c>
      <c r="X18" s="116">
        <f t="shared" si="31"/>
        <v>0</v>
      </c>
      <c r="Y18" s="116">
        <f t="shared" si="32"/>
        <v>0</v>
      </c>
      <c r="Z18" s="116">
        <f t="shared" si="33"/>
        <v>0</v>
      </c>
      <c r="AA18" s="116">
        <f t="shared" si="34"/>
        <v>85712</v>
      </c>
      <c r="AB18" s="117" t="str">
        <f t="shared" si="5"/>
        <v>-</v>
      </c>
      <c r="AC18" s="116">
        <f t="shared" si="6"/>
        <v>30801</v>
      </c>
      <c r="AD18" s="116">
        <f t="shared" si="7"/>
        <v>381074</v>
      </c>
      <c r="AE18" s="116">
        <f t="shared" si="8"/>
        <v>0</v>
      </c>
      <c r="AF18" s="116">
        <f t="shared" si="9"/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 t="shared" si="11"/>
        <v>410955</v>
      </c>
      <c r="AN18" s="116">
        <f t="shared" si="12"/>
        <v>26937</v>
      </c>
      <c r="AO18" s="116">
        <v>26937</v>
      </c>
      <c r="AP18" s="116">
        <v>0</v>
      </c>
      <c r="AQ18" s="116">
        <v>0</v>
      </c>
      <c r="AR18" s="116">
        <v>0</v>
      </c>
      <c r="AS18" s="116">
        <f t="shared" si="13"/>
        <v>33376</v>
      </c>
      <c r="AT18" s="116">
        <v>0</v>
      </c>
      <c r="AU18" s="116">
        <v>33113</v>
      </c>
      <c r="AV18" s="116">
        <v>263</v>
      </c>
      <c r="AW18" s="116">
        <v>0</v>
      </c>
      <c r="AX18" s="116">
        <f t="shared" si="14"/>
        <v>350392</v>
      </c>
      <c r="AY18" s="116">
        <v>113725</v>
      </c>
      <c r="AZ18" s="116">
        <v>208853</v>
      </c>
      <c r="BA18" s="116">
        <v>25973</v>
      </c>
      <c r="BB18" s="116">
        <v>1841</v>
      </c>
      <c r="BC18" s="116">
        <v>0</v>
      </c>
      <c r="BD18" s="116">
        <v>250</v>
      </c>
      <c r="BE18" s="116">
        <v>24235</v>
      </c>
      <c r="BF18" s="116">
        <f t="shared" si="16"/>
        <v>435190</v>
      </c>
      <c r="BG18" s="116">
        <f t="shared" si="17"/>
        <v>0</v>
      </c>
      <c r="BH18" s="116">
        <f t="shared" si="18"/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 t="shared" si="20"/>
        <v>45219</v>
      </c>
      <c r="BP18" s="116">
        <f t="shared" si="21"/>
        <v>4691</v>
      </c>
      <c r="BQ18" s="116">
        <v>4691</v>
      </c>
      <c r="BR18" s="116">
        <v>0</v>
      </c>
      <c r="BS18" s="116">
        <v>0</v>
      </c>
      <c r="BT18" s="116">
        <v>0</v>
      </c>
      <c r="BU18" s="116">
        <f t="shared" si="22"/>
        <v>27210</v>
      </c>
      <c r="BV18" s="116">
        <v>0</v>
      </c>
      <c r="BW18" s="116">
        <v>27210</v>
      </c>
      <c r="BX18" s="116">
        <v>0</v>
      </c>
      <c r="BY18" s="116">
        <v>0</v>
      </c>
      <c r="BZ18" s="116">
        <f t="shared" si="23"/>
        <v>13318</v>
      </c>
      <c r="CA18" s="116">
        <v>0</v>
      </c>
      <c r="CB18" s="116">
        <v>11381</v>
      </c>
      <c r="CC18" s="116">
        <v>116</v>
      </c>
      <c r="CD18" s="116">
        <v>1821</v>
      </c>
      <c r="CE18" s="116">
        <v>0</v>
      </c>
      <c r="CF18" s="116">
        <v>0</v>
      </c>
      <c r="CG18" s="116">
        <v>17178</v>
      </c>
      <c r="CH18" s="116">
        <f t="shared" si="25"/>
        <v>62397</v>
      </c>
      <c r="CI18" s="116">
        <f t="shared" si="26"/>
        <v>0</v>
      </c>
      <c r="CJ18" s="116">
        <f t="shared" si="27"/>
        <v>0</v>
      </c>
      <c r="CK18" s="116">
        <f t="shared" si="35"/>
        <v>0</v>
      </c>
      <c r="CL18" s="116">
        <f t="shared" si="36"/>
        <v>0</v>
      </c>
      <c r="CM18" s="116">
        <f t="shared" si="37"/>
        <v>0</v>
      </c>
      <c r="CN18" s="116">
        <f t="shared" si="38"/>
        <v>0</v>
      </c>
      <c r="CO18" s="116">
        <f t="shared" si="39"/>
        <v>0</v>
      </c>
      <c r="CP18" s="116">
        <f t="shared" si="40"/>
        <v>0</v>
      </c>
      <c r="CQ18" s="116">
        <f t="shared" si="41"/>
        <v>456174</v>
      </c>
      <c r="CR18" s="116">
        <f t="shared" si="42"/>
        <v>31628</v>
      </c>
      <c r="CS18" s="116">
        <f t="shared" si="43"/>
        <v>31628</v>
      </c>
      <c r="CT18" s="116">
        <f t="shared" si="44"/>
        <v>0</v>
      </c>
      <c r="CU18" s="116">
        <f t="shared" si="45"/>
        <v>0</v>
      </c>
      <c r="CV18" s="116">
        <f t="shared" si="46"/>
        <v>0</v>
      </c>
      <c r="CW18" s="116">
        <f t="shared" si="47"/>
        <v>60586</v>
      </c>
      <c r="CX18" s="116">
        <f t="shared" si="48"/>
        <v>0</v>
      </c>
      <c r="CY18" s="116">
        <f t="shared" si="49"/>
        <v>60323</v>
      </c>
      <c r="CZ18" s="116">
        <f t="shared" si="50"/>
        <v>263</v>
      </c>
      <c r="DA18" s="116">
        <f t="shared" si="51"/>
        <v>0</v>
      </c>
      <c r="DB18" s="116">
        <f t="shared" si="52"/>
        <v>363710</v>
      </c>
      <c r="DC18" s="116">
        <f t="shared" si="53"/>
        <v>113725</v>
      </c>
      <c r="DD18" s="116">
        <f t="shared" si="54"/>
        <v>220234</v>
      </c>
      <c r="DE18" s="116">
        <f t="shared" si="55"/>
        <v>26089</v>
      </c>
      <c r="DF18" s="116">
        <f t="shared" si="56"/>
        <v>3662</v>
      </c>
      <c r="DG18" s="116">
        <f t="shared" si="57"/>
        <v>0</v>
      </c>
      <c r="DH18" s="116">
        <f t="shared" si="58"/>
        <v>250</v>
      </c>
      <c r="DI18" s="116">
        <f t="shared" si="59"/>
        <v>41413</v>
      </c>
      <c r="DJ18" s="116">
        <f t="shared" si="60"/>
        <v>497587</v>
      </c>
    </row>
    <row r="19" spans="1:114" ht="13.5" customHeight="1" x14ac:dyDescent="0.15">
      <c r="A19" s="114" t="s">
        <v>10</v>
      </c>
      <c r="B19" s="115" t="s">
        <v>368</v>
      </c>
      <c r="C19" s="114" t="s">
        <v>369</v>
      </c>
      <c r="D19" s="116">
        <f t="shared" si="0"/>
        <v>457310</v>
      </c>
      <c r="E19" s="116">
        <f t="shared" si="1"/>
        <v>190586</v>
      </c>
      <c r="F19" s="116">
        <v>0</v>
      </c>
      <c r="G19" s="116">
        <v>0</v>
      </c>
      <c r="H19" s="116">
        <v>0</v>
      </c>
      <c r="I19" s="116">
        <v>138624</v>
      </c>
      <c r="J19" s="117" t="s">
        <v>453</v>
      </c>
      <c r="K19" s="116">
        <v>51962</v>
      </c>
      <c r="L19" s="116">
        <v>266724</v>
      </c>
      <c r="M19" s="116">
        <f t="shared" si="2"/>
        <v>211926</v>
      </c>
      <c r="N19" s="116">
        <f t="shared" si="3"/>
        <v>5005</v>
      </c>
      <c r="O19" s="116">
        <v>0</v>
      </c>
      <c r="P19" s="116">
        <v>0</v>
      </c>
      <c r="Q19" s="116">
        <v>0</v>
      </c>
      <c r="R19" s="116">
        <v>4807</v>
      </c>
      <c r="S19" s="117" t="s">
        <v>453</v>
      </c>
      <c r="T19" s="116">
        <v>198</v>
      </c>
      <c r="U19" s="116">
        <v>206921</v>
      </c>
      <c r="V19" s="116">
        <f t="shared" si="29"/>
        <v>669236</v>
      </c>
      <c r="W19" s="116">
        <f t="shared" si="30"/>
        <v>195591</v>
      </c>
      <c r="X19" s="116">
        <f t="shared" si="31"/>
        <v>0</v>
      </c>
      <c r="Y19" s="116">
        <f t="shared" si="32"/>
        <v>0</v>
      </c>
      <c r="Z19" s="116">
        <f t="shared" si="33"/>
        <v>0</v>
      </c>
      <c r="AA19" s="116">
        <f t="shared" si="34"/>
        <v>143431</v>
      </c>
      <c r="AB19" s="117" t="str">
        <f t="shared" si="5"/>
        <v>-</v>
      </c>
      <c r="AC19" s="116">
        <f t="shared" si="6"/>
        <v>52160</v>
      </c>
      <c r="AD19" s="116">
        <f t="shared" si="7"/>
        <v>473645</v>
      </c>
      <c r="AE19" s="116">
        <f t="shared" si="8"/>
        <v>0</v>
      </c>
      <c r="AF19" s="116">
        <f t="shared" si="9"/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 t="shared" si="11"/>
        <v>385632</v>
      </c>
      <c r="AN19" s="116">
        <f t="shared" si="12"/>
        <v>70851</v>
      </c>
      <c r="AO19" s="116">
        <v>19364</v>
      </c>
      <c r="AP19" s="116">
        <v>51487</v>
      </c>
      <c r="AQ19" s="116">
        <v>0</v>
      </c>
      <c r="AR19" s="116">
        <v>0</v>
      </c>
      <c r="AS19" s="116">
        <f t="shared" si="13"/>
        <v>130183</v>
      </c>
      <c r="AT19" s="116">
        <v>0</v>
      </c>
      <c r="AU19" s="116">
        <v>111483</v>
      </c>
      <c r="AV19" s="116">
        <v>18700</v>
      </c>
      <c r="AW19" s="116">
        <v>0</v>
      </c>
      <c r="AX19" s="116">
        <f t="shared" si="14"/>
        <v>184598</v>
      </c>
      <c r="AY19" s="116">
        <v>70220</v>
      </c>
      <c r="AZ19" s="116">
        <v>96359</v>
      </c>
      <c r="BA19" s="116">
        <v>18019</v>
      </c>
      <c r="BB19" s="116">
        <v>0</v>
      </c>
      <c r="BC19" s="116">
        <v>0</v>
      </c>
      <c r="BD19" s="116">
        <v>0</v>
      </c>
      <c r="BE19" s="116">
        <v>71678</v>
      </c>
      <c r="BF19" s="116">
        <f t="shared" si="16"/>
        <v>457310</v>
      </c>
      <c r="BG19" s="116">
        <f t="shared" si="17"/>
        <v>0</v>
      </c>
      <c r="BH19" s="116">
        <f t="shared" si="18"/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 t="shared" si="20"/>
        <v>211926</v>
      </c>
      <c r="BP19" s="116">
        <f t="shared" si="21"/>
        <v>8033</v>
      </c>
      <c r="BQ19" s="116">
        <v>8033</v>
      </c>
      <c r="BR19" s="116">
        <v>0</v>
      </c>
      <c r="BS19" s="116">
        <v>0</v>
      </c>
      <c r="BT19" s="116">
        <v>0</v>
      </c>
      <c r="BU19" s="116">
        <f t="shared" si="22"/>
        <v>132413</v>
      </c>
      <c r="BV19" s="116">
        <v>0</v>
      </c>
      <c r="BW19" s="116">
        <v>132413</v>
      </c>
      <c r="BX19" s="116">
        <v>0</v>
      </c>
      <c r="BY19" s="116">
        <v>0</v>
      </c>
      <c r="BZ19" s="116">
        <f t="shared" si="23"/>
        <v>71480</v>
      </c>
      <c r="CA19" s="116">
        <v>0</v>
      </c>
      <c r="CB19" s="116">
        <v>71282</v>
      </c>
      <c r="CC19" s="116">
        <v>0</v>
      </c>
      <c r="CD19" s="116">
        <v>198</v>
      </c>
      <c r="CE19" s="116">
        <v>0</v>
      </c>
      <c r="CF19" s="116">
        <v>0</v>
      </c>
      <c r="CG19" s="116">
        <v>0</v>
      </c>
      <c r="CH19" s="116">
        <f t="shared" si="25"/>
        <v>211926</v>
      </c>
      <c r="CI19" s="116">
        <f t="shared" si="26"/>
        <v>0</v>
      </c>
      <c r="CJ19" s="116">
        <f t="shared" si="27"/>
        <v>0</v>
      </c>
      <c r="CK19" s="116">
        <f t="shared" si="35"/>
        <v>0</v>
      </c>
      <c r="CL19" s="116">
        <f t="shared" si="36"/>
        <v>0</v>
      </c>
      <c r="CM19" s="116">
        <f t="shared" si="37"/>
        <v>0</v>
      </c>
      <c r="CN19" s="116">
        <f t="shared" si="38"/>
        <v>0</v>
      </c>
      <c r="CO19" s="116">
        <f t="shared" si="39"/>
        <v>0</v>
      </c>
      <c r="CP19" s="116">
        <f t="shared" si="40"/>
        <v>0</v>
      </c>
      <c r="CQ19" s="116">
        <f t="shared" si="41"/>
        <v>597558</v>
      </c>
      <c r="CR19" s="116">
        <f t="shared" si="42"/>
        <v>78884</v>
      </c>
      <c r="CS19" s="116">
        <f t="shared" si="43"/>
        <v>27397</v>
      </c>
      <c r="CT19" s="116">
        <f t="shared" si="44"/>
        <v>51487</v>
      </c>
      <c r="CU19" s="116">
        <f t="shared" si="45"/>
        <v>0</v>
      </c>
      <c r="CV19" s="116">
        <f t="shared" si="46"/>
        <v>0</v>
      </c>
      <c r="CW19" s="116">
        <f t="shared" si="47"/>
        <v>262596</v>
      </c>
      <c r="CX19" s="116">
        <f t="shared" si="48"/>
        <v>0</v>
      </c>
      <c r="CY19" s="116">
        <f t="shared" si="49"/>
        <v>243896</v>
      </c>
      <c r="CZ19" s="116">
        <f t="shared" si="50"/>
        <v>18700</v>
      </c>
      <c r="DA19" s="116">
        <f t="shared" si="51"/>
        <v>0</v>
      </c>
      <c r="DB19" s="116">
        <f t="shared" si="52"/>
        <v>256078</v>
      </c>
      <c r="DC19" s="116">
        <f t="shared" si="53"/>
        <v>70220</v>
      </c>
      <c r="DD19" s="116">
        <f t="shared" si="54"/>
        <v>167641</v>
      </c>
      <c r="DE19" s="116">
        <f t="shared" si="55"/>
        <v>18019</v>
      </c>
      <c r="DF19" s="116">
        <f t="shared" si="56"/>
        <v>198</v>
      </c>
      <c r="DG19" s="116">
        <f t="shared" si="57"/>
        <v>0</v>
      </c>
      <c r="DH19" s="116">
        <f t="shared" si="58"/>
        <v>0</v>
      </c>
      <c r="DI19" s="116">
        <f t="shared" si="59"/>
        <v>71678</v>
      </c>
      <c r="DJ19" s="116">
        <f t="shared" si="60"/>
        <v>669236</v>
      </c>
    </row>
    <row r="20" spans="1:114" ht="13.5" customHeight="1" x14ac:dyDescent="0.15">
      <c r="A20" s="114" t="s">
        <v>10</v>
      </c>
      <c r="B20" s="115" t="s">
        <v>370</v>
      </c>
      <c r="C20" s="114" t="s">
        <v>371</v>
      </c>
      <c r="D20" s="116">
        <f t="shared" si="0"/>
        <v>1671513</v>
      </c>
      <c r="E20" s="116">
        <f t="shared" si="1"/>
        <v>553128</v>
      </c>
      <c r="F20" s="116">
        <v>220431</v>
      </c>
      <c r="G20" s="116">
        <v>0</v>
      </c>
      <c r="H20" s="116">
        <v>0</v>
      </c>
      <c r="I20" s="116">
        <v>297930</v>
      </c>
      <c r="J20" s="117" t="s">
        <v>453</v>
      </c>
      <c r="K20" s="116">
        <v>34767</v>
      </c>
      <c r="L20" s="116">
        <v>1118385</v>
      </c>
      <c r="M20" s="116">
        <f t="shared" si="2"/>
        <v>191204</v>
      </c>
      <c r="N20" s="116">
        <f t="shared" si="3"/>
        <v>18</v>
      </c>
      <c r="O20" s="116">
        <v>0</v>
      </c>
      <c r="P20" s="116">
        <v>0</v>
      </c>
      <c r="Q20" s="116">
        <v>0</v>
      </c>
      <c r="R20" s="116">
        <v>0</v>
      </c>
      <c r="S20" s="117" t="s">
        <v>453</v>
      </c>
      <c r="T20" s="116">
        <v>18</v>
      </c>
      <c r="U20" s="116">
        <v>191186</v>
      </c>
      <c r="V20" s="116">
        <f t="shared" si="29"/>
        <v>1862717</v>
      </c>
      <c r="W20" s="116">
        <f t="shared" si="30"/>
        <v>553146</v>
      </c>
      <c r="X20" s="116">
        <f t="shared" si="31"/>
        <v>220431</v>
      </c>
      <c r="Y20" s="116">
        <f t="shared" si="32"/>
        <v>0</v>
      </c>
      <c r="Z20" s="116">
        <f t="shared" si="33"/>
        <v>0</v>
      </c>
      <c r="AA20" s="116">
        <f t="shared" si="34"/>
        <v>297930</v>
      </c>
      <c r="AB20" s="117" t="str">
        <f t="shared" si="5"/>
        <v>-</v>
      </c>
      <c r="AC20" s="116">
        <f t="shared" si="6"/>
        <v>34785</v>
      </c>
      <c r="AD20" s="116">
        <f t="shared" si="7"/>
        <v>1309571</v>
      </c>
      <c r="AE20" s="116">
        <f t="shared" si="8"/>
        <v>854314</v>
      </c>
      <c r="AF20" s="116">
        <f t="shared" si="9"/>
        <v>854314</v>
      </c>
      <c r="AG20" s="116">
        <v>0</v>
      </c>
      <c r="AH20" s="116">
        <v>71775</v>
      </c>
      <c r="AI20" s="116">
        <v>782539</v>
      </c>
      <c r="AJ20" s="116">
        <v>0</v>
      </c>
      <c r="AK20" s="116">
        <v>0</v>
      </c>
      <c r="AL20" s="116">
        <v>0</v>
      </c>
      <c r="AM20" s="116">
        <f t="shared" si="11"/>
        <v>817199</v>
      </c>
      <c r="AN20" s="116">
        <f t="shared" si="12"/>
        <v>141742</v>
      </c>
      <c r="AO20" s="116">
        <v>67798</v>
      </c>
      <c r="AP20" s="116">
        <v>0</v>
      </c>
      <c r="AQ20" s="116">
        <v>59784</v>
      </c>
      <c r="AR20" s="116">
        <v>14160</v>
      </c>
      <c r="AS20" s="116">
        <f t="shared" si="13"/>
        <v>122908</v>
      </c>
      <c r="AT20" s="116">
        <v>0</v>
      </c>
      <c r="AU20" s="116">
        <v>111208</v>
      </c>
      <c r="AV20" s="116">
        <v>11700</v>
      </c>
      <c r="AW20" s="116">
        <v>0</v>
      </c>
      <c r="AX20" s="116">
        <f t="shared" si="14"/>
        <v>552549</v>
      </c>
      <c r="AY20" s="116">
        <v>256826</v>
      </c>
      <c r="AZ20" s="116">
        <v>222183</v>
      </c>
      <c r="BA20" s="116">
        <v>71622</v>
      </c>
      <c r="BB20" s="116">
        <v>1918</v>
      </c>
      <c r="BC20" s="116">
        <v>0</v>
      </c>
      <c r="BD20" s="116">
        <v>0</v>
      </c>
      <c r="BE20" s="116">
        <v>0</v>
      </c>
      <c r="BF20" s="116">
        <f t="shared" si="16"/>
        <v>1671513</v>
      </c>
      <c r="BG20" s="116">
        <f t="shared" si="17"/>
        <v>0</v>
      </c>
      <c r="BH20" s="116">
        <f t="shared" si="18"/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 t="shared" si="20"/>
        <v>17417</v>
      </c>
      <c r="BP20" s="116">
        <f t="shared" si="21"/>
        <v>17417</v>
      </c>
      <c r="BQ20" s="116">
        <v>17417</v>
      </c>
      <c r="BR20" s="116">
        <v>0</v>
      </c>
      <c r="BS20" s="116">
        <v>0</v>
      </c>
      <c r="BT20" s="116">
        <v>0</v>
      </c>
      <c r="BU20" s="116">
        <f t="shared" si="22"/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 t="shared" si="23"/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173787</v>
      </c>
      <c r="CF20" s="116">
        <v>0</v>
      </c>
      <c r="CG20" s="116">
        <v>0</v>
      </c>
      <c r="CH20" s="116">
        <f t="shared" si="25"/>
        <v>17417</v>
      </c>
      <c r="CI20" s="116">
        <f t="shared" si="26"/>
        <v>854314</v>
      </c>
      <c r="CJ20" s="116">
        <f t="shared" si="27"/>
        <v>854314</v>
      </c>
      <c r="CK20" s="116">
        <f t="shared" si="35"/>
        <v>0</v>
      </c>
      <c r="CL20" s="116">
        <f t="shared" si="36"/>
        <v>71775</v>
      </c>
      <c r="CM20" s="116">
        <f t="shared" si="37"/>
        <v>782539</v>
      </c>
      <c r="CN20" s="116">
        <f t="shared" si="38"/>
        <v>0</v>
      </c>
      <c r="CO20" s="116">
        <f t="shared" si="39"/>
        <v>0</v>
      </c>
      <c r="CP20" s="116">
        <f t="shared" si="40"/>
        <v>0</v>
      </c>
      <c r="CQ20" s="116">
        <f t="shared" si="41"/>
        <v>834616</v>
      </c>
      <c r="CR20" s="116">
        <f t="shared" si="42"/>
        <v>159159</v>
      </c>
      <c r="CS20" s="116">
        <f t="shared" si="43"/>
        <v>85215</v>
      </c>
      <c r="CT20" s="116">
        <f t="shared" si="44"/>
        <v>0</v>
      </c>
      <c r="CU20" s="116">
        <f t="shared" si="45"/>
        <v>59784</v>
      </c>
      <c r="CV20" s="116">
        <f t="shared" si="46"/>
        <v>14160</v>
      </c>
      <c r="CW20" s="116">
        <f t="shared" si="47"/>
        <v>122908</v>
      </c>
      <c r="CX20" s="116">
        <f t="shared" si="48"/>
        <v>0</v>
      </c>
      <c r="CY20" s="116">
        <f t="shared" si="49"/>
        <v>111208</v>
      </c>
      <c r="CZ20" s="116">
        <f t="shared" si="50"/>
        <v>11700</v>
      </c>
      <c r="DA20" s="116">
        <f t="shared" si="51"/>
        <v>0</v>
      </c>
      <c r="DB20" s="116">
        <f t="shared" si="52"/>
        <v>552549</v>
      </c>
      <c r="DC20" s="116">
        <f t="shared" si="53"/>
        <v>256826</v>
      </c>
      <c r="DD20" s="116">
        <f t="shared" si="54"/>
        <v>222183</v>
      </c>
      <c r="DE20" s="116">
        <f t="shared" si="55"/>
        <v>71622</v>
      </c>
      <c r="DF20" s="116">
        <f t="shared" si="56"/>
        <v>1918</v>
      </c>
      <c r="DG20" s="116">
        <f t="shared" si="57"/>
        <v>173787</v>
      </c>
      <c r="DH20" s="116">
        <f t="shared" si="58"/>
        <v>0</v>
      </c>
      <c r="DI20" s="116">
        <f t="shared" si="59"/>
        <v>0</v>
      </c>
      <c r="DJ20" s="116">
        <f t="shared" si="60"/>
        <v>1688930</v>
      </c>
    </row>
    <row r="21" spans="1:114" ht="13.5" customHeight="1" x14ac:dyDescent="0.15">
      <c r="A21" s="114" t="s">
        <v>10</v>
      </c>
      <c r="B21" s="115" t="s">
        <v>375</v>
      </c>
      <c r="C21" s="114" t="s">
        <v>376</v>
      </c>
      <c r="D21" s="116">
        <f t="shared" si="0"/>
        <v>1119074</v>
      </c>
      <c r="E21" s="116">
        <f t="shared" si="1"/>
        <v>17557</v>
      </c>
      <c r="F21" s="116">
        <v>0</v>
      </c>
      <c r="G21" s="116">
        <v>0</v>
      </c>
      <c r="H21" s="116">
        <v>0</v>
      </c>
      <c r="I21" s="116">
        <v>12793</v>
      </c>
      <c r="J21" s="117" t="s">
        <v>453</v>
      </c>
      <c r="K21" s="116">
        <v>4764</v>
      </c>
      <c r="L21" s="116">
        <v>1101517</v>
      </c>
      <c r="M21" s="116">
        <f t="shared" si="2"/>
        <v>148856</v>
      </c>
      <c r="N21" s="116">
        <f t="shared" si="3"/>
        <v>21871</v>
      </c>
      <c r="O21" s="116">
        <v>0</v>
      </c>
      <c r="P21" s="116">
        <v>0</v>
      </c>
      <c r="Q21" s="116">
        <v>0</v>
      </c>
      <c r="R21" s="116">
        <v>21871</v>
      </c>
      <c r="S21" s="117" t="s">
        <v>453</v>
      </c>
      <c r="T21" s="116">
        <v>0</v>
      </c>
      <c r="U21" s="116">
        <v>126985</v>
      </c>
      <c r="V21" s="116">
        <f t="shared" si="29"/>
        <v>1267930</v>
      </c>
      <c r="W21" s="116">
        <f t="shared" si="30"/>
        <v>39428</v>
      </c>
      <c r="X21" s="116">
        <f t="shared" si="31"/>
        <v>0</v>
      </c>
      <c r="Y21" s="116">
        <f t="shared" si="32"/>
        <v>0</v>
      </c>
      <c r="Z21" s="116">
        <f t="shared" si="33"/>
        <v>0</v>
      </c>
      <c r="AA21" s="116">
        <f t="shared" si="34"/>
        <v>34664</v>
      </c>
      <c r="AB21" s="117" t="str">
        <f t="shared" si="5"/>
        <v>-</v>
      </c>
      <c r="AC21" s="116">
        <f t="shared" si="6"/>
        <v>4764</v>
      </c>
      <c r="AD21" s="116">
        <f t="shared" si="7"/>
        <v>1228502</v>
      </c>
      <c r="AE21" s="116">
        <f t="shared" si="8"/>
        <v>0</v>
      </c>
      <c r="AF21" s="116">
        <f t="shared" si="9"/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 t="shared" si="11"/>
        <v>415397</v>
      </c>
      <c r="AN21" s="116">
        <f t="shared" si="12"/>
        <v>31313</v>
      </c>
      <c r="AO21" s="116">
        <v>25181</v>
      </c>
      <c r="AP21" s="116">
        <v>6132</v>
      </c>
      <c r="AQ21" s="116">
        <v>0</v>
      </c>
      <c r="AR21" s="116">
        <v>0</v>
      </c>
      <c r="AS21" s="116">
        <f t="shared" si="13"/>
        <v>4868</v>
      </c>
      <c r="AT21" s="116">
        <v>4868</v>
      </c>
      <c r="AU21" s="116">
        <v>0</v>
      </c>
      <c r="AV21" s="116">
        <v>0</v>
      </c>
      <c r="AW21" s="116">
        <v>0</v>
      </c>
      <c r="AX21" s="116">
        <f t="shared" si="14"/>
        <v>379216</v>
      </c>
      <c r="AY21" s="116">
        <v>379216</v>
      </c>
      <c r="AZ21" s="116">
        <v>0</v>
      </c>
      <c r="BA21" s="116">
        <v>0</v>
      </c>
      <c r="BB21" s="116">
        <v>0</v>
      </c>
      <c r="BC21" s="116">
        <v>703677</v>
      </c>
      <c r="BD21" s="116">
        <v>0</v>
      </c>
      <c r="BE21" s="116">
        <v>0</v>
      </c>
      <c r="BF21" s="116">
        <f t="shared" si="16"/>
        <v>415397</v>
      </c>
      <c r="BG21" s="116">
        <f t="shared" si="17"/>
        <v>0</v>
      </c>
      <c r="BH21" s="116">
        <f t="shared" si="18"/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 t="shared" si="20"/>
        <v>56166</v>
      </c>
      <c r="BP21" s="116">
        <f t="shared" si="21"/>
        <v>19180</v>
      </c>
      <c r="BQ21" s="116">
        <v>19180</v>
      </c>
      <c r="BR21" s="116">
        <v>0</v>
      </c>
      <c r="BS21" s="116">
        <v>0</v>
      </c>
      <c r="BT21" s="116">
        <v>0</v>
      </c>
      <c r="BU21" s="116">
        <f t="shared" si="22"/>
        <v>36986</v>
      </c>
      <c r="BV21" s="116">
        <v>36986</v>
      </c>
      <c r="BW21" s="116">
        <v>0</v>
      </c>
      <c r="BX21" s="116">
        <v>0</v>
      </c>
      <c r="BY21" s="116">
        <v>0</v>
      </c>
      <c r="BZ21" s="116">
        <f t="shared" si="23"/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92690</v>
      </c>
      <c r="CF21" s="116">
        <v>0</v>
      </c>
      <c r="CG21" s="116">
        <v>0</v>
      </c>
      <c r="CH21" s="116">
        <f t="shared" si="25"/>
        <v>56166</v>
      </c>
      <c r="CI21" s="116">
        <f t="shared" si="26"/>
        <v>0</v>
      </c>
      <c r="CJ21" s="116">
        <f t="shared" si="27"/>
        <v>0</v>
      </c>
      <c r="CK21" s="116">
        <f t="shared" si="35"/>
        <v>0</v>
      </c>
      <c r="CL21" s="116">
        <f t="shared" si="36"/>
        <v>0</v>
      </c>
      <c r="CM21" s="116">
        <f t="shared" si="37"/>
        <v>0</v>
      </c>
      <c r="CN21" s="116">
        <f t="shared" si="38"/>
        <v>0</v>
      </c>
      <c r="CO21" s="116">
        <f t="shared" si="39"/>
        <v>0</v>
      </c>
      <c r="CP21" s="116">
        <f t="shared" si="40"/>
        <v>0</v>
      </c>
      <c r="CQ21" s="116">
        <f t="shared" si="41"/>
        <v>471563</v>
      </c>
      <c r="CR21" s="116">
        <f t="shared" si="42"/>
        <v>50493</v>
      </c>
      <c r="CS21" s="116">
        <f t="shared" si="43"/>
        <v>44361</v>
      </c>
      <c r="CT21" s="116">
        <f t="shared" si="44"/>
        <v>6132</v>
      </c>
      <c r="CU21" s="116">
        <f t="shared" si="45"/>
        <v>0</v>
      </c>
      <c r="CV21" s="116">
        <f t="shared" si="46"/>
        <v>0</v>
      </c>
      <c r="CW21" s="116">
        <f t="shared" si="47"/>
        <v>41854</v>
      </c>
      <c r="CX21" s="116">
        <f t="shared" si="48"/>
        <v>41854</v>
      </c>
      <c r="CY21" s="116">
        <f t="shared" si="49"/>
        <v>0</v>
      </c>
      <c r="CZ21" s="116">
        <f t="shared" si="50"/>
        <v>0</v>
      </c>
      <c r="DA21" s="116">
        <f t="shared" si="51"/>
        <v>0</v>
      </c>
      <c r="DB21" s="116">
        <f t="shared" si="52"/>
        <v>379216</v>
      </c>
      <c r="DC21" s="116">
        <f t="shared" si="53"/>
        <v>379216</v>
      </c>
      <c r="DD21" s="116">
        <f t="shared" si="54"/>
        <v>0</v>
      </c>
      <c r="DE21" s="116">
        <f t="shared" si="55"/>
        <v>0</v>
      </c>
      <c r="DF21" s="116">
        <f t="shared" si="56"/>
        <v>0</v>
      </c>
      <c r="DG21" s="116">
        <f t="shared" si="57"/>
        <v>796367</v>
      </c>
      <c r="DH21" s="116">
        <f t="shared" si="58"/>
        <v>0</v>
      </c>
      <c r="DI21" s="116">
        <f t="shared" si="59"/>
        <v>0</v>
      </c>
      <c r="DJ21" s="116">
        <f t="shared" si="60"/>
        <v>471563</v>
      </c>
    </row>
    <row r="22" spans="1:114" ht="13.5" customHeight="1" x14ac:dyDescent="0.15">
      <c r="A22" s="114" t="s">
        <v>10</v>
      </c>
      <c r="B22" s="115" t="s">
        <v>378</v>
      </c>
      <c r="C22" s="114" t="s">
        <v>379</v>
      </c>
      <c r="D22" s="116">
        <f t="shared" si="0"/>
        <v>1428151</v>
      </c>
      <c r="E22" s="116">
        <f t="shared" si="1"/>
        <v>284290</v>
      </c>
      <c r="F22" s="116">
        <v>0</v>
      </c>
      <c r="G22" s="116">
        <v>0</v>
      </c>
      <c r="H22" s="116">
        <v>0</v>
      </c>
      <c r="I22" s="116">
        <v>141900</v>
      </c>
      <c r="J22" s="117" t="s">
        <v>453</v>
      </c>
      <c r="K22" s="116">
        <v>142390</v>
      </c>
      <c r="L22" s="116">
        <v>1143861</v>
      </c>
      <c r="M22" s="116">
        <f t="shared" si="2"/>
        <v>54785</v>
      </c>
      <c r="N22" s="116">
        <f t="shared" si="3"/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453</v>
      </c>
      <c r="T22" s="116">
        <v>0</v>
      </c>
      <c r="U22" s="116">
        <v>54785</v>
      </c>
      <c r="V22" s="116">
        <f t="shared" si="29"/>
        <v>1482936</v>
      </c>
      <c r="W22" s="116">
        <f t="shared" si="30"/>
        <v>284290</v>
      </c>
      <c r="X22" s="116">
        <f t="shared" si="31"/>
        <v>0</v>
      </c>
      <c r="Y22" s="116">
        <f t="shared" si="32"/>
        <v>0</v>
      </c>
      <c r="Z22" s="116">
        <f t="shared" si="33"/>
        <v>0</v>
      </c>
      <c r="AA22" s="116">
        <f t="shared" si="34"/>
        <v>141900</v>
      </c>
      <c r="AB22" s="117" t="str">
        <f t="shared" si="5"/>
        <v>-</v>
      </c>
      <c r="AC22" s="116">
        <f t="shared" si="6"/>
        <v>142390</v>
      </c>
      <c r="AD22" s="116">
        <f t="shared" si="7"/>
        <v>1198646</v>
      </c>
      <c r="AE22" s="116">
        <f t="shared" si="8"/>
        <v>0</v>
      </c>
      <c r="AF22" s="116">
        <f t="shared" si="9"/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 t="shared" si="11"/>
        <v>1405943</v>
      </c>
      <c r="AN22" s="116">
        <f t="shared" si="12"/>
        <v>93733</v>
      </c>
      <c r="AO22" s="116">
        <v>90999</v>
      </c>
      <c r="AP22" s="116">
        <v>0</v>
      </c>
      <c r="AQ22" s="116">
        <v>2734</v>
      </c>
      <c r="AR22" s="116">
        <v>0</v>
      </c>
      <c r="AS22" s="116">
        <f t="shared" si="13"/>
        <v>437287</v>
      </c>
      <c r="AT22" s="116">
        <v>0</v>
      </c>
      <c r="AU22" s="116">
        <v>437287</v>
      </c>
      <c r="AV22" s="116">
        <v>0</v>
      </c>
      <c r="AW22" s="116">
        <v>0</v>
      </c>
      <c r="AX22" s="116">
        <f t="shared" si="14"/>
        <v>866893</v>
      </c>
      <c r="AY22" s="116">
        <v>223911</v>
      </c>
      <c r="AZ22" s="116">
        <v>427342</v>
      </c>
      <c r="BA22" s="116">
        <v>61910</v>
      </c>
      <c r="BB22" s="116">
        <v>153730</v>
      </c>
      <c r="BC22" s="116">
        <v>0</v>
      </c>
      <c r="BD22" s="116">
        <v>8030</v>
      </c>
      <c r="BE22" s="116">
        <v>22208</v>
      </c>
      <c r="BF22" s="116">
        <f t="shared" si="16"/>
        <v>1428151</v>
      </c>
      <c r="BG22" s="116">
        <f t="shared" si="17"/>
        <v>0</v>
      </c>
      <c r="BH22" s="116">
        <f t="shared" si="18"/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 t="shared" si="20"/>
        <v>6437</v>
      </c>
      <c r="BP22" s="116">
        <f t="shared" si="21"/>
        <v>6437</v>
      </c>
      <c r="BQ22" s="116">
        <v>6437</v>
      </c>
      <c r="BR22" s="116">
        <v>0</v>
      </c>
      <c r="BS22" s="116">
        <v>0</v>
      </c>
      <c r="BT22" s="116">
        <v>0</v>
      </c>
      <c r="BU22" s="116">
        <f t="shared" si="22"/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 t="shared" si="23"/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36827</v>
      </c>
      <c r="CF22" s="116">
        <v>0</v>
      </c>
      <c r="CG22" s="116">
        <v>11521</v>
      </c>
      <c r="CH22" s="116">
        <f t="shared" si="25"/>
        <v>17958</v>
      </c>
      <c r="CI22" s="116">
        <f t="shared" si="26"/>
        <v>0</v>
      </c>
      <c r="CJ22" s="116">
        <f t="shared" si="27"/>
        <v>0</v>
      </c>
      <c r="CK22" s="116">
        <f t="shared" si="35"/>
        <v>0</v>
      </c>
      <c r="CL22" s="116">
        <f t="shared" si="36"/>
        <v>0</v>
      </c>
      <c r="CM22" s="116">
        <f t="shared" si="37"/>
        <v>0</v>
      </c>
      <c r="CN22" s="116">
        <f t="shared" si="38"/>
        <v>0</v>
      </c>
      <c r="CO22" s="116">
        <f t="shared" si="39"/>
        <v>0</v>
      </c>
      <c r="CP22" s="116">
        <f t="shared" si="40"/>
        <v>0</v>
      </c>
      <c r="CQ22" s="116">
        <f t="shared" si="41"/>
        <v>1412380</v>
      </c>
      <c r="CR22" s="116">
        <f t="shared" si="42"/>
        <v>100170</v>
      </c>
      <c r="CS22" s="116">
        <f t="shared" si="43"/>
        <v>97436</v>
      </c>
      <c r="CT22" s="116">
        <f t="shared" si="44"/>
        <v>0</v>
      </c>
      <c r="CU22" s="116">
        <f t="shared" si="45"/>
        <v>2734</v>
      </c>
      <c r="CV22" s="116">
        <f t="shared" si="46"/>
        <v>0</v>
      </c>
      <c r="CW22" s="116">
        <f t="shared" si="47"/>
        <v>437287</v>
      </c>
      <c r="CX22" s="116">
        <f t="shared" si="48"/>
        <v>0</v>
      </c>
      <c r="CY22" s="116">
        <f t="shared" si="49"/>
        <v>437287</v>
      </c>
      <c r="CZ22" s="116">
        <f t="shared" si="50"/>
        <v>0</v>
      </c>
      <c r="DA22" s="116">
        <f t="shared" si="51"/>
        <v>0</v>
      </c>
      <c r="DB22" s="116">
        <f t="shared" si="52"/>
        <v>866893</v>
      </c>
      <c r="DC22" s="116">
        <f t="shared" si="53"/>
        <v>223911</v>
      </c>
      <c r="DD22" s="116">
        <f t="shared" si="54"/>
        <v>427342</v>
      </c>
      <c r="DE22" s="116">
        <f t="shared" si="55"/>
        <v>61910</v>
      </c>
      <c r="DF22" s="116">
        <f t="shared" si="56"/>
        <v>153730</v>
      </c>
      <c r="DG22" s="116">
        <f t="shared" si="57"/>
        <v>36827</v>
      </c>
      <c r="DH22" s="116">
        <f t="shared" si="58"/>
        <v>8030</v>
      </c>
      <c r="DI22" s="116">
        <f t="shared" si="59"/>
        <v>33729</v>
      </c>
      <c r="DJ22" s="116">
        <f t="shared" si="60"/>
        <v>1446109</v>
      </c>
    </row>
    <row r="23" spans="1:114" ht="13.5" customHeight="1" x14ac:dyDescent="0.15">
      <c r="A23" s="114" t="s">
        <v>10</v>
      </c>
      <c r="B23" s="115" t="s">
        <v>380</v>
      </c>
      <c r="C23" s="114" t="s">
        <v>381</v>
      </c>
      <c r="D23" s="116">
        <f t="shared" si="0"/>
        <v>2495962</v>
      </c>
      <c r="E23" s="116">
        <f t="shared" si="1"/>
        <v>797873</v>
      </c>
      <c r="F23" s="116">
        <v>0</v>
      </c>
      <c r="G23" s="116">
        <v>0</v>
      </c>
      <c r="H23" s="116">
        <v>0</v>
      </c>
      <c r="I23" s="116">
        <v>487611</v>
      </c>
      <c r="J23" s="117" t="s">
        <v>453</v>
      </c>
      <c r="K23" s="116">
        <v>310262</v>
      </c>
      <c r="L23" s="116">
        <v>1698089</v>
      </c>
      <c r="M23" s="116">
        <f t="shared" si="2"/>
        <v>109383</v>
      </c>
      <c r="N23" s="116">
        <f t="shared" si="3"/>
        <v>5665</v>
      </c>
      <c r="O23" s="116">
        <v>0</v>
      </c>
      <c r="P23" s="116">
        <v>0</v>
      </c>
      <c r="Q23" s="116">
        <v>0</v>
      </c>
      <c r="R23" s="116">
        <v>5665</v>
      </c>
      <c r="S23" s="117" t="s">
        <v>453</v>
      </c>
      <c r="T23" s="116">
        <v>0</v>
      </c>
      <c r="U23" s="116">
        <v>103718</v>
      </c>
      <c r="V23" s="116">
        <f t="shared" si="29"/>
        <v>2605345</v>
      </c>
      <c r="W23" s="116">
        <f t="shared" si="30"/>
        <v>803538</v>
      </c>
      <c r="X23" s="116">
        <f t="shared" si="31"/>
        <v>0</v>
      </c>
      <c r="Y23" s="116">
        <f t="shared" si="32"/>
        <v>0</v>
      </c>
      <c r="Z23" s="116">
        <f t="shared" si="33"/>
        <v>0</v>
      </c>
      <c r="AA23" s="116">
        <f t="shared" si="34"/>
        <v>493276</v>
      </c>
      <c r="AB23" s="117" t="str">
        <f t="shared" si="5"/>
        <v>-</v>
      </c>
      <c r="AC23" s="116">
        <f t="shared" si="6"/>
        <v>310262</v>
      </c>
      <c r="AD23" s="116">
        <f t="shared" si="7"/>
        <v>1801807</v>
      </c>
      <c r="AE23" s="116">
        <f t="shared" si="8"/>
        <v>714</v>
      </c>
      <c r="AF23" s="116">
        <f t="shared" si="9"/>
        <v>656</v>
      </c>
      <c r="AG23" s="116">
        <v>0</v>
      </c>
      <c r="AH23" s="116">
        <v>0</v>
      </c>
      <c r="AI23" s="116">
        <v>0</v>
      </c>
      <c r="AJ23" s="116">
        <v>656</v>
      </c>
      <c r="AK23" s="116">
        <v>58</v>
      </c>
      <c r="AL23" s="116">
        <v>0</v>
      </c>
      <c r="AM23" s="116">
        <f t="shared" si="11"/>
        <v>2472240</v>
      </c>
      <c r="AN23" s="116">
        <f t="shared" si="12"/>
        <v>183962</v>
      </c>
      <c r="AO23" s="116">
        <v>170834</v>
      </c>
      <c r="AP23" s="116">
        <v>0</v>
      </c>
      <c r="AQ23" s="116">
        <v>13128</v>
      </c>
      <c r="AR23" s="116">
        <v>0</v>
      </c>
      <c r="AS23" s="116">
        <f t="shared" si="13"/>
        <v>51950</v>
      </c>
      <c r="AT23" s="116">
        <v>4905</v>
      </c>
      <c r="AU23" s="116">
        <v>41429</v>
      </c>
      <c r="AV23" s="116">
        <v>5616</v>
      </c>
      <c r="AW23" s="116">
        <v>0</v>
      </c>
      <c r="AX23" s="116">
        <f t="shared" si="14"/>
        <v>2235969</v>
      </c>
      <c r="AY23" s="116">
        <v>772609</v>
      </c>
      <c r="AZ23" s="116">
        <v>1075471</v>
      </c>
      <c r="BA23" s="116">
        <v>375620</v>
      </c>
      <c r="BB23" s="116">
        <v>12269</v>
      </c>
      <c r="BC23" s="116">
        <v>0</v>
      </c>
      <c r="BD23" s="116">
        <v>359</v>
      </c>
      <c r="BE23" s="116">
        <v>23008</v>
      </c>
      <c r="BF23" s="116">
        <f t="shared" si="16"/>
        <v>2495962</v>
      </c>
      <c r="BG23" s="116">
        <f t="shared" si="17"/>
        <v>121</v>
      </c>
      <c r="BH23" s="116">
        <f t="shared" si="18"/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121</v>
      </c>
      <c r="BN23" s="116">
        <v>0</v>
      </c>
      <c r="BO23" s="116">
        <f t="shared" si="20"/>
        <v>102659</v>
      </c>
      <c r="BP23" s="116">
        <f t="shared" si="21"/>
        <v>24817</v>
      </c>
      <c r="BQ23" s="116">
        <v>21668</v>
      </c>
      <c r="BR23" s="116">
        <v>0</v>
      </c>
      <c r="BS23" s="116">
        <v>3149</v>
      </c>
      <c r="BT23" s="116">
        <v>0</v>
      </c>
      <c r="BU23" s="116">
        <f t="shared" si="22"/>
        <v>71682</v>
      </c>
      <c r="BV23" s="116">
        <v>0</v>
      </c>
      <c r="BW23" s="116">
        <v>71682</v>
      </c>
      <c r="BX23" s="116">
        <v>0</v>
      </c>
      <c r="BY23" s="116">
        <v>0</v>
      </c>
      <c r="BZ23" s="116">
        <f t="shared" si="23"/>
        <v>6160</v>
      </c>
      <c r="CA23" s="116">
        <v>0</v>
      </c>
      <c r="CB23" s="116">
        <v>6160</v>
      </c>
      <c r="CC23" s="116">
        <v>0</v>
      </c>
      <c r="CD23" s="116">
        <v>0</v>
      </c>
      <c r="CE23" s="116">
        <v>0</v>
      </c>
      <c r="CF23" s="116">
        <v>0</v>
      </c>
      <c r="CG23" s="116">
        <v>6603</v>
      </c>
      <c r="CH23" s="116">
        <f t="shared" si="25"/>
        <v>109383</v>
      </c>
      <c r="CI23" s="116">
        <f t="shared" si="26"/>
        <v>835</v>
      </c>
      <c r="CJ23" s="116">
        <f t="shared" si="27"/>
        <v>656</v>
      </c>
      <c r="CK23" s="116">
        <f t="shared" si="35"/>
        <v>0</v>
      </c>
      <c r="CL23" s="116">
        <f t="shared" si="36"/>
        <v>0</v>
      </c>
      <c r="CM23" s="116">
        <f t="shared" si="37"/>
        <v>0</v>
      </c>
      <c r="CN23" s="116">
        <f t="shared" si="38"/>
        <v>656</v>
      </c>
      <c r="CO23" s="116">
        <f t="shared" si="39"/>
        <v>179</v>
      </c>
      <c r="CP23" s="116">
        <f t="shared" si="40"/>
        <v>0</v>
      </c>
      <c r="CQ23" s="116">
        <f t="shared" si="41"/>
        <v>2574899</v>
      </c>
      <c r="CR23" s="116">
        <f t="shared" si="42"/>
        <v>208779</v>
      </c>
      <c r="CS23" s="116">
        <f t="shared" si="43"/>
        <v>192502</v>
      </c>
      <c r="CT23" s="116">
        <f t="shared" si="44"/>
        <v>0</v>
      </c>
      <c r="CU23" s="116">
        <f t="shared" si="45"/>
        <v>16277</v>
      </c>
      <c r="CV23" s="116">
        <f t="shared" si="46"/>
        <v>0</v>
      </c>
      <c r="CW23" s="116">
        <f t="shared" si="47"/>
        <v>123632</v>
      </c>
      <c r="CX23" s="116">
        <f t="shared" si="48"/>
        <v>4905</v>
      </c>
      <c r="CY23" s="116">
        <f t="shared" si="49"/>
        <v>113111</v>
      </c>
      <c r="CZ23" s="116">
        <f t="shared" si="50"/>
        <v>5616</v>
      </c>
      <c r="DA23" s="116">
        <f t="shared" si="51"/>
        <v>0</v>
      </c>
      <c r="DB23" s="116">
        <f t="shared" si="52"/>
        <v>2242129</v>
      </c>
      <c r="DC23" s="116">
        <f t="shared" si="53"/>
        <v>772609</v>
      </c>
      <c r="DD23" s="116">
        <f t="shared" si="54"/>
        <v>1081631</v>
      </c>
      <c r="DE23" s="116">
        <f t="shared" si="55"/>
        <v>375620</v>
      </c>
      <c r="DF23" s="116">
        <f t="shared" si="56"/>
        <v>12269</v>
      </c>
      <c r="DG23" s="116">
        <f t="shared" si="57"/>
        <v>0</v>
      </c>
      <c r="DH23" s="116">
        <f t="shared" si="58"/>
        <v>359</v>
      </c>
      <c r="DI23" s="116">
        <f t="shared" si="59"/>
        <v>29611</v>
      </c>
      <c r="DJ23" s="116">
        <f t="shared" si="60"/>
        <v>2605345</v>
      </c>
    </row>
    <row r="24" spans="1:114" ht="13.5" customHeight="1" x14ac:dyDescent="0.15">
      <c r="A24" s="114" t="s">
        <v>10</v>
      </c>
      <c r="B24" s="115" t="s">
        <v>382</v>
      </c>
      <c r="C24" s="114" t="s">
        <v>383</v>
      </c>
      <c r="D24" s="116">
        <f t="shared" si="0"/>
        <v>1194548</v>
      </c>
      <c r="E24" s="116">
        <f t="shared" si="1"/>
        <v>236815</v>
      </c>
      <c r="F24" s="116">
        <v>411</v>
      </c>
      <c r="G24" s="116">
        <v>0</v>
      </c>
      <c r="H24" s="116">
        <v>0</v>
      </c>
      <c r="I24" s="116">
        <v>180636</v>
      </c>
      <c r="J24" s="117" t="s">
        <v>453</v>
      </c>
      <c r="K24" s="116">
        <v>55768</v>
      </c>
      <c r="L24" s="116">
        <v>957733</v>
      </c>
      <c r="M24" s="116">
        <f t="shared" si="2"/>
        <v>438574</v>
      </c>
      <c r="N24" s="116">
        <f t="shared" si="3"/>
        <v>88186</v>
      </c>
      <c r="O24" s="116">
        <v>0</v>
      </c>
      <c r="P24" s="116">
        <v>0</v>
      </c>
      <c r="Q24" s="116">
        <v>0</v>
      </c>
      <c r="R24" s="116">
        <v>86876</v>
      </c>
      <c r="S24" s="117" t="s">
        <v>453</v>
      </c>
      <c r="T24" s="116">
        <v>1310</v>
      </c>
      <c r="U24" s="116">
        <v>350388</v>
      </c>
      <c r="V24" s="116">
        <f t="shared" si="29"/>
        <v>1633122</v>
      </c>
      <c r="W24" s="116">
        <f t="shared" si="30"/>
        <v>325001</v>
      </c>
      <c r="X24" s="116">
        <f t="shared" si="31"/>
        <v>411</v>
      </c>
      <c r="Y24" s="116">
        <f t="shared" si="32"/>
        <v>0</v>
      </c>
      <c r="Z24" s="116">
        <f t="shared" si="33"/>
        <v>0</v>
      </c>
      <c r="AA24" s="116">
        <f t="shared" si="34"/>
        <v>267512</v>
      </c>
      <c r="AB24" s="117" t="str">
        <f t="shared" si="5"/>
        <v>-</v>
      </c>
      <c r="AC24" s="116">
        <f t="shared" si="6"/>
        <v>57078</v>
      </c>
      <c r="AD24" s="116">
        <f t="shared" si="7"/>
        <v>1308121</v>
      </c>
      <c r="AE24" s="116">
        <f t="shared" si="8"/>
        <v>27530</v>
      </c>
      <c r="AF24" s="116">
        <f t="shared" si="9"/>
        <v>27418</v>
      </c>
      <c r="AG24" s="116">
        <v>0</v>
      </c>
      <c r="AH24" s="116">
        <v>0</v>
      </c>
      <c r="AI24" s="116">
        <v>27335</v>
      </c>
      <c r="AJ24" s="116">
        <v>83</v>
      </c>
      <c r="AK24" s="116">
        <v>112</v>
      </c>
      <c r="AL24" s="116">
        <v>0</v>
      </c>
      <c r="AM24" s="116">
        <f t="shared" si="11"/>
        <v>860522</v>
      </c>
      <c r="AN24" s="116">
        <f t="shared" si="12"/>
        <v>171152</v>
      </c>
      <c r="AO24" s="116">
        <v>138672</v>
      </c>
      <c r="AP24" s="116">
        <v>12037</v>
      </c>
      <c r="AQ24" s="116">
        <v>20443</v>
      </c>
      <c r="AR24" s="116">
        <v>0</v>
      </c>
      <c r="AS24" s="116">
        <f t="shared" si="13"/>
        <v>179479</v>
      </c>
      <c r="AT24" s="116">
        <v>120808</v>
      </c>
      <c r="AU24" s="116">
        <v>12594</v>
      </c>
      <c r="AV24" s="116">
        <v>46077</v>
      </c>
      <c r="AW24" s="116">
        <v>0</v>
      </c>
      <c r="AX24" s="116">
        <f t="shared" si="14"/>
        <v>509891</v>
      </c>
      <c r="AY24" s="116">
        <v>365147</v>
      </c>
      <c r="AZ24" s="116">
        <v>118311</v>
      </c>
      <c r="BA24" s="116">
        <v>26433</v>
      </c>
      <c r="BB24" s="116">
        <v>0</v>
      </c>
      <c r="BC24" s="116">
        <v>260064</v>
      </c>
      <c r="BD24" s="116">
        <v>0</v>
      </c>
      <c r="BE24" s="116">
        <v>46432</v>
      </c>
      <c r="BF24" s="116">
        <f t="shared" si="16"/>
        <v>934484</v>
      </c>
      <c r="BG24" s="116">
        <f t="shared" si="17"/>
        <v>54340</v>
      </c>
      <c r="BH24" s="116">
        <f t="shared" si="18"/>
        <v>54340</v>
      </c>
      <c r="BI24" s="116">
        <v>0</v>
      </c>
      <c r="BJ24" s="116">
        <v>54340</v>
      </c>
      <c r="BK24" s="116">
        <v>0</v>
      </c>
      <c r="BL24" s="116">
        <v>0</v>
      </c>
      <c r="BM24" s="116">
        <v>0</v>
      </c>
      <c r="BN24" s="116">
        <v>0</v>
      </c>
      <c r="BO24" s="116">
        <f t="shared" si="20"/>
        <v>384234</v>
      </c>
      <c r="BP24" s="116">
        <f t="shared" si="21"/>
        <v>39505</v>
      </c>
      <c r="BQ24" s="116">
        <v>39505</v>
      </c>
      <c r="BR24" s="116">
        <v>0</v>
      </c>
      <c r="BS24" s="116">
        <v>0</v>
      </c>
      <c r="BT24" s="116">
        <v>0</v>
      </c>
      <c r="BU24" s="116">
        <f t="shared" si="22"/>
        <v>176179</v>
      </c>
      <c r="BV24" s="116">
        <v>1800</v>
      </c>
      <c r="BW24" s="116">
        <v>174379</v>
      </c>
      <c r="BX24" s="116">
        <v>0</v>
      </c>
      <c r="BY24" s="116">
        <v>0</v>
      </c>
      <c r="BZ24" s="116">
        <f t="shared" si="23"/>
        <v>168550</v>
      </c>
      <c r="CA24" s="116">
        <v>75050</v>
      </c>
      <c r="CB24" s="116">
        <v>93500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 t="shared" si="25"/>
        <v>438574</v>
      </c>
      <c r="CI24" s="116">
        <f t="shared" si="26"/>
        <v>81870</v>
      </c>
      <c r="CJ24" s="116">
        <f t="shared" si="27"/>
        <v>81758</v>
      </c>
      <c r="CK24" s="116">
        <f t="shared" si="35"/>
        <v>0</v>
      </c>
      <c r="CL24" s="116">
        <f t="shared" si="36"/>
        <v>54340</v>
      </c>
      <c r="CM24" s="116">
        <f t="shared" si="37"/>
        <v>27335</v>
      </c>
      <c r="CN24" s="116">
        <f t="shared" si="38"/>
        <v>83</v>
      </c>
      <c r="CO24" s="116">
        <f t="shared" si="39"/>
        <v>112</v>
      </c>
      <c r="CP24" s="116">
        <f t="shared" si="40"/>
        <v>0</v>
      </c>
      <c r="CQ24" s="116">
        <f t="shared" si="41"/>
        <v>1244756</v>
      </c>
      <c r="CR24" s="116">
        <f t="shared" si="42"/>
        <v>210657</v>
      </c>
      <c r="CS24" s="116">
        <f t="shared" si="43"/>
        <v>178177</v>
      </c>
      <c r="CT24" s="116">
        <f t="shared" si="44"/>
        <v>12037</v>
      </c>
      <c r="CU24" s="116">
        <f t="shared" si="45"/>
        <v>20443</v>
      </c>
      <c r="CV24" s="116">
        <f t="shared" si="46"/>
        <v>0</v>
      </c>
      <c r="CW24" s="116">
        <f t="shared" si="47"/>
        <v>355658</v>
      </c>
      <c r="CX24" s="116">
        <f t="shared" si="48"/>
        <v>122608</v>
      </c>
      <c r="CY24" s="116">
        <f t="shared" si="49"/>
        <v>186973</v>
      </c>
      <c r="CZ24" s="116">
        <f t="shared" si="50"/>
        <v>46077</v>
      </c>
      <c r="DA24" s="116">
        <f t="shared" si="51"/>
        <v>0</v>
      </c>
      <c r="DB24" s="116">
        <f t="shared" si="52"/>
        <v>678441</v>
      </c>
      <c r="DC24" s="116">
        <f t="shared" si="53"/>
        <v>440197</v>
      </c>
      <c r="DD24" s="116">
        <f t="shared" si="54"/>
        <v>211811</v>
      </c>
      <c r="DE24" s="116">
        <f t="shared" si="55"/>
        <v>26433</v>
      </c>
      <c r="DF24" s="116">
        <f t="shared" si="56"/>
        <v>0</v>
      </c>
      <c r="DG24" s="116">
        <f t="shared" si="57"/>
        <v>260064</v>
      </c>
      <c r="DH24" s="116">
        <f t="shared" si="58"/>
        <v>0</v>
      </c>
      <c r="DI24" s="116">
        <f t="shared" si="59"/>
        <v>46432</v>
      </c>
      <c r="DJ24" s="116">
        <f t="shared" si="60"/>
        <v>1373058</v>
      </c>
    </row>
    <row r="25" spans="1:114" ht="13.5" customHeight="1" x14ac:dyDescent="0.15">
      <c r="A25" s="114" t="s">
        <v>10</v>
      </c>
      <c r="B25" s="115" t="s">
        <v>386</v>
      </c>
      <c r="C25" s="114" t="s">
        <v>387</v>
      </c>
      <c r="D25" s="116">
        <f t="shared" si="0"/>
        <v>1349215</v>
      </c>
      <c r="E25" s="116">
        <f t="shared" si="1"/>
        <v>136564</v>
      </c>
      <c r="F25" s="116">
        <v>0</v>
      </c>
      <c r="G25" s="116">
        <v>1255</v>
      </c>
      <c r="H25" s="116">
        <v>11300</v>
      </c>
      <c r="I25" s="116">
        <v>22146</v>
      </c>
      <c r="J25" s="117" t="s">
        <v>453</v>
      </c>
      <c r="K25" s="116">
        <v>101863</v>
      </c>
      <c r="L25" s="116">
        <v>1212651</v>
      </c>
      <c r="M25" s="116">
        <f t="shared" si="2"/>
        <v>198405</v>
      </c>
      <c r="N25" s="116">
        <f t="shared" si="3"/>
        <v>71734</v>
      </c>
      <c r="O25" s="116">
        <v>0</v>
      </c>
      <c r="P25" s="116">
        <v>0</v>
      </c>
      <c r="Q25" s="116">
        <v>60000</v>
      </c>
      <c r="R25" s="116">
        <v>7842</v>
      </c>
      <c r="S25" s="117" t="s">
        <v>453</v>
      </c>
      <c r="T25" s="116">
        <v>3892</v>
      </c>
      <c r="U25" s="116">
        <v>126671</v>
      </c>
      <c r="V25" s="116">
        <f t="shared" si="29"/>
        <v>1547620</v>
      </c>
      <c r="W25" s="116">
        <f t="shared" si="30"/>
        <v>208298</v>
      </c>
      <c r="X25" s="116">
        <f t="shared" si="31"/>
        <v>0</v>
      </c>
      <c r="Y25" s="116">
        <f t="shared" si="32"/>
        <v>1255</v>
      </c>
      <c r="Z25" s="116">
        <f t="shared" si="33"/>
        <v>71300</v>
      </c>
      <c r="AA25" s="116">
        <f t="shared" si="34"/>
        <v>29988</v>
      </c>
      <c r="AB25" s="117" t="str">
        <f t="shared" si="5"/>
        <v>-</v>
      </c>
      <c r="AC25" s="116">
        <f t="shared" si="6"/>
        <v>105755</v>
      </c>
      <c r="AD25" s="116">
        <f t="shared" si="7"/>
        <v>1339322</v>
      </c>
      <c r="AE25" s="116">
        <f t="shared" si="8"/>
        <v>15070</v>
      </c>
      <c r="AF25" s="116">
        <f t="shared" si="9"/>
        <v>15070</v>
      </c>
      <c r="AG25" s="116">
        <v>0</v>
      </c>
      <c r="AH25" s="116">
        <v>15070</v>
      </c>
      <c r="AI25" s="116">
        <v>0</v>
      </c>
      <c r="AJ25" s="116">
        <v>0</v>
      </c>
      <c r="AK25" s="116">
        <v>0</v>
      </c>
      <c r="AL25" s="116">
        <v>85044</v>
      </c>
      <c r="AM25" s="116">
        <f t="shared" si="11"/>
        <v>650134</v>
      </c>
      <c r="AN25" s="116">
        <f t="shared" si="12"/>
        <v>48356</v>
      </c>
      <c r="AO25" s="116">
        <v>48356</v>
      </c>
      <c r="AP25" s="116">
        <v>0</v>
      </c>
      <c r="AQ25" s="116">
        <v>0</v>
      </c>
      <c r="AR25" s="116">
        <v>0</v>
      </c>
      <c r="AS25" s="116">
        <f t="shared" si="13"/>
        <v>32049</v>
      </c>
      <c r="AT25" s="116">
        <v>0</v>
      </c>
      <c r="AU25" s="116">
        <v>32049</v>
      </c>
      <c r="AV25" s="116">
        <v>0</v>
      </c>
      <c r="AW25" s="116">
        <v>0</v>
      </c>
      <c r="AX25" s="116">
        <f t="shared" si="14"/>
        <v>569729</v>
      </c>
      <c r="AY25" s="116">
        <v>158831</v>
      </c>
      <c r="AZ25" s="116">
        <v>365531</v>
      </c>
      <c r="BA25" s="116">
        <v>40264</v>
      </c>
      <c r="BB25" s="116">
        <v>5103</v>
      </c>
      <c r="BC25" s="116">
        <v>598723</v>
      </c>
      <c r="BD25" s="116">
        <v>0</v>
      </c>
      <c r="BE25" s="116">
        <v>244</v>
      </c>
      <c r="BF25" s="116">
        <f t="shared" si="16"/>
        <v>665448</v>
      </c>
      <c r="BG25" s="116">
        <f t="shared" si="17"/>
        <v>80590</v>
      </c>
      <c r="BH25" s="116">
        <f t="shared" si="18"/>
        <v>80590</v>
      </c>
      <c r="BI25" s="116">
        <v>0</v>
      </c>
      <c r="BJ25" s="116">
        <v>80590</v>
      </c>
      <c r="BK25" s="116">
        <v>0</v>
      </c>
      <c r="BL25" s="116">
        <v>0</v>
      </c>
      <c r="BM25" s="116">
        <v>0</v>
      </c>
      <c r="BN25" s="116">
        <v>0</v>
      </c>
      <c r="BO25" s="116">
        <f t="shared" si="20"/>
        <v>117815</v>
      </c>
      <c r="BP25" s="116">
        <f t="shared" si="21"/>
        <v>5373</v>
      </c>
      <c r="BQ25" s="116">
        <v>5373</v>
      </c>
      <c r="BR25" s="116">
        <v>0</v>
      </c>
      <c r="BS25" s="116">
        <v>0</v>
      </c>
      <c r="BT25" s="116">
        <v>0</v>
      </c>
      <c r="BU25" s="116">
        <f t="shared" si="22"/>
        <v>48770</v>
      </c>
      <c r="BV25" s="116">
        <v>0</v>
      </c>
      <c r="BW25" s="116">
        <v>48770</v>
      </c>
      <c r="BX25" s="116">
        <v>0</v>
      </c>
      <c r="BY25" s="116">
        <v>0</v>
      </c>
      <c r="BZ25" s="116">
        <f t="shared" si="23"/>
        <v>63672</v>
      </c>
      <c r="CA25" s="116">
        <v>3205</v>
      </c>
      <c r="CB25" s="116">
        <v>48344</v>
      </c>
      <c r="CC25" s="116">
        <v>0</v>
      </c>
      <c r="CD25" s="116">
        <v>12123</v>
      </c>
      <c r="CE25" s="116">
        <v>0</v>
      </c>
      <c r="CF25" s="116">
        <v>0</v>
      </c>
      <c r="CG25" s="116">
        <v>0</v>
      </c>
      <c r="CH25" s="116">
        <f t="shared" si="25"/>
        <v>198405</v>
      </c>
      <c r="CI25" s="116">
        <f t="shared" si="26"/>
        <v>95660</v>
      </c>
      <c r="CJ25" s="116">
        <f t="shared" si="27"/>
        <v>95660</v>
      </c>
      <c r="CK25" s="116">
        <f t="shared" si="35"/>
        <v>0</v>
      </c>
      <c r="CL25" s="116">
        <f t="shared" si="36"/>
        <v>95660</v>
      </c>
      <c r="CM25" s="116">
        <f t="shared" si="37"/>
        <v>0</v>
      </c>
      <c r="CN25" s="116">
        <f t="shared" si="38"/>
        <v>0</v>
      </c>
      <c r="CO25" s="116">
        <f t="shared" si="39"/>
        <v>0</v>
      </c>
      <c r="CP25" s="116">
        <f t="shared" si="40"/>
        <v>85044</v>
      </c>
      <c r="CQ25" s="116">
        <f t="shared" si="41"/>
        <v>767949</v>
      </c>
      <c r="CR25" s="116">
        <f t="shared" si="42"/>
        <v>53729</v>
      </c>
      <c r="CS25" s="116">
        <f t="shared" si="43"/>
        <v>53729</v>
      </c>
      <c r="CT25" s="116">
        <f t="shared" si="44"/>
        <v>0</v>
      </c>
      <c r="CU25" s="116">
        <f t="shared" si="45"/>
        <v>0</v>
      </c>
      <c r="CV25" s="116">
        <f t="shared" si="46"/>
        <v>0</v>
      </c>
      <c r="CW25" s="116">
        <f t="shared" si="47"/>
        <v>80819</v>
      </c>
      <c r="CX25" s="116">
        <f t="shared" si="48"/>
        <v>0</v>
      </c>
      <c r="CY25" s="116">
        <f t="shared" si="49"/>
        <v>80819</v>
      </c>
      <c r="CZ25" s="116">
        <f t="shared" si="50"/>
        <v>0</v>
      </c>
      <c r="DA25" s="116">
        <f t="shared" si="51"/>
        <v>0</v>
      </c>
      <c r="DB25" s="116">
        <f t="shared" si="52"/>
        <v>633401</v>
      </c>
      <c r="DC25" s="116">
        <f t="shared" si="53"/>
        <v>162036</v>
      </c>
      <c r="DD25" s="116">
        <f t="shared" si="54"/>
        <v>413875</v>
      </c>
      <c r="DE25" s="116">
        <f t="shared" si="55"/>
        <v>40264</v>
      </c>
      <c r="DF25" s="116">
        <f t="shared" si="56"/>
        <v>17226</v>
      </c>
      <c r="DG25" s="116">
        <f t="shared" si="57"/>
        <v>598723</v>
      </c>
      <c r="DH25" s="116">
        <f t="shared" si="58"/>
        <v>0</v>
      </c>
      <c r="DI25" s="116">
        <f t="shared" si="59"/>
        <v>244</v>
      </c>
      <c r="DJ25" s="116">
        <f t="shared" si="60"/>
        <v>863853</v>
      </c>
    </row>
    <row r="26" spans="1:114" ht="13.5" customHeight="1" x14ac:dyDescent="0.15">
      <c r="A26" s="114" t="s">
        <v>10</v>
      </c>
      <c r="B26" s="115" t="s">
        <v>390</v>
      </c>
      <c r="C26" s="114" t="s">
        <v>391</v>
      </c>
      <c r="D26" s="116">
        <f t="shared" si="0"/>
        <v>779675</v>
      </c>
      <c r="E26" s="116">
        <f t="shared" si="1"/>
        <v>51274</v>
      </c>
      <c r="F26" s="116">
        <v>0</v>
      </c>
      <c r="G26" s="116">
        <v>0</v>
      </c>
      <c r="H26" s="116">
        <v>0</v>
      </c>
      <c r="I26" s="116">
        <v>51136</v>
      </c>
      <c r="J26" s="117" t="s">
        <v>453</v>
      </c>
      <c r="K26" s="116">
        <v>138</v>
      </c>
      <c r="L26" s="116">
        <v>728401</v>
      </c>
      <c r="M26" s="116">
        <f t="shared" si="2"/>
        <v>88922</v>
      </c>
      <c r="N26" s="116">
        <f t="shared" si="3"/>
        <v>2382</v>
      </c>
      <c r="O26" s="116">
        <v>0</v>
      </c>
      <c r="P26" s="116">
        <v>0</v>
      </c>
      <c r="Q26" s="116">
        <v>0</v>
      </c>
      <c r="R26" s="116">
        <v>2382</v>
      </c>
      <c r="S26" s="117" t="s">
        <v>453</v>
      </c>
      <c r="T26" s="116">
        <v>0</v>
      </c>
      <c r="U26" s="116">
        <v>86540</v>
      </c>
      <c r="V26" s="116">
        <f t="shared" si="29"/>
        <v>868597</v>
      </c>
      <c r="W26" s="116">
        <f t="shared" si="30"/>
        <v>53656</v>
      </c>
      <c r="X26" s="116">
        <f t="shared" si="31"/>
        <v>0</v>
      </c>
      <c r="Y26" s="116">
        <f t="shared" si="32"/>
        <v>0</v>
      </c>
      <c r="Z26" s="116">
        <f t="shared" si="33"/>
        <v>0</v>
      </c>
      <c r="AA26" s="116">
        <f t="shared" si="34"/>
        <v>53518</v>
      </c>
      <c r="AB26" s="117" t="str">
        <f t="shared" si="5"/>
        <v>-</v>
      </c>
      <c r="AC26" s="116">
        <f t="shared" si="6"/>
        <v>138</v>
      </c>
      <c r="AD26" s="116">
        <f t="shared" si="7"/>
        <v>814941</v>
      </c>
      <c r="AE26" s="116">
        <f t="shared" si="8"/>
        <v>154554</v>
      </c>
      <c r="AF26" s="116">
        <f t="shared" si="9"/>
        <v>154554</v>
      </c>
      <c r="AG26" s="116">
        <v>0</v>
      </c>
      <c r="AH26" s="116">
        <v>154554</v>
      </c>
      <c r="AI26" s="116">
        <v>0</v>
      </c>
      <c r="AJ26" s="116">
        <v>0</v>
      </c>
      <c r="AK26" s="116">
        <v>0</v>
      </c>
      <c r="AL26" s="116">
        <v>0</v>
      </c>
      <c r="AM26" s="116">
        <f t="shared" si="11"/>
        <v>515121</v>
      </c>
      <c r="AN26" s="116">
        <f t="shared" si="12"/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 t="shared" si="13"/>
        <v>83190</v>
      </c>
      <c r="AT26" s="116">
        <v>0</v>
      </c>
      <c r="AU26" s="116">
        <v>83190</v>
      </c>
      <c r="AV26" s="116">
        <v>0</v>
      </c>
      <c r="AW26" s="116">
        <v>0</v>
      </c>
      <c r="AX26" s="116">
        <f t="shared" si="14"/>
        <v>431931</v>
      </c>
      <c r="AY26" s="116">
        <v>75504</v>
      </c>
      <c r="AZ26" s="116">
        <v>265841</v>
      </c>
      <c r="BA26" s="116">
        <v>63674</v>
      </c>
      <c r="BB26" s="116">
        <v>26912</v>
      </c>
      <c r="BC26" s="116">
        <v>0</v>
      </c>
      <c r="BD26" s="116">
        <v>0</v>
      </c>
      <c r="BE26" s="116">
        <v>110000</v>
      </c>
      <c r="BF26" s="116">
        <f t="shared" si="16"/>
        <v>779675</v>
      </c>
      <c r="BG26" s="116">
        <f t="shared" si="17"/>
        <v>26125</v>
      </c>
      <c r="BH26" s="116">
        <f t="shared" si="18"/>
        <v>26125</v>
      </c>
      <c r="BI26" s="116">
        <v>0</v>
      </c>
      <c r="BJ26" s="116">
        <v>26125</v>
      </c>
      <c r="BK26" s="116">
        <v>0</v>
      </c>
      <c r="BL26" s="116">
        <v>0</v>
      </c>
      <c r="BM26" s="116">
        <v>0</v>
      </c>
      <c r="BN26" s="116">
        <v>0</v>
      </c>
      <c r="BO26" s="116">
        <f t="shared" si="20"/>
        <v>62797</v>
      </c>
      <c r="BP26" s="116">
        <f t="shared" si="21"/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 t="shared" si="22"/>
        <v>20870</v>
      </c>
      <c r="BV26" s="116">
        <v>0</v>
      </c>
      <c r="BW26" s="116">
        <v>20870</v>
      </c>
      <c r="BX26" s="116">
        <v>0</v>
      </c>
      <c r="BY26" s="116">
        <v>0</v>
      </c>
      <c r="BZ26" s="116">
        <f t="shared" si="23"/>
        <v>41927</v>
      </c>
      <c r="CA26" s="116">
        <v>0</v>
      </c>
      <c r="CB26" s="116">
        <v>33462</v>
      </c>
      <c r="CC26" s="116">
        <v>0</v>
      </c>
      <c r="CD26" s="116">
        <v>8465</v>
      </c>
      <c r="CE26" s="116">
        <v>0</v>
      </c>
      <c r="CF26" s="116">
        <v>0</v>
      </c>
      <c r="CG26" s="116">
        <v>0</v>
      </c>
      <c r="CH26" s="116">
        <f t="shared" si="25"/>
        <v>88922</v>
      </c>
      <c r="CI26" s="116">
        <f t="shared" si="26"/>
        <v>180679</v>
      </c>
      <c r="CJ26" s="116">
        <f t="shared" si="27"/>
        <v>180679</v>
      </c>
      <c r="CK26" s="116">
        <f t="shared" si="35"/>
        <v>0</v>
      </c>
      <c r="CL26" s="116">
        <f t="shared" si="36"/>
        <v>180679</v>
      </c>
      <c r="CM26" s="116">
        <f t="shared" si="37"/>
        <v>0</v>
      </c>
      <c r="CN26" s="116">
        <f t="shared" si="38"/>
        <v>0</v>
      </c>
      <c r="CO26" s="116">
        <f t="shared" si="39"/>
        <v>0</v>
      </c>
      <c r="CP26" s="116">
        <f t="shared" si="40"/>
        <v>0</v>
      </c>
      <c r="CQ26" s="116">
        <f t="shared" si="41"/>
        <v>577918</v>
      </c>
      <c r="CR26" s="116">
        <f t="shared" si="42"/>
        <v>0</v>
      </c>
      <c r="CS26" s="116">
        <f t="shared" si="43"/>
        <v>0</v>
      </c>
      <c r="CT26" s="116">
        <f t="shared" si="44"/>
        <v>0</v>
      </c>
      <c r="CU26" s="116">
        <f t="shared" si="45"/>
        <v>0</v>
      </c>
      <c r="CV26" s="116">
        <f t="shared" si="46"/>
        <v>0</v>
      </c>
      <c r="CW26" s="116">
        <f t="shared" si="47"/>
        <v>104060</v>
      </c>
      <c r="CX26" s="116">
        <f t="shared" si="48"/>
        <v>0</v>
      </c>
      <c r="CY26" s="116">
        <f t="shared" si="49"/>
        <v>104060</v>
      </c>
      <c r="CZ26" s="116">
        <f t="shared" si="50"/>
        <v>0</v>
      </c>
      <c r="DA26" s="116">
        <f t="shared" si="51"/>
        <v>0</v>
      </c>
      <c r="DB26" s="116">
        <f t="shared" si="52"/>
        <v>473858</v>
      </c>
      <c r="DC26" s="116">
        <f t="shared" si="53"/>
        <v>75504</v>
      </c>
      <c r="DD26" s="116">
        <f t="shared" si="54"/>
        <v>299303</v>
      </c>
      <c r="DE26" s="116">
        <f t="shared" si="55"/>
        <v>63674</v>
      </c>
      <c r="DF26" s="116">
        <f t="shared" si="56"/>
        <v>35377</v>
      </c>
      <c r="DG26" s="116">
        <f t="shared" si="57"/>
        <v>0</v>
      </c>
      <c r="DH26" s="116">
        <f t="shared" si="58"/>
        <v>0</v>
      </c>
      <c r="DI26" s="116">
        <f t="shared" si="59"/>
        <v>110000</v>
      </c>
      <c r="DJ26" s="116">
        <f t="shared" si="60"/>
        <v>868597</v>
      </c>
    </row>
    <row r="27" spans="1:114" ht="13.5" customHeight="1" x14ac:dyDescent="0.15">
      <c r="A27" s="114" t="s">
        <v>10</v>
      </c>
      <c r="B27" s="115" t="s">
        <v>392</v>
      </c>
      <c r="C27" s="114" t="s">
        <v>393</v>
      </c>
      <c r="D27" s="116">
        <f t="shared" si="0"/>
        <v>718667</v>
      </c>
      <c r="E27" s="116">
        <f t="shared" si="1"/>
        <v>10393</v>
      </c>
      <c r="F27" s="116">
        <v>0</v>
      </c>
      <c r="G27" s="116">
        <v>0</v>
      </c>
      <c r="H27" s="116">
        <v>0</v>
      </c>
      <c r="I27" s="116">
        <v>7245</v>
      </c>
      <c r="J27" s="117" t="s">
        <v>453</v>
      </c>
      <c r="K27" s="116">
        <v>3148</v>
      </c>
      <c r="L27" s="116">
        <v>708274</v>
      </c>
      <c r="M27" s="116">
        <f t="shared" si="2"/>
        <v>13153</v>
      </c>
      <c r="N27" s="116">
        <f t="shared" si="3"/>
        <v>5083</v>
      </c>
      <c r="O27" s="116">
        <v>0</v>
      </c>
      <c r="P27" s="116">
        <v>0</v>
      </c>
      <c r="Q27" s="116">
        <v>0</v>
      </c>
      <c r="R27" s="116">
        <v>4737</v>
      </c>
      <c r="S27" s="117" t="s">
        <v>453</v>
      </c>
      <c r="T27" s="116">
        <v>346</v>
      </c>
      <c r="U27" s="116">
        <v>8070</v>
      </c>
      <c r="V27" s="116">
        <f t="shared" si="29"/>
        <v>731820</v>
      </c>
      <c r="W27" s="116">
        <f t="shared" si="30"/>
        <v>15476</v>
      </c>
      <c r="X27" s="116">
        <f t="shared" si="31"/>
        <v>0</v>
      </c>
      <c r="Y27" s="116">
        <f t="shared" si="32"/>
        <v>0</v>
      </c>
      <c r="Z27" s="116">
        <f t="shared" si="33"/>
        <v>0</v>
      </c>
      <c r="AA27" s="116">
        <f t="shared" si="34"/>
        <v>11982</v>
      </c>
      <c r="AB27" s="117" t="str">
        <f t="shared" si="5"/>
        <v>-</v>
      </c>
      <c r="AC27" s="116">
        <f t="shared" si="6"/>
        <v>3494</v>
      </c>
      <c r="AD27" s="116">
        <f t="shared" si="7"/>
        <v>716344</v>
      </c>
      <c r="AE27" s="116">
        <f t="shared" si="8"/>
        <v>0</v>
      </c>
      <c r="AF27" s="116">
        <f t="shared" si="9"/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 t="shared" si="11"/>
        <v>260381</v>
      </c>
      <c r="AN27" s="116">
        <f t="shared" si="12"/>
        <v>10618</v>
      </c>
      <c r="AO27" s="116">
        <v>10618</v>
      </c>
      <c r="AP27" s="116">
        <v>0</v>
      </c>
      <c r="AQ27" s="116">
        <v>0</v>
      </c>
      <c r="AR27" s="116">
        <v>0</v>
      </c>
      <c r="AS27" s="116">
        <f t="shared" si="13"/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 t="shared" si="14"/>
        <v>249763</v>
      </c>
      <c r="AY27" s="116">
        <v>249763</v>
      </c>
      <c r="AZ27" s="116">
        <v>0</v>
      </c>
      <c r="BA27" s="116">
        <v>0</v>
      </c>
      <c r="BB27" s="116">
        <v>0</v>
      </c>
      <c r="BC27" s="116">
        <v>458286</v>
      </c>
      <c r="BD27" s="116">
        <v>0</v>
      </c>
      <c r="BE27" s="116">
        <v>0</v>
      </c>
      <c r="BF27" s="116">
        <f t="shared" si="16"/>
        <v>260381</v>
      </c>
      <c r="BG27" s="116">
        <f t="shared" si="17"/>
        <v>0</v>
      </c>
      <c r="BH27" s="116">
        <f t="shared" si="18"/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 t="shared" si="20"/>
        <v>2141</v>
      </c>
      <c r="BP27" s="116">
        <f t="shared" si="21"/>
        <v>401</v>
      </c>
      <c r="BQ27" s="116">
        <v>401</v>
      </c>
      <c r="BR27" s="116">
        <v>0</v>
      </c>
      <c r="BS27" s="116">
        <v>0</v>
      </c>
      <c r="BT27" s="116">
        <v>0</v>
      </c>
      <c r="BU27" s="116">
        <f t="shared" si="22"/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 t="shared" si="23"/>
        <v>1740</v>
      </c>
      <c r="CA27" s="116">
        <v>1740</v>
      </c>
      <c r="CB27" s="116">
        <v>0</v>
      </c>
      <c r="CC27" s="116">
        <v>0</v>
      </c>
      <c r="CD27" s="116">
        <v>0</v>
      </c>
      <c r="CE27" s="116">
        <v>11012</v>
      </c>
      <c r="CF27" s="116">
        <v>0</v>
      </c>
      <c r="CG27" s="116">
        <v>0</v>
      </c>
      <c r="CH27" s="116">
        <f t="shared" si="25"/>
        <v>2141</v>
      </c>
      <c r="CI27" s="116">
        <f t="shared" si="26"/>
        <v>0</v>
      </c>
      <c r="CJ27" s="116">
        <f t="shared" si="27"/>
        <v>0</v>
      </c>
      <c r="CK27" s="116">
        <f t="shared" si="35"/>
        <v>0</v>
      </c>
      <c r="CL27" s="116">
        <f t="shared" si="36"/>
        <v>0</v>
      </c>
      <c r="CM27" s="116">
        <f t="shared" si="37"/>
        <v>0</v>
      </c>
      <c r="CN27" s="116">
        <f t="shared" si="38"/>
        <v>0</v>
      </c>
      <c r="CO27" s="116">
        <f t="shared" si="39"/>
        <v>0</v>
      </c>
      <c r="CP27" s="116">
        <f t="shared" si="40"/>
        <v>0</v>
      </c>
      <c r="CQ27" s="116">
        <f t="shared" si="41"/>
        <v>262522</v>
      </c>
      <c r="CR27" s="116">
        <f t="shared" si="42"/>
        <v>11019</v>
      </c>
      <c r="CS27" s="116">
        <f t="shared" si="43"/>
        <v>11019</v>
      </c>
      <c r="CT27" s="116">
        <f t="shared" si="44"/>
        <v>0</v>
      </c>
      <c r="CU27" s="116">
        <f t="shared" si="45"/>
        <v>0</v>
      </c>
      <c r="CV27" s="116">
        <f t="shared" si="46"/>
        <v>0</v>
      </c>
      <c r="CW27" s="116">
        <f t="shared" si="47"/>
        <v>0</v>
      </c>
      <c r="CX27" s="116">
        <f t="shared" si="48"/>
        <v>0</v>
      </c>
      <c r="CY27" s="116">
        <f t="shared" si="49"/>
        <v>0</v>
      </c>
      <c r="CZ27" s="116">
        <f t="shared" si="50"/>
        <v>0</v>
      </c>
      <c r="DA27" s="116">
        <f t="shared" si="51"/>
        <v>0</v>
      </c>
      <c r="DB27" s="116">
        <f t="shared" si="52"/>
        <v>251503</v>
      </c>
      <c r="DC27" s="116">
        <f t="shared" si="53"/>
        <v>251503</v>
      </c>
      <c r="DD27" s="116">
        <f t="shared" si="54"/>
        <v>0</v>
      </c>
      <c r="DE27" s="116">
        <f t="shared" si="55"/>
        <v>0</v>
      </c>
      <c r="DF27" s="116">
        <f t="shared" si="56"/>
        <v>0</v>
      </c>
      <c r="DG27" s="116">
        <f t="shared" si="57"/>
        <v>469298</v>
      </c>
      <c r="DH27" s="116">
        <f t="shared" si="58"/>
        <v>0</v>
      </c>
      <c r="DI27" s="116">
        <f t="shared" si="59"/>
        <v>0</v>
      </c>
      <c r="DJ27" s="116">
        <f t="shared" si="60"/>
        <v>262522</v>
      </c>
    </row>
    <row r="28" spans="1:114" ht="13.5" customHeight="1" x14ac:dyDescent="0.15">
      <c r="A28" s="114" t="s">
        <v>10</v>
      </c>
      <c r="B28" s="115" t="s">
        <v>395</v>
      </c>
      <c r="C28" s="114" t="s">
        <v>396</v>
      </c>
      <c r="D28" s="116">
        <f t="shared" si="0"/>
        <v>349749</v>
      </c>
      <c r="E28" s="116">
        <f t="shared" si="1"/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453</v>
      </c>
      <c r="K28" s="116">
        <v>0</v>
      </c>
      <c r="L28" s="116">
        <v>349749</v>
      </c>
      <c r="M28" s="116">
        <f t="shared" si="2"/>
        <v>103554</v>
      </c>
      <c r="N28" s="116">
        <f t="shared" si="3"/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453</v>
      </c>
      <c r="T28" s="116">
        <v>0</v>
      </c>
      <c r="U28" s="116">
        <v>103554</v>
      </c>
      <c r="V28" s="116">
        <f t="shared" si="29"/>
        <v>453303</v>
      </c>
      <c r="W28" s="116">
        <f t="shared" si="30"/>
        <v>0</v>
      </c>
      <c r="X28" s="116">
        <f t="shared" si="31"/>
        <v>0</v>
      </c>
      <c r="Y28" s="116">
        <f t="shared" si="32"/>
        <v>0</v>
      </c>
      <c r="Z28" s="116">
        <f t="shared" si="33"/>
        <v>0</v>
      </c>
      <c r="AA28" s="116">
        <f t="shared" si="34"/>
        <v>0</v>
      </c>
      <c r="AB28" s="117" t="str">
        <f t="shared" si="5"/>
        <v>-</v>
      </c>
      <c r="AC28" s="116">
        <f t="shared" si="6"/>
        <v>0</v>
      </c>
      <c r="AD28" s="116">
        <f t="shared" si="7"/>
        <v>453303</v>
      </c>
      <c r="AE28" s="116">
        <f t="shared" si="8"/>
        <v>0</v>
      </c>
      <c r="AF28" s="116">
        <f t="shared" si="9"/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 t="shared" si="11"/>
        <v>0</v>
      </c>
      <c r="AN28" s="116">
        <f t="shared" si="12"/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 t="shared" si="13"/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 t="shared" si="14"/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349749</v>
      </c>
      <c r="BD28" s="116">
        <v>0</v>
      </c>
      <c r="BE28" s="116">
        <v>0</v>
      </c>
      <c r="BF28" s="116">
        <f t="shared" si="16"/>
        <v>0</v>
      </c>
      <c r="BG28" s="116">
        <f t="shared" si="17"/>
        <v>0</v>
      </c>
      <c r="BH28" s="116">
        <f t="shared" si="18"/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3656</v>
      </c>
      <c r="BO28" s="116">
        <f t="shared" si="20"/>
        <v>0</v>
      </c>
      <c r="BP28" s="116">
        <f t="shared" si="21"/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 t="shared" si="22"/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 t="shared" si="23"/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99898</v>
      </c>
      <c r="CF28" s="116">
        <v>0</v>
      </c>
      <c r="CG28" s="116">
        <v>0</v>
      </c>
      <c r="CH28" s="116">
        <f t="shared" si="25"/>
        <v>0</v>
      </c>
      <c r="CI28" s="116">
        <f t="shared" si="26"/>
        <v>0</v>
      </c>
      <c r="CJ28" s="116">
        <f t="shared" si="27"/>
        <v>0</v>
      </c>
      <c r="CK28" s="116">
        <f t="shared" si="35"/>
        <v>0</v>
      </c>
      <c r="CL28" s="116">
        <f t="shared" si="36"/>
        <v>0</v>
      </c>
      <c r="CM28" s="116">
        <f t="shared" si="37"/>
        <v>0</v>
      </c>
      <c r="CN28" s="116">
        <f t="shared" si="38"/>
        <v>0</v>
      </c>
      <c r="CO28" s="116">
        <f t="shared" si="39"/>
        <v>0</v>
      </c>
      <c r="CP28" s="116">
        <f t="shared" si="40"/>
        <v>3656</v>
      </c>
      <c r="CQ28" s="116">
        <f t="shared" si="41"/>
        <v>0</v>
      </c>
      <c r="CR28" s="116">
        <f t="shared" si="42"/>
        <v>0</v>
      </c>
      <c r="CS28" s="116">
        <f t="shared" si="43"/>
        <v>0</v>
      </c>
      <c r="CT28" s="116">
        <f t="shared" si="44"/>
        <v>0</v>
      </c>
      <c r="CU28" s="116">
        <f t="shared" si="45"/>
        <v>0</v>
      </c>
      <c r="CV28" s="116">
        <f t="shared" si="46"/>
        <v>0</v>
      </c>
      <c r="CW28" s="116">
        <f t="shared" si="47"/>
        <v>0</v>
      </c>
      <c r="CX28" s="116">
        <f t="shared" si="48"/>
        <v>0</v>
      </c>
      <c r="CY28" s="116">
        <f t="shared" si="49"/>
        <v>0</v>
      </c>
      <c r="CZ28" s="116">
        <f t="shared" si="50"/>
        <v>0</v>
      </c>
      <c r="DA28" s="116">
        <f t="shared" si="51"/>
        <v>0</v>
      </c>
      <c r="DB28" s="116">
        <f t="shared" si="52"/>
        <v>0</v>
      </c>
      <c r="DC28" s="116">
        <f t="shared" si="53"/>
        <v>0</v>
      </c>
      <c r="DD28" s="116">
        <f t="shared" si="54"/>
        <v>0</v>
      </c>
      <c r="DE28" s="116">
        <f t="shared" si="55"/>
        <v>0</v>
      </c>
      <c r="DF28" s="116">
        <f t="shared" si="56"/>
        <v>0</v>
      </c>
      <c r="DG28" s="116">
        <f t="shared" si="57"/>
        <v>449647</v>
      </c>
      <c r="DH28" s="116">
        <f t="shared" si="58"/>
        <v>0</v>
      </c>
      <c r="DI28" s="116">
        <f t="shared" si="59"/>
        <v>0</v>
      </c>
      <c r="DJ28" s="116">
        <f t="shared" si="60"/>
        <v>0</v>
      </c>
    </row>
    <row r="29" spans="1:114" ht="13.5" customHeight="1" x14ac:dyDescent="0.15">
      <c r="A29" s="114" t="s">
        <v>10</v>
      </c>
      <c r="B29" s="115" t="s">
        <v>397</v>
      </c>
      <c r="C29" s="114" t="s">
        <v>398</v>
      </c>
      <c r="D29" s="116">
        <f t="shared" si="0"/>
        <v>533327</v>
      </c>
      <c r="E29" s="116">
        <f t="shared" si="1"/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453</v>
      </c>
      <c r="K29" s="116">
        <v>0</v>
      </c>
      <c r="L29" s="116">
        <v>533327</v>
      </c>
      <c r="M29" s="116">
        <f t="shared" si="2"/>
        <v>94187</v>
      </c>
      <c r="N29" s="116">
        <f t="shared" si="3"/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453</v>
      </c>
      <c r="T29" s="116">
        <v>0</v>
      </c>
      <c r="U29" s="116">
        <v>94187</v>
      </c>
      <c r="V29" s="116">
        <f t="shared" si="29"/>
        <v>627514</v>
      </c>
      <c r="W29" s="116">
        <f t="shared" si="30"/>
        <v>0</v>
      </c>
      <c r="X29" s="116">
        <f t="shared" si="31"/>
        <v>0</v>
      </c>
      <c r="Y29" s="116">
        <f t="shared" si="32"/>
        <v>0</v>
      </c>
      <c r="Z29" s="116">
        <f t="shared" si="33"/>
        <v>0</v>
      </c>
      <c r="AA29" s="116">
        <f t="shared" si="34"/>
        <v>0</v>
      </c>
      <c r="AB29" s="117" t="str">
        <f t="shared" si="5"/>
        <v>-</v>
      </c>
      <c r="AC29" s="116">
        <f t="shared" si="6"/>
        <v>0</v>
      </c>
      <c r="AD29" s="116">
        <f t="shared" si="7"/>
        <v>627514</v>
      </c>
      <c r="AE29" s="116">
        <f t="shared" si="8"/>
        <v>0</v>
      </c>
      <c r="AF29" s="116">
        <f t="shared" si="9"/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 t="shared" si="11"/>
        <v>135451</v>
      </c>
      <c r="AN29" s="116">
        <f t="shared" si="12"/>
        <v>17219</v>
      </c>
      <c r="AO29" s="116">
        <v>13287</v>
      </c>
      <c r="AP29" s="116">
        <v>3932</v>
      </c>
      <c r="AQ29" s="116">
        <v>0</v>
      </c>
      <c r="AR29" s="116">
        <v>0</v>
      </c>
      <c r="AS29" s="116">
        <f t="shared" si="13"/>
        <v>752</v>
      </c>
      <c r="AT29" s="116">
        <v>752</v>
      </c>
      <c r="AU29" s="116">
        <v>0</v>
      </c>
      <c r="AV29" s="116">
        <v>0</v>
      </c>
      <c r="AW29" s="116">
        <v>0</v>
      </c>
      <c r="AX29" s="116">
        <f t="shared" si="14"/>
        <v>117480</v>
      </c>
      <c r="AY29" s="116">
        <v>117480</v>
      </c>
      <c r="AZ29" s="116">
        <v>0</v>
      </c>
      <c r="BA29" s="116">
        <v>0</v>
      </c>
      <c r="BB29" s="116">
        <v>0</v>
      </c>
      <c r="BC29" s="116">
        <v>397876</v>
      </c>
      <c r="BD29" s="116">
        <v>0</v>
      </c>
      <c r="BE29" s="116">
        <v>0</v>
      </c>
      <c r="BF29" s="116">
        <f t="shared" si="16"/>
        <v>135451</v>
      </c>
      <c r="BG29" s="116">
        <f t="shared" si="17"/>
        <v>0</v>
      </c>
      <c r="BH29" s="116">
        <f t="shared" si="18"/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4247</v>
      </c>
      <c r="BO29" s="116">
        <f t="shared" si="20"/>
        <v>0</v>
      </c>
      <c r="BP29" s="116">
        <f t="shared" si="21"/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 t="shared" si="22"/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 t="shared" si="23"/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89940</v>
      </c>
      <c r="CF29" s="116">
        <v>0</v>
      </c>
      <c r="CG29" s="116">
        <v>0</v>
      </c>
      <c r="CH29" s="116">
        <f t="shared" si="25"/>
        <v>0</v>
      </c>
      <c r="CI29" s="116">
        <f t="shared" si="26"/>
        <v>0</v>
      </c>
      <c r="CJ29" s="116">
        <f t="shared" si="27"/>
        <v>0</v>
      </c>
      <c r="CK29" s="116">
        <f t="shared" si="35"/>
        <v>0</v>
      </c>
      <c r="CL29" s="116">
        <f t="shared" si="36"/>
        <v>0</v>
      </c>
      <c r="CM29" s="116">
        <f t="shared" si="37"/>
        <v>0</v>
      </c>
      <c r="CN29" s="116">
        <f t="shared" si="38"/>
        <v>0</v>
      </c>
      <c r="CO29" s="116">
        <f t="shared" si="39"/>
        <v>0</v>
      </c>
      <c r="CP29" s="116">
        <f t="shared" si="40"/>
        <v>4247</v>
      </c>
      <c r="CQ29" s="116">
        <f t="shared" si="41"/>
        <v>135451</v>
      </c>
      <c r="CR29" s="116">
        <f t="shared" si="42"/>
        <v>17219</v>
      </c>
      <c r="CS29" s="116">
        <f t="shared" si="43"/>
        <v>13287</v>
      </c>
      <c r="CT29" s="116">
        <f t="shared" si="44"/>
        <v>3932</v>
      </c>
      <c r="CU29" s="116">
        <f t="shared" si="45"/>
        <v>0</v>
      </c>
      <c r="CV29" s="116">
        <f t="shared" si="46"/>
        <v>0</v>
      </c>
      <c r="CW29" s="116">
        <f t="shared" si="47"/>
        <v>752</v>
      </c>
      <c r="CX29" s="116">
        <f t="shared" si="48"/>
        <v>752</v>
      </c>
      <c r="CY29" s="116">
        <f t="shared" si="49"/>
        <v>0</v>
      </c>
      <c r="CZ29" s="116">
        <f t="shared" si="50"/>
        <v>0</v>
      </c>
      <c r="DA29" s="116">
        <f t="shared" si="51"/>
        <v>0</v>
      </c>
      <c r="DB29" s="116">
        <f t="shared" si="52"/>
        <v>117480</v>
      </c>
      <c r="DC29" s="116">
        <f t="shared" si="53"/>
        <v>117480</v>
      </c>
      <c r="DD29" s="116">
        <f t="shared" si="54"/>
        <v>0</v>
      </c>
      <c r="DE29" s="116">
        <f t="shared" si="55"/>
        <v>0</v>
      </c>
      <c r="DF29" s="116">
        <f t="shared" si="56"/>
        <v>0</v>
      </c>
      <c r="DG29" s="116">
        <f t="shared" si="57"/>
        <v>487816</v>
      </c>
      <c r="DH29" s="116">
        <f t="shared" si="58"/>
        <v>0</v>
      </c>
      <c r="DI29" s="116">
        <f t="shared" si="59"/>
        <v>0</v>
      </c>
      <c r="DJ29" s="116">
        <f t="shared" si="60"/>
        <v>135451</v>
      </c>
    </row>
    <row r="30" spans="1:114" ht="13.5" customHeight="1" x14ac:dyDescent="0.15">
      <c r="A30" s="114" t="s">
        <v>10</v>
      </c>
      <c r="B30" s="115" t="s">
        <v>401</v>
      </c>
      <c r="C30" s="114" t="s">
        <v>402</v>
      </c>
      <c r="D30" s="116">
        <f t="shared" si="0"/>
        <v>1499470</v>
      </c>
      <c r="E30" s="116">
        <f t="shared" si="1"/>
        <v>1669</v>
      </c>
      <c r="F30" s="116">
        <v>0</v>
      </c>
      <c r="G30" s="116">
        <v>0</v>
      </c>
      <c r="H30" s="116">
        <v>0</v>
      </c>
      <c r="I30" s="116">
        <v>1641</v>
      </c>
      <c r="J30" s="117" t="s">
        <v>453</v>
      </c>
      <c r="K30" s="116">
        <v>28</v>
      </c>
      <c r="L30" s="116">
        <v>1497801</v>
      </c>
      <c r="M30" s="116">
        <f t="shared" si="2"/>
        <v>127711</v>
      </c>
      <c r="N30" s="116">
        <f t="shared" si="3"/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453</v>
      </c>
      <c r="T30" s="116">
        <v>0</v>
      </c>
      <c r="U30" s="116">
        <v>127711</v>
      </c>
      <c r="V30" s="116">
        <f t="shared" si="29"/>
        <v>1627181</v>
      </c>
      <c r="W30" s="116">
        <f t="shared" si="30"/>
        <v>1669</v>
      </c>
      <c r="X30" s="116">
        <f t="shared" si="31"/>
        <v>0</v>
      </c>
      <c r="Y30" s="116">
        <f t="shared" si="32"/>
        <v>0</v>
      </c>
      <c r="Z30" s="116">
        <f t="shared" si="33"/>
        <v>0</v>
      </c>
      <c r="AA30" s="116">
        <f t="shared" si="34"/>
        <v>1641</v>
      </c>
      <c r="AB30" s="117" t="str">
        <f t="shared" si="5"/>
        <v>-</v>
      </c>
      <c r="AC30" s="116">
        <f t="shared" si="6"/>
        <v>28</v>
      </c>
      <c r="AD30" s="116">
        <f t="shared" si="7"/>
        <v>1625512</v>
      </c>
      <c r="AE30" s="116">
        <f t="shared" si="8"/>
        <v>0</v>
      </c>
      <c r="AF30" s="116">
        <f t="shared" si="9"/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462232</v>
      </c>
      <c r="AM30" s="116">
        <f t="shared" si="11"/>
        <v>272342</v>
      </c>
      <c r="AN30" s="116">
        <f t="shared" si="12"/>
        <v>26574</v>
      </c>
      <c r="AO30" s="116">
        <v>23347</v>
      </c>
      <c r="AP30" s="116">
        <v>3227</v>
      </c>
      <c r="AQ30" s="116">
        <v>0</v>
      </c>
      <c r="AR30" s="116">
        <v>0</v>
      </c>
      <c r="AS30" s="116">
        <f t="shared" si="13"/>
        <v>1293</v>
      </c>
      <c r="AT30" s="116">
        <v>1293</v>
      </c>
      <c r="AU30" s="116">
        <v>0</v>
      </c>
      <c r="AV30" s="116">
        <v>0</v>
      </c>
      <c r="AW30" s="116">
        <v>0</v>
      </c>
      <c r="AX30" s="116">
        <f t="shared" si="14"/>
        <v>244475</v>
      </c>
      <c r="AY30" s="116">
        <v>243925</v>
      </c>
      <c r="AZ30" s="116">
        <v>550</v>
      </c>
      <c r="BA30" s="116">
        <v>0</v>
      </c>
      <c r="BB30" s="116">
        <v>0</v>
      </c>
      <c r="BC30" s="116">
        <v>762755</v>
      </c>
      <c r="BD30" s="116">
        <v>0</v>
      </c>
      <c r="BE30" s="116">
        <v>2141</v>
      </c>
      <c r="BF30" s="116">
        <f t="shared" si="16"/>
        <v>274483</v>
      </c>
      <c r="BG30" s="116">
        <f t="shared" si="17"/>
        <v>0</v>
      </c>
      <c r="BH30" s="116">
        <f t="shared" si="18"/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 t="shared" si="20"/>
        <v>0</v>
      </c>
      <c r="BP30" s="116">
        <f t="shared" si="21"/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 t="shared" si="22"/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 t="shared" si="23"/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127711</v>
      </c>
      <c r="CF30" s="116">
        <v>0</v>
      </c>
      <c r="CG30" s="116">
        <v>0</v>
      </c>
      <c r="CH30" s="116">
        <f t="shared" si="25"/>
        <v>0</v>
      </c>
      <c r="CI30" s="116">
        <f t="shared" si="26"/>
        <v>0</v>
      </c>
      <c r="CJ30" s="116">
        <f t="shared" si="27"/>
        <v>0</v>
      </c>
      <c r="CK30" s="116">
        <f t="shared" si="35"/>
        <v>0</v>
      </c>
      <c r="CL30" s="116">
        <f t="shared" si="36"/>
        <v>0</v>
      </c>
      <c r="CM30" s="116">
        <f t="shared" si="37"/>
        <v>0</v>
      </c>
      <c r="CN30" s="116">
        <f t="shared" si="38"/>
        <v>0</v>
      </c>
      <c r="CO30" s="116">
        <f t="shared" si="39"/>
        <v>0</v>
      </c>
      <c r="CP30" s="116">
        <f t="shared" si="40"/>
        <v>462232</v>
      </c>
      <c r="CQ30" s="116">
        <f t="shared" si="41"/>
        <v>272342</v>
      </c>
      <c r="CR30" s="116">
        <f t="shared" si="42"/>
        <v>26574</v>
      </c>
      <c r="CS30" s="116">
        <f t="shared" si="43"/>
        <v>23347</v>
      </c>
      <c r="CT30" s="116">
        <f t="shared" si="44"/>
        <v>3227</v>
      </c>
      <c r="CU30" s="116">
        <f t="shared" si="45"/>
        <v>0</v>
      </c>
      <c r="CV30" s="116">
        <f t="shared" si="46"/>
        <v>0</v>
      </c>
      <c r="CW30" s="116">
        <f t="shared" si="47"/>
        <v>1293</v>
      </c>
      <c r="CX30" s="116">
        <f t="shared" si="48"/>
        <v>1293</v>
      </c>
      <c r="CY30" s="116">
        <f t="shared" si="49"/>
        <v>0</v>
      </c>
      <c r="CZ30" s="116">
        <f t="shared" si="50"/>
        <v>0</v>
      </c>
      <c r="DA30" s="116">
        <f t="shared" si="51"/>
        <v>0</v>
      </c>
      <c r="DB30" s="116">
        <f t="shared" si="52"/>
        <v>244475</v>
      </c>
      <c r="DC30" s="116">
        <f t="shared" si="53"/>
        <v>243925</v>
      </c>
      <c r="DD30" s="116">
        <f t="shared" si="54"/>
        <v>550</v>
      </c>
      <c r="DE30" s="116">
        <f t="shared" si="55"/>
        <v>0</v>
      </c>
      <c r="DF30" s="116">
        <f t="shared" si="56"/>
        <v>0</v>
      </c>
      <c r="DG30" s="116">
        <f t="shared" si="57"/>
        <v>890466</v>
      </c>
      <c r="DH30" s="116">
        <f t="shared" si="58"/>
        <v>0</v>
      </c>
      <c r="DI30" s="116">
        <f t="shared" si="59"/>
        <v>2141</v>
      </c>
      <c r="DJ30" s="116">
        <f t="shared" si="60"/>
        <v>274483</v>
      </c>
    </row>
    <row r="31" spans="1:114" ht="13.5" customHeight="1" x14ac:dyDescent="0.15">
      <c r="A31" s="114" t="s">
        <v>10</v>
      </c>
      <c r="B31" s="115" t="s">
        <v>404</v>
      </c>
      <c r="C31" s="114" t="s">
        <v>405</v>
      </c>
      <c r="D31" s="116">
        <f t="shared" si="0"/>
        <v>503476</v>
      </c>
      <c r="E31" s="116">
        <f t="shared" si="1"/>
        <v>11317</v>
      </c>
      <c r="F31" s="116">
        <v>0</v>
      </c>
      <c r="G31" s="116">
        <v>0</v>
      </c>
      <c r="H31" s="116">
        <v>0</v>
      </c>
      <c r="I31" s="116">
        <v>832</v>
      </c>
      <c r="J31" s="117" t="s">
        <v>453</v>
      </c>
      <c r="K31" s="116">
        <v>10485</v>
      </c>
      <c r="L31" s="116">
        <v>492159</v>
      </c>
      <c r="M31" s="116">
        <f t="shared" si="2"/>
        <v>143075</v>
      </c>
      <c r="N31" s="116">
        <f t="shared" si="3"/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453</v>
      </c>
      <c r="T31" s="116">
        <v>0</v>
      </c>
      <c r="U31" s="116">
        <v>143075</v>
      </c>
      <c r="V31" s="116">
        <f t="shared" si="29"/>
        <v>646551</v>
      </c>
      <c r="W31" s="116">
        <f t="shared" si="30"/>
        <v>11317</v>
      </c>
      <c r="X31" s="116">
        <f t="shared" si="31"/>
        <v>0</v>
      </c>
      <c r="Y31" s="116">
        <f t="shared" si="32"/>
        <v>0</v>
      </c>
      <c r="Z31" s="116">
        <f t="shared" si="33"/>
        <v>0</v>
      </c>
      <c r="AA31" s="116">
        <f t="shared" si="34"/>
        <v>832</v>
      </c>
      <c r="AB31" s="117" t="str">
        <f t="shared" si="5"/>
        <v>-</v>
      </c>
      <c r="AC31" s="116">
        <f t="shared" si="6"/>
        <v>10485</v>
      </c>
      <c r="AD31" s="116">
        <f t="shared" si="7"/>
        <v>635234</v>
      </c>
      <c r="AE31" s="116">
        <f t="shared" si="8"/>
        <v>0</v>
      </c>
      <c r="AF31" s="116">
        <f t="shared" si="9"/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 t="shared" si="11"/>
        <v>209000</v>
      </c>
      <c r="AN31" s="116">
        <f t="shared" si="12"/>
        <v>54500</v>
      </c>
      <c r="AO31" s="116">
        <v>54500</v>
      </c>
      <c r="AP31" s="116">
        <v>0</v>
      </c>
      <c r="AQ31" s="116">
        <v>0</v>
      </c>
      <c r="AR31" s="116">
        <v>0</v>
      </c>
      <c r="AS31" s="116">
        <f t="shared" si="13"/>
        <v>227</v>
      </c>
      <c r="AT31" s="116">
        <v>227</v>
      </c>
      <c r="AU31" s="116">
        <v>0</v>
      </c>
      <c r="AV31" s="116">
        <v>0</v>
      </c>
      <c r="AW31" s="116">
        <v>0</v>
      </c>
      <c r="AX31" s="116">
        <f t="shared" si="14"/>
        <v>154273</v>
      </c>
      <c r="AY31" s="116">
        <v>153476</v>
      </c>
      <c r="AZ31" s="116">
        <v>797</v>
      </c>
      <c r="BA31" s="116">
        <v>0</v>
      </c>
      <c r="BB31" s="116">
        <v>0</v>
      </c>
      <c r="BC31" s="116">
        <v>294476</v>
      </c>
      <c r="BD31" s="116">
        <v>0</v>
      </c>
      <c r="BE31" s="116">
        <v>0</v>
      </c>
      <c r="BF31" s="116">
        <f t="shared" si="16"/>
        <v>209000</v>
      </c>
      <c r="BG31" s="116">
        <f t="shared" si="17"/>
        <v>0</v>
      </c>
      <c r="BH31" s="116">
        <f t="shared" si="18"/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 t="shared" si="20"/>
        <v>18167</v>
      </c>
      <c r="BP31" s="116">
        <f t="shared" si="21"/>
        <v>18167</v>
      </c>
      <c r="BQ31" s="116">
        <v>18167</v>
      </c>
      <c r="BR31" s="116">
        <v>0</v>
      </c>
      <c r="BS31" s="116">
        <v>0</v>
      </c>
      <c r="BT31" s="116">
        <v>0</v>
      </c>
      <c r="BU31" s="116">
        <f t="shared" si="22"/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 t="shared" si="23"/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124908</v>
      </c>
      <c r="CF31" s="116">
        <v>0</v>
      </c>
      <c r="CG31" s="116">
        <v>0</v>
      </c>
      <c r="CH31" s="116">
        <f t="shared" si="25"/>
        <v>18167</v>
      </c>
      <c r="CI31" s="116">
        <f t="shared" si="26"/>
        <v>0</v>
      </c>
      <c r="CJ31" s="116">
        <f t="shared" si="27"/>
        <v>0</v>
      </c>
      <c r="CK31" s="116">
        <f t="shared" si="35"/>
        <v>0</v>
      </c>
      <c r="CL31" s="116">
        <f t="shared" si="36"/>
        <v>0</v>
      </c>
      <c r="CM31" s="116">
        <f t="shared" si="37"/>
        <v>0</v>
      </c>
      <c r="CN31" s="116">
        <f t="shared" si="38"/>
        <v>0</v>
      </c>
      <c r="CO31" s="116">
        <f t="shared" si="39"/>
        <v>0</v>
      </c>
      <c r="CP31" s="116">
        <f t="shared" si="40"/>
        <v>0</v>
      </c>
      <c r="CQ31" s="116">
        <f t="shared" si="41"/>
        <v>227167</v>
      </c>
      <c r="CR31" s="116">
        <f t="shared" si="42"/>
        <v>72667</v>
      </c>
      <c r="CS31" s="116">
        <f t="shared" si="43"/>
        <v>72667</v>
      </c>
      <c r="CT31" s="116">
        <f t="shared" si="44"/>
        <v>0</v>
      </c>
      <c r="CU31" s="116">
        <f t="shared" si="45"/>
        <v>0</v>
      </c>
      <c r="CV31" s="116">
        <f t="shared" si="46"/>
        <v>0</v>
      </c>
      <c r="CW31" s="116">
        <f t="shared" si="47"/>
        <v>227</v>
      </c>
      <c r="CX31" s="116">
        <f t="shared" si="48"/>
        <v>227</v>
      </c>
      <c r="CY31" s="116">
        <f t="shared" si="49"/>
        <v>0</v>
      </c>
      <c r="CZ31" s="116">
        <f t="shared" si="50"/>
        <v>0</v>
      </c>
      <c r="DA31" s="116">
        <f t="shared" si="51"/>
        <v>0</v>
      </c>
      <c r="DB31" s="116">
        <f t="shared" si="52"/>
        <v>154273</v>
      </c>
      <c r="DC31" s="116">
        <f t="shared" si="53"/>
        <v>153476</v>
      </c>
      <c r="DD31" s="116">
        <f t="shared" si="54"/>
        <v>797</v>
      </c>
      <c r="DE31" s="116">
        <f t="shared" si="55"/>
        <v>0</v>
      </c>
      <c r="DF31" s="116">
        <f t="shared" si="56"/>
        <v>0</v>
      </c>
      <c r="DG31" s="116">
        <f t="shared" si="57"/>
        <v>419384</v>
      </c>
      <c r="DH31" s="116">
        <f t="shared" si="58"/>
        <v>0</v>
      </c>
      <c r="DI31" s="116">
        <f t="shared" si="59"/>
        <v>0</v>
      </c>
      <c r="DJ31" s="116">
        <f t="shared" si="60"/>
        <v>227167</v>
      </c>
    </row>
    <row r="32" spans="1:114" ht="13.5" customHeight="1" x14ac:dyDescent="0.15">
      <c r="A32" s="114" t="s">
        <v>10</v>
      </c>
      <c r="B32" s="115" t="s">
        <v>406</v>
      </c>
      <c r="C32" s="114" t="s">
        <v>407</v>
      </c>
      <c r="D32" s="116">
        <f t="shared" si="0"/>
        <v>732643</v>
      </c>
      <c r="E32" s="116">
        <f t="shared" si="1"/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453</v>
      </c>
      <c r="K32" s="116">
        <v>0</v>
      </c>
      <c r="L32" s="116">
        <v>732643</v>
      </c>
      <c r="M32" s="116">
        <f t="shared" si="2"/>
        <v>55309</v>
      </c>
      <c r="N32" s="116">
        <f t="shared" si="3"/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453</v>
      </c>
      <c r="T32" s="116">
        <v>0</v>
      </c>
      <c r="U32" s="116">
        <v>55309</v>
      </c>
      <c r="V32" s="116">
        <f t="shared" si="29"/>
        <v>787952</v>
      </c>
      <c r="W32" s="116">
        <f t="shared" si="30"/>
        <v>0</v>
      </c>
      <c r="X32" s="116">
        <f t="shared" si="31"/>
        <v>0</v>
      </c>
      <c r="Y32" s="116">
        <f t="shared" si="32"/>
        <v>0</v>
      </c>
      <c r="Z32" s="116">
        <f t="shared" si="33"/>
        <v>0</v>
      </c>
      <c r="AA32" s="116">
        <f t="shared" si="34"/>
        <v>0</v>
      </c>
      <c r="AB32" s="117" t="str">
        <f t="shared" si="5"/>
        <v>-</v>
      </c>
      <c r="AC32" s="116">
        <f t="shared" si="6"/>
        <v>0</v>
      </c>
      <c r="AD32" s="116">
        <f t="shared" si="7"/>
        <v>787952</v>
      </c>
      <c r="AE32" s="116">
        <f t="shared" si="8"/>
        <v>0</v>
      </c>
      <c r="AF32" s="116">
        <f t="shared" si="9"/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362658</v>
      </c>
      <c r="AM32" s="116">
        <f t="shared" si="11"/>
        <v>0</v>
      </c>
      <c r="AN32" s="116">
        <f t="shared" si="12"/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 t="shared" si="13"/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 t="shared" si="14"/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369985</v>
      </c>
      <c r="BD32" s="116">
        <v>0</v>
      </c>
      <c r="BE32" s="116">
        <v>0</v>
      </c>
      <c r="BF32" s="116">
        <f t="shared" si="16"/>
        <v>0</v>
      </c>
      <c r="BG32" s="116">
        <f t="shared" si="17"/>
        <v>0</v>
      </c>
      <c r="BH32" s="116">
        <f t="shared" si="18"/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 t="shared" si="20"/>
        <v>0</v>
      </c>
      <c r="BP32" s="116">
        <f t="shared" si="21"/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 t="shared" si="22"/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 t="shared" si="23"/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55309</v>
      </c>
      <c r="CF32" s="116">
        <v>0</v>
      </c>
      <c r="CG32" s="116">
        <v>0</v>
      </c>
      <c r="CH32" s="116">
        <f t="shared" si="25"/>
        <v>0</v>
      </c>
      <c r="CI32" s="116">
        <f t="shared" si="26"/>
        <v>0</v>
      </c>
      <c r="CJ32" s="116">
        <f t="shared" si="27"/>
        <v>0</v>
      </c>
      <c r="CK32" s="116">
        <f t="shared" si="35"/>
        <v>0</v>
      </c>
      <c r="CL32" s="116">
        <f t="shared" si="36"/>
        <v>0</v>
      </c>
      <c r="CM32" s="116">
        <f t="shared" si="37"/>
        <v>0</v>
      </c>
      <c r="CN32" s="116">
        <f t="shared" si="38"/>
        <v>0</v>
      </c>
      <c r="CO32" s="116">
        <f t="shared" si="39"/>
        <v>0</v>
      </c>
      <c r="CP32" s="116">
        <f t="shared" si="40"/>
        <v>362658</v>
      </c>
      <c r="CQ32" s="116">
        <f t="shared" si="41"/>
        <v>0</v>
      </c>
      <c r="CR32" s="116">
        <f t="shared" si="42"/>
        <v>0</v>
      </c>
      <c r="CS32" s="116">
        <f t="shared" si="43"/>
        <v>0</v>
      </c>
      <c r="CT32" s="116">
        <f t="shared" si="44"/>
        <v>0</v>
      </c>
      <c r="CU32" s="116">
        <f t="shared" si="45"/>
        <v>0</v>
      </c>
      <c r="CV32" s="116">
        <f t="shared" si="46"/>
        <v>0</v>
      </c>
      <c r="CW32" s="116">
        <f t="shared" si="47"/>
        <v>0</v>
      </c>
      <c r="CX32" s="116">
        <f t="shared" si="48"/>
        <v>0</v>
      </c>
      <c r="CY32" s="116">
        <f t="shared" si="49"/>
        <v>0</v>
      </c>
      <c r="CZ32" s="116">
        <f t="shared" si="50"/>
        <v>0</v>
      </c>
      <c r="DA32" s="116">
        <f t="shared" si="51"/>
        <v>0</v>
      </c>
      <c r="DB32" s="116">
        <f t="shared" si="52"/>
        <v>0</v>
      </c>
      <c r="DC32" s="116">
        <f t="shared" si="53"/>
        <v>0</v>
      </c>
      <c r="DD32" s="116">
        <f t="shared" si="54"/>
        <v>0</v>
      </c>
      <c r="DE32" s="116">
        <f t="shared" si="55"/>
        <v>0</v>
      </c>
      <c r="DF32" s="116">
        <f t="shared" si="56"/>
        <v>0</v>
      </c>
      <c r="DG32" s="116">
        <f t="shared" si="57"/>
        <v>425294</v>
      </c>
      <c r="DH32" s="116">
        <f t="shared" si="58"/>
        <v>0</v>
      </c>
      <c r="DI32" s="116">
        <f t="shared" si="59"/>
        <v>0</v>
      </c>
      <c r="DJ32" s="116">
        <f t="shared" si="60"/>
        <v>0</v>
      </c>
    </row>
    <row r="33" spans="1:114" ht="13.5" customHeight="1" x14ac:dyDescent="0.15">
      <c r="A33" s="114" t="s">
        <v>10</v>
      </c>
      <c r="B33" s="115" t="s">
        <v>410</v>
      </c>
      <c r="C33" s="114" t="s">
        <v>411</v>
      </c>
      <c r="D33" s="116">
        <f t="shared" si="0"/>
        <v>407363</v>
      </c>
      <c r="E33" s="116">
        <f t="shared" si="1"/>
        <v>6100</v>
      </c>
      <c r="F33" s="116">
        <v>0</v>
      </c>
      <c r="G33" s="116">
        <v>0</v>
      </c>
      <c r="H33" s="116">
        <v>6100</v>
      </c>
      <c r="I33" s="116">
        <v>0</v>
      </c>
      <c r="J33" s="117" t="s">
        <v>453</v>
      </c>
      <c r="K33" s="116">
        <v>0</v>
      </c>
      <c r="L33" s="116">
        <v>401263</v>
      </c>
      <c r="M33" s="116">
        <f t="shared" si="2"/>
        <v>78790</v>
      </c>
      <c r="N33" s="116">
        <f t="shared" si="3"/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453</v>
      </c>
      <c r="T33" s="116">
        <v>0</v>
      </c>
      <c r="U33" s="116">
        <v>78790</v>
      </c>
      <c r="V33" s="116">
        <f t="shared" si="29"/>
        <v>486153</v>
      </c>
      <c r="W33" s="116">
        <f t="shared" si="30"/>
        <v>6100</v>
      </c>
      <c r="X33" s="116">
        <f t="shared" si="31"/>
        <v>0</v>
      </c>
      <c r="Y33" s="116">
        <f t="shared" si="32"/>
        <v>0</v>
      </c>
      <c r="Z33" s="116">
        <f t="shared" si="33"/>
        <v>6100</v>
      </c>
      <c r="AA33" s="116">
        <f t="shared" si="34"/>
        <v>0</v>
      </c>
      <c r="AB33" s="117" t="str">
        <f t="shared" si="5"/>
        <v>-</v>
      </c>
      <c r="AC33" s="116">
        <f t="shared" si="6"/>
        <v>0</v>
      </c>
      <c r="AD33" s="116">
        <f t="shared" si="7"/>
        <v>480053</v>
      </c>
      <c r="AE33" s="116">
        <f t="shared" si="8"/>
        <v>0</v>
      </c>
      <c r="AF33" s="116">
        <f t="shared" si="9"/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184981</v>
      </c>
      <c r="AM33" s="116">
        <f t="shared" si="11"/>
        <v>153092</v>
      </c>
      <c r="AN33" s="116">
        <f t="shared" si="12"/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 t="shared" si="13"/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 t="shared" si="14"/>
        <v>153092</v>
      </c>
      <c r="AY33" s="116">
        <v>145094</v>
      </c>
      <c r="AZ33" s="116">
        <v>7900</v>
      </c>
      <c r="BA33" s="116">
        <v>0</v>
      </c>
      <c r="BB33" s="116">
        <v>98</v>
      </c>
      <c r="BC33" s="116">
        <v>69290</v>
      </c>
      <c r="BD33" s="116">
        <v>0</v>
      </c>
      <c r="BE33" s="116">
        <v>0</v>
      </c>
      <c r="BF33" s="116">
        <f t="shared" si="16"/>
        <v>153092</v>
      </c>
      <c r="BG33" s="116">
        <f t="shared" si="17"/>
        <v>0</v>
      </c>
      <c r="BH33" s="116">
        <f t="shared" si="18"/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 t="shared" si="20"/>
        <v>0</v>
      </c>
      <c r="BP33" s="116">
        <f t="shared" si="21"/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 t="shared" si="22"/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 t="shared" si="23"/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78790</v>
      </c>
      <c r="CF33" s="116">
        <v>0</v>
      </c>
      <c r="CG33" s="116">
        <v>0</v>
      </c>
      <c r="CH33" s="116">
        <f t="shared" si="25"/>
        <v>0</v>
      </c>
      <c r="CI33" s="116">
        <f t="shared" si="26"/>
        <v>0</v>
      </c>
      <c r="CJ33" s="116">
        <f t="shared" si="27"/>
        <v>0</v>
      </c>
      <c r="CK33" s="116">
        <f t="shared" si="35"/>
        <v>0</v>
      </c>
      <c r="CL33" s="116">
        <f t="shared" si="36"/>
        <v>0</v>
      </c>
      <c r="CM33" s="116">
        <f t="shared" si="37"/>
        <v>0</v>
      </c>
      <c r="CN33" s="116">
        <f t="shared" si="38"/>
        <v>0</v>
      </c>
      <c r="CO33" s="116">
        <f t="shared" si="39"/>
        <v>0</v>
      </c>
      <c r="CP33" s="116">
        <f t="shared" si="40"/>
        <v>184981</v>
      </c>
      <c r="CQ33" s="116">
        <f t="shared" si="41"/>
        <v>153092</v>
      </c>
      <c r="CR33" s="116">
        <f t="shared" si="42"/>
        <v>0</v>
      </c>
      <c r="CS33" s="116">
        <f t="shared" si="43"/>
        <v>0</v>
      </c>
      <c r="CT33" s="116">
        <f t="shared" si="44"/>
        <v>0</v>
      </c>
      <c r="CU33" s="116">
        <f t="shared" si="45"/>
        <v>0</v>
      </c>
      <c r="CV33" s="116">
        <f t="shared" si="46"/>
        <v>0</v>
      </c>
      <c r="CW33" s="116">
        <f t="shared" si="47"/>
        <v>0</v>
      </c>
      <c r="CX33" s="116">
        <f t="shared" si="48"/>
        <v>0</v>
      </c>
      <c r="CY33" s="116">
        <f t="shared" si="49"/>
        <v>0</v>
      </c>
      <c r="CZ33" s="116">
        <f t="shared" si="50"/>
        <v>0</v>
      </c>
      <c r="DA33" s="116">
        <f t="shared" si="51"/>
        <v>0</v>
      </c>
      <c r="DB33" s="116">
        <f t="shared" si="52"/>
        <v>153092</v>
      </c>
      <c r="DC33" s="116">
        <f t="shared" si="53"/>
        <v>145094</v>
      </c>
      <c r="DD33" s="116">
        <f t="shared" si="54"/>
        <v>7900</v>
      </c>
      <c r="DE33" s="116">
        <f t="shared" si="55"/>
        <v>0</v>
      </c>
      <c r="DF33" s="116">
        <f t="shared" si="56"/>
        <v>98</v>
      </c>
      <c r="DG33" s="116">
        <f t="shared" si="57"/>
        <v>148080</v>
      </c>
      <c r="DH33" s="116">
        <f t="shared" si="58"/>
        <v>0</v>
      </c>
      <c r="DI33" s="116">
        <f t="shared" si="59"/>
        <v>0</v>
      </c>
      <c r="DJ33" s="116">
        <f t="shared" si="60"/>
        <v>153092</v>
      </c>
    </row>
    <row r="34" spans="1:114" ht="13.5" customHeight="1" x14ac:dyDescent="0.15">
      <c r="A34" s="114" t="s">
        <v>10</v>
      </c>
      <c r="B34" s="115" t="s">
        <v>412</v>
      </c>
      <c r="C34" s="114" t="s">
        <v>413</v>
      </c>
      <c r="D34" s="116">
        <f t="shared" si="0"/>
        <v>638122</v>
      </c>
      <c r="E34" s="116">
        <f t="shared" si="1"/>
        <v>11743</v>
      </c>
      <c r="F34" s="116">
        <v>0</v>
      </c>
      <c r="G34" s="116">
        <v>0</v>
      </c>
      <c r="H34" s="116">
        <v>0</v>
      </c>
      <c r="I34" s="116">
        <v>0</v>
      </c>
      <c r="J34" s="117" t="s">
        <v>453</v>
      </c>
      <c r="K34" s="116">
        <v>11743</v>
      </c>
      <c r="L34" s="116">
        <v>626379</v>
      </c>
      <c r="M34" s="116">
        <f t="shared" si="2"/>
        <v>111099</v>
      </c>
      <c r="N34" s="116">
        <f t="shared" si="3"/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453</v>
      </c>
      <c r="T34" s="116">
        <v>0</v>
      </c>
      <c r="U34" s="116">
        <v>111099</v>
      </c>
      <c r="V34" s="116">
        <f t="shared" si="29"/>
        <v>749221</v>
      </c>
      <c r="W34" s="116">
        <f t="shared" si="30"/>
        <v>11743</v>
      </c>
      <c r="X34" s="116">
        <f t="shared" si="31"/>
        <v>0</v>
      </c>
      <c r="Y34" s="116">
        <f t="shared" si="32"/>
        <v>0</v>
      </c>
      <c r="Z34" s="116">
        <f t="shared" si="33"/>
        <v>0</v>
      </c>
      <c r="AA34" s="116">
        <f t="shared" si="34"/>
        <v>0</v>
      </c>
      <c r="AB34" s="117" t="str">
        <f t="shared" si="5"/>
        <v>-</v>
      </c>
      <c r="AC34" s="116">
        <f t="shared" si="6"/>
        <v>11743</v>
      </c>
      <c r="AD34" s="116">
        <f t="shared" si="7"/>
        <v>737478</v>
      </c>
      <c r="AE34" s="116">
        <f t="shared" si="8"/>
        <v>0</v>
      </c>
      <c r="AF34" s="116">
        <f t="shared" si="9"/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155192</v>
      </c>
      <c r="AM34" s="116">
        <f t="shared" si="11"/>
        <v>191572</v>
      </c>
      <c r="AN34" s="116">
        <f t="shared" si="12"/>
        <v>36911</v>
      </c>
      <c r="AO34" s="116">
        <v>36911</v>
      </c>
      <c r="AP34" s="116">
        <v>0</v>
      </c>
      <c r="AQ34" s="116">
        <v>0</v>
      </c>
      <c r="AR34" s="116">
        <v>0</v>
      </c>
      <c r="AS34" s="116">
        <f t="shared" si="13"/>
        <v>1555</v>
      </c>
      <c r="AT34" s="116">
        <v>0</v>
      </c>
      <c r="AU34" s="116">
        <v>1555</v>
      </c>
      <c r="AV34" s="116">
        <v>0</v>
      </c>
      <c r="AW34" s="116">
        <v>0</v>
      </c>
      <c r="AX34" s="116">
        <f t="shared" si="14"/>
        <v>153106</v>
      </c>
      <c r="AY34" s="116">
        <v>124787</v>
      </c>
      <c r="AZ34" s="116">
        <v>0</v>
      </c>
      <c r="BA34" s="116">
        <v>0</v>
      </c>
      <c r="BB34" s="116">
        <v>28319</v>
      </c>
      <c r="BC34" s="116">
        <v>280815</v>
      </c>
      <c r="BD34" s="116">
        <v>0</v>
      </c>
      <c r="BE34" s="116">
        <v>10543</v>
      </c>
      <c r="BF34" s="116">
        <f t="shared" si="16"/>
        <v>202115</v>
      </c>
      <c r="BG34" s="116">
        <f t="shared" si="17"/>
        <v>0</v>
      </c>
      <c r="BH34" s="116">
        <f t="shared" si="18"/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 t="shared" si="20"/>
        <v>0</v>
      </c>
      <c r="BP34" s="116">
        <f t="shared" si="21"/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 t="shared" si="22"/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 t="shared" si="23"/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111099</v>
      </c>
      <c r="CF34" s="116">
        <v>0</v>
      </c>
      <c r="CG34" s="116">
        <v>0</v>
      </c>
      <c r="CH34" s="116">
        <f t="shared" si="25"/>
        <v>0</v>
      </c>
      <c r="CI34" s="116">
        <f t="shared" si="26"/>
        <v>0</v>
      </c>
      <c r="CJ34" s="116">
        <f t="shared" si="27"/>
        <v>0</v>
      </c>
      <c r="CK34" s="116">
        <f t="shared" si="35"/>
        <v>0</v>
      </c>
      <c r="CL34" s="116">
        <f t="shared" si="36"/>
        <v>0</v>
      </c>
      <c r="CM34" s="116">
        <f t="shared" si="37"/>
        <v>0</v>
      </c>
      <c r="CN34" s="116">
        <f t="shared" si="38"/>
        <v>0</v>
      </c>
      <c r="CO34" s="116">
        <f t="shared" si="39"/>
        <v>0</v>
      </c>
      <c r="CP34" s="116">
        <f t="shared" si="40"/>
        <v>155192</v>
      </c>
      <c r="CQ34" s="116">
        <f t="shared" si="41"/>
        <v>191572</v>
      </c>
      <c r="CR34" s="116">
        <f t="shared" si="42"/>
        <v>36911</v>
      </c>
      <c r="CS34" s="116">
        <f t="shared" si="43"/>
        <v>36911</v>
      </c>
      <c r="CT34" s="116">
        <f t="shared" si="44"/>
        <v>0</v>
      </c>
      <c r="CU34" s="116">
        <f t="shared" si="45"/>
        <v>0</v>
      </c>
      <c r="CV34" s="116">
        <f t="shared" si="46"/>
        <v>0</v>
      </c>
      <c r="CW34" s="116">
        <f t="shared" si="47"/>
        <v>1555</v>
      </c>
      <c r="CX34" s="116">
        <f t="shared" si="48"/>
        <v>0</v>
      </c>
      <c r="CY34" s="116">
        <f t="shared" si="49"/>
        <v>1555</v>
      </c>
      <c r="CZ34" s="116">
        <f t="shared" si="50"/>
        <v>0</v>
      </c>
      <c r="DA34" s="116">
        <f t="shared" si="51"/>
        <v>0</v>
      </c>
      <c r="DB34" s="116">
        <f t="shared" si="52"/>
        <v>153106</v>
      </c>
      <c r="DC34" s="116">
        <f t="shared" si="53"/>
        <v>124787</v>
      </c>
      <c r="DD34" s="116">
        <f t="shared" si="54"/>
        <v>0</v>
      </c>
      <c r="DE34" s="116">
        <f t="shared" si="55"/>
        <v>0</v>
      </c>
      <c r="DF34" s="116">
        <f t="shared" si="56"/>
        <v>28319</v>
      </c>
      <c r="DG34" s="116">
        <f t="shared" si="57"/>
        <v>391914</v>
      </c>
      <c r="DH34" s="116">
        <f t="shared" si="58"/>
        <v>0</v>
      </c>
      <c r="DI34" s="116">
        <f t="shared" si="59"/>
        <v>10543</v>
      </c>
      <c r="DJ34" s="116">
        <f t="shared" si="60"/>
        <v>202115</v>
      </c>
    </row>
    <row r="35" spans="1:114" ht="13.5" customHeight="1" x14ac:dyDescent="0.15">
      <c r="A35" s="114" t="s">
        <v>10</v>
      </c>
      <c r="B35" s="115" t="s">
        <v>414</v>
      </c>
      <c r="C35" s="114" t="s">
        <v>415</v>
      </c>
      <c r="D35" s="116">
        <f t="shared" si="0"/>
        <v>2144069</v>
      </c>
      <c r="E35" s="116">
        <f t="shared" si="1"/>
        <v>185860</v>
      </c>
      <c r="F35" s="116">
        <v>0</v>
      </c>
      <c r="G35" s="116">
        <v>0</v>
      </c>
      <c r="H35" s="116">
        <v>0</v>
      </c>
      <c r="I35" s="116">
        <v>25386</v>
      </c>
      <c r="J35" s="117" t="s">
        <v>453</v>
      </c>
      <c r="K35" s="116">
        <v>160474</v>
      </c>
      <c r="L35" s="116">
        <v>1958209</v>
      </c>
      <c r="M35" s="116">
        <f t="shared" si="2"/>
        <v>224917</v>
      </c>
      <c r="N35" s="116">
        <f t="shared" si="3"/>
        <v>11473</v>
      </c>
      <c r="O35" s="116">
        <v>0</v>
      </c>
      <c r="P35" s="116">
        <v>0</v>
      </c>
      <c r="Q35" s="116">
        <v>0</v>
      </c>
      <c r="R35" s="116">
        <v>11473</v>
      </c>
      <c r="S35" s="117" t="s">
        <v>453</v>
      </c>
      <c r="T35" s="116">
        <v>0</v>
      </c>
      <c r="U35" s="116">
        <v>213444</v>
      </c>
      <c r="V35" s="116">
        <f t="shared" si="29"/>
        <v>2368986</v>
      </c>
      <c r="W35" s="116">
        <f t="shared" si="30"/>
        <v>197333</v>
      </c>
      <c r="X35" s="116">
        <f t="shared" si="31"/>
        <v>0</v>
      </c>
      <c r="Y35" s="116">
        <f t="shared" si="32"/>
        <v>0</v>
      </c>
      <c r="Z35" s="116">
        <f t="shared" si="33"/>
        <v>0</v>
      </c>
      <c r="AA35" s="116">
        <f t="shared" si="34"/>
        <v>36859</v>
      </c>
      <c r="AB35" s="117" t="str">
        <f t="shared" si="5"/>
        <v>-</v>
      </c>
      <c r="AC35" s="116">
        <f t="shared" si="6"/>
        <v>160474</v>
      </c>
      <c r="AD35" s="116">
        <f t="shared" si="7"/>
        <v>2171653</v>
      </c>
      <c r="AE35" s="116">
        <f t="shared" si="8"/>
        <v>0</v>
      </c>
      <c r="AF35" s="116">
        <f t="shared" si="9"/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126347</v>
      </c>
      <c r="AM35" s="116">
        <f t="shared" si="11"/>
        <v>1113395</v>
      </c>
      <c r="AN35" s="116">
        <f t="shared" si="12"/>
        <v>101318</v>
      </c>
      <c r="AO35" s="116">
        <v>101318</v>
      </c>
      <c r="AP35" s="116">
        <v>0</v>
      </c>
      <c r="AQ35" s="116">
        <v>0</v>
      </c>
      <c r="AR35" s="116">
        <v>0</v>
      </c>
      <c r="AS35" s="116">
        <f t="shared" si="13"/>
        <v>272263</v>
      </c>
      <c r="AT35" s="116">
        <v>342</v>
      </c>
      <c r="AU35" s="116">
        <v>271921</v>
      </c>
      <c r="AV35" s="116">
        <v>0</v>
      </c>
      <c r="AW35" s="116">
        <v>0</v>
      </c>
      <c r="AX35" s="116">
        <f t="shared" si="14"/>
        <v>739588</v>
      </c>
      <c r="AY35" s="116">
        <v>327017</v>
      </c>
      <c r="AZ35" s="116">
        <v>383900</v>
      </c>
      <c r="BA35" s="116">
        <v>28671</v>
      </c>
      <c r="BB35" s="116">
        <v>0</v>
      </c>
      <c r="BC35" s="116">
        <v>754580</v>
      </c>
      <c r="BD35" s="116">
        <v>226</v>
      </c>
      <c r="BE35" s="116">
        <v>149747</v>
      </c>
      <c r="BF35" s="116">
        <f t="shared" si="16"/>
        <v>1263142</v>
      </c>
      <c r="BG35" s="116">
        <f t="shared" si="17"/>
        <v>0</v>
      </c>
      <c r="BH35" s="116">
        <f t="shared" si="18"/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 t="shared" si="20"/>
        <v>224917</v>
      </c>
      <c r="BP35" s="116">
        <f t="shared" si="21"/>
        <v>28801</v>
      </c>
      <c r="BQ35" s="116">
        <v>28801</v>
      </c>
      <c r="BR35" s="116">
        <v>0</v>
      </c>
      <c r="BS35" s="116">
        <v>0</v>
      </c>
      <c r="BT35" s="116">
        <v>0</v>
      </c>
      <c r="BU35" s="116">
        <f t="shared" si="22"/>
        <v>137152</v>
      </c>
      <c r="BV35" s="116">
        <v>0</v>
      </c>
      <c r="BW35" s="116">
        <v>137152</v>
      </c>
      <c r="BX35" s="116">
        <v>0</v>
      </c>
      <c r="BY35" s="116">
        <v>0</v>
      </c>
      <c r="BZ35" s="116">
        <f t="shared" si="23"/>
        <v>58964</v>
      </c>
      <c r="CA35" s="116">
        <v>0</v>
      </c>
      <c r="CB35" s="116">
        <v>58964</v>
      </c>
      <c r="CC35" s="116">
        <v>0</v>
      </c>
      <c r="CD35" s="116">
        <v>0</v>
      </c>
      <c r="CE35" s="116">
        <v>0</v>
      </c>
      <c r="CF35" s="116">
        <v>0</v>
      </c>
      <c r="CG35" s="116">
        <v>0</v>
      </c>
      <c r="CH35" s="116">
        <f t="shared" si="25"/>
        <v>224917</v>
      </c>
      <c r="CI35" s="116">
        <f t="shared" si="26"/>
        <v>0</v>
      </c>
      <c r="CJ35" s="116">
        <f t="shared" si="27"/>
        <v>0</v>
      </c>
      <c r="CK35" s="116">
        <f t="shared" si="35"/>
        <v>0</v>
      </c>
      <c r="CL35" s="116">
        <f t="shared" si="36"/>
        <v>0</v>
      </c>
      <c r="CM35" s="116">
        <f t="shared" si="37"/>
        <v>0</v>
      </c>
      <c r="CN35" s="116">
        <f t="shared" si="38"/>
        <v>0</v>
      </c>
      <c r="CO35" s="116">
        <f t="shared" si="39"/>
        <v>0</v>
      </c>
      <c r="CP35" s="116">
        <f t="shared" si="40"/>
        <v>126347</v>
      </c>
      <c r="CQ35" s="116">
        <f t="shared" si="41"/>
        <v>1338312</v>
      </c>
      <c r="CR35" s="116">
        <f t="shared" si="42"/>
        <v>130119</v>
      </c>
      <c r="CS35" s="116">
        <f t="shared" si="43"/>
        <v>130119</v>
      </c>
      <c r="CT35" s="116">
        <f t="shared" si="44"/>
        <v>0</v>
      </c>
      <c r="CU35" s="116">
        <f t="shared" si="45"/>
        <v>0</v>
      </c>
      <c r="CV35" s="116">
        <f t="shared" si="46"/>
        <v>0</v>
      </c>
      <c r="CW35" s="116">
        <f t="shared" si="47"/>
        <v>409415</v>
      </c>
      <c r="CX35" s="116">
        <f t="shared" si="48"/>
        <v>342</v>
      </c>
      <c r="CY35" s="116">
        <f t="shared" si="49"/>
        <v>409073</v>
      </c>
      <c r="CZ35" s="116">
        <f t="shared" si="50"/>
        <v>0</v>
      </c>
      <c r="DA35" s="116">
        <f t="shared" si="51"/>
        <v>0</v>
      </c>
      <c r="DB35" s="116">
        <f t="shared" si="52"/>
        <v>798552</v>
      </c>
      <c r="DC35" s="116">
        <f t="shared" si="53"/>
        <v>327017</v>
      </c>
      <c r="DD35" s="116">
        <f t="shared" si="54"/>
        <v>442864</v>
      </c>
      <c r="DE35" s="116">
        <f t="shared" si="55"/>
        <v>28671</v>
      </c>
      <c r="DF35" s="116">
        <f t="shared" si="56"/>
        <v>0</v>
      </c>
      <c r="DG35" s="116">
        <f t="shared" si="57"/>
        <v>754580</v>
      </c>
      <c r="DH35" s="116">
        <f t="shared" si="58"/>
        <v>226</v>
      </c>
      <c r="DI35" s="116">
        <f t="shared" si="59"/>
        <v>149747</v>
      </c>
      <c r="DJ35" s="116">
        <f t="shared" si="60"/>
        <v>1488059</v>
      </c>
    </row>
    <row r="36" spans="1:114" ht="13.5" customHeight="1" x14ac:dyDescent="0.15">
      <c r="A36" s="114" t="s">
        <v>10</v>
      </c>
      <c r="B36" s="115" t="s">
        <v>416</v>
      </c>
      <c r="C36" s="114" t="s">
        <v>417</v>
      </c>
      <c r="D36" s="116">
        <f t="shared" si="0"/>
        <v>284716</v>
      </c>
      <c r="E36" s="116">
        <f t="shared" si="1"/>
        <v>75954</v>
      </c>
      <c r="F36" s="116">
        <v>0</v>
      </c>
      <c r="G36" s="116">
        <v>0</v>
      </c>
      <c r="H36" s="116">
        <v>0</v>
      </c>
      <c r="I36" s="116">
        <v>47429</v>
      </c>
      <c r="J36" s="117" t="s">
        <v>453</v>
      </c>
      <c r="K36" s="116">
        <v>28525</v>
      </c>
      <c r="L36" s="116">
        <v>208762</v>
      </c>
      <c r="M36" s="116">
        <f t="shared" si="2"/>
        <v>146936</v>
      </c>
      <c r="N36" s="116">
        <f t="shared" si="3"/>
        <v>6371</v>
      </c>
      <c r="O36" s="116">
        <v>0</v>
      </c>
      <c r="P36" s="116">
        <v>0</v>
      </c>
      <c r="Q36" s="116">
        <v>0</v>
      </c>
      <c r="R36" s="116">
        <v>6330</v>
      </c>
      <c r="S36" s="117" t="s">
        <v>453</v>
      </c>
      <c r="T36" s="116">
        <v>41</v>
      </c>
      <c r="U36" s="116">
        <v>140565</v>
      </c>
      <c r="V36" s="116">
        <f t="shared" si="29"/>
        <v>431652</v>
      </c>
      <c r="W36" s="116">
        <f t="shared" si="30"/>
        <v>82325</v>
      </c>
      <c r="X36" s="116">
        <f t="shared" si="31"/>
        <v>0</v>
      </c>
      <c r="Y36" s="116">
        <f t="shared" si="32"/>
        <v>0</v>
      </c>
      <c r="Z36" s="116">
        <f t="shared" si="33"/>
        <v>0</v>
      </c>
      <c r="AA36" s="116">
        <f t="shared" si="34"/>
        <v>53759</v>
      </c>
      <c r="AB36" s="117" t="str">
        <f t="shared" si="5"/>
        <v>-</v>
      </c>
      <c r="AC36" s="116">
        <f t="shared" si="6"/>
        <v>28566</v>
      </c>
      <c r="AD36" s="116">
        <f t="shared" si="7"/>
        <v>349327</v>
      </c>
      <c r="AE36" s="116">
        <f t="shared" si="8"/>
        <v>4928</v>
      </c>
      <c r="AF36" s="116">
        <f t="shared" si="9"/>
        <v>4928</v>
      </c>
      <c r="AG36" s="116">
        <v>0</v>
      </c>
      <c r="AH36" s="116">
        <v>4928</v>
      </c>
      <c r="AI36" s="116">
        <v>0</v>
      </c>
      <c r="AJ36" s="116">
        <v>0</v>
      </c>
      <c r="AK36" s="116">
        <v>0</v>
      </c>
      <c r="AL36" s="116">
        <v>0</v>
      </c>
      <c r="AM36" s="116">
        <f t="shared" si="11"/>
        <v>279788</v>
      </c>
      <c r="AN36" s="116">
        <f t="shared" si="12"/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 t="shared" si="13"/>
        <v>128388</v>
      </c>
      <c r="AT36" s="116">
        <v>0</v>
      </c>
      <c r="AU36" s="116">
        <v>125622</v>
      </c>
      <c r="AV36" s="116">
        <v>2766</v>
      </c>
      <c r="AW36" s="116">
        <v>0</v>
      </c>
      <c r="AX36" s="116">
        <f t="shared" si="14"/>
        <v>151400</v>
      </c>
      <c r="AY36" s="116">
        <v>0</v>
      </c>
      <c r="AZ36" s="116">
        <v>141610</v>
      </c>
      <c r="BA36" s="116">
        <v>9790</v>
      </c>
      <c r="BB36" s="116">
        <v>0</v>
      </c>
      <c r="BC36" s="116">
        <v>0</v>
      </c>
      <c r="BD36" s="116">
        <v>0</v>
      </c>
      <c r="BE36" s="116">
        <v>0</v>
      </c>
      <c r="BF36" s="116">
        <f t="shared" si="16"/>
        <v>284716</v>
      </c>
      <c r="BG36" s="116">
        <f t="shared" si="17"/>
        <v>0</v>
      </c>
      <c r="BH36" s="116">
        <f t="shared" si="18"/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 t="shared" si="20"/>
        <v>141289</v>
      </c>
      <c r="BP36" s="116">
        <f t="shared" si="21"/>
        <v>62415</v>
      </c>
      <c r="BQ36" s="116">
        <v>0</v>
      </c>
      <c r="BR36" s="116">
        <v>0</v>
      </c>
      <c r="BS36" s="116">
        <v>62415</v>
      </c>
      <c r="BT36" s="116">
        <v>0</v>
      </c>
      <c r="BU36" s="116">
        <f t="shared" si="22"/>
        <v>78874</v>
      </c>
      <c r="BV36" s="116">
        <v>0</v>
      </c>
      <c r="BW36" s="116">
        <v>78874</v>
      </c>
      <c r="BX36" s="116">
        <v>0</v>
      </c>
      <c r="BY36" s="116">
        <v>0</v>
      </c>
      <c r="BZ36" s="116">
        <f t="shared" si="23"/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0</v>
      </c>
      <c r="CF36" s="116">
        <v>0</v>
      </c>
      <c r="CG36" s="116">
        <v>5647</v>
      </c>
      <c r="CH36" s="116">
        <f t="shared" si="25"/>
        <v>146936</v>
      </c>
      <c r="CI36" s="116">
        <f t="shared" si="26"/>
        <v>4928</v>
      </c>
      <c r="CJ36" s="116">
        <f t="shared" si="27"/>
        <v>4928</v>
      </c>
      <c r="CK36" s="116">
        <f t="shared" si="35"/>
        <v>0</v>
      </c>
      <c r="CL36" s="116">
        <f t="shared" si="36"/>
        <v>4928</v>
      </c>
      <c r="CM36" s="116">
        <f t="shared" si="37"/>
        <v>0</v>
      </c>
      <c r="CN36" s="116">
        <f t="shared" si="38"/>
        <v>0</v>
      </c>
      <c r="CO36" s="116">
        <f t="shared" si="39"/>
        <v>0</v>
      </c>
      <c r="CP36" s="116">
        <f t="shared" si="40"/>
        <v>0</v>
      </c>
      <c r="CQ36" s="116">
        <f t="shared" si="41"/>
        <v>421077</v>
      </c>
      <c r="CR36" s="116">
        <f t="shared" si="42"/>
        <v>62415</v>
      </c>
      <c r="CS36" s="116">
        <f t="shared" si="43"/>
        <v>0</v>
      </c>
      <c r="CT36" s="116">
        <f t="shared" si="44"/>
        <v>0</v>
      </c>
      <c r="CU36" s="116">
        <f t="shared" si="45"/>
        <v>62415</v>
      </c>
      <c r="CV36" s="116">
        <f t="shared" si="46"/>
        <v>0</v>
      </c>
      <c r="CW36" s="116">
        <f t="shared" si="47"/>
        <v>207262</v>
      </c>
      <c r="CX36" s="116">
        <f t="shared" si="48"/>
        <v>0</v>
      </c>
      <c r="CY36" s="116">
        <f t="shared" si="49"/>
        <v>204496</v>
      </c>
      <c r="CZ36" s="116">
        <f t="shared" si="50"/>
        <v>2766</v>
      </c>
      <c r="DA36" s="116">
        <f t="shared" si="51"/>
        <v>0</v>
      </c>
      <c r="DB36" s="116">
        <f t="shared" si="52"/>
        <v>151400</v>
      </c>
      <c r="DC36" s="116">
        <f t="shared" si="53"/>
        <v>0</v>
      </c>
      <c r="DD36" s="116">
        <f t="shared" si="54"/>
        <v>141610</v>
      </c>
      <c r="DE36" s="116">
        <f t="shared" si="55"/>
        <v>9790</v>
      </c>
      <c r="DF36" s="116">
        <f t="shared" si="56"/>
        <v>0</v>
      </c>
      <c r="DG36" s="116">
        <f t="shared" si="57"/>
        <v>0</v>
      </c>
      <c r="DH36" s="116">
        <f t="shared" si="58"/>
        <v>0</v>
      </c>
      <c r="DI36" s="116">
        <f t="shared" si="59"/>
        <v>5647</v>
      </c>
      <c r="DJ36" s="116">
        <f t="shared" si="60"/>
        <v>431652</v>
      </c>
    </row>
    <row r="37" spans="1:114" ht="13.5" customHeight="1" x14ac:dyDescent="0.15">
      <c r="A37" s="114" t="s">
        <v>10</v>
      </c>
      <c r="B37" s="115" t="s">
        <v>418</v>
      </c>
      <c r="C37" s="114" t="s">
        <v>419</v>
      </c>
      <c r="D37" s="116">
        <f t="shared" si="0"/>
        <v>746904</v>
      </c>
      <c r="E37" s="116">
        <f t="shared" si="1"/>
        <v>88664</v>
      </c>
      <c r="F37" s="116">
        <v>0</v>
      </c>
      <c r="G37" s="116">
        <v>0</v>
      </c>
      <c r="H37" s="116">
        <v>0</v>
      </c>
      <c r="I37" s="116">
        <v>26005</v>
      </c>
      <c r="J37" s="117" t="s">
        <v>453</v>
      </c>
      <c r="K37" s="116">
        <v>62659</v>
      </c>
      <c r="L37" s="116">
        <v>658240</v>
      </c>
      <c r="M37" s="116">
        <f t="shared" si="2"/>
        <v>215650</v>
      </c>
      <c r="N37" s="116">
        <f t="shared" si="3"/>
        <v>8766</v>
      </c>
      <c r="O37" s="116">
        <v>0</v>
      </c>
      <c r="P37" s="116">
        <v>0</v>
      </c>
      <c r="Q37" s="116">
        <v>0</v>
      </c>
      <c r="R37" s="116">
        <v>8565</v>
      </c>
      <c r="S37" s="117" t="s">
        <v>453</v>
      </c>
      <c r="T37" s="116">
        <v>201</v>
      </c>
      <c r="U37" s="116">
        <v>206884</v>
      </c>
      <c r="V37" s="116">
        <f t="shared" si="29"/>
        <v>962554</v>
      </c>
      <c r="W37" s="116">
        <f t="shared" si="30"/>
        <v>97430</v>
      </c>
      <c r="X37" s="116">
        <f t="shared" si="31"/>
        <v>0</v>
      </c>
      <c r="Y37" s="116">
        <f t="shared" si="32"/>
        <v>0</v>
      </c>
      <c r="Z37" s="116">
        <f t="shared" si="33"/>
        <v>0</v>
      </c>
      <c r="AA37" s="116">
        <f t="shared" si="34"/>
        <v>34570</v>
      </c>
      <c r="AB37" s="117" t="str">
        <f t="shared" si="5"/>
        <v>-</v>
      </c>
      <c r="AC37" s="116">
        <f t="shared" si="6"/>
        <v>62860</v>
      </c>
      <c r="AD37" s="116">
        <f t="shared" si="7"/>
        <v>865124</v>
      </c>
      <c r="AE37" s="116">
        <f t="shared" si="8"/>
        <v>187515</v>
      </c>
      <c r="AF37" s="116">
        <f t="shared" si="9"/>
        <v>187515</v>
      </c>
      <c r="AG37" s="116">
        <v>0</v>
      </c>
      <c r="AH37" s="116">
        <v>187515</v>
      </c>
      <c r="AI37" s="116">
        <v>0</v>
      </c>
      <c r="AJ37" s="116">
        <v>0</v>
      </c>
      <c r="AK37" s="116">
        <v>0</v>
      </c>
      <c r="AL37" s="116">
        <v>0</v>
      </c>
      <c r="AM37" s="116">
        <f t="shared" si="11"/>
        <v>421632</v>
      </c>
      <c r="AN37" s="116">
        <f t="shared" si="12"/>
        <v>55437</v>
      </c>
      <c r="AO37" s="116">
        <v>22381</v>
      </c>
      <c r="AP37" s="116">
        <v>0</v>
      </c>
      <c r="AQ37" s="116">
        <v>33056</v>
      </c>
      <c r="AR37" s="116">
        <v>0</v>
      </c>
      <c r="AS37" s="116">
        <f t="shared" si="13"/>
        <v>90105</v>
      </c>
      <c r="AT37" s="116">
        <v>0</v>
      </c>
      <c r="AU37" s="116">
        <v>90105</v>
      </c>
      <c r="AV37" s="116">
        <v>0</v>
      </c>
      <c r="AW37" s="116">
        <v>0</v>
      </c>
      <c r="AX37" s="116">
        <f t="shared" si="14"/>
        <v>276090</v>
      </c>
      <c r="AY37" s="116">
        <v>108279</v>
      </c>
      <c r="AZ37" s="116">
        <v>78222</v>
      </c>
      <c r="BA37" s="116">
        <v>89589</v>
      </c>
      <c r="BB37" s="116">
        <v>0</v>
      </c>
      <c r="BC37" s="116">
        <v>137757</v>
      </c>
      <c r="BD37" s="116">
        <v>0</v>
      </c>
      <c r="BE37" s="116">
        <v>0</v>
      </c>
      <c r="BF37" s="116">
        <f t="shared" si="16"/>
        <v>609147</v>
      </c>
      <c r="BG37" s="116">
        <f t="shared" si="17"/>
        <v>17348</v>
      </c>
      <c r="BH37" s="116">
        <f t="shared" si="18"/>
        <v>17348</v>
      </c>
      <c r="BI37" s="116">
        <v>0</v>
      </c>
      <c r="BJ37" s="116">
        <v>17348</v>
      </c>
      <c r="BK37" s="116">
        <v>0</v>
      </c>
      <c r="BL37" s="116">
        <v>0</v>
      </c>
      <c r="BM37" s="116">
        <v>0</v>
      </c>
      <c r="BN37" s="116">
        <v>0</v>
      </c>
      <c r="BO37" s="116">
        <f t="shared" si="20"/>
        <v>165121</v>
      </c>
      <c r="BP37" s="116">
        <f t="shared" si="21"/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 t="shared" si="22"/>
        <v>93284</v>
      </c>
      <c r="BV37" s="116">
        <v>0</v>
      </c>
      <c r="BW37" s="116">
        <v>93284</v>
      </c>
      <c r="BX37" s="116">
        <v>0</v>
      </c>
      <c r="BY37" s="116">
        <v>0</v>
      </c>
      <c r="BZ37" s="116">
        <f t="shared" si="23"/>
        <v>71837</v>
      </c>
      <c r="CA37" s="116">
        <v>0</v>
      </c>
      <c r="CB37" s="116">
        <v>70007</v>
      </c>
      <c r="CC37" s="116">
        <v>1830</v>
      </c>
      <c r="CD37" s="116">
        <v>0</v>
      </c>
      <c r="CE37" s="116">
        <v>33181</v>
      </c>
      <c r="CF37" s="116">
        <v>0</v>
      </c>
      <c r="CG37" s="116">
        <v>0</v>
      </c>
      <c r="CH37" s="116">
        <f t="shared" si="25"/>
        <v>182469</v>
      </c>
      <c r="CI37" s="116">
        <f t="shared" si="26"/>
        <v>204863</v>
      </c>
      <c r="CJ37" s="116">
        <f t="shared" si="27"/>
        <v>204863</v>
      </c>
      <c r="CK37" s="116">
        <f t="shared" si="35"/>
        <v>0</v>
      </c>
      <c r="CL37" s="116">
        <f t="shared" si="36"/>
        <v>204863</v>
      </c>
      <c r="CM37" s="116">
        <f t="shared" si="37"/>
        <v>0</v>
      </c>
      <c r="CN37" s="116">
        <f t="shared" si="38"/>
        <v>0</v>
      </c>
      <c r="CO37" s="116">
        <f t="shared" si="39"/>
        <v>0</v>
      </c>
      <c r="CP37" s="116">
        <f t="shared" si="40"/>
        <v>0</v>
      </c>
      <c r="CQ37" s="116">
        <f t="shared" si="41"/>
        <v>586753</v>
      </c>
      <c r="CR37" s="116">
        <f t="shared" si="42"/>
        <v>55437</v>
      </c>
      <c r="CS37" s="116">
        <f t="shared" si="43"/>
        <v>22381</v>
      </c>
      <c r="CT37" s="116">
        <f t="shared" si="44"/>
        <v>0</v>
      </c>
      <c r="CU37" s="116">
        <f t="shared" si="45"/>
        <v>33056</v>
      </c>
      <c r="CV37" s="116">
        <f t="shared" si="46"/>
        <v>0</v>
      </c>
      <c r="CW37" s="116">
        <f t="shared" si="47"/>
        <v>183389</v>
      </c>
      <c r="CX37" s="116">
        <f t="shared" si="48"/>
        <v>0</v>
      </c>
      <c r="CY37" s="116">
        <f t="shared" si="49"/>
        <v>183389</v>
      </c>
      <c r="CZ37" s="116">
        <f t="shared" si="50"/>
        <v>0</v>
      </c>
      <c r="DA37" s="116">
        <f t="shared" si="51"/>
        <v>0</v>
      </c>
      <c r="DB37" s="116">
        <f t="shared" si="52"/>
        <v>347927</v>
      </c>
      <c r="DC37" s="116">
        <f t="shared" si="53"/>
        <v>108279</v>
      </c>
      <c r="DD37" s="116">
        <f t="shared" si="54"/>
        <v>148229</v>
      </c>
      <c r="DE37" s="116">
        <f t="shared" si="55"/>
        <v>91419</v>
      </c>
      <c r="DF37" s="116">
        <f t="shared" si="56"/>
        <v>0</v>
      </c>
      <c r="DG37" s="116">
        <f t="shared" si="57"/>
        <v>170938</v>
      </c>
      <c r="DH37" s="116">
        <f t="shared" si="58"/>
        <v>0</v>
      </c>
      <c r="DI37" s="116">
        <f t="shared" si="59"/>
        <v>0</v>
      </c>
      <c r="DJ37" s="116">
        <f t="shared" si="60"/>
        <v>791616</v>
      </c>
    </row>
    <row r="38" spans="1:114" ht="13.5" customHeight="1" x14ac:dyDescent="0.15">
      <c r="A38" s="114" t="s">
        <v>10</v>
      </c>
      <c r="B38" s="115" t="s">
        <v>421</v>
      </c>
      <c r="C38" s="114" t="s">
        <v>422</v>
      </c>
      <c r="D38" s="116">
        <f t="shared" si="0"/>
        <v>335490</v>
      </c>
      <c r="E38" s="116">
        <f t="shared" si="1"/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453</v>
      </c>
      <c r="K38" s="116">
        <v>0</v>
      </c>
      <c r="L38" s="116">
        <v>335490</v>
      </c>
      <c r="M38" s="116">
        <f t="shared" si="2"/>
        <v>56938</v>
      </c>
      <c r="N38" s="116">
        <f t="shared" si="3"/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453</v>
      </c>
      <c r="T38" s="116">
        <v>0</v>
      </c>
      <c r="U38" s="116">
        <v>56938</v>
      </c>
      <c r="V38" s="116">
        <f t="shared" si="29"/>
        <v>392428</v>
      </c>
      <c r="W38" s="116">
        <f t="shared" si="30"/>
        <v>0</v>
      </c>
      <c r="X38" s="116">
        <f t="shared" si="31"/>
        <v>0</v>
      </c>
      <c r="Y38" s="116">
        <f t="shared" si="32"/>
        <v>0</v>
      </c>
      <c r="Z38" s="116">
        <f t="shared" si="33"/>
        <v>0</v>
      </c>
      <c r="AA38" s="116">
        <f t="shared" si="34"/>
        <v>0</v>
      </c>
      <c r="AB38" s="117" t="str">
        <f t="shared" si="5"/>
        <v>-</v>
      </c>
      <c r="AC38" s="116">
        <f t="shared" si="6"/>
        <v>0</v>
      </c>
      <c r="AD38" s="116">
        <f t="shared" si="7"/>
        <v>392428</v>
      </c>
      <c r="AE38" s="116">
        <f t="shared" si="8"/>
        <v>0</v>
      </c>
      <c r="AF38" s="116">
        <f t="shared" si="9"/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 t="shared" si="11"/>
        <v>0</v>
      </c>
      <c r="AN38" s="116">
        <f t="shared" si="12"/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 t="shared" si="13"/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 t="shared" si="14"/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335490</v>
      </c>
      <c r="BD38" s="116">
        <v>0</v>
      </c>
      <c r="BE38" s="116">
        <v>0</v>
      </c>
      <c r="BF38" s="116">
        <f t="shared" si="16"/>
        <v>0</v>
      </c>
      <c r="BG38" s="116">
        <f t="shared" si="17"/>
        <v>0</v>
      </c>
      <c r="BH38" s="116">
        <f t="shared" si="18"/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 t="shared" si="20"/>
        <v>0</v>
      </c>
      <c r="BP38" s="116">
        <f t="shared" si="21"/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 t="shared" si="22"/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 t="shared" si="23"/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56938</v>
      </c>
      <c r="CF38" s="116">
        <v>0</v>
      </c>
      <c r="CG38" s="116">
        <v>0</v>
      </c>
      <c r="CH38" s="116">
        <f t="shared" si="25"/>
        <v>0</v>
      </c>
      <c r="CI38" s="116">
        <f t="shared" si="26"/>
        <v>0</v>
      </c>
      <c r="CJ38" s="116">
        <f t="shared" si="27"/>
        <v>0</v>
      </c>
      <c r="CK38" s="116">
        <f t="shared" si="35"/>
        <v>0</v>
      </c>
      <c r="CL38" s="116">
        <f t="shared" si="36"/>
        <v>0</v>
      </c>
      <c r="CM38" s="116">
        <f t="shared" si="37"/>
        <v>0</v>
      </c>
      <c r="CN38" s="116">
        <f t="shared" si="38"/>
        <v>0</v>
      </c>
      <c r="CO38" s="116">
        <f t="shared" si="39"/>
        <v>0</v>
      </c>
      <c r="CP38" s="116">
        <f t="shared" si="40"/>
        <v>0</v>
      </c>
      <c r="CQ38" s="116">
        <f t="shared" si="41"/>
        <v>0</v>
      </c>
      <c r="CR38" s="116">
        <f t="shared" si="42"/>
        <v>0</v>
      </c>
      <c r="CS38" s="116">
        <f t="shared" si="43"/>
        <v>0</v>
      </c>
      <c r="CT38" s="116">
        <f t="shared" si="44"/>
        <v>0</v>
      </c>
      <c r="CU38" s="116">
        <f t="shared" si="45"/>
        <v>0</v>
      </c>
      <c r="CV38" s="116">
        <f t="shared" si="46"/>
        <v>0</v>
      </c>
      <c r="CW38" s="116">
        <f t="shared" si="47"/>
        <v>0</v>
      </c>
      <c r="CX38" s="116">
        <f t="shared" si="48"/>
        <v>0</v>
      </c>
      <c r="CY38" s="116">
        <f t="shared" si="49"/>
        <v>0</v>
      </c>
      <c r="CZ38" s="116">
        <f t="shared" si="50"/>
        <v>0</v>
      </c>
      <c r="DA38" s="116">
        <f t="shared" si="51"/>
        <v>0</v>
      </c>
      <c r="DB38" s="116">
        <f t="shared" si="52"/>
        <v>0</v>
      </c>
      <c r="DC38" s="116">
        <f t="shared" si="53"/>
        <v>0</v>
      </c>
      <c r="DD38" s="116">
        <f t="shared" si="54"/>
        <v>0</v>
      </c>
      <c r="DE38" s="116">
        <f t="shared" si="55"/>
        <v>0</v>
      </c>
      <c r="DF38" s="116">
        <f t="shared" si="56"/>
        <v>0</v>
      </c>
      <c r="DG38" s="116">
        <f t="shared" si="57"/>
        <v>392428</v>
      </c>
      <c r="DH38" s="116">
        <f t="shared" si="58"/>
        <v>0</v>
      </c>
      <c r="DI38" s="116">
        <f t="shared" si="59"/>
        <v>0</v>
      </c>
      <c r="DJ38" s="116">
        <f t="shared" si="60"/>
        <v>0</v>
      </c>
    </row>
    <row r="39" spans="1:114" ht="13.5" customHeight="1" x14ac:dyDescent="0.15">
      <c r="A39" s="114" t="s">
        <v>10</v>
      </c>
      <c r="B39" s="115" t="s">
        <v>423</v>
      </c>
      <c r="C39" s="114" t="s">
        <v>424</v>
      </c>
      <c r="D39" s="116">
        <f t="shared" si="0"/>
        <v>467629</v>
      </c>
      <c r="E39" s="116">
        <f t="shared" si="1"/>
        <v>164908</v>
      </c>
      <c r="F39" s="116">
        <v>0</v>
      </c>
      <c r="G39" s="116">
        <v>0</v>
      </c>
      <c r="H39" s="116">
        <v>113600</v>
      </c>
      <c r="I39" s="116">
        <v>48056</v>
      </c>
      <c r="J39" s="117" t="s">
        <v>453</v>
      </c>
      <c r="K39" s="116">
        <v>3252</v>
      </c>
      <c r="L39" s="116">
        <v>302721</v>
      </c>
      <c r="M39" s="116">
        <f t="shared" si="2"/>
        <v>166415</v>
      </c>
      <c r="N39" s="116">
        <f t="shared" si="3"/>
        <v>9</v>
      </c>
      <c r="O39" s="116">
        <v>0</v>
      </c>
      <c r="P39" s="116">
        <v>0</v>
      </c>
      <c r="Q39" s="116">
        <v>0</v>
      </c>
      <c r="R39" s="116">
        <v>0</v>
      </c>
      <c r="S39" s="117" t="s">
        <v>453</v>
      </c>
      <c r="T39" s="116">
        <v>9</v>
      </c>
      <c r="U39" s="116">
        <v>166406</v>
      </c>
      <c r="V39" s="116">
        <f t="shared" si="29"/>
        <v>634044</v>
      </c>
      <c r="W39" s="116">
        <f t="shared" si="30"/>
        <v>164917</v>
      </c>
      <c r="X39" s="116">
        <f t="shared" si="31"/>
        <v>0</v>
      </c>
      <c r="Y39" s="116">
        <f t="shared" si="32"/>
        <v>0</v>
      </c>
      <c r="Z39" s="116">
        <f t="shared" si="33"/>
        <v>113600</v>
      </c>
      <c r="AA39" s="116">
        <f t="shared" si="34"/>
        <v>48056</v>
      </c>
      <c r="AB39" s="117" t="str">
        <f t="shared" si="5"/>
        <v>-</v>
      </c>
      <c r="AC39" s="116">
        <f t="shared" si="6"/>
        <v>3261</v>
      </c>
      <c r="AD39" s="116">
        <f t="shared" si="7"/>
        <v>469127</v>
      </c>
      <c r="AE39" s="116">
        <f t="shared" si="8"/>
        <v>0</v>
      </c>
      <c r="AF39" s="116">
        <f t="shared" si="9"/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228488</v>
      </c>
      <c r="AM39" s="116">
        <f t="shared" si="11"/>
        <v>120714</v>
      </c>
      <c r="AN39" s="116">
        <f t="shared" si="12"/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 t="shared" si="13"/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 t="shared" si="14"/>
        <v>120714</v>
      </c>
      <c r="AY39" s="116">
        <v>120714</v>
      </c>
      <c r="AZ39" s="116">
        <v>0</v>
      </c>
      <c r="BA39" s="116">
        <v>0</v>
      </c>
      <c r="BB39" s="116">
        <v>0</v>
      </c>
      <c r="BC39" s="116">
        <v>76397</v>
      </c>
      <c r="BD39" s="116">
        <v>0</v>
      </c>
      <c r="BE39" s="116">
        <v>42030</v>
      </c>
      <c r="BF39" s="116">
        <f t="shared" si="16"/>
        <v>162744</v>
      </c>
      <c r="BG39" s="116">
        <f t="shared" si="17"/>
        <v>0</v>
      </c>
      <c r="BH39" s="116">
        <f t="shared" si="18"/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 t="shared" si="20"/>
        <v>0</v>
      </c>
      <c r="BP39" s="116">
        <f t="shared" si="21"/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 t="shared" si="22"/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 t="shared" si="23"/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166406</v>
      </c>
      <c r="CF39" s="116">
        <v>0</v>
      </c>
      <c r="CG39" s="116">
        <v>9</v>
      </c>
      <c r="CH39" s="116">
        <f t="shared" si="25"/>
        <v>9</v>
      </c>
      <c r="CI39" s="116">
        <f t="shared" si="26"/>
        <v>0</v>
      </c>
      <c r="CJ39" s="116">
        <f t="shared" si="27"/>
        <v>0</v>
      </c>
      <c r="CK39" s="116">
        <f t="shared" si="35"/>
        <v>0</v>
      </c>
      <c r="CL39" s="116">
        <f t="shared" si="36"/>
        <v>0</v>
      </c>
      <c r="CM39" s="116">
        <f t="shared" si="37"/>
        <v>0</v>
      </c>
      <c r="CN39" s="116">
        <f t="shared" si="38"/>
        <v>0</v>
      </c>
      <c r="CO39" s="116">
        <f t="shared" si="39"/>
        <v>0</v>
      </c>
      <c r="CP39" s="116">
        <f t="shared" si="40"/>
        <v>228488</v>
      </c>
      <c r="CQ39" s="116">
        <f t="shared" si="41"/>
        <v>120714</v>
      </c>
      <c r="CR39" s="116">
        <f t="shared" si="42"/>
        <v>0</v>
      </c>
      <c r="CS39" s="116">
        <f t="shared" si="43"/>
        <v>0</v>
      </c>
      <c r="CT39" s="116">
        <f t="shared" si="44"/>
        <v>0</v>
      </c>
      <c r="CU39" s="116">
        <f t="shared" si="45"/>
        <v>0</v>
      </c>
      <c r="CV39" s="116">
        <f t="shared" si="46"/>
        <v>0</v>
      </c>
      <c r="CW39" s="116">
        <f t="shared" si="47"/>
        <v>0</v>
      </c>
      <c r="CX39" s="116">
        <f t="shared" si="48"/>
        <v>0</v>
      </c>
      <c r="CY39" s="116">
        <f t="shared" si="49"/>
        <v>0</v>
      </c>
      <c r="CZ39" s="116">
        <f t="shared" si="50"/>
        <v>0</v>
      </c>
      <c r="DA39" s="116">
        <f t="shared" si="51"/>
        <v>0</v>
      </c>
      <c r="DB39" s="116">
        <f t="shared" si="52"/>
        <v>120714</v>
      </c>
      <c r="DC39" s="116">
        <f t="shared" si="53"/>
        <v>120714</v>
      </c>
      <c r="DD39" s="116">
        <f t="shared" si="54"/>
        <v>0</v>
      </c>
      <c r="DE39" s="116">
        <f t="shared" si="55"/>
        <v>0</v>
      </c>
      <c r="DF39" s="116">
        <f t="shared" si="56"/>
        <v>0</v>
      </c>
      <c r="DG39" s="116">
        <f t="shared" si="57"/>
        <v>242803</v>
      </c>
      <c r="DH39" s="116">
        <f t="shared" si="58"/>
        <v>0</v>
      </c>
      <c r="DI39" s="116">
        <f t="shared" si="59"/>
        <v>42039</v>
      </c>
      <c r="DJ39" s="116">
        <f t="shared" si="60"/>
        <v>162753</v>
      </c>
    </row>
    <row r="40" spans="1:114" ht="13.5" customHeight="1" x14ac:dyDescent="0.15">
      <c r="A40" s="114" t="s">
        <v>10</v>
      </c>
      <c r="B40" s="115" t="s">
        <v>426</v>
      </c>
      <c r="C40" s="114" t="s">
        <v>427</v>
      </c>
      <c r="D40" s="116">
        <f t="shared" si="0"/>
        <v>302776</v>
      </c>
      <c r="E40" s="116">
        <f t="shared" si="1"/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453</v>
      </c>
      <c r="K40" s="116">
        <v>0</v>
      </c>
      <c r="L40" s="116">
        <v>302776</v>
      </c>
      <c r="M40" s="116">
        <f t="shared" si="2"/>
        <v>88217</v>
      </c>
      <c r="N40" s="116">
        <f t="shared" si="3"/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453</v>
      </c>
      <c r="T40" s="116">
        <v>0</v>
      </c>
      <c r="U40" s="116">
        <v>88217</v>
      </c>
      <c r="V40" s="116">
        <f t="shared" si="29"/>
        <v>390993</v>
      </c>
      <c r="W40" s="116">
        <f t="shared" si="30"/>
        <v>0</v>
      </c>
      <c r="X40" s="116">
        <f t="shared" si="31"/>
        <v>0</v>
      </c>
      <c r="Y40" s="116">
        <f t="shared" si="32"/>
        <v>0</v>
      </c>
      <c r="Z40" s="116">
        <f t="shared" si="33"/>
        <v>0</v>
      </c>
      <c r="AA40" s="116">
        <f t="shared" si="34"/>
        <v>0</v>
      </c>
      <c r="AB40" s="117" t="str">
        <f t="shared" si="5"/>
        <v>-</v>
      </c>
      <c r="AC40" s="116">
        <f t="shared" si="6"/>
        <v>0</v>
      </c>
      <c r="AD40" s="116">
        <f t="shared" si="7"/>
        <v>390993</v>
      </c>
      <c r="AE40" s="116">
        <f t="shared" si="8"/>
        <v>0</v>
      </c>
      <c r="AF40" s="116">
        <f t="shared" si="9"/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22935</v>
      </c>
      <c r="AM40" s="116">
        <f t="shared" si="11"/>
        <v>115788</v>
      </c>
      <c r="AN40" s="116">
        <f t="shared" si="12"/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 t="shared" si="13"/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 t="shared" si="14"/>
        <v>115788</v>
      </c>
      <c r="AY40" s="116">
        <v>115788</v>
      </c>
      <c r="AZ40" s="116">
        <v>0</v>
      </c>
      <c r="BA40" s="116">
        <v>0</v>
      </c>
      <c r="BB40" s="116">
        <v>0</v>
      </c>
      <c r="BC40" s="116">
        <v>164053</v>
      </c>
      <c r="BD40" s="116">
        <v>0</v>
      </c>
      <c r="BE40" s="116">
        <v>0</v>
      </c>
      <c r="BF40" s="116">
        <f t="shared" si="16"/>
        <v>115788</v>
      </c>
      <c r="BG40" s="116">
        <f t="shared" si="17"/>
        <v>0</v>
      </c>
      <c r="BH40" s="116">
        <f t="shared" si="18"/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 t="shared" si="20"/>
        <v>0</v>
      </c>
      <c r="BP40" s="116">
        <f t="shared" si="21"/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 t="shared" si="22"/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 t="shared" si="23"/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88217</v>
      </c>
      <c r="CF40" s="116">
        <v>0</v>
      </c>
      <c r="CG40" s="116">
        <v>0</v>
      </c>
      <c r="CH40" s="116">
        <f t="shared" si="25"/>
        <v>0</v>
      </c>
      <c r="CI40" s="116">
        <f t="shared" si="26"/>
        <v>0</v>
      </c>
      <c r="CJ40" s="116">
        <f t="shared" si="27"/>
        <v>0</v>
      </c>
      <c r="CK40" s="116">
        <f t="shared" si="35"/>
        <v>0</v>
      </c>
      <c r="CL40" s="116">
        <f t="shared" si="36"/>
        <v>0</v>
      </c>
      <c r="CM40" s="116">
        <f t="shared" si="37"/>
        <v>0</v>
      </c>
      <c r="CN40" s="116">
        <f t="shared" si="38"/>
        <v>0</v>
      </c>
      <c r="CO40" s="116">
        <f t="shared" si="39"/>
        <v>0</v>
      </c>
      <c r="CP40" s="116">
        <f t="shared" si="40"/>
        <v>22935</v>
      </c>
      <c r="CQ40" s="116">
        <f t="shared" si="41"/>
        <v>115788</v>
      </c>
      <c r="CR40" s="116">
        <f t="shared" si="42"/>
        <v>0</v>
      </c>
      <c r="CS40" s="116">
        <f t="shared" si="43"/>
        <v>0</v>
      </c>
      <c r="CT40" s="116">
        <f t="shared" si="44"/>
        <v>0</v>
      </c>
      <c r="CU40" s="116">
        <f t="shared" si="45"/>
        <v>0</v>
      </c>
      <c r="CV40" s="116">
        <f t="shared" si="46"/>
        <v>0</v>
      </c>
      <c r="CW40" s="116">
        <f t="shared" si="47"/>
        <v>0</v>
      </c>
      <c r="CX40" s="116">
        <f t="shared" si="48"/>
        <v>0</v>
      </c>
      <c r="CY40" s="116">
        <f t="shared" si="49"/>
        <v>0</v>
      </c>
      <c r="CZ40" s="116">
        <f t="shared" si="50"/>
        <v>0</v>
      </c>
      <c r="DA40" s="116">
        <f t="shared" si="51"/>
        <v>0</v>
      </c>
      <c r="DB40" s="116">
        <f t="shared" si="52"/>
        <v>115788</v>
      </c>
      <c r="DC40" s="116">
        <f t="shared" si="53"/>
        <v>115788</v>
      </c>
      <c r="DD40" s="116">
        <f t="shared" si="54"/>
        <v>0</v>
      </c>
      <c r="DE40" s="116">
        <f t="shared" si="55"/>
        <v>0</v>
      </c>
      <c r="DF40" s="116">
        <f t="shared" si="56"/>
        <v>0</v>
      </c>
      <c r="DG40" s="116">
        <f t="shared" si="57"/>
        <v>252270</v>
      </c>
      <c r="DH40" s="116">
        <f t="shared" si="58"/>
        <v>0</v>
      </c>
      <c r="DI40" s="116">
        <f t="shared" si="59"/>
        <v>0</v>
      </c>
      <c r="DJ40" s="116">
        <f t="shared" si="60"/>
        <v>115788</v>
      </c>
    </row>
    <row r="41" spans="1:114" ht="13.5" customHeight="1" x14ac:dyDescent="0.15">
      <c r="A41" s="114" t="s">
        <v>10</v>
      </c>
      <c r="B41" s="115" t="s">
        <v>428</v>
      </c>
      <c r="C41" s="114" t="s">
        <v>429</v>
      </c>
      <c r="D41" s="116">
        <f t="shared" si="0"/>
        <v>365528</v>
      </c>
      <c r="E41" s="116">
        <f t="shared" si="1"/>
        <v>30510</v>
      </c>
      <c r="F41" s="116">
        <v>0</v>
      </c>
      <c r="G41" s="116">
        <v>0</v>
      </c>
      <c r="H41" s="116">
        <v>0</v>
      </c>
      <c r="I41" s="116">
        <v>0</v>
      </c>
      <c r="J41" s="117" t="s">
        <v>453</v>
      </c>
      <c r="K41" s="116">
        <v>30510</v>
      </c>
      <c r="L41" s="116">
        <v>335018</v>
      </c>
      <c r="M41" s="116">
        <f t="shared" si="2"/>
        <v>37967</v>
      </c>
      <c r="N41" s="116">
        <f t="shared" si="3"/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453</v>
      </c>
      <c r="T41" s="116">
        <v>0</v>
      </c>
      <c r="U41" s="116">
        <v>37967</v>
      </c>
      <c r="V41" s="116">
        <f t="shared" si="29"/>
        <v>403495</v>
      </c>
      <c r="W41" s="116">
        <f t="shared" si="30"/>
        <v>30510</v>
      </c>
      <c r="X41" s="116">
        <f t="shared" si="31"/>
        <v>0</v>
      </c>
      <c r="Y41" s="116">
        <f t="shared" si="32"/>
        <v>0</v>
      </c>
      <c r="Z41" s="116">
        <f t="shared" si="33"/>
        <v>0</v>
      </c>
      <c r="AA41" s="116">
        <f t="shared" si="34"/>
        <v>0</v>
      </c>
      <c r="AB41" s="117" t="str">
        <f t="shared" si="5"/>
        <v>-</v>
      </c>
      <c r="AC41" s="116">
        <f t="shared" si="6"/>
        <v>30510</v>
      </c>
      <c r="AD41" s="116">
        <f t="shared" si="7"/>
        <v>372985</v>
      </c>
      <c r="AE41" s="116">
        <f t="shared" si="8"/>
        <v>0</v>
      </c>
      <c r="AF41" s="116">
        <f t="shared" si="9"/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 t="shared" si="11"/>
        <v>153383</v>
      </c>
      <c r="AN41" s="116">
        <f t="shared" si="12"/>
        <v>25441</v>
      </c>
      <c r="AO41" s="116">
        <v>25441</v>
      </c>
      <c r="AP41" s="116">
        <v>0</v>
      </c>
      <c r="AQ41" s="116">
        <v>0</v>
      </c>
      <c r="AR41" s="116">
        <v>0</v>
      </c>
      <c r="AS41" s="116">
        <f t="shared" si="13"/>
        <v>13837</v>
      </c>
      <c r="AT41" s="116">
        <v>0</v>
      </c>
      <c r="AU41" s="116">
        <v>13837</v>
      </c>
      <c r="AV41" s="116">
        <v>0</v>
      </c>
      <c r="AW41" s="116">
        <v>0</v>
      </c>
      <c r="AX41" s="116">
        <f t="shared" si="14"/>
        <v>114105</v>
      </c>
      <c r="AY41" s="116">
        <v>0</v>
      </c>
      <c r="AZ41" s="116">
        <v>112151</v>
      </c>
      <c r="BA41" s="116">
        <v>0</v>
      </c>
      <c r="BB41" s="116">
        <v>1954</v>
      </c>
      <c r="BC41" s="116">
        <v>212145</v>
      </c>
      <c r="BD41" s="116">
        <v>0</v>
      </c>
      <c r="BE41" s="116">
        <v>0</v>
      </c>
      <c r="BF41" s="116">
        <f t="shared" si="16"/>
        <v>153383</v>
      </c>
      <c r="BG41" s="116">
        <f t="shared" si="17"/>
        <v>0</v>
      </c>
      <c r="BH41" s="116">
        <f t="shared" si="18"/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 t="shared" si="20"/>
        <v>0</v>
      </c>
      <c r="BP41" s="116">
        <f t="shared" si="21"/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 t="shared" si="22"/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 t="shared" si="23"/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37967</v>
      </c>
      <c r="CF41" s="116">
        <v>0</v>
      </c>
      <c r="CG41" s="116">
        <v>0</v>
      </c>
      <c r="CH41" s="116">
        <f t="shared" si="25"/>
        <v>0</v>
      </c>
      <c r="CI41" s="116">
        <f t="shared" si="26"/>
        <v>0</v>
      </c>
      <c r="CJ41" s="116">
        <f t="shared" si="27"/>
        <v>0</v>
      </c>
      <c r="CK41" s="116">
        <f t="shared" si="35"/>
        <v>0</v>
      </c>
      <c r="CL41" s="116">
        <f t="shared" si="36"/>
        <v>0</v>
      </c>
      <c r="CM41" s="116">
        <f t="shared" si="37"/>
        <v>0</v>
      </c>
      <c r="CN41" s="116">
        <f t="shared" si="38"/>
        <v>0</v>
      </c>
      <c r="CO41" s="116">
        <f t="shared" si="39"/>
        <v>0</v>
      </c>
      <c r="CP41" s="116">
        <f t="shared" si="40"/>
        <v>0</v>
      </c>
      <c r="CQ41" s="116">
        <f t="shared" si="41"/>
        <v>153383</v>
      </c>
      <c r="CR41" s="116">
        <f t="shared" si="42"/>
        <v>25441</v>
      </c>
      <c r="CS41" s="116">
        <f t="shared" si="43"/>
        <v>25441</v>
      </c>
      <c r="CT41" s="116">
        <f t="shared" si="44"/>
        <v>0</v>
      </c>
      <c r="CU41" s="116">
        <f t="shared" si="45"/>
        <v>0</v>
      </c>
      <c r="CV41" s="116">
        <f t="shared" si="46"/>
        <v>0</v>
      </c>
      <c r="CW41" s="116">
        <f t="shared" si="47"/>
        <v>13837</v>
      </c>
      <c r="CX41" s="116">
        <f t="shared" si="48"/>
        <v>0</v>
      </c>
      <c r="CY41" s="116">
        <f t="shared" si="49"/>
        <v>13837</v>
      </c>
      <c r="CZ41" s="116">
        <f t="shared" si="50"/>
        <v>0</v>
      </c>
      <c r="DA41" s="116">
        <f t="shared" si="51"/>
        <v>0</v>
      </c>
      <c r="DB41" s="116">
        <f t="shared" si="52"/>
        <v>114105</v>
      </c>
      <c r="DC41" s="116">
        <f t="shared" si="53"/>
        <v>0</v>
      </c>
      <c r="DD41" s="116">
        <f t="shared" si="54"/>
        <v>112151</v>
      </c>
      <c r="DE41" s="116">
        <f t="shared" si="55"/>
        <v>0</v>
      </c>
      <c r="DF41" s="116">
        <f t="shared" si="56"/>
        <v>1954</v>
      </c>
      <c r="DG41" s="116">
        <f t="shared" si="57"/>
        <v>250112</v>
      </c>
      <c r="DH41" s="116">
        <f t="shared" si="58"/>
        <v>0</v>
      </c>
      <c r="DI41" s="116">
        <f t="shared" si="59"/>
        <v>0</v>
      </c>
      <c r="DJ41" s="116">
        <f t="shared" si="60"/>
        <v>153383</v>
      </c>
    </row>
    <row r="42" spans="1:114" ht="13.5" customHeight="1" x14ac:dyDescent="0.15">
      <c r="A42" s="114" t="s">
        <v>10</v>
      </c>
      <c r="B42" s="115" t="s">
        <v>431</v>
      </c>
      <c r="C42" s="114" t="s">
        <v>432</v>
      </c>
      <c r="D42" s="116">
        <f t="shared" si="0"/>
        <v>295448</v>
      </c>
      <c r="E42" s="116">
        <f t="shared" si="1"/>
        <v>138772</v>
      </c>
      <c r="F42" s="116">
        <v>29351</v>
      </c>
      <c r="G42" s="116">
        <v>0</v>
      </c>
      <c r="H42" s="116">
        <v>6580</v>
      </c>
      <c r="I42" s="116">
        <v>32411</v>
      </c>
      <c r="J42" s="117" t="s">
        <v>453</v>
      </c>
      <c r="K42" s="116">
        <v>70430</v>
      </c>
      <c r="L42" s="116">
        <v>156676</v>
      </c>
      <c r="M42" s="116">
        <f t="shared" si="2"/>
        <v>83252</v>
      </c>
      <c r="N42" s="116">
        <f t="shared" si="3"/>
        <v>5820</v>
      </c>
      <c r="O42" s="116">
        <v>0</v>
      </c>
      <c r="P42" s="116">
        <v>0</v>
      </c>
      <c r="Q42" s="116">
        <v>0</v>
      </c>
      <c r="R42" s="116">
        <v>5820</v>
      </c>
      <c r="S42" s="117" t="s">
        <v>453</v>
      </c>
      <c r="T42" s="116">
        <v>0</v>
      </c>
      <c r="U42" s="116">
        <v>77432</v>
      </c>
      <c r="V42" s="116">
        <f t="shared" si="29"/>
        <v>378700</v>
      </c>
      <c r="W42" s="116">
        <f t="shared" si="30"/>
        <v>144592</v>
      </c>
      <c r="X42" s="116">
        <f t="shared" si="31"/>
        <v>29351</v>
      </c>
      <c r="Y42" s="116">
        <f t="shared" si="32"/>
        <v>0</v>
      </c>
      <c r="Z42" s="116">
        <f t="shared" si="33"/>
        <v>6580</v>
      </c>
      <c r="AA42" s="116">
        <f t="shared" si="34"/>
        <v>38231</v>
      </c>
      <c r="AB42" s="117" t="str">
        <f t="shared" si="5"/>
        <v>-</v>
      </c>
      <c r="AC42" s="116">
        <f t="shared" si="6"/>
        <v>70430</v>
      </c>
      <c r="AD42" s="116">
        <f t="shared" si="7"/>
        <v>234108</v>
      </c>
      <c r="AE42" s="116">
        <f t="shared" si="8"/>
        <v>98604</v>
      </c>
      <c r="AF42" s="116">
        <f t="shared" si="9"/>
        <v>90145</v>
      </c>
      <c r="AG42" s="116">
        <v>0</v>
      </c>
      <c r="AH42" s="116">
        <v>90145</v>
      </c>
      <c r="AI42" s="116">
        <v>0</v>
      </c>
      <c r="AJ42" s="116">
        <v>0</v>
      </c>
      <c r="AK42" s="116">
        <v>8459</v>
      </c>
      <c r="AL42" s="116">
        <v>0</v>
      </c>
      <c r="AM42" s="116">
        <f t="shared" si="11"/>
        <v>196844</v>
      </c>
      <c r="AN42" s="116">
        <f t="shared" si="12"/>
        <v>69221</v>
      </c>
      <c r="AO42" s="116">
        <v>9222</v>
      </c>
      <c r="AP42" s="116">
        <v>0</v>
      </c>
      <c r="AQ42" s="116">
        <v>59999</v>
      </c>
      <c r="AR42" s="116">
        <v>0</v>
      </c>
      <c r="AS42" s="116">
        <f t="shared" si="13"/>
        <v>36162</v>
      </c>
      <c r="AT42" s="116">
        <v>0</v>
      </c>
      <c r="AU42" s="116">
        <v>36162</v>
      </c>
      <c r="AV42" s="116">
        <v>0</v>
      </c>
      <c r="AW42" s="116">
        <v>0</v>
      </c>
      <c r="AX42" s="116">
        <f t="shared" si="14"/>
        <v>88821</v>
      </c>
      <c r="AY42" s="116">
        <v>39250</v>
      </c>
      <c r="AZ42" s="116">
        <v>16060</v>
      </c>
      <c r="BA42" s="116">
        <v>23472</v>
      </c>
      <c r="BB42" s="116">
        <v>10039</v>
      </c>
      <c r="BC42" s="116">
        <v>0</v>
      </c>
      <c r="BD42" s="116">
        <v>2640</v>
      </c>
      <c r="BE42" s="116">
        <v>0</v>
      </c>
      <c r="BF42" s="116">
        <f t="shared" si="16"/>
        <v>295448</v>
      </c>
      <c r="BG42" s="116">
        <f t="shared" si="17"/>
        <v>0</v>
      </c>
      <c r="BH42" s="116">
        <f t="shared" si="18"/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 t="shared" si="20"/>
        <v>83252</v>
      </c>
      <c r="BP42" s="116">
        <f t="shared" si="21"/>
        <v>15514</v>
      </c>
      <c r="BQ42" s="116">
        <v>8664</v>
      </c>
      <c r="BR42" s="116">
        <v>0</v>
      </c>
      <c r="BS42" s="116">
        <v>6850</v>
      </c>
      <c r="BT42" s="116">
        <v>0</v>
      </c>
      <c r="BU42" s="116">
        <f t="shared" si="22"/>
        <v>29670</v>
      </c>
      <c r="BV42" s="116">
        <v>0</v>
      </c>
      <c r="BW42" s="116">
        <v>29670</v>
      </c>
      <c r="BX42" s="116">
        <v>0</v>
      </c>
      <c r="BY42" s="116">
        <v>0</v>
      </c>
      <c r="BZ42" s="116">
        <f t="shared" si="23"/>
        <v>37254</v>
      </c>
      <c r="CA42" s="116">
        <v>0</v>
      </c>
      <c r="CB42" s="116">
        <v>19276</v>
      </c>
      <c r="CC42" s="116">
        <v>0</v>
      </c>
      <c r="CD42" s="116">
        <v>17978</v>
      </c>
      <c r="CE42" s="116">
        <v>0</v>
      </c>
      <c r="CF42" s="116">
        <v>814</v>
      </c>
      <c r="CG42" s="116">
        <v>0</v>
      </c>
      <c r="CH42" s="116">
        <f t="shared" si="25"/>
        <v>83252</v>
      </c>
      <c r="CI42" s="116">
        <f t="shared" si="26"/>
        <v>98604</v>
      </c>
      <c r="CJ42" s="116">
        <f t="shared" si="27"/>
        <v>90145</v>
      </c>
      <c r="CK42" s="116">
        <f t="shared" si="35"/>
        <v>0</v>
      </c>
      <c r="CL42" s="116">
        <f t="shared" si="36"/>
        <v>90145</v>
      </c>
      <c r="CM42" s="116">
        <f t="shared" si="37"/>
        <v>0</v>
      </c>
      <c r="CN42" s="116">
        <f t="shared" si="38"/>
        <v>0</v>
      </c>
      <c r="CO42" s="116">
        <f t="shared" si="39"/>
        <v>8459</v>
      </c>
      <c r="CP42" s="116">
        <f t="shared" si="40"/>
        <v>0</v>
      </c>
      <c r="CQ42" s="116">
        <f t="shared" si="41"/>
        <v>280096</v>
      </c>
      <c r="CR42" s="116">
        <f t="shared" si="42"/>
        <v>84735</v>
      </c>
      <c r="CS42" s="116">
        <f t="shared" si="43"/>
        <v>17886</v>
      </c>
      <c r="CT42" s="116">
        <f t="shared" si="44"/>
        <v>0</v>
      </c>
      <c r="CU42" s="116">
        <f t="shared" si="45"/>
        <v>66849</v>
      </c>
      <c r="CV42" s="116">
        <f t="shared" si="46"/>
        <v>0</v>
      </c>
      <c r="CW42" s="116">
        <f t="shared" si="47"/>
        <v>65832</v>
      </c>
      <c r="CX42" s="116">
        <f t="shared" si="48"/>
        <v>0</v>
      </c>
      <c r="CY42" s="116">
        <f t="shared" si="49"/>
        <v>65832</v>
      </c>
      <c r="CZ42" s="116">
        <f t="shared" si="50"/>
        <v>0</v>
      </c>
      <c r="DA42" s="116">
        <f t="shared" si="51"/>
        <v>0</v>
      </c>
      <c r="DB42" s="116">
        <f t="shared" si="52"/>
        <v>126075</v>
      </c>
      <c r="DC42" s="116">
        <f t="shared" si="53"/>
        <v>39250</v>
      </c>
      <c r="DD42" s="116">
        <f t="shared" si="54"/>
        <v>35336</v>
      </c>
      <c r="DE42" s="116">
        <f t="shared" si="55"/>
        <v>23472</v>
      </c>
      <c r="DF42" s="116">
        <f t="shared" si="56"/>
        <v>28017</v>
      </c>
      <c r="DG42" s="116">
        <f t="shared" si="57"/>
        <v>0</v>
      </c>
      <c r="DH42" s="116">
        <f t="shared" si="58"/>
        <v>3454</v>
      </c>
      <c r="DI42" s="116">
        <f t="shared" si="59"/>
        <v>0</v>
      </c>
      <c r="DJ42" s="116">
        <f t="shared" si="60"/>
        <v>378700</v>
      </c>
    </row>
    <row r="43" spans="1:114" ht="13.5" customHeight="1" x14ac:dyDescent="0.15">
      <c r="A43" s="114" t="s">
        <v>10</v>
      </c>
      <c r="B43" s="115" t="s">
        <v>433</v>
      </c>
      <c r="C43" s="114" t="s">
        <v>434</v>
      </c>
      <c r="D43" s="116">
        <f t="shared" si="0"/>
        <v>444331</v>
      </c>
      <c r="E43" s="116">
        <f t="shared" si="1"/>
        <v>81372</v>
      </c>
      <c r="F43" s="116">
        <v>38670</v>
      </c>
      <c r="G43" s="116">
        <v>0</v>
      </c>
      <c r="H43" s="116">
        <v>0</v>
      </c>
      <c r="I43" s="116">
        <v>42590</v>
      </c>
      <c r="J43" s="117" t="s">
        <v>453</v>
      </c>
      <c r="K43" s="116">
        <v>112</v>
      </c>
      <c r="L43" s="116">
        <v>362959</v>
      </c>
      <c r="M43" s="116">
        <f t="shared" si="2"/>
        <v>135977</v>
      </c>
      <c r="N43" s="116">
        <f t="shared" si="3"/>
        <v>35646</v>
      </c>
      <c r="O43" s="116">
        <v>16257</v>
      </c>
      <c r="P43" s="116">
        <v>0</v>
      </c>
      <c r="Q43" s="116">
        <v>0</v>
      </c>
      <c r="R43" s="116">
        <v>0</v>
      </c>
      <c r="S43" s="117" t="s">
        <v>453</v>
      </c>
      <c r="T43" s="116">
        <v>19389</v>
      </c>
      <c r="U43" s="116">
        <v>100331</v>
      </c>
      <c r="V43" s="116">
        <f t="shared" si="29"/>
        <v>580308</v>
      </c>
      <c r="W43" s="116">
        <f t="shared" si="30"/>
        <v>117018</v>
      </c>
      <c r="X43" s="116">
        <f t="shared" si="31"/>
        <v>54927</v>
      </c>
      <c r="Y43" s="116">
        <f t="shared" si="32"/>
        <v>0</v>
      </c>
      <c r="Z43" s="116">
        <f t="shared" si="33"/>
        <v>0</v>
      </c>
      <c r="AA43" s="116">
        <f t="shared" si="34"/>
        <v>42590</v>
      </c>
      <c r="AB43" s="117" t="str">
        <f t="shared" si="5"/>
        <v>-</v>
      </c>
      <c r="AC43" s="116">
        <f t="shared" si="6"/>
        <v>19501</v>
      </c>
      <c r="AD43" s="116">
        <f t="shared" si="7"/>
        <v>463290</v>
      </c>
      <c r="AE43" s="116">
        <f t="shared" si="8"/>
        <v>17416</v>
      </c>
      <c r="AF43" s="116">
        <f t="shared" si="9"/>
        <v>16090</v>
      </c>
      <c r="AG43" s="116">
        <v>0</v>
      </c>
      <c r="AH43" s="116">
        <v>3365</v>
      </c>
      <c r="AI43" s="116">
        <v>12725</v>
      </c>
      <c r="AJ43" s="116">
        <v>0</v>
      </c>
      <c r="AK43" s="116">
        <v>1326</v>
      </c>
      <c r="AL43" s="116">
        <v>0</v>
      </c>
      <c r="AM43" s="116">
        <f t="shared" si="11"/>
        <v>327672</v>
      </c>
      <c r="AN43" s="116">
        <f t="shared" si="12"/>
        <v>39464</v>
      </c>
      <c r="AO43" s="116">
        <v>31313</v>
      </c>
      <c r="AP43" s="116">
        <v>0</v>
      </c>
      <c r="AQ43" s="116">
        <v>8151</v>
      </c>
      <c r="AR43" s="116">
        <v>0</v>
      </c>
      <c r="AS43" s="116">
        <f t="shared" si="13"/>
        <v>27678</v>
      </c>
      <c r="AT43" s="116">
        <v>1446</v>
      </c>
      <c r="AU43" s="116">
        <v>13882</v>
      </c>
      <c r="AV43" s="116">
        <v>12350</v>
      </c>
      <c r="AW43" s="116">
        <v>0</v>
      </c>
      <c r="AX43" s="116">
        <f t="shared" si="14"/>
        <v>260530</v>
      </c>
      <c r="AY43" s="116">
        <v>157051</v>
      </c>
      <c r="AZ43" s="116">
        <v>79794</v>
      </c>
      <c r="BA43" s="116">
        <v>17113</v>
      </c>
      <c r="BB43" s="116">
        <v>6572</v>
      </c>
      <c r="BC43" s="116">
        <v>99243</v>
      </c>
      <c r="BD43" s="116">
        <v>0</v>
      </c>
      <c r="BE43" s="116">
        <v>0</v>
      </c>
      <c r="BF43" s="116">
        <f t="shared" si="16"/>
        <v>345088</v>
      </c>
      <c r="BG43" s="116">
        <f t="shared" si="17"/>
        <v>1659</v>
      </c>
      <c r="BH43" s="116">
        <f t="shared" si="18"/>
        <v>1265</v>
      </c>
      <c r="BI43" s="116">
        <v>0</v>
      </c>
      <c r="BJ43" s="116">
        <v>1265</v>
      </c>
      <c r="BK43" s="116">
        <v>0</v>
      </c>
      <c r="BL43" s="116">
        <v>0</v>
      </c>
      <c r="BM43" s="116">
        <v>394</v>
      </c>
      <c r="BN43" s="116">
        <v>0</v>
      </c>
      <c r="BO43" s="116">
        <f t="shared" si="20"/>
        <v>134318</v>
      </c>
      <c r="BP43" s="116">
        <f t="shared" si="21"/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 t="shared" si="22"/>
        <v>20295</v>
      </c>
      <c r="BV43" s="116">
        <v>0</v>
      </c>
      <c r="BW43" s="116">
        <v>20295</v>
      </c>
      <c r="BX43" s="116">
        <v>0</v>
      </c>
      <c r="BY43" s="116">
        <v>0</v>
      </c>
      <c r="BZ43" s="116">
        <f t="shared" si="23"/>
        <v>114023</v>
      </c>
      <c r="CA43" s="116">
        <v>0</v>
      </c>
      <c r="CB43" s="116">
        <v>99362</v>
      </c>
      <c r="CC43" s="116">
        <v>11546</v>
      </c>
      <c r="CD43" s="116">
        <v>3115</v>
      </c>
      <c r="CE43" s="116">
        <v>0</v>
      </c>
      <c r="CF43" s="116">
        <v>0</v>
      </c>
      <c r="CG43" s="116">
        <v>0</v>
      </c>
      <c r="CH43" s="116">
        <f t="shared" si="25"/>
        <v>135977</v>
      </c>
      <c r="CI43" s="116">
        <f t="shared" si="26"/>
        <v>19075</v>
      </c>
      <c r="CJ43" s="116">
        <f t="shared" si="27"/>
        <v>17355</v>
      </c>
      <c r="CK43" s="116">
        <f t="shared" si="35"/>
        <v>0</v>
      </c>
      <c r="CL43" s="116">
        <f t="shared" si="36"/>
        <v>4630</v>
      </c>
      <c r="CM43" s="116">
        <f t="shared" si="37"/>
        <v>12725</v>
      </c>
      <c r="CN43" s="116">
        <f t="shared" si="38"/>
        <v>0</v>
      </c>
      <c r="CO43" s="116">
        <f t="shared" si="39"/>
        <v>1720</v>
      </c>
      <c r="CP43" s="116">
        <f t="shared" si="40"/>
        <v>0</v>
      </c>
      <c r="CQ43" s="116">
        <f t="shared" si="41"/>
        <v>461990</v>
      </c>
      <c r="CR43" s="116">
        <f t="shared" si="42"/>
        <v>39464</v>
      </c>
      <c r="CS43" s="116">
        <f t="shared" si="43"/>
        <v>31313</v>
      </c>
      <c r="CT43" s="116">
        <f t="shared" si="44"/>
        <v>0</v>
      </c>
      <c r="CU43" s="116">
        <f t="shared" si="45"/>
        <v>8151</v>
      </c>
      <c r="CV43" s="116">
        <f t="shared" si="46"/>
        <v>0</v>
      </c>
      <c r="CW43" s="116">
        <f t="shared" si="47"/>
        <v>47973</v>
      </c>
      <c r="CX43" s="116">
        <f t="shared" si="48"/>
        <v>1446</v>
      </c>
      <c r="CY43" s="116">
        <f t="shared" si="49"/>
        <v>34177</v>
      </c>
      <c r="CZ43" s="116">
        <f t="shared" si="50"/>
        <v>12350</v>
      </c>
      <c r="DA43" s="116">
        <f t="shared" si="51"/>
        <v>0</v>
      </c>
      <c r="DB43" s="116">
        <f t="shared" si="52"/>
        <v>374553</v>
      </c>
      <c r="DC43" s="116">
        <f t="shared" si="53"/>
        <v>157051</v>
      </c>
      <c r="DD43" s="116">
        <f t="shared" si="54"/>
        <v>179156</v>
      </c>
      <c r="DE43" s="116">
        <f t="shared" si="55"/>
        <v>28659</v>
      </c>
      <c r="DF43" s="116">
        <f t="shared" si="56"/>
        <v>9687</v>
      </c>
      <c r="DG43" s="116">
        <f t="shared" si="57"/>
        <v>99243</v>
      </c>
      <c r="DH43" s="116">
        <f t="shared" si="58"/>
        <v>0</v>
      </c>
      <c r="DI43" s="116">
        <f t="shared" si="59"/>
        <v>0</v>
      </c>
      <c r="DJ43" s="116">
        <f t="shared" si="60"/>
        <v>481065</v>
      </c>
    </row>
    <row r="44" spans="1:114" ht="13.5" customHeight="1" x14ac:dyDescent="0.15">
      <c r="A44" s="114" t="s">
        <v>10</v>
      </c>
      <c r="B44" s="115" t="s">
        <v>435</v>
      </c>
      <c r="C44" s="114" t="s">
        <v>436</v>
      </c>
      <c r="D44" s="116">
        <f t="shared" si="0"/>
        <v>257110</v>
      </c>
      <c r="E44" s="116">
        <f t="shared" si="1"/>
        <v>45816</v>
      </c>
      <c r="F44" s="116">
        <v>0</v>
      </c>
      <c r="G44" s="116">
        <v>0</v>
      </c>
      <c r="H44" s="116">
        <v>7679</v>
      </c>
      <c r="I44" s="116">
        <v>16542</v>
      </c>
      <c r="J44" s="117" t="s">
        <v>453</v>
      </c>
      <c r="K44" s="116">
        <v>21595</v>
      </c>
      <c r="L44" s="116">
        <v>211294</v>
      </c>
      <c r="M44" s="116">
        <f t="shared" si="2"/>
        <v>247010</v>
      </c>
      <c r="N44" s="116">
        <f t="shared" si="3"/>
        <v>64154</v>
      </c>
      <c r="O44" s="116">
        <v>0</v>
      </c>
      <c r="P44" s="116">
        <v>0</v>
      </c>
      <c r="Q44" s="116">
        <v>0</v>
      </c>
      <c r="R44" s="116">
        <v>64154</v>
      </c>
      <c r="S44" s="117" t="s">
        <v>453</v>
      </c>
      <c r="T44" s="116">
        <v>0</v>
      </c>
      <c r="U44" s="116">
        <v>182856</v>
      </c>
      <c r="V44" s="116">
        <f t="shared" si="29"/>
        <v>504120</v>
      </c>
      <c r="W44" s="116">
        <f t="shared" si="30"/>
        <v>109970</v>
      </c>
      <c r="X44" s="116">
        <f t="shared" si="31"/>
        <v>0</v>
      </c>
      <c r="Y44" s="116">
        <f t="shared" si="32"/>
        <v>0</v>
      </c>
      <c r="Z44" s="116">
        <f t="shared" si="33"/>
        <v>7679</v>
      </c>
      <c r="AA44" s="116">
        <f t="shared" si="34"/>
        <v>80696</v>
      </c>
      <c r="AB44" s="117" t="str">
        <f t="shared" si="5"/>
        <v>-</v>
      </c>
      <c r="AC44" s="116">
        <f t="shared" si="6"/>
        <v>21595</v>
      </c>
      <c r="AD44" s="116">
        <f t="shared" si="7"/>
        <v>394150</v>
      </c>
      <c r="AE44" s="116">
        <f t="shared" si="8"/>
        <v>0</v>
      </c>
      <c r="AF44" s="116">
        <f t="shared" si="9"/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 t="shared" si="11"/>
        <v>247690</v>
      </c>
      <c r="AN44" s="116">
        <f t="shared" si="12"/>
        <v>105708</v>
      </c>
      <c r="AO44" s="116">
        <v>27343</v>
      </c>
      <c r="AP44" s="116">
        <v>46871</v>
      </c>
      <c r="AQ44" s="116">
        <v>28844</v>
      </c>
      <c r="AR44" s="116">
        <v>2650</v>
      </c>
      <c r="AS44" s="116">
        <f t="shared" si="13"/>
        <v>86904</v>
      </c>
      <c r="AT44" s="116">
        <v>9767</v>
      </c>
      <c r="AU44" s="116">
        <v>75609</v>
      </c>
      <c r="AV44" s="116">
        <v>1528</v>
      </c>
      <c r="AW44" s="116">
        <v>7680</v>
      </c>
      <c r="AX44" s="116">
        <f t="shared" si="14"/>
        <v>47398</v>
      </c>
      <c r="AY44" s="116">
        <v>25242</v>
      </c>
      <c r="AZ44" s="116">
        <v>11377</v>
      </c>
      <c r="BA44" s="116">
        <v>1980</v>
      </c>
      <c r="BB44" s="116">
        <v>8799</v>
      </c>
      <c r="BC44" s="116">
        <v>0</v>
      </c>
      <c r="BD44" s="116">
        <v>0</v>
      </c>
      <c r="BE44" s="116">
        <v>9420</v>
      </c>
      <c r="BF44" s="116">
        <f t="shared" si="16"/>
        <v>257110</v>
      </c>
      <c r="BG44" s="116">
        <f t="shared" si="17"/>
        <v>0</v>
      </c>
      <c r="BH44" s="116">
        <f t="shared" si="18"/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 t="shared" si="20"/>
        <v>246987</v>
      </c>
      <c r="BP44" s="116">
        <f t="shared" si="21"/>
        <v>71062</v>
      </c>
      <c r="BQ44" s="116">
        <v>27969</v>
      </c>
      <c r="BR44" s="116">
        <v>43093</v>
      </c>
      <c r="BS44" s="116">
        <v>0</v>
      </c>
      <c r="BT44" s="116">
        <v>0</v>
      </c>
      <c r="BU44" s="116">
        <f t="shared" si="22"/>
        <v>9649</v>
      </c>
      <c r="BV44" s="116">
        <v>6023</v>
      </c>
      <c r="BW44" s="116">
        <v>3626</v>
      </c>
      <c r="BX44" s="116">
        <v>0</v>
      </c>
      <c r="BY44" s="116">
        <v>0</v>
      </c>
      <c r="BZ44" s="116">
        <f t="shared" si="23"/>
        <v>166276</v>
      </c>
      <c r="CA44" s="116">
        <v>0</v>
      </c>
      <c r="CB44" s="116">
        <v>124638</v>
      </c>
      <c r="CC44" s="116">
        <v>41638</v>
      </c>
      <c r="CD44" s="116">
        <v>0</v>
      </c>
      <c r="CE44" s="116">
        <v>0</v>
      </c>
      <c r="CF44" s="116">
        <v>0</v>
      </c>
      <c r="CG44" s="116">
        <v>23</v>
      </c>
      <c r="CH44" s="116">
        <f t="shared" si="25"/>
        <v>247010</v>
      </c>
      <c r="CI44" s="116">
        <f t="shared" si="26"/>
        <v>0</v>
      </c>
      <c r="CJ44" s="116">
        <f t="shared" si="27"/>
        <v>0</v>
      </c>
      <c r="CK44" s="116">
        <f t="shared" si="35"/>
        <v>0</v>
      </c>
      <c r="CL44" s="116">
        <f t="shared" si="36"/>
        <v>0</v>
      </c>
      <c r="CM44" s="116">
        <f t="shared" si="37"/>
        <v>0</v>
      </c>
      <c r="CN44" s="116">
        <f t="shared" si="38"/>
        <v>0</v>
      </c>
      <c r="CO44" s="116">
        <f t="shared" si="39"/>
        <v>0</v>
      </c>
      <c r="CP44" s="116">
        <f t="shared" si="40"/>
        <v>0</v>
      </c>
      <c r="CQ44" s="116">
        <f t="shared" si="41"/>
        <v>494677</v>
      </c>
      <c r="CR44" s="116">
        <f t="shared" si="42"/>
        <v>176770</v>
      </c>
      <c r="CS44" s="116">
        <f t="shared" si="43"/>
        <v>55312</v>
      </c>
      <c r="CT44" s="116">
        <f t="shared" si="44"/>
        <v>89964</v>
      </c>
      <c r="CU44" s="116">
        <f t="shared" si="45"/>
        <v>28844</v>
      </c>
      <c r="CV44" s="116">
        <f t="shared" si="46"/>
        <v>2650</v>
      </c>
      <c r="CW44" s="116">
        <f t="shared" si="47"/>
        <v>96553</v>
      </c>
      <c r="CX44" s="116">
        <f t="shared" si="48"/>
        <v>15790</v>
      </c>
      <c r="CY44" s="116">
        <f t="shared" si="49"/>
        <v>79235</v>
      </c>
      <c r="CZ44" s="116">
        <f t="shared" si="50"/>
        <v>1528</v>
      </c>
      <c r="DA44" s="116">
        <f t="shared" si="51"/>
        <v>7680</v>
      </c>
      <c r="DB44" s="116">
        <f t="shared" si="52"/>
        <v>213674</v>
      </c>
      <c r="DC44" s="116">
        <f t="shared" si="53"/>
        <v>25242</v>
      </c>
      <c r="DD44" s="116">
        <f t="shared" si="54"/>
        <v>136015</v>
      </c>
      <c r="DE44" s="116">
        <f t="shared" si="55"/>
        <v>43618</v>
      </c>
      <c r="DF44" s="116">
        <f t="shared" si="56"/>
        <v>8799</v>
      </c>
      <c r="DG44" s="116">
        <f t="shared" si="57"/>
        <v>0</v>
      </c>
      <c r="DH44" s="116">
        <f t="shared" si="58"/>
        <v>0</v>
      </c>
      <c r="DI44" s="116">
        <f t="shared" si="59"/>
        <v>9443</v>
      </c>
      <c r="DJ44" s="116">
        <f t="shared" si="60"/>
        <v>504120</v>
      </c>
    </row>
    <row r="45" spans="1:114" ht="13.5" customHeight="1" x14ac:dyDescent="0.15">
      <c r="A45" s="114" t="s">
        <v>10</v>
      </c>
      <c r="B45" s="115" t="s">
        <v>437</v>
      </c>
      <c r="C45" s="114" t="s">
        <v>438</v>
      </c>
      <c r="D45" s="116">
        <f t="shared" si="0"/>
        <v>293467</v>
      </c>
      <c r="E45" s="116">
        <f t="shared" si="1"/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453</v>
      </c>
      <c r="K45" s="116">
        <v>0</v>
      </c>
      <c r="L45" s="116">
        <v>293467</v>
      </c>
      <c r="M45" s="116">
        <f t="shared" si="2"/>
        <v>16381</v>
      </c>
      <c r="N45" s="116">
        <f t="shared" si="3"/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453</v>
      </c>
      <c r="T45" s="116">
        <v>0</v>
      </c>
      <c r="U45" s="116">
        <v>16381</v>
      </c>
      <c r="V45" s="116">
        <f t="shared" si="29"/>
        <v>309848</v>
      </c>
      <c r="W45" s="116">
        <f t="shared" si="30"/>
        <v>0</v>
      </c>
      <c r="X45" s="116">
        <f t="shared" si="31"/>
        <v>0</v>
      </c>
      <c r="Y45" s="116">
        <f t="shared" si="32"/>
        <v>0</v>
      </c>
      <c r="Z45" s="116">
        <f t="shared" si="33"/>
        <v>0</v>
      </c>
      <c r="AA45" s="116">
        <f t="shared" si="34"/>
        <v>0</v>
      </c>
      <c r="AB45" s="117" t="str">
        <f t="shared" si="5"/>
        <v>-</v>
      </c>
      <c r="AC45" s="116">
        <f t="shared" si="6"/>
        <v>0</v>
      </c>
      <c r="AD45" s="116">
        <f t="shared" si="7"/>
        <v>309848</v>
      </c>
      <c r="AE45" s="116">
        <f t="shared" si="8"/>
        <v>0</v>
      </c>
      <c r="AF45" s="116">
        <f t="shared" si="9"/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148494</v>
      </c>
      <c r="AM45" s="116">
        <f t="shared" si="11"/>
        <v>0</v>
      </c>
      <c r="AN45" s="116">
        <f t="shared" si="12"/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 t="shared" si="13"/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 t="shared" si="14"/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144973</v>
      </c>
      <c r="BD45" s="116">
        <v>0</v>
      </c>
      <c r="BE45" s="116">
        <v>0</v>
      </c>
      <c r="BF45" s="116">
        <f t="shared" si="16"/>
        <v>0</v>
      </c>
      <c r="BG45" s="116">
        <f t="shared" si="17"/>
        <v>0</v>
      </c>
      <c r="BH45" s="116">
        <f t="shared" si="18"/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 t="shared" si="20"/>
        <v>0</v>
      </c>
      <c r="BP45" s="116">
        <f t="shared" si="21"/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 t="shared" si="22"/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 t="shared" si="23"/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16381</v>
      </c>
      <c r="CF45" s="116">
        <v>0</v>
      </c>
      <c r="CG45" s="116">
        <v>0</v>
      </c>
      <c r="CH45" s="116">
        <f t="shared" si="25"/>
        <v>0</v>
      </c>
      <c r="CI45" s="116">
        <f t="shared" si="26"/>
        <v>0</v>
      </c>
      <c r="CJ45" s="116">
        <f t="shared" si="27"/>
        <v>0</v>
      </c>
      <c r="CK45" s="116">
        <f t="shared" si="35"/>
        <v>0</v>
      </c>
      <c r="CL45" s="116">
        <f t="shared" si="36"/>
        <v>0</v>
      </c>
      <c r="CM45" s="116">
        <f t="shared" si="37"/>
        <v>0</v>
      </c>
      <c r="CN45" s="116">
        <f t="shared" si="38"/>
        <v>0</v>
      </c>
      <c r="CO45" s="116">
        <f t="shared" si="39"/>
        <v>0</v>
      </c>
      <c r="CP45" s="116">
        <f t="shared" si="40"/>
        <v>148494</v>
      </c>
      <c r="CQ45" s="116">
        <f t="shared" si="41"/>
        <v>0</v>
      </c>
      <c r="CR45" s="116">
        <f t="shared" si="42"/>
        <v>0</v>
      </c>
      <c r="CS45" s="116">
        <f t="shared" si="43"/>
        <v>0</v>
      </c>
      <c r="CT45" s="116">
        <f t="shared" si="44"/>
        <v>0</v>
      </c>
      <c r="CU45" s="116">
        <f t="shared" si="45"/>
        <v>0</v>
      </c>
      <c r="CV45" s="116">
        <f t="shared" si="46"/>
        <v>0</v>
      </c>
      <c r="CW45" s="116">
        <f t="shared" si="47"/>
        <v>0</v>
      </c>
      <c r="CX45" s="116">
        <f t="shared" si="48"/>
        <v>0</v>
      </c>
      <c r="CY45" s="116">
        <f t="shared" si="49"/>
        <v>0</v>
      </c>
      <c r="CZ45" s="116">
        <f t="shared" si="50"/>
        <v>0</v>
      </c>
      <c r="DA45" s="116">
        <f t="shared" si="51"/>
        <v>0</v>
      </c>
      <c r="DB45" s="116">
        <f t="shared" si="52"/>
        <v>0</v>
      </c>
      <c r="DC45" s="116">
        <f t="shared" si="53"/>
        <v>0</v>
      </c>
      <c r="DD45" s="116">
        <f t="shared" si="54"/>
        <v>0</v>
      </c>
      <c r="DE45" s="116">
        <f t="shared" si="55"/>
        <v>0</v>
      </c>
      <c r="DF45" s="116">
        <f t="shared" si="56"/>
        <v>0</v>
      </c>
      <c r="DG45" s="116">
        <f t="shared" si="57"/>
        <v>161354</v>
      </c>
      <c r="DH45" s="116">
        <f t="shared" si="58"/>
        <v>0</v>
      </c>
      <c r="DI45" s="116">
        <f t="shared" si="59"/>
        <v>0</v>
      </c>
      <c r="DJ45" s="116">
        <f t="shared" si="60"/>
        <v>0</v>
      </c>
    </row>
    <row r="46" spans="1:114" ht="13.5" customHeight="1" x14ac:dyDescent="0.15">
      <c r="A46" s="114" t="s">
        <v>10</v>
      </c>
      <c r="B46" s="115" t="s">
        <v>439</v>
      </c>
      <c r="C46" s="114" t="s">
        <v>440</v>
      </c>
      <c r="D46" s="116">
        <f t="shared" si="0"/>
        <v>793557</v>
      </c>
      <c r="E46" s="116">
        <f t="shared" si="1"/>
        <v>179759</v>
      </c>
      <c r="F46" s="116">
        <v>0</v>
      </c>
      <c r="G46" s="116">
        <v>0</v>
      </c>
      <c r="H46" s="116">
        <v>0</v>
      </c>
      <c r="I46" s="116">
        <v>107714</v>
      </c>
      <c r="J46" s="117" t="s">
        <v>453</v>
      </c>
      <c r="K46" s="116">
        <v>72045</v>
      </c>
      <c r="L46" s="116">
        <v>613798</v>
      </c>
      <c r="M46" s="116">
        <f t="shared" si="2"/>
        <v>41335</v>
      </c>
      <c r="N46" s="116">
        <f t="shared" si="3"/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453</v>
      </c>
      <c r="T46" s="116">
        <v>0</v>
      </c>
      <c r="U46" s="116">
        <v>41335</v>
      </c>
      <c r="V46" s="116">
        <f t="shared" si="29"/>
        <v>834892</v>
      </c>
      <c r="W46" s="116">
        <f t="shared" si="30"/>
        <v>179759</v>
      </c>
      <c r="X46" s="116">
        <f t="shared" si="31"/>
        <v>0</v>
      </c>
      <c r="Y46" s="116">
        <f t="shared" si="32"/>
        <v>0</v>
      </c>
      <c r="Z46" s="116">
        <f t="shared" si="33"/>
        <v>0</v>
      </c>
      <c r="AA46" s="116">
        <f t="shared" si="34"/>
        <v>107714</v>
      </c>
      <c r="AB46" s="117" t="str">
        <f t="shared" si="5"/>
        <v>-</v>
      </c>
      <c r="AC46" s="116">
        <f t="shared" si="6"/>
        <v>72045</v>
      </c>
      <c r="AD46" s="116">
        <f t="shared" si="7"/>
        <v>655133</v>
      </c>
      <c r="AE46" s="116">
        <f t="shared" si="8"/>
        <v>0</v>
      </c>
      <c r="AF46" s="116">
        <f t="shared" si="9"/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 t="shared" si="11"/>
        <v>793557</v>
      </c>
      <c r="AN46" s="116">
        <f t="shared" si="12"/>
        <v>40124</v>
      </c>
      <c r="AO46" s="116">
        <v>40124</v>
      </c>
      <c r="AP46" s="116">
        <v>0</v>
      </c>
      <c r="AQ46" s="116">
        <v>0</v>
      </c>
      <c r="AR46" s="116">
        <v>0</v>
      </c>
      <c r="AS46" s="116">
        <f t="shared" si="13"/>
        <v>472562</v>
      </c>
      <c r="AT46" s="116">
        <v>0</v>
      </c>
      <c r="AU46" s="116">
        <v>463196</v>
      </c>
      <c r="AV46" s="116">
        <v>9366</v>
      </c>
      <c r="AW46" s="116">
        <v>0</v>
      </c>
      <c r="AX46" s="116">
        <f t="shared" si="14"/>
        <v>280871</v>
      </c>
      <c r="AY46" s="116">
        <v>135554</v>
      </c>
      <c r="AZ46" s="116">
        <v>132425</v>
      </c>
      <c r="BA46" s="116">
        <v>12892</v>
      </c>
      <c r="BB46" s="116">
        <v>0</v>
      </c>
      <c r="BC46" s="116">
        <v>0</v>
      </c>
      <c r="BD46" s="116">
        <v>0</v>
      </c>
      <c r="BE46" s="116">
        <v>0</v>
      </c>
      <c r="BF46" s="116">
        <f t="shared" si="16"/>
        <v>793557</v>
      </c>
      <c r="BG46" s="116">
        <f t="shared" si="17"/>
        <v>0</v>
      </c>
      <c r="BH46" s="116">
        <f t="shared" si="18"/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 t="shared" si="20"/>
        <v>0</v>
      </c>
      <c r="BP46" s="116">
        <f t="shared" si="21"/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 t="shared" si="22"/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 t="shared" si="23"/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41335</v>
      </c>
      <c r="CF46" s="116">
        <v>0</v>
      </c>
      <c r="CG46" s="116">
        <v>0</v>
      </c>
      <c r="CH46" s="116">
        <f t="shared" si="25"/>
        <v>0</v>
      </c>
      <c r="CI46" s="116">
        <f t="shared" si="26"/>
        <v>0</v>
      </c>
      <c r="CJ46" s="116">
        <f t="shared" si="27"/>
        <v>0</v>
      </c>
      <c r="CK46" s="116">
        <f t="shared" si="35"/>
        <v>0</v>
      </c>
      <c r="CL46" s="116">
        <f t="shared" si="36"/>
        <v>0</v>
      </c>
      <c r="CM46" s="116">
        <f t="shared" si="37"/>
        <v>0</v>
      </c>
      <c r="CN46" s="116">
        <f t="shared" si="38"/>
        <v>0</v>
      </c>
      <c r="CO46" s="116">
        <f t="shared" si="39"/>
        <v>0</v>
      </c>
      <c r="CP46" s="116">
        <f t="shared" si="40"/>
        <v>0</v>
      </c>
      <c r="CQ46" s="116">
        <f t="shared" si="41"/>
        <v>793557</v>
      </c>
      <c r="CR46" s="116">
        <f t="shared" si="42"/>
        <v>40124</v>
      </c>
      <c r="CS46" s="116">
        <f t="shared" si="43"/>
        <v>40124</v>
      </c>
      <c r="CT46" s="116">
        <f t="shared" si="44"/>
        <v>0</v>
      </c>
      <c r="CU46" s="116">
        <f t="shared" si="45"/>
        <v>0</v>
      </c>
      <c r="CV46" s="116">
        <f t="shared" si="46"/>
        <v>0</v>
      </c>
      <c r="CW46" s="116">
        <f t="shared" si="47"/>
        <v>472562</v>
      </c>
      <c r="CX46" s="116">
        <f t="shared" si="48"/>
        <v>0</v>
      </c>
      <c r="CY46" s="116">
        <f t="shared" si="49"/>
        <v>463196</v>
      </c>
      <c r="CZ46" s="116">
        <f t="shared" si="50"/>
        <v>9366</v>
      </c>
      <c r="DA46" s="116">
        <f t="shared" si="51"/>
        <v>0</v>
      </c>
      <c r="DB46" s="116">
        <f t="shared" si="52"/>
        <v>280871</v>
      </c>
      <c r="DC46" s="116">
        <f t="shared" si="53"/>
        <v>135554</v>
      </c>
      <c r="DD46" s="116">
        <f t="shared" si="54"/>
        <v>132425</v>
      </c>
      <c r="DE46" s="116">
        <f t="shared" si="55"/>
        <v>12892</v>
      </c>
      <c r="DF46" s="116">
        <f t="shared" si="56"/>
        <v>0</v>
      </c>
      <c r="DG46" s="116">
        <f t="shared" si="57"/>
        <v>41335</v>
      </c>
      <c r="DH46" s="116">
        <f t="shared" si="58"/>
        <v>0</v>
      </c>
      <c r="DI46" s="116">
        <f t="shared" si="59"/>
        <v>0</v>
      </c>
      <c r="DJ46" s="116">
        <f t="shared" si="60"/>
        <v>793557</v>
      </c>
    </row>
    <row r="47" spans="1:114" ht="13.5" customHeight="1" x14ac:dyDescent="0.15">
      <c r="A47" s="114" t="s">
        <v>10</v>
      </c>
      <c r="B47" s="115" t="s">
        <v>442</v>
      </c>
      <c r="C47" s="114" t="s">
        <v>443</v>
      </c>
      <c r="D47" s="116">
        <f t="shared" si="0"/>
        <v>136517</v>
      </c>
      <c r="E47" s="116">
        <f t="shared" si="1"/>
        <v>6431</v>
      </c>
      <c r="F47" s="116">
        <v>0</v>
      </c>
      <c r="G47" s="116">
        <v>0</v>
      </c>
      <c r="H47" s="116">
        <v>0</v>
      </c>
      <c r="I47" s="116">
        <v>6419</v>
      </c>
      <c r="J47" s="117" t="s">
        <v>453</v>
      </c>
      <c r="K47" s="116">
        <v>12</v>
      </c>
      <c r="L47" s="116">
        <v>130086</v>
      </c>
      <c r="M47" s="116">
        <f t="shared" si="2"/>
        <v>26160</v>
      </c>
      <c r="N47" s="116">
        <f t="shared" si="3"/>
        <v>3</v>
      </c>
      <c r="O47" s="116">
        <v>0</v>
      </c>
      <c r="P47" s="116">
        <v>0</v>
      </c>
      <c r="Q47" s="116">
        <v>0</v>
      </c>
      <c r="R47" s="116">
        <v>0</v>
      </c>
      <c r="S47" s="117" t="s">
        <v>453</v>
      </c>
      <c r="T47" s="116">
        <v>3</v>
      </c>
      <c r="U47" s="116">
        <v>26157</v>
      </c>
      <c r="V47" s="116">
        <f t="shared" si="29"/>
        <v>162677</v>
      </c>
      <c r="W47" s="116">
        <f t="shared" si="30"/>
        <v>6434</v>
      </c>
      <c r="X47" s="116">
        <f t="shared" si="31"/>
        <v>0</v>
      </c>
      <c r="Y47" s="116">
        <f t="shared" si="32"/>
        <v>0</v>
      </c>
      <c r="Z47" s="116">
        <f t="shared" si="33"/>
        <v>0</v>
      </c>
      <c r="AA47" s="116">
        <f t="shared" si="34"/>
        <v>6419</v>
      </c>
      <c r="AB47" s="117" t="str">
        <f t="shared" si="5"/>
        <v>-</v>
      </c>
      <c r="AC47" s="116">
        <f t="shared" si="6"/>
        <v>15</v>
      </c>
      <c r="AD47" s="116">
        <f t="shared" si="7"/>
        <v>156243</v>
      </c>
      <c r="AE47" s="116">
        <f t="shared" si="8"/>
        <v>0</v>
      </c>
      <c r="AF47" s="116">
        <f t="shared" si="9"/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7463</v>
      </c>
      <c r="AM47" s="116">
        <f t="shared" si="11"/>
        <v>25324</v>
      </c>
      <c r="AN47" s="116">
        <f t="shared" si="12"/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 t="shared" si="13"/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 t="shared" si="14"/>
        <v>25324</v>
      </c>
      <c r="AY47" s="116">
        <v>20702</v>
      </c>
      <c r="AZ47" s="116">
        <v>51</v>
      </c>
      <c r="BA47" s="116">
        <v>0</v>
      </c>
      <c r="BB47" s="116">
        <v>4571</v>
      </c>
      <c r="BC47" s="116">
        <v>99159</v>
      </c>
      <c r="BD47" s="116">
        <v>0</v>
      </c>
      <c r="BE47" s="116">
        <v>4571</v>
      </c>
      <c r="BF47" s="116">
        <f t="shared" si="16"/>
        <v>29895</v>
      </c>
      <c r="BG47" s="116">
        <f t="shared" si="17"/>
        <v>0</v>
      </c>
      <c r="BH47" s="116">
        <f t="shared" si="18"/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 t="shared" si="20"/>
        <v>1697</v>
      </c>
      <c r="BP47" s="116">
        <f t="shared" si="21"/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 t="shared" si="22"/>
        <v>1697</v>
      </c>
      <c r="BV47" s="116">
        <v>0</v>
      </c>
      <c r="BW47" s="116">
        <v>1697</v>
      </c>
      <c r="BX47" s="116">
        <v>0</v>
      </c>
      <c r="BY47" s="116">
        <v>0</v>
      </c>
      <c r="BZ47" s="116">
        <f t="shared" si="23"/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24463</v>
      </c>
      <c r="CF47" s="116">
        <v>0</v>
      </c>
      <c r="CG47" s="116">
        <v>0</v>
      </c>
      <c r="CH47" s="116">
        <f t="shared" si="25"/>
        <v>1697</v>
      </c>
      <c r="CI47" s="116">
        <f t="shared" si="26"/>
        <v>0</v>
      </c>
      <c r="CJ47" s="116">
        <f t="shared" si="27"/>
        <v>0</v>
      </c>
      <c r="CK47" s="116">
        <f t="shared" si="35"/>
        <v>0</v>
      </c>
      <c r="CL47" s="116">
        <f t="shared" si="36"/>
        <v>0</v>
      </c>
      <c r="CM47" s="116">
        <f t="shared" si="37"/>
        <v>0</v>
      </c>
      <c r="CN47" s="116">
        <f t="shared" si="38"/>
        <v>0</v>
      </c>
      <c r="CO47" s="116">
        <f t="shared" si="39"/>
        <v>0</v>
      </c>
      <c r="CP47" s="116">
        <f t="shared" si="40"/>
        <v>7463</v>
      </c>
      <c r="CQ47" s="116">
        <f t="shared" si="41"/>
        <v>27021</v>
      </c>
      <c r="CR47" s="116">
        <f t="shared" si="42"/>
        <v>0</v>
      </c>
      <c r="CS47" s="116">
        <f t="shared" si="43"/>
        <v>0</v>
      </c>
      <c r="CT47" s="116">
        <f t="shared" si="44"/>
        <v>0</v>
      </c>
      <c r="CU47" s="116">
        <f t="shared" si="45"/>
        <v>0</v>
      </c>
      <c r="CV47" s="116">
        <f t="shared" si="46"/>
        <v>0</v>
      </c>
      <c r="CW47" s="116">
        <f t="shared" si="47"/>
        <v>1697</v>
      </c>
      <c r="CX47" s="116">
        <f t="shared" si="48"/>
        <v>0</v>
      </c>
      <c r="CY47" s="116">
        <f t="shared" si="49"/>
        <v>1697</v>
      </c>
      <c r="CZ47" s="116">
        <f t="shared" si="50"/>
        <v>0</v>
      </c>
      <c r="DA47" s="116">
        <f t="shared" si="51"/>
        <v>0</v>
      </c>
      <c r="DB47" s="116">
        <f t="shared" si="52"/>
        <v>25324</v>
      </c>
      <c r="DC47" s="116">
        <f t="shared" si="53"/>
        <v>20702</v>
      </c>
      <c r="DD47" s="116">
        <f t="shared" si="54"/>
        <v>51</v>
      </c>
      <c r="DE47" s="116">
        <f t="shared" si="55"/>
        <v>0</v>
      </c>
      <c r="DF47" s="116">
        <f t="shared" si="56"/>
        <v>4571</v>
      </c>
      <c r="DG47" s="116">
        <f t="shared" si="57"/>
        <v>123622</v>
      </c>
      <c r="DH47" s="116">
        <f t="shared" si="58"/>
        <v>0</v>
      </c>
      <c r="DI47" s="116">
        <f t="shared" si="59"/>
        <v>4571</v>
      </c>
      <c r="DJ47" s="116">
        <f t="shared" si="60"/>
        <v>31592</v>
      </c>
    </row>
    <row r="48" spans="1:114" ht="13.5" customHeight="1" x14ac:dyDescent="0.15">
      <c r="A48" s="114" t="s">
        <v>10</v>
      </c>
      <c r="B48" s="115" t="s">
        <v>444</v>
      </c>
      <c r="C48" s="114" t="s">
        <v>445</v>
      </c>
      <c r="D48" s="116">
        <f t="shared" si="0"/>
        <v>135955</v>
      </c>
      <c r="E48" s="116">
        <f t="shared" si="1"/>
        <v>18166</v>
      </c>
      <c r="F48" s="116">
        <v>0</v>
      </c>
      <c r="G48" s="116">
        <v>0</v>
      </c>
      <c r="H48" s="116">
        <v>0</v>
      </c>
      <c r="I48" s="116">
        <v>0</v>
      </c>
      <c r="J48" s="117" t="s">
        <v>453</v>
      </c>
      <c r="K48" s="116">
        <v>18166</v>
      </c>
      <c r="L48" s="116">
        <v>117789</v>
      </c>
      <c r="M48" s="116">
        <f t="shared" si="2"/>
        <v>36117</v>
      </c>
      <c r="N48" s="116">
        <f t="shared" si="3"/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453</v>
      </c>
      <c r="T48" s="116">
        <v>0</v>
      </c>
      <c r="U48" s="116">
        <v>36117</v>
      </c>
      <c r="V48" s="116">
        <f t="shared" si="29"/>
        <v>172072</v>
      </c>
      <c r="W48" s="116">
        <f t="shared" si="30"/>
        <v>18166</v>
      </c>
      <c r="X48" s="116">
        <f t="shared" si="31"/>
        <v>0</v>
      </c>
      <c r="Y48" s="116">
        <f t="shared" si="32"/>
        <v>0</v>
      </c>
      <c r="Z48" s="116">
        <f t="shared" si="33"/>
        <v>0</v>
      </c>
      <c r="AA48" s="116">
        <f t="shared" si="34"/>
        <v>0</v>
      </c>
      <c r="AB48" s="117" t="str">
        <f t="shared" si="5"/>
        <v>-</v>
      </c>
      <c r="AC48" s="116">
        <f t="shared" si="6"/>
        <v>18166</v>
      </c>
      <c r="AD48" s="116">
        <f t="shared" si="7"/>
        <v>153906</v>
      </c>
      <c r="AE48" s="116">
        <f t="shared" si="8"/>
        <v>0</v>
      </c>
      <c r="AF48" s="116">
        <f t="shared" si="9"/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 t="shared" si="11"/>
        <v>0</v>
      </c>
      <c r="AN48" s="116">
        <f t="shared" si="12"/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 t="shared" si="13"/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 t="shared" si="14"/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135955</v>
      </c>
      <c r="BD48" s="116">
        <v>0</v>
      </c>
      <c r="BE48" s="116">
        <v>0</v>
      </c>
      <c r="BF48" s="116">
        <f t="shared" si="16"/>
        <v>0</v>
      </c>
      <c r="BG48" s="116">
        <f t="shared" si="17"/>
        <v>0</v>
      </c>
      <c r="BH48" s="116">
        <f t="shared" si="18"/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 t="shared" si="20"/>
        <v>0</v>
      </c>
      <c r="BP48" s="116">
        <f t="shared" si="21"/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 t="shared" si="22"/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 t="shared" si="23"/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36117</v>
      </c>
      <c r="CF48" s="116">
        <v>0</v>
      </c>
      <c r="CG48" s="116">
        <v>0</v>
      </c>
      <c r="CH48" s="116">
        <f t="shared" si="25"/>
        <v>0</v>
      </c>
      <c r="CI48" s="116">
        <f t="shared" si="26"/>
        <v>0</v>
      </c>
      <c r="CJ48" s="116">
        <f t="shared" si="27"/>
        <v>0</v>
      </c>
      <c r="CK48" s="116">
        <f t="shared" si="35"/>
        <v>0</v>
      </c>
      <c r="CL48" s="116">
        <f t="shared" si="36"/>
        <v>0</v>
      </c>
      <c r="CM48" s="116">
        <f t="shared" si="37"/>
        <v>0</v>
      </c>
      <c r="CN48" s="116">
        <f t="shared" si="38"/>
        <v>0</v>
      </c>
      <c r="CO48" s="116">
        <f t="shared" si="39"/>
        <v>0</v>
      </c>
      <c r="CP48" s="116">
        <f t="shared" si="40"/>
        <v>0</v>
      </c>
      <c r="CQ48" s="116">
        <f t="shared" si="41"/>
        <v>0</v>
      </c>
      <c r="CR48" s="116">
        <f t="shared" si="42"/>
        <v>0</v>
      </c>
      <c r="CS48" s="116">
        <f t="shared" si="43"/>
        <v>0</v>
      </c>
      <c r="CT48" s="116">
        <f t="shared" si="44"/>
        <v>0</v>
      </c>
      <c r="CU48" s="116">
        <f t="shared" si="45"/>
        <v>0</v>
      </c>
      <c r="CV48" s="116">
        <f t="shared" si="46"/>
        <v>0</v>
      </c>
      <c r="CW48" s="116">
        <f t="shared" si="47"/>
        <v>0</v>
      </c>
      <c r="CX48" s="116">
        <f t="shared" si="48"/>
        <v>0</v>
      </c>
      <c r="CY48" s="116">
        <f t="shared" si="49"/>
        <v>0</v>
      </c>
      <c r="CZ48" s="116">
        <f t="shared" si="50"/>
        <v>0</v>
      </c>
      <c r="DA48" s="116">
        <f t="shared" si="51"/>
        <v>0</v>
      </c>
      <c r="DB48" s="116">
        <f t="shared" si="52"/>
        <v>0</v>
      </c>
      <c r="DC48" s="116">
        <f t="shared" si="53"/>
        <v>0</v>
      </c>
      <c r="DD48" s="116">
        <f t="shared" si="54"/>
        <v>0</v>
      </c>
      <c r="DE48" s="116">
        <f t="shared" si="55"/>
        <v>0</v>
      </c>
      <c r="DF48" s="116">
        <f t="shared" si="56"/>
        <v>0</v>
      </c>
      <c r="DG48" s="116">
        <f t="shared" si="57"/>
        <v>172072</v>
      </c>
      <c r="DH48" s="116">
        <f t="shared" si="58"/>
        <v>0</v>
      </c>
      <c r="DI48" s="116">
        <f t="shared" si="59"/>
        <v>0</v>
      </c>
      <c r="DJ48" s="116">
        <f t="shared" si="60"/>
        <v>0</v>
      </c>
    </row>
    <row r="49" spans="1:114" ht="13.5" customHeight="1" x14ac:dyDescent="0.15">
      <c r="A49" s="114" t="s">
        <v>10</v>
      </c>
      <c r="B49" s="115" t="s">
        <v>446</v>
      </c>
      <c r="C49" s="114" t="s">
        <v>447</v>
      </c>
      <c r="D49" s="116">
        <f t="shared" si="0"/>
        <v>91064</v>
      </c>
      <c r="E49" s="116">
        <f t="shared" si="1"/>
        <v>1311</v>
      </c>
      <c r="F49" s="116">
        <v>0</v>
      </c>
      <c r="G49" s="116">
        <v>0</v>
      </c>
      <c r="H49" s="116">
        <v>0</v>
      </c>
      <c r="I49" s="116">
        <v>15</v>
      </c>
      <c r="J49" s="117" t="s">
        <v>453</v>
      </c>
      <c r="K49" s="116">
        <v>1296</v>
      </c>
      <c r="L49" s="116">
        <v>89753</v>
      </c>
      <c r="M49" s="116">
        <f t="shared" si="2"/>
        <v>24119</v>
      </c>
      <c r="N49" s="116">
        <f t="shared" si="3"/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453</v>
      </c>
      <c r="T49" s="116">
        <v>0</v>
      </c>
      <c r="U49" s="116">
        <v>24119</v>
      </c>
      <c r="V49" s="116">
        <f t="shared" si="29"/>
        <v>115183</v>
      </c>
      <c r="W49" s="116">
        <f t="shared" si="30"/>
        <v>1311</v>
      </c>
      <c r="X49" s="116">
        <f t="shared" si="31"/>
        <v>0</v>
      </c>
      <c r="Y49" s="116">
        <f t="shared" si="32"/>
        <v>0</v>
      </c>
      <c r="Z49" s="116">
        <f t="shared" si="33"/>
        <v>0</v>
      </c>
      <c r="AA49" s="116">
        <f t="shared" si="34"/>
        <v>15</v>
      </c>
      <c r="AB49" s="117" t="str">
        <f t="shared" si="5"/>
        <v>-</v>
      </c>
      <c r="AC49" s="116">
        <f t="shared" si="6"/>
        <v>1296</v>
      </c>
      <c r="AD49" s="116">
        <f t="shared" si="7"/>
        <v>113872</v>
      </c>
      <c r="AE49" s="116">
        <f t="shared" si="8"/>
        <v>0</v>
      </c>
      <c r="AF49" s="116">
        <f t="shared" si="9"/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 t="shared" si="11"/>
        <v>28996</v>
      </c>
      <c r="AN49" s="116">
        <f t="shared" si="12"/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 t="shared" si="13"/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 t="shared" si="14"/>
        <v>28996</v>
      </c>
      <c r="AY49" s="116">
        <v>28996</v>
      </c>
      <c r="AZ49" s="116">
        <v>0</v>
      </c>
      <c r="BA49" s="116">
        <v>0</v>
      </c>
      <c r="BB49" s="116">
        <v>0</v>
      </c>
      <c r="BC49" s="116">
        <v>62068</v>
      </c>
      <c r="BD49" s="116">
        <v>0</v>
      </c>
      <c r="BE49" s="116">
        <v>0</v>
      </c>
      <c r="BF49" s="116">
        <f t="shared" si="16"/>
        <v>28996</v>
      </c>
      <c r="BG49" s="116">
        <f t="shared" si="17"/>
        <v>0</v>
      </c>
      <c r="BH49" s="116">
        <f t="shared" si="18"/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 t="shared" si="20"/>
        <v>0</v>
      </c>
      <c r="BP49" s="116">
        <f t="shared" si="21"/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 t="shared" si="22"/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 t="shared" si="23"/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24119</v>
      </c>
      <c r="CF49" s="116">
        <v>0</v>
      </c>
      <c r="CG49" s="116">
        <v>0</v>
      </c>
      <c r="CH49" s="116">
        <f t="shared" si="25"/>
        <v>0</v>
      </c>
      <c r="CI49" s="116">
        <f t="shared" si="26"/>
        <v>0</v>
      </c>
      <c r="CJ49" s="116">
        <f t="shared" si="27"/>
        <v>0</v>
      </c>
      <c r="CK49" s="116">
        <f t="shared" si="35"/>
        <v>0</v>
      </c>
      <c r="CL49" s="116">
        <f t="shared" si="36"/>
        <v>0</v>
      </c>
      <c r="CM49" s="116">
        <f t="shared" si="37"/>
        <v>0</v>
      </c>
      <c r="CN49" s="116">
        <f t="shared" si="38"/>
        <v>0</v>
      </c>
      <c r="CO49" s="116">
        <f t="shared" si="39"/>
        <v>0</v>
      </c>
      <c r="CP49" s="116">
        <f t="shared" si="40"/>
        <v>0</v>
      </c>
      <c r="CQ49" s="116">
        <f t="shared" si="41"/>
        <v>28996</v>
      </c>
      <c r="CR49" s="116">
        <f t="shared" si="42"/>
        <v>0</v>
      </c>
      <c r="CS49" s="116">
        <f t="shared" si="43"/>
        <v>0</v>
      </c>
      <c r="CT49" s="116">
        <f t="shared" si="44"/>
        <v>0</v>
      </c>
      <c r="CU49" s="116">
        <f t="shared" si="45"/>
        <v>0</v>
      </c>
      <c r="CV49" s="116">
        <f t="shared" si="46"/>
        <v>0</v>
      </c>
      <c r="CW49" s="116">
        <f t="shared" si="47"/>
        <v>0</v>
      </c>
      <c r="CX49" s="116">
        <f t="shared" si="48"/>
        <v>0</v>
      </c>
      <c r="CY49" s="116">
        <f t="shared" si="49"/>
        <v>0</v>
      </c>
      <c r="CZ49" s="116">
        <f t="shared" si="50"/>
        <v>0</v>
      </c>
      <c r="DA49" s="116">
        <f t="shared" si="51"/>
        <v>0</v>
      </c>
      <c r="DB49" s="116">
        <f t="shared" si="52"/>
        <v>28996</v>
      </c>
      <c r="DC49" s="116">
        <f t="shared" si="53"/>
        <v>28996</v>
      </c>
      <c r="DD49" s="116">
        <f t="shared" si="54"/>
        <v>0</v>
      </c>
      <c r="DE49" s="116">
        <f t="shared" si="55"/>
        <v>0</v>
      </c>
      <c r="DF49" s="116">
        <f t="shared" si="56"/>
        <v>0</v>
      </c>
      <c r="DG49" s="116">
        <f t="shared" si="57"/>
        <v>86187</v>
      </c>
      <c r="DH49" s="116">
        <f t="shared" si="58"/>
        <v>0</v>
      </c>
      <c r="DI49" s="116">
        <f t="shared" si="59"/>
        <v>0</v>
      </c>
      <c r="DJ49" s="116">
        <f t="shared" si="60"/>
        <v>28996</v>
      </c>
    </row>
    <row r="50" spans="1:114" ht="13.5" customHeight="1" x14ac:dyDescent="0.15">
      <c r="A50" s="114" t="s">
        <v>10</v>
      </c>
      <c r="B50" s="115" t="s">
        <v>449</v>
      </c>
      <c r="C50" s="114" t="s">
        <v>450</v>
      </c>
      <c r="D50" s="116">
        <f t="shared" si="0"/>
        <v>199828</v>
      </c>
      <c r="E50" s="116">
        <f t="shared" si="1"/>
        <v>3554</v>
      </c>
      <c r="F50" s="116">
        <v>0</v>
      </c>
      <c r="G50" s="116">
        <v>0</v>
      </c>
      <c r="H50" s="116">
        <v>0</v>
      </c>
      <c r="I50" s="116">
        <v>348</v>
      </c>
      <c r="J50" s="117" t="s">
        <v>453</v>
      </c>
      <c r="K50" s="116">
        <v>3206</v>
      </c>
      <c r="L50" s="116">
        <v>196274</v>
      </c>
      <c r="M50" s="116">
        <f t="shared" si="2"/>
        <v>45190</v>
      </c>
      <c r="N50" s="116">
        <f t="shared" si="3"/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453</v>
      </c>
      <c r="T50" s="116">
        <v>0</v>
      </c>
      <c r="U50" s="116">
        <v>45190</v>
      </c>
      <c r="V50" s="116">
        <f t="shared" si="29"/>
        <v>245018</v>
      </c>
      <c r="W50" s="116">
        <f t="shared" si="30"/>
        <v>3554</v>
      </c>
      <c r="X50" s="116">
        <f t="shared" si="31"/>
        <v>0</v>
      </c>
      <c r="Y50" s="116">
        <f t="shared" si="32"/>
        <v>0</v>
      </c>
      <c r="Z50" s="116">
        <f t="shared" si="33"/>
        <v>0</v>
      </c>
      <c r="AA50" s="116">
        <f t="shared" si="34"/>
        <v>348</v>
      </c>
      <c r="AB50" s="117" t="str">
        <f t="shared" si="5"/>
        <v>-</v>
      </c>
      <c r="AC50" s="116">
        <f t="shared" si="6"/>
        <v>3206</v>
      </c>
      <c r="AD50" s="116">
        <f t="shared" si="7"/>
        <v>241464</v>
      </c>
      <c r="AE50" s="116">
        <f t="shared" si="8"/>
        <v>0</v>
      </c>
      <c r="AF50" s="116">
        <f t="shared" si="9"/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f t="shared" si="11"/>
        <v>70496</v>
      </c>
      <c r="AN50" s="116">
        <f t="shared" si="12"/>
        <v>11458</v>
      </c>
      <c r="AO50" s="116">
        <v>11458</v>
      </c>
      <c r="AP50" s="116">
        <v>0</v>
      </c>
      <c r="AQ50" s="116">
        <v>0</v>
      </c>
      <c r="AR50" s="116">
        <v>0</v>
      </c>
      <c r="AS50" s="116">
        <f t="shared" si="13"/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 t="shared" si="14"/>
        <v>59038</v>
      </c>
      <c r="AY50" s="116">
        <v>59038</v>
      </c>
      <c r="AZ50" s="116">
        <v>0</v>
      </c>
      <c r="BA50" s="116">
        <v>0</v>
      </c>
      <c r="BB50" s="116">
        <v>0</v>
      </c>
      <c r="BC50" s="116">
        <v>129332</v>
      </c>
      <c r="BD50" s="116">
        <v>0</v>
      </c>
      <c r="BE50" s="116">
        <v>0</v>
      </c>
      <c r="BF50" s="116">
        <f t="shared" si="16"/>
        <v>70496</v>
      </c>
      <c r="BG50" s="116">
        <f t="shared" si="17"/>
        <v>0</v>
      </c>
      <c r="BH50" s="116">
        <f t="shared" si="18"/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 t="shared" si="20"/>
        <v>0</v>
      </c>
      <c r="BP50" s="116">
        <f t="shared" si="21"/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 t="shared" si="22"/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 t="shared" si="23"/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45190</v>
      </c>
      <c r="CF50" s="116">
        <v>0</v>
      </c>
      <c r="CG50" s="116">
        <v>0</v>
      </c>
      <c r="CH50" s="116">
        <f t="shared" si="25"/>
        <v>0</v>
      </c>
      <c r="CI50" s="116">
        <f t="shared" si="26"/>
        <v>0</v>
      </c>
      <c r="CJ50" s="116">
        <f t="shared" si="27"/>
        <v>0</v>
      </c>
      <c r="CK50" s="116">
        <f t="shared" si="35"/>
        <v>0</v>
      </c>
      <c r="CL50" s="116">
        <f t="shared" si="36"/>
        <v>0</v>
      </c>
      <c r="CM50" s="116">
        <f t="shared" si="37"/>
        <v>0</v>
      </c>
      <c r="CN50" s="116">
        <f t="shared" si="38"/>
        <v>0</v>
      </c>
      <c r="CO50" s="116">
        <f t="shared" si="39"/>
        <v>0</v>
      </c>
      <c r="CP50" s="116">
        <f t="shared" si="40"/>
        <v>0</v>
      </c>
      <c r="CQ50" s="116">
        <f t="shared" si="41"/>
        <v>70496</v>
      </c>
      <c r="CR50" s="116">
        <f t="shared" si="42"/>
        <v>11458</v>
      </c>
      <c r="CS50" s="116">
        <f t="shared" si="43"/>
        <v>11458</v>
      </c>
      <c r="CT50" s="116">
        <f t="shared" si="44"/>
        <v>0</v>
      </c>
      <c r="CU50" s="116">
        <f t="shared" si="45"/>
        <v>0</v>
      </c>
      <c r="CV50" s="116">
        <f t="shared" si="46"/>
        <v>0</v>
      </c>
      <c r="CW50" s="116">
        <f t="shared" si="47"/>
        <v>0</v>
      </c>
      <c r="CX50" s="116">
        <f t="shared" si="48"/>
        <v>0</v>
      </c>
      <c r="CY50" s="116">
        <f t="shared" si="49"/>
        <v>0</v>
      </c>
      <c r="CZ50" s="116">
        <f t="shared" si="50"/>
        <v>0</v>
      </c>
      <c r="DA50" s="116">
        <f t="shared" si="51"/>
        <v>0</v>
      </c>
      <c r="DB50" s="116">
        <f t="shared" si="52"/>
        <v>59038</v>
      </c>
      <c r="DC50" s="116">
        <f t="shared" si="53"/>
        <v>59038</v>
      </c>
      <c r="DD50" s="116">
        <f t="shared" si="54"/>
        <v>0</v>
      </c>
      <c r="DE50" s="116">
        <f t="shared" si="55"/>
        <v>0</v>
      </c>
      <c r="DF50" s="116">
        <f t="shared" si="56"/>
        <v>0</v>
      </c>
      <c r="DG50" s="116">
        <f t="shared" si="57"/>
        <v>174522</v>
      </c>
      <c r="DH50" s="116">
        <f t="shared" si="58"/>
        <v>0</v>
      </c>
      <c r="DI50" s="116">
        <f t="shared" si="59"/>
        <v>0</v>
      </c>
      <c r="DJ50" s="116">
        <f t="shared" si="60"/>
        <v>70496</v>
      </c>
    </row>
    <row r="51" spans="1:114" ht="13.5" customHeight="1" x14ac:dyDescent="0.15">
      <c r="A51" s="114" t="s">
        <v>10</v>
      </c>
      <c r="B51" s="115" t="s">
        <v>451</v>
      </c>
      <c r="C51" s="114" t="s">
        <v>452</v>
      </c>
      <c r="D51" s="116">
        <f t="shared" si="0"/>
        <v>173904</v>
      </c>
      <c r="E51" s="116">
        <f t="shared" si="1"/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453</v>
      </c>
      <c r="K51" s="116">
        <v>0</v>
      </c>
      <c r="L51" s="116">
        <v>173904</v>
      </c>
      <c r="M51" s="116">
        <f t="shared" si="2"/>
        <v>12164</v>
      </c>
      <c r="N51" s="116">
        <f t="shared" si="3"/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453</v>
      </c>
      <c r="T51" s="116">
        <v>0</v>
      </c>
      <c r="U51" s="116">
        <v>12164</v>
      </c>
      <c r="V51" s="116">
        <f t="shared" si="29"/>
        <v>186068</v>
      </c>
      <c r="W51" s="116">
        <f t="shared" si="30"/>
        <v>0</v>
      </c>
      <c r="X51" s="116">
        <f t="shared" si="31"/>
        <v>0</v>
      </c>
      <c r="Y51" s="116">
        <f t="shared" si="32"/>
        <v>0</v>
      </c>
      <c r="Z51" s="116">
        <f t="shared" si="33"/>
        <v>0</v>
      </c>
      <c r="AA51" s="116">
        <f t="shared" si="34"/>
        <v>0</v>
      </c>
      <c r="AB51" s="117" t="str">
        <f t="shared" si="5"/>
        <v>-</v>
      </c>
      <c r="AC51" s="116">
        <f t="shared" si="6"/>
        <v>0</v>
      </c>
      <c r="AD51" s="116">
        <f t="shared" si="7"/>
        <v>186068</v>
      </c>
      <c r="AE51" s="116">
        <f t="shared" si="8"/>
        <v>0</v>
      </c>
      <c r="AF51" s="116">
        <f t="shared" si="9"/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f t="shared" si="11"/>
        <v>0</v>
      </c>
      <c r="AN51" s="116">
        <f t="shared" si="12"/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 t="shared" si="13"/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 t="shared" si="14"/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173904</v>
      </c>
      <c r="BD51" s="116">
        <v>0</v>
      </c>
      <c r="BE51" s="116">
        <v>0</v>
      </c>
      <c r="BF51" s="116">
        <f t="shared" si="16"/>
        <v>0</v>
      </c>
      <c r="BG51" s="116">
        <f t="shared" si="17"/>
        <v>0</v>
      </c>
      <c r="BH51" s="116">
        <f t="shared" si="18"/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 t="shared" si="20"/>
        <v>0</v>
      </c>
      <c r="BP51" s="116">
        <f t="shared" si="21"/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 t="shared" si="22"/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 t="shared" si="23"/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12164</v>
      </c>
      <c r="CF51" s="116">
        <v>0</v>
      </c>
      <c r="CG51" s="116">
        <v>0</v>
      </c>
      <c r="CH51" s="116">
        <f t="shared" si="25"/>
        <v>0</v>
      </c>
      <c r="CI51" s="116">
        <f t="shared" si="26"/>
        <v>0</v>
      </c>
      <c r="CJ51" s="116">
        <f t="shared" si="27"/>
        <v>0</v>
      </c>
      <c r="CK51" s="116">
        <f t="shared" si="35"/>
        <v>0</v>
      </c>
      <c r="CL51" s="116">
        <f t="shared" si="36"/>
        <v>0</v>
      </c>
      <c r="CM51" s="116">
        <f t="shared" si="37"/>
        <v>0</v>
      </c>
      <c r="CN51" s="116">
        <f t="shared" si="38"/>
        <v>0</v>
      </c>
      <c r="CO51" s="116">
        <f t="shared" si="39"/>
        <v>0</v>
      </c>
      <c r="CP51" s="116">
        <f t="shared" si="40"/>
        <v>0</v>
      </c>
      <c r="CQ51" s="116">
        <f t="shared" si="41"/>
        <v>0</v>
      </c>
      <c r="CR51" s="116">
        <f t="shared" si="42"/>
        <v>0</v>
      </c>
      <c r="CS51" s="116">
        <f t="shared" si="43"/>
        <v>0</v>
      </c>
      <c r="CT51" s="116">
        <f t="shared" si="44"/>
        <v>0</v>
      </c>
      <c r="CU51" s="116">
        <f t="shared" si="45"/>
        <v>0</v>
      </c>
      <c r="CV51" s="116">
        <f t="shared" si="46"/>
        <v>0</v>
      </c>
      <c r="CW51" s="116">
        <f t="shared" si="47"/>
        <v>0</v>
      </c>
      <c r="CX51" s="116">
        <f t="shared" si="48"/>
        <v>0</v>
      </c>
      <c r="CY51" s="116">
        <f t="shared" si="49"/>
        <v>0</v>
      </c>
      <c r="CZ51" s="116">
        <f t="shared" si="50"/>
        <v>0</v>
      </c>
      <c r="DA51" s="116">
        <f t="shared" si="51"/>
        <v>0</v>
      </c>
      <c r="DB51" s="116">
        <f t="shared" si="52"/>
        <v>0</v>
      </c>
      <c r="DC51" s="116">
        <f t="shared" si="53"/>
        <v>0</v>
      </c>
      <c r="DD51" s="116">
        <f t="shared" si="54"/>
        <v>0</v>
      </c>
      <c r="DE51" s="116">
        <f t="shared" si="55"/>
        <v>0</v>
      </c>
      <c r="DF51" s="116">
        <f t="shared" si="56"/>
        <v>0</v>
      </c>
      <c r="DG51" s="116">
        <f t="shared" si="57"/>
        <v>186068</v>
      </c>
      <c r="DH51" s="116">
        <f t="shared" si="58"/>
        <v>0</v>
      </c>
      <c r="DI51" s="116">
        <f t="shared" si="59"/>
        <v>0</v>
      </c>
      <c r="DJ51" s="116">
        <f t="shared" si="60"/>
        <v>0</v>
      </c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xmlns:xlrd2="http://schemas.microsoft.com/office/spreadsheetml/2017/richdata2" ref="A8:XFD51">
    <sortCondition ref="A8:A51"/>
    <sortCondition ref="B8:B51"/>
    <sortCondition ref="C8:C5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50" man="1"/>
    <brk id="30" min="1" max="50" man="1"/>
    <brk id="38" min="1" max="50" man="1"/>
    <brk id="66" min="1" max="50" man="1"/>
    <brk id="94" min="1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46"/>
      <c r="C1" s="46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55" t="s">
        <v>53</v>
      </c>
      <c r="B2" s="155" t="s">
        <v>54</v>
      </c>
      <c r="C2" s="157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6"/>
      <c r="B3" s="156"/>
      <c r="C3" s="158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6"/>
      <c r="B4" s="156"/>
      <c r="C4" s="158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9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9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54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6"/>
      <c r="B5" s="156"/>
      <c r="C5" s="158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54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54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54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6"/>
      <c r="B6" s="156"/>
      <c r="C6" s="158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茨城県</v>
      </c>
      <c r="B7" s="132" t="str">
        <f>'廃棄物事業経費（市町村）'!B7</f>
        <v>08000</v>
      </c>
      <c r="C7" s="131" t="s">
        <v>33</v>
      </c>
      <c r="D7" s="133">
        <f t="shared" ref="D7:D23" si="0">SUM(E7,+L7)</f>
        <v>11193971</v>
      </c>
      <c r="E7" s="133">
        <f t="shared" ref="E7:E23" si="1">SUM(F7:I7)+K7</f>
        <v>9862634</v>
      </c>
      <c r="F7" s="133">
        <f t="shared" ref="F7:L7" si="2">SUM(F$8:F$57)</f>
        <v>2858593</v>
      </c>
      <c r="G7" s="133">
        <f t="shared" si="2"/>
        <v>0</v>
      </c>
      <c r="H7" s="133">
        <f t="shared" si="2"/>
        <v>0</v>
      </c>
      <c r="I7" s="133">
        <f t="shared" si="2"/>
        <v>2148773</v>
      </c>
      <c r="J7" s="133">
        <f t="shared" si="2"/>
        <v>11796944</v>
      </c>
      <c r="K7" s="133">
        <f t="shared" si="2"/>
        <v>4855268</v>
      </c>
      <c r="L7" s="133">
        <f t="shared" si="2"/>
        <v>1331337</v>
      </c>
      <c r="M7" s="133">
        <f t="shared" ref="M7:M23" si="3">SUM(N7,+U7)</f>
        <v>610250</v>
      </c>
      <c r="N7" s="133">
        <f t="shared" ref="N7:N23" si="4">SUM(O7:R7,T7)</f>
        <v>287763</v>
      </c>
      <c r="O7" s="133">
        <f t="shared" ref="O7:U7" si="5">SUM(O$8:O$57)</f>
        <v>0</v>
      </c>
      <c r="P7" s="133">
        <f t="shared" si="5"/>
        <v>0</v>
      </c>
      <c r="Q7" s="133">
        <f t="shared" si="5"/>
        <v>0</v>
      </c>
      <c r="R7" s="133">
        <f t="shared" si="5"/>
        <v>140018</v>
      </c>
      <c r="S7" s="133">
        <f t="shared" si="5"/>
        <v>2364508</v>
      </c>
      <c r="T7" s="133">
        <f t="shared" si="5"/>
        <v>147745</v>
      </c>
      <c r="U7" s="133">
        <f t="shared" si="5"/>
        <v>322487</v>
      </c>
      <c r="V7" s="133">
        <f t="shared" ref="V7:AD7" si="6">+SUM(D7,M7)</f>
        <v>11804221</v>
      </c>
      <c r="W7" s="133">
        <f t="shared" si="6"/>
        <v>10150397</v>
      </c>
      <c r="X7" s="133">
        <f t="shared" si="6"/>
        <v>2858593</v>
      </c>
      <c r="Y7" s="133">
        <f t="shared" si="6"/>
        <v>0</v>
      </c>
      <c r="Z7" s="133">
        <f t="shared" si="6"/>
        <v>0</v>
      </c>
      <c r="AA7" s="133">
        <f t="shared" si="6"/>
        <v>2288791</v>
      </c>
      <c r="AB7" s="133">
        <f t="shared" si="6"/>
        <v>14161452</v>
      </c>
      <c r="AC7" s="133">
        <f t="shared" si="6"/>
        <v>5003013</v>
      </c>
      <c r="AD7" s="133">
        <f t="shared" si="6"/>
        <v>1653824</v>
      </c>
      <c r="AE7" s="133">
        <f t="shared" ref="AE7:AE23" si="7">SUM(AF7,+AK7)</f>
        <v>8279144</v>
      </c>
      <c r="AF7" s="133">
        <f t="shared" ref="AF7:AF23" si="8">SUM(AG7:AJ7)</f>
        <v>8279144</v>
      </c>
      <c r="AG7" s="133">
        <f>SUM(AG$8:AG$57)</f>
        <v>0</v>
      </c>
      <c r="AH7" s="133">
        <f>SUM(AH$8:AH$57)</f>
        <v>8279144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 t="shared" ref="AM7:AM23" si="9">SUM(AN7,AS7,AW7,AX7,BD7)</f>
        <v>11235170</v>
      </c>
      <c r="AN7" s="133">
        <f t="shared" ref="AN7:AN23" si="10">SUM(AO7:AR7)</f>
        <v>1179617</v>
      </c>
      <c r="AO7" s="133">
        <f>SUM(AO$8:AO$57)</f>
        <v>974751</v>
      </c>
      <c r="AP7" s="133">
        <f>SUM(AP$8:AP$57)</f>
        <v>14343</v>
      </c>
      <c r="AQ7" s="133">
        <f>SUM(AQ$8:AQ$57)</f>
        <v>190523</v>
      </c>
      <c r="AR7" s="133">
        <f>SUM(AR$8:AR$57)</f>
        <v>0</v>
      </c>
      <c r="AS7" s="133">
        <f t="shared" ref="AS7:AS23" si="11">SUM(AT7:AV7)</f>
        <v>1963600</v>
      </c>
      <c r="AT7" s="133">
        <f>SUM(AT$8:AT$57)</f>
        <v>1575</v>
      </c>
      <c r="AU7" s="133">
        <f>SUM(AU$8:AU$57)</f>
        <v>1875747</v>
      </c>
      <c r="AV7" s="133">
        <f>SUM(AV$8:AV$57)</f>
        <v>86278</v>
      </c>
      <c r="AW7" s="133">
        <f>SUM(AW$8:AW$57)</f>
        <v>0</v>
      </c>
      <c r="AX7" s="133">
        <f t="shared" ref="AX7:AX23" si="12">SUM(AY7:BB7)</f>
        <v>8089687</v>
      </c>
      <c r="AY7" s="133">
        <f>SUM(AY$8:AY$57)</f>
        <v>443394</v>
      </c>
      <c r="AZ7" s="133">
        <f>SUM(AZ$8:AZ$57)</f>
        <v>6842840</v>
      </c>
      <c r="BA7" s="133">
        <f>SUM(BA$8:BA$57)</f>
        <v>495579</v>
      </c>
      <c r="BB7" s="133">
        <f>SUM(BB$8:BB$57)</f>
        <v>307874</v>
      </c>
      <c r="BC7" s="136" t="s">
        <v>312</v>
      </c>
      <c r="BD7" s="133">
        <f>SUM(BD$8:BD$57)</f>
        <v>2266</v>
      </c>
      <c r="BE7" s="133">
        <f>SUM(BE$8:BE$57)</f>
        <v>3476601</v>
      </c>
      <c r="BF7" s="133">
        <f t="shared" ref="BF7:BF23" si="13">SUM(AE7,+AM7,+BE7)</f>
        <v>22990915</v>
      </c>
      <c r="BG7" s="133">
        <f t="shared" ref="BG7:BG23" si="14">SUM(BH7,+BM7)</f>
        <v>44373</v>
      </c>
      <c r="BH7" s="133">
        <f t="shared" ref="BH7:BH23" si="15">SUM(BI7:BL7)</f>
        <v>44373</v>
      </c>
      <c r="BI7" s="133">
        <f>SUM(BI$8:BI$57)</f>
        <v>0</v>
      </c>
      <c r="BJ7" s="133">
        <f>SUM(BJ$8:BJ$57)</f>
        <v>44373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 t="shared" ref="BO7:BO23" si="16">SUM(BP7,BU7,BY7,BZ7,CF7)</f>
        <v>2497300</v>
      </c>
      <c r="BP7" s="133">
        <f t="shared" ref="BP7:BP23" si="17">SUM(BQ7:BT7)</f>
        <v>582109</v>
      </c>
      <c r="BQ7" s="133">
        <f>SUM(BQ$8:BQ$57)</f>
        <v>512082</v>
      </c>
      <c r="BR7" s="133">
        <f>SUM(BR$8:BR$57)</f>
        <v>0</v>
      </c>
      <c r="BS7" s="133">
        <f>SUM(BS$8:BS$57)</f>
        <v>70027</v>
      </c>
      <c r="BT7" s="133">
        <f>SUM(BT$8:BT$57)</f>
        <v>0</v>
      </c>
      <c r="BU7" s="133">
        <f t="shared" ref="BU7:BU23" si="18">SUM(BV7:BX7)</f>
        <v>1202465</v>
      </c>
      <c r="BV7" s="133">
        <f>SUM(BV$8:BV$57)</f>
        <v>886</v>
      </c>
      <c r="BW7" s="133">
        <f>SUM(BW$8:BW$57)</f>
        <v>1201579</v>
      </c>
      <c r="BX7" s="133">
        <f>SUM(BX$8:BX$57)</f>
        <v>0</v>
      </c>
      <c r="BY7" s="133">
        <f>SUM(BY$8:BY$57)</f>
        <v>3349</v>
      </c>
      <c r="BZ7" s="133">
        <f t="shared" ref="BZ7:BZ23" si="19">SUM(CA7:CD7)</f>
        <v>708478</v>
      </c>
      <c r="CA7" s="133">
        <f>SUM(CA$8:CA$57)</f>
        <v>0</v>
      </c>
      <c r="CB7" s="133">
        <f>SUM(CB$8:CB$57)</f>
        <v>669510</v>
      </c>
      <c r="CC7" s="133">
        <f>SUM(CC$8:CC$57)</f>
        <v>28160</v>
      </c>
      <c r="CD7" s="133">
        <f>SUM(CD$8:CD$57)</f>
        <v>10808</v>
      </c>
      <c r="CE7" s="136" t="s">
        <v>311</v>
      </c>
      <c r="CF7" s="133">
        <f>SUM(CF$8:CF$57)</f>
        <v>899</v>
      </c>
      <c r="CG7" s="133">
        <f>SUM(CG$8:CG$57)</f>
        <v>433085</v>
      </c>
      <c r="CH7" s="133">
        <f t="shared" ref="CH7:CH23" si="20">SUM(BG7,+BO7,+CG7)</f>
        <v>2974758</v>
      </c>
      <c r="CI7" s="133">
        <f t="shared" ref="CI7:CO7" si="21">SUM(AE7,+BG7)</f>
        <v>8323517</v>
      </c>
      <c r="CJ7" s="133">
        <f t="shared" ref="CJ7:CJ23" si="22">SUM(AF7,+BH7)</f>
        <v>8323517</v>
      </c>
      <c r="CK7" s="133">
        <f t="shared" si="21"/>
        <v>0</v>
      </c>
      <c r="CL7" s="133">
        <f t="shared" si="21"/>
        <v>8323517</v>
      </c>
      <c r="CM7" s="133">
        <f t="shared" si="21"/>
        <v>0</v>
      </c>
      <c r="CN7" s="133">
        <f t="shared" si="21"/>
        <v>0</v>
      </c>
      <c r="CO7" s="133">
        <f t="shared" si="21"/>
        <v>0</v>
      </c>
      <c r="CP7" s="136" t="s">
        <v>311</v>
      </c>
      <c r="CQ7" s="133">
        <f t="shared" ref="CQ7:DF7" si="23">SUM(AM7,+BO7)</f>
        <v>13732470</v>
      </c>
      <c r="CR7" s="133">
        <f t="shared" si="23"/>
        <v>1761726</v>
      </c>
      <c r="CS7" s="133">
        <f t="shared" si="23"/>
        <v>1486833</v>
      </c>
      <c r="CT7" s="133">
        <f t="shared" si="23"/>
        <v>14343</v>
      </c>
      <c r="CU7" s="133">
        <f t="shared" si="23"/>
        <v>260550</v>
      </c>
      <c r="CV7" s="133">
        <f t="shared" si="23"/>
        <v>0</v>
      </c>
      <c r="CW7" s="133">
        <f t="shared" si="23"/>
        <v>3166065</v>
      </c>
      <c r="CX7" s="133">
        <f t="shared" si="23"/>
        <v>2461</v>
      </c>
      <c r="CY7" s="133">
        <f t="shared" si="23"/>
        <v>3077326</v>
      </c>
      <c r="CZ7" s="133">
        <f t="shared" si="23"/>
        <v>86278</v>
      </c>
      <c r="DA7" s="133">
        <f t="shared" si="23"/>
        <v>3349</v>
      </c>
      <c r="DB7" s="133">
        <f t="shared" si="23"/>
        <v>8798165</v>
      </c>
      <c r="DC7" s="133">
        <f t="shared" si="23"/>
        <v>443394</v>
      </c>
      <c r="DD7" s="133">
        <f t="shared" si="23"/>
        <v>7512350</v>
      </c>
      <c r="DE7" s="133">
        <f t="shared" si="23"/>
        <v>523739</v>
      </c>
      <c r="DF7" s="133">
        <f t="shared" si="23"/>
        <v>318682</v>
      </c>
      <c r="DG7" s="136" t="s">
        <v>311</v>
      </c>
      <c r="DH7" s="133">
        <f t="shared" ref="DH7:DH23" si="24">SUM(BD7,+CF7)</f>
        <v>3165</v>
      </c>
      <c r="DI7" s="133">
        <f t="shared" ref="DI7:DI23" si="25">SUM(BE7,+CG7)</f>
        <v>3909686</v>
      </c>
      <c r="DJ7" s="133">
        <f t="shared" ref="DJ7:DJ23" si="26">SUM(BF7,+CH7)</f>
        <v>25965673</v>
      </c>
    </row>
    <row r="8" spans="1:114" ht="13.5" customHeight="1" x14ac:dyDescent="0.15">
      <c r="A8" s="114" t="s">
        <v>10</v>
      </c>
      <c r="B8" s="115" t="s">
        <v>399</v>
      </c>
      <c r="C8" s="114" t="s">
        <v>400</v>
      </c>
      <c r="D8" s="116">
        <f t="shared" si="0"/>
        <v>287720</v>
      </c>
      <c r="E8" s="116">
        <f t="shared" si="1"/>
        <v>104755</v>
      </c>
      <c r="F8" s="116">
        <v>0</v>
      </c>
      <c r="G8" s="116">
        <v>0</v>
      </c>
      <c r="H8" s="116">
        <v>0</v>
      </c>
      <c r="I8" s="116">
        <v>104755</v>
      </c>
      <c r="J8" s="116">
        <v>747625</v>
      </c>
      <c r="K8" s="116">
        <v>0</v>
      </c>
      <c r="L8" s="116">
        <v>182965</v>
      </c>
      <c r="M8" s="116">
        <f t="shared" si="3"/>
        <v>85669</v>
      </c>
      <c r="N8" s="116">
        <f t="shared" si="4"/>
        <v>9891</v>
      </c>
      <c r="O8" s="116">
        <v>0</v>
      </c>
      <c r="P8" s="116">
        <v>0</v>
      </c>
      <c r="Q8" s="116">
        <v>0</v>
      </c>
      <c r="R8" s="116">
        <v>9891</v>
      </c>
      <c r="S8" s="116">
        <v>197741</v>
      </c>
      <c r="T8" s="116">
        <v>0</v>
      </c>
      <c r="U8" s="116">
        <v>75778</v>
      </c>
      <c r="V8" s="116">
        <f t="shared" ref="V8:V23" si="27">+SUM(D8,M8)</f>
        <v>373389</v>
      </c>
      <c r="W8" s="116">
        <f t="shared" ref="W8:W23" si="28">+SUM(E8,N8)</f>
        <v>114646</v>
      </c>
      <c r="X8" s="116">
        <f t="shared" ref="X8:X23" si="29">+SUM(F8,O8)</f>
        <v>0</v>
      </c>
      <c r="Y8" s="116">
        <f t="shared" ref="Y8:Y23" si="30">+SUM(G8,P8)</f>
        <v>0</v>
      </c>
      <c r="Z8" s="116">
        <f t="shared" ref="Z8:Z23" si="31">+SUM(H8,Q8)</f>
        <v>0</v>
      </c>
      <c r="AA8" s="116">
        <f t="shared" ref="AA8:AA23" si="32">+SUM(I8,R8)</f>
        <v>114646</v>
      </c>
      <c r="AB8" s="116">
        <f t="shared" ref="AB8:AB23" si="33">+SUM(J8,S8)</f>
        <v>945366</v>
      </c>
      <c r="AC8" s="116">
        <f t="shared" ref="AC8:AC23" si="34">+SUM(K8,T8)</f>
        <v>0</v>
      </c>
      <c r="AD8" s="116">
        <f t="shared" ref="AD8:AD23" si="35">+SUM(L8,U8)</f>
        <v>258743</v>
      </c>
      <c r="AE8" s="116">
        <f t="shared" si="7"/>
        <v>0</v>
      </c>
      <c r="AF8" s="116">
        <f t="shared" si="8"/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453</v>
      </c>
      <c r="AM8" s="116">
        <f t="shared" si="9"/>
        <v>951864</v>
      </c>
      <c r="AN8" s="116">
        <f t="shared" si="10"/>
        <v>71406</v>
      </c>
      <c r="AO8" s="116">
        <v>63254</v>
      </c>
      <c r="AP8" s="116">
        <v>0</v>
      </c>
      <c r="AQ8" s="116">
        <v>8152</v>
      </c>
      <c r="AR8" s="116">
        <v>0</v>
      </c>
      <c r="AS8" s="116">
        <f t="shared" si="11"/>
        <v>360649</v>
      </c>
      <c r="AT8" s="116">
        <v>1575</v>
      </c>
      <c r="AU8" s="116">
        <v>358424</v>
      </c>
      <c r="AV8" s="116">
        <v>650</v>
      </c>
      <c r="AW8" s="116">
        <v>0</v>
      </c>
      <c r="AX8" s="116">
        <f t="shared" si="12"/>
        <v>519809</v>
      </c>
      <c r="AY8" s="116">
        <v>100800</v>
      </c>
      <c r="AZ8" s="116">
        <v>272297</v>
      </c>
      <c r="BA8" s="116">
        <v>144744</v>
      </c>
      <c r="BB8" s="116">
        <v>1968</v>
      </c>
      <c r="BC8" s="117" t="s">
        <v>453</v>
      </c>
      <c r="BD8" s="116">
        <v>0</v>
      </c>
      <c r="BE8" s="116">
        <v>83481</v>
      </c>
      <c r="BF8" s="116">
        <f t="shared" si="13"/>
        <v>1035345</v>
      </c>
      <c r="BG8" s="116">
        <f t="shared" si="14"/>
        <v>9505</v>
      </c>
      <c r="BH8" s="116">
        <f t="shared" si="15"/>
        <v>9505</v>
      </c>
      <c r="BI8" s="116">
        <v>0</v>
      </c>
      <c r="BJ8" s="116">
        <v>9505</v>
      </c>
      <c r="BK8" s="116">
        <v>0</v>
      </c>
      <c r="BL8" s="116">
        <v>0</v>
      </c>
      <c r="BM8" s="116">
        <v>0</v>
      </c>
      <c r="BN8" s="117" t="s">
        <v>453</v>
      </c>
      <c r="BO8" s="116">
        <f t="shared" si="16"/>
        <v>229388</v>
      </c>
      <c r="BP8" s="116">
        <f t="shared" si="17"/>
        <v>53475</v>
      </c>
      <c r="BQ8" s="116">
        <v>47708</v>
      </c>
      <c r="BR8" s="116">
        <v>0</v>
      </c>
      <c r="BS8" s="116">
        <v>5767</v>
      </c>
      <c r="BT8" s="116">
        <v>0</v>
      </c>
      <c r="BU8" s="116">
        <f t="shared" si="18"/>
        <v>99031</v>
      </c>
      <c r="BV8" s="116">
        <v>157</v>
      </c>
      <c r="BW8" s="116">
        <v>98874</v>
      </c>
      <c r="BX8" s="116">
        <v>0</v>
      </c>
      <c r="BY8" s="116">
        <v>0</v>
      </c>
      <c r="BZ8" s="116">
        <f t="shared" si="19"/>
        <v>76882</v>
      </c>
      <c r="CA8" s="116">
        <v>0</v>
      </c>
      <c r="CB8" s="116">
        <v>73634</v>
      </c>
      <c r="CC8" s="116">
        <v>1807</v>
      </c>
      <c r="CD8" s="116">
        <v>1441</v>
      </c>
      <c r="CE8" s="117" t="s">
        <v>453</v>
      </c>
      <c r="CF8" s="116">
        <v>0</v>
      </c>
      <c r="CG8" s="116">
        <v>44517</v>
      </c>
      <c r="CH8" s="116">
        <f t="shared" si="20"/>
        <v>283410</v>
      </c>
      <c r="CI8" s="116">
        <f t="shared" ref="CI8:CI23" si="36">SUM(AE8,+BG8)</f>
        <v>9505</v>
      </c>
      <c r="CJ8" s="116">
        <f t="shared" si="22"/>
        <v>9505</v>
      </c>
      <c r="CK8" s="116">
        <f t="shared" ref="CK8:CK23" si="37">SUM(AG8,+BI8)</f>
        <v>0</v>
      </c>
      <c r="CL8" s="116">
        <f t="shared" ref="CL8:CL23" si="38">SUM(AH8,+BJ8)</f>
        <v>9505</v>
      </c>
      <c r="CM8" s="116">
        <f t="shared" ref="CM8:CM23" si="39">SUM(AI8,+BK8)</f>
        <v>0</v>
      </c>
      <c r="CN8" s="116">
        <f t="shared" ref="CN8:CN23" si="40">SUM(AJ8,+BL8)</f>
        <v>0</v>
      </c>
      <c r="CO8" s="116">
        <f t="shared" ref="CO8:CO23" si="41">SUM(AK8,+BM8)</f>
        <v>0</v>
      </c>
      <c r="CP8" s="117" t="s">
        <v>453</v>
      </c>
      <c r="CQ8" s="116">
        <f t="shared" ref="CQ8:CQ23" si="42">SUM(AM8,+BO8)</f>
        <v>1181252</v>
      </c>
      <c r="CR8" s="116">
        <f t="shared" ref="CR8:CR23" si="43">SUM(AN8,+BP8)</f>
        <v>124881</v>
      </c>
      <c r="CS8" s="116">
        <f t="shared" ref="CS8:CS23" si="44">SUM(AO8,+BQ8)</f>
        <v>110962</v>
      </c>
      <c r="CT8" s="116">
        <f t="shared" ref="CT8:CT23" si="45">SUM(AP8,+BR8)</f>
        <v>0</v>
      </c>
      <c r="CU8" s="116">
        <f t="shared" ref="CU8:CU23" si="46">SUM(AQ8,+BS8)</f>
        <v>13919</v>
      </c>
      <c r="CV8" s="116">
        <f t="shared" ref="CV8:CV23" si="47">SUM(AR8,+BT8)</f>
        <v>0</v>
      </c>
      <c r="CW8" s="116">
        <f t="shared" ref="CW8:CW23" si="48">SUM(AS8,+BU8)</f>
        <v>459680</v>
      </c>
      <c r="CX8" s="116">
        <f t="shared" ref="CX8:CX23" si="49">SUM(AT8,+BV8)</f>
        <v>1732</v>
      </c>
      <c r="CY8" s="116">
        <f t="shared" ref="CY8:CY23" si="50">SUM(AU8,+BW8)</f>
        <v>457298</v>
      </c>
      <c r="CZ8" s="116">
        <f t="shared" ref="CZ8:CZ23" si="51">SUM(AV8,+BX8)</f>
        <v>650</v>
      </c>
      <c r="DA8" s="116">
        <f t="shared" ref="DA8:DA23" si="52">SUM(AW8,+BY8)</f>
        <v>0</v>
      </c>
      <c r="DB8" s="116">
        <f t="shared" ref="DB8:DB23" si="53">SUM(AX8,+BZ8)</f>
        <v>596691</v>
      </c>
      <c r="DC8" s="116">
        <f t="shared" ref="DC8:DC23" si="54">SUM(AY8,+CA8)</f>
        <v>100800</v>
      </c>
      <c r="DD8" s="116">
        <f t="shared" ref="DD8:DD23" si="55">SUM(AZ8,+CB8)</f>
        <v>345931</v>
      </c>
      <c r="DE8" s="116">
        <f t="shared" ref="DE8:DE23" si="56">SUM(BA8,+CC8)</f>
        <v>146551</v>
      </c>
      <c r="DF8" s="116">
        <f t="shared" ref="DF8:DF23" si="57">SUM(BB8,+CD8)</f>
        <v>3409</v>
      </c>
      <c r="DG8" s="117" t="s">
        <v>453</v>
      </c>
      <c r="DH8" s="116">
        <f t="shared" si="24"/>
        <v>0</v>
      </c>
      <c r="DI8" s="116">
        <f t="shared" si="25"/>
        <v>127998</v>
      </c>
      <c r="DJ8" s="116">
        <f t="shared" si="26"/>
        <v>1318755</v>
      </c>
    </row>
    <row r="9" spans="1:114" ht="13.5" customHeight="1" x14ac:dyDescent="0.15">
      <c r="A9" s="114" t="s">
        <v>10</v>
      </c>
      <c r="B9" s="115" t="s">
        <v>362</v>
      </c>
      <c r="C9" s="114" t="s">
        <v>363</v>
      </c>
      <c r="D9" s="116">
        <f t="shared" si="0"/>
        <v>0</v>
      </c>
      <c r="E9" s="116">
        <f t="shared" si="1"/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 t="shared" si="3"/>
        <v>56886</v>
      </c>
      <c r="N9" s="116">
        <f t="shared" si="4"/>
        <v>56886</v>
      </c>
      <c r="O9" s="116">
        <v>0</v>
      </c>
      <c r="P9" s="116">
        <v>0</v>
      </c>
      <c r="Q9" s="116">
        <v>0</v>
      </c>
      <c r="R9" s="116">
        <v>11629</v>
      </c>
      <c r="S9" s="116">
        <v>264707</v>
      </c>
      <c r="T9" s="116">
        <v>45257</v>
      </c>
      <c r="U9" s="116">
        <v>0</v>
      </c>
      <c r="V9" s="116">
        <f t="shared" si="27"/>
        <v>56886</v>
      </c>
      <c r="W9" s="116">
        <f t="shared" si="28"/>
        <v>56886</v>
      </c>
      <c r="X9" s="116">
        <f t="shared" si="29"/>
        <v>0</v>
      </c>
      <c r="Y9" s="116">
        <f t="shared" si="30"/>
        <v>0</v>
      </c>
      <c r="Z9" s="116">
        <f t="shared" si="31"/>
        <v>0</v>
      </c>
      <c r="AA9" s="116">
        <f t="shared" si="32"/>
        <v>11629</v>
      </c>
      <c r="AB9" s="116">
        <f t="shared" si="33"/>
        <v>264707</v>
      </c>
      <c r="AC9" s="116">
        <f t="shared" si="34"/>
        <v>45257</v>
      </c>
      <c r="AD9" s="116">
        <f t="shared" si="35"/>
        <v>0</v>
      </c>
      <c r="AE9" s="116">
        <f t="shared" si="7"/>
        <v>0</v>
      </c>
      <c r="AF9" s="116">
        <f t="shared" si="8"/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453</v>
      </c>
      <c r="AM9" s="116">
        <f t="shared" si="9"/>
        <v>0</v>
      </c>
      <c r="AN9" s="116">
        <f t="shared" si="10"/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 t="shared" si="11"/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 t="shared" si="12"/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453</v>
      </c>
      <c r="BD9" s="116">
        <v>0</v>
      </c>
      <c r="BE9" s="116">
        <v>0</v>
      </c>
      <c r="BF9" s="116">
        <f t="shared" si="13"/>
        <v>0</v>
      </c>
      <c r="BG9" s="116">
        <f t="shared" si="14"/>
        <v>3960</v>
      </c>
      <c r="BH9" s="116">
        <f t="shared" si="15"/>
        <v>3960</v>
      </c>
      <c r="BI9" s="116">
        <v>0</v>
      </c>
      <c r="BJ9" s="116">
        <v>3960</v>
      </c>
      <c r="BK9" s="116">
        <v>0</v>
      </c>
      <c r="BL9" s="116">
        <v>0</v>
      </c>
      <c r="BM9" s="116">
        <v>0</v>
      </c>
      <c r="BN9" s="117" t="s">
        <v>453</v>
      </c>
      <c r="BO9" s="116">
        <f t="shared" si="16"/>
        <v>245793</v>
      </c>
      <c r="BP9" s="116">
        <f t="shared" si="17"/>
        <v>85550</v>
      </c>
      <c r="BQ9" s="116">
        <v>85550</v>
      </c>
      <c r="BR9" s="116">
        <v>0</v>
      </c>
      <c r="BS9" s="116">
        <v>0</v>
      </c>
      <c r="BT9" s="116">
        <v>0</v>
      </c>
      <c r="BU9" s="116">
        <f t="shared" si="18"/>
        <v>152700</v>
      </c>
      <c r="BV9" s="116">
        <v>729</v>
      </c>
      <c r="BW9" s="116">
        <v>151971</v>
      </c>
      <c r="BX9" s="116">
        <v>0</v>
      </c>
      <c r="BY9" s="116">
        <v>0</v>
      </c>
      <c r="BZ9" s="116">
        <f t="shared" si="19"/>
        <v>7543</v>
      </c>
      <c r="CA9" s="116">
        <v>0</v>
      </c>
      <c r="CB9" s="116">
        <v>0</v>
      </c>
      <c r="CC9" s="116">
        <v>2582</v>
      </c>
      <c r="CD9" s="116">
        <v>4961</v>
      </c>
      <c r="CE9" s="117" t="s">
        <v>453</v>
      </c>
      <c r="CF9" s="116">
        <v>0</v>
      </c>
      <c r="CG9" s="116">
        <v>71840</v>
      </c>
      <c r="CH9" s="116">
        <f t="shared" si="20"/>
        <v>321593</v>
      </c>
      <c r="CI9" s="116">
        <f t="shared" si="36"/>
        <v>3960</v>
      </c>
      <c r="CJ9" s="116">
        <f t="shared" si="22"/>
        <v>3960</v>
      </c>
      <c r="CK9" s="116">
        <f t="shared" si="37"/>
        <v>0</v>
      </c>
      <c r="CL9" s="116">
        <f t="shared" si="38"/>
        <v>3960</v>
      </c>
      <c r="CM9" s="116">
        <f t="shared" si="39"/>
        <v>0</v>
      </c>
      <c r="CN9" s="116">
        <f t="shared" si="40"/>
        <v>0</v>
      </c>
      <c r="CO9" s="116">
        <f t="shared" si="41"/>
        <v>0</v>
      </c>
      <c r="CP9" s="117" t="s">
        <v>453</v>
      </c>
      <c r="CQ9" s="116">
        <f t="shared" si="42"/>
        <v>245793</v>
      </c>
      <c r="CR9" s="116">
        <f t="shared" si="43"/>
        <v>85550</v>
      </c>
      <c r="CS9" s="116">
        <f t="shared" si="44"/>
        <v>85550</v>
      </c>
      <c r="CT9" s="116">
        <f t="shared" si="45"/>
        <v>0</v>
      </c>
      <c r="CU9" s="116">
        <f t="shared" si="46"/>
        <v>0</v>
      </c>
      <c r="CV9" s="116">
        <f t="shared" si="47"/>
        <v>0</v>
      </c>
      <c r="CW9" s="116">
        <f t="shared" si="48"/>
        <v>152700</v>
      </c>
      <c r="CX9" s="116">
        <f t="shared" si="49"/>
        <v>729</v>
      </c>
      <c r="CY9" s="116">
        <f t="shared" si="50"/>
        <v>151971</v>
      </c>
      <c r="CZ9" s="116">
        <f t="shared" si="51"/>
        <v>0</v>
      </c>
      <c r="DA9" s="116">
        <f t="shared" si="52"/>
        <v>0</v>
      </c>
      <c r="DB9" s="116">
        <f t="shared" si="53"/>
        <v>7543</v>
      </c>
      <c r="DC9" s="116">
        <f t="shared" si="54"/>
        <v>0</v>
      </c>
      <c r="DD9" s="116">
        <f t="shared" si="55"/>
        <v>0</v>
      </c>
      <c r="DE9" s="116">
        <f t="shared" si="56"/>
        <v>2582</v>
      </c>
      <c r="DF9" s="116">
        <f t="shared" si="57"/>
        <v>4961</v>
      </c>
      <c r="DG9" s="117" t="s">
        <v>453</v>
      </c>
      <c r="DH9" s="116">
        <f t="shared" si="24"/>
        <v>0</v>
      </c>
      <c r="DI9" s="116">
        <f t="shared" si="25"/>
        <v>71840</v>
      </c>
      <c r="DJ9" s="116">
        <f t="shared" si="26"/>
        <v>321593</v>
      </c>
    </row>
    <row r="10" spans="1:114" ht="13.5" customHeight="1" x14ac:dyDescent="0.15">
      <c r="A10" s="114" t="s">
        <v>10</v>
      </c>
      <c r="B10" s="115" t="s">
        <v>350</v>
      </c>
      <c r="C10" s="114" t="s">
        <v>351</v>
      </c>
      <c r="D10" s="116">
        <f t="shared" si="0"/>
        <v>301502</v>
      </c>
      <c r="E10" s="116">
        <f t="shared" si="1"/>
        <v>175342</v>
      </c>
      <c r="F10" s="116">
        <v>0</v>
      </c>
      <c r="G10" s="116">
        <v>0</v>
      </c>
      <c r="H10" s="116">
        <v>0</v>
      </c>
      <c r="I10" s="116">
        <v>175339</v>
      </c>
      <c r="J10" s="116">
        <v>973419</v>
      </c>
      <c r="K10" s="116">
        <v>3</v>
      </c>
      <c r="L10" s="116">
        <v>126160</v>
      </c>
      <c r="M10" s="116">
        <f t="shared" si="3"/>
        <v>0</v>
      </c>
      <c r="N10" s="116">
        <f t="shared" si="4"/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 t="shared" si="27"/>
        <v>301502</v>
      </c>
      <c r="W10" s="116">
        <f t="shared" si="28"/>
        <v>175342</v>
      </c>
      <c r="X10" s="116">
        <f t="shared" si="29"/>
        <v>0</v>
      </c>
      <c r="Y10" s="116">
        <f t="shared" si="30"/>
        <v>0</v>
      </c>
      <c r="Z10" s="116">
        <f t="shared" si="31"/>
        <v>0</v>
      </c>
      <c r="AA10" s="116">
        <f t="shared" si="32"/>
        <v>175339</v>
      </c>
      <c r="AB10" s="116">
        <f t="shared" si="33"/>
        <v>973419</v>
      </c>
      <c r="AC10" s="116">
        <f t="shared" si="34"/>
        <v>3</v>
      </c>
      <c r="AD10" s="116">
        <f t="shared" si="35"/>
        <v>126160</v>
      </c>
      <c r="AE10" s="116">
        <f t="shared" si="7"/>
        <v>93390</v>
      </c>
      <c r="AF10" s="116">
        <f t="shared" si="8"/>
        <v>93390</v>
      </c>
      <c r="AG10" s="116">
        <v>0</v>
      </c>
      <c r="AH10" s="116">
        <v>93390</v>
      </c>
      <c r="AI10" s="116">
        <v>0</v>
      </c>
      <c r="AJ10" s="116">
        <v>0</v>
      </c>
      <c r="AK10" s="116">
        <v>0</v>
      </c>
      <c r="AL10" s="117" t="s">
        <v>453</v>
      </c>
      <c r="AM10" s="116">
        <f t="shared" si="9"/>
        <v>1143692</v>
      </c>
      <c r="AN10" s="116">
        <f t="shared" si="10"/>
        <v>124116</v>
      </c>
      <c r="AO10" s="116">
        <v>109773</v>
      </c>
      <c r="AP10" s="116">
        <v>14343</v>
      </c>
      <c r="AQ10" s="116">
        <v>0</v>
      </c>
      <c r="AR10" s="116">
        <v>0</v>
      </c>
      <c r="AS10" s="116">
        <f t="shared" si="11"/>
        <v>400824</v>
      </c>
      <c r="AT10" s="116">
        <v>0</v>
      </c>
      <c r="AU10" s="116">
        <v>391471</v>
      </c>
      <c r="AV10" s="116">
        <v>9353</v>
      </c>
      <c r="AW10" s="116">
        <v>0</v>
      </c>
      <c r="AX10" s="116">
        <f t="shared" si="12"/>
        <v>618752</v>
      </c>
      <c r="AY10" s="116">
        <v>0</v>
      </c>
      <c r="AZ10" s="116">
        <v>354398</v>
      </c>
      <c r="BA10" s="116">
        <v>0</v>
      </c>
      <c r="BB10" s="116">
        <v>264354</v>
      </c>
      <c r="BC10" s="117" t="s">
        <v>453</v>
      </c>
      <c r="BD10" s="116">
        <v>0</v>
      </c>
      <c r="BE10" s="116">
        <v>37839</v>
      </c>
      <c r="BF10" s="116">
        <f t="shared" si="13"/>
        <v>1274921</v>
      </c>
      <c r="BG10" s="116">
        <f t="shared" si="14"/>
        <v>0</v>
      </c>
      <c r="BH10" s="116">
        <f t="shared" si="15"/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453</v>
      </c>
      <c r="BO10" s="116">
        <f t="shared" si="16"/>
        <v>0</v>
      </c>
      <c r="BP10" s="116">
        <f t="shared" si="17"/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 t="shared" si="18"/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 t="shared" si="19"/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453</v>
      </c>
      <c r="CF10" s="116">
        <v>0</v>
      </c>
      <c r="CG10" s="116">
        <v>0</v>
      </c>
      <c r="CH10" s="116">
        <f t="shared" si="20"/>
        <v>0</v>
      </c>
      <c r="CI10" s="116">
        <f t="shared" si="36"/>
        <v>93390</v>
      </c>
      <c r="CJ10" s="116">
        <f t="shared" si="22"/>
        <v>93390</v>
      </c>
      <c r="CK10" s="116">
        <f t="shared" si="37"/>
        <v>0</v>
      </c>
      <c r="CL10" s="116">
        <f t="shared" si="38"/>
        <v>93390</v>
      </c>
      <c r="CM10" s="116">
        <f t="shared" si="39"/>
        <v>0</v>
      </c>
      <c r="CN10" s="116">
        <f t="shared" si="40"/>
        <v>0</v>
      </c>
      <c r="CO10" s="116">
        <f t="shared" si="41"/>
        <v>0</v>
      </c>
      <c r="CP10" s="117" t="s">
        <v>453</v>
      </c>
      <c r="CQ10" s="116">
        <f t="shared" si="42"/>
        <v>1143692</v>
      </c>
      <c r="CR10" s="116">
        <f t="shared" si="43"/>
        <v>124116</v>
      </c>
      <c r="CS10" s="116">
        <f t="shared" si="44"/>
        <v>109773</v>
      </c>
      <c r="CT10" s="116">
        <f t="shared" si="45"/>
        <v>14343</v>
      </c>
      <c r="CU10" s="116">
        <f t="shared" si="46"/>
        <v>0</v>
      </c>
      <c r="CV10" s="116">
        <f t="shared" si="47"/>
        <v>0</v>
      </c>
      <c r="CW10" s="116">
        <f t="shared" si="48"/>
        <v>400824</v>
      </c>
      <c r="CX10" s="116">
        <f t="shared" si="49"/>
        <v>0</v>
      </c>
      <c r="CY10" s="116">
        <f t="shared" si="50"/>
        <v>391471</v>
      </c>
      <c r="CZ10" s="116">
        <f t="shared" si="51"/>
        <v>9353</v>
      </c>
      <c r="DA10" s="116">
        <f t="shared" si="52"/>
        <v>0</v>
      </c>
      <c r="DB10" s="116">
        <f t="shared" si="53"/>
        <v>618752</v>
      </c>
      <c r="DC10" s="116">
        <f t="shared" si="54"/>
        <v>0</v>
      </c>
      <c r="DD10" s="116">
        <f t="shared" si="55"/>
        <v>354398</v>
      </c>
      <c r="DE10" s="116">
        <f t="shared" si="56"/>
        <v>0</v>
      </c>
      <c r="DF10" s="116">
        <f t="shared" si="57"/>
        <v>264354</v>
      </c>
      <c r="DG10" s="117" t="s">
        <v>453</v>
      </c>
      <c r="DH10" s="116">
        <f t="shared" si="24"/>
        <v>0</v>
      </c>
      <c r="DI10" s="116">
        <f t="shared" si="25"/>
        <v>37839</v>
      </c>
      <c r="DJ10" s="116">
        <f t="shared" si="26"/>
        <v>1274921</v>
      </c>
    </row>
    <row r="11" spans="1:114" ht="13.5" customHeight="1" x14ac:dyDescent="0.15">
      <c r="A11" s="114" t="s">
        <v>10</v>
      </c>
      <c r="B11" s="115" t="s">
        <v>352</v>
      </c>
      <c r="C11" s="114" t="s">
        <v>353</v>
      </c>
      <c r="D11" s="116">
        <f t="shared" si="0"/>
        <v>0</v>
      </c>
      <c r="E11" s="116">
        <f t="shared" si="1"/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 t="shared" si="3"/>
        <v>59664</v>
      </c>
      <c r="N11" s="116">
        <f t="shared" si="4"/>
        <v>23988</v>
      </c>
      <c r="O11" s="116">
        <v>0</v>
      </c>
      <c r="P11" s="116">
        <v>0</v>
      </c>
      <c r="Q11" s="116">
        <v>0</v>
      </c>
      <c r="R11" s="116">
        <v>23947</v>
      </c>
      <c r="S11" s="116">
        <v>338921</v>
      </c>
      <c r="T11" s="116">
        <v>41</v>
      </c>
      <c r="U11" s="116">
        <v>35676</v>
      </c>
      <c r="V11" s="116">
        <f t="shared" si="27"/>
        <v>59664</v>
      </c>
      <c r="W11" s="116">
        <f t="shared" si="28"/>
        <v>23988</v>
      </c>
      <c r="X11" s="116">
        <f t="shared" si="29"/>
        <v>0</v>
      </c>
      <c r="Y11" s="116">
        <f t="shared" si="30"/>
        <v>0</v>
      </c>
      <c r="Z11" s="116">
        <f t="shared" si="31"/>
        <v>0</v>
      </c>
      <c r="AA11" s="116">
        <f t="shared" si="32"/>
        <v>23947</v>
      </c>
      <c r="AB11" s="116">
        <f t="shared" si="33"/>
        <v>338921</v>
      </c>
      <c r="AC11" s="116">
        <f t="shared" si="34"/>
        <v>41</v>
      </c>
      <c r="AD11" s="116">
        <f t="shared" si="35"/>
        <v>35676</v>
      </c>
      <c r="AE11" s="116">
        <f t="shared" si="7"/>
        <v>0</v>
      </c>
      <c r="AF11" s="116">
        <f t="shared" si="8"/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453</v>
      </c>
      <c r="AM11" s="116">
        <f t="shared" si="9"/>
        <v>0</v>
      </c>
      <c r="AN11" s="116">
        <f t="shared" si="10"/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 t="shared" si="11"/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 t="shared" si="12"/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453</v>
      </c>
      <c r="BD11" s="116">
        <v>0</v>
      </c>
      <c r="BE11" s="116">
        <v>0</v>
      </c>
      <c r="BF11" s="116">
        <f t="shared" si="13"/>
        <v>0</v>
      </c>
      <c r="BG11" s="116">
        <f t="shared" si="14"/>
        <v>0</v>
      </c>
      <c r="BH11" s="116">
        <f t="shared" si="15"/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453</v>
      </c>
      <c r="BO11" s="116">
        <f t="shared" si="16"/>
        <v>360268</v>
      </c>
      <c r="BP11" s="116">
        <f t="shared" si="17"/>
        <v>120987</v>
      </c>
      <c r="BQ11" s="116">
        <v>120987</v>
      </c>
      <c r="BR11" s="116">
        <v>0</v>
      </c>
      <c r="BS11" s="116">
        <v>0</v>
      </c>
      <c r="BT11" s="116">
        <v>0</v>
      </c>
      <c r="BU11" s="116">
        <f t="shared" si="18"/>
        <v>172824</v>
      </c>
      <c r="BV11" s="116">
        <v>0</v>
      </c>
      <c r="BW11" s="116">
        <v>172824</v>
      </c>
      <c r="BX11" s="116">
        <v>0</v>
      </c>
      <c r="BY11" s="116">
        <v>0</v>
      </c>
      <c r="BZ11" s="116">
        <f t="shared" si="19"/>
        <v>66457</v>
      </c>
      <c r="CA11" s="116">
        <v>0</v>
      </c>
      <c r="CB11" s="116">
        <v>56509</v>
      </c>
      <c r="CC11" s="116">
        <v>9948</v>
      </c>
      <c r="CD11" s="116">
        <v>0</v>
      </c>
      <c r="CE11" s="117" t="s">
        <v>453</v>
      </c>
      <c r="CF11" s="116">
        <v>0</v>
      </c>
      <c r="CG11" s="116">
        <v>38317</v>
      </c>
      <c r="CH11" s="116">
        <f t="shared" si="20"/>
        <v>398585</v>
      </c>
      <c r="CI11" s="116">
        <f t="shared" si="36"/>
        <v>0</v>
      </c>
      <c r="CJ11" s="116">
        <f t="shared" si="22"/>
        <v>0</v>
      </c>
      <c r="CK11" s="116">
        <f t="shared" si="37"/>
        <v>0</v>
      </c>
      <c r="CL11" s="116">
        <f t="shared" si="38"/>
        <v>0</v>
      </c>
      <c r="CM11" s="116">
        <f t="shared" si="39"/>
        <v>0</v>
      </c>
      <c r="CN11" s="116">
        <f t="shared" si="40"/>
        <v>0</v>
      </c>
      <c r="CO11" s="116">
        <f t="shared" si="41"/>
        <v>0</v>
      </c>
      <c r="CP11" s="117" t="s">
        <v>453</v>
      </c>
      <c r="CQ11" s="116">
        <f t="shared" si="42"/>
        <v>360268</v>
      </c>
      <c r="CR11" s="116">
        <f t="shared" si="43"/>
        <v>120987</v>
      </c>
      <c r="CS11" s="116">
        <f t="shared" si="44"/>
        <v>120987</v>
      </c>
      <c r="CT11" s="116">
        <f t="shared" si="45"/>
        <v>0</v>
      </c>
      <c r="CU11" s="116">
        <f t="shared" si="46"/>
        <v>0</v>
      </c>
      <c r="CV11" s="116">
        <f t="shared" si="47"/>
        <v>0</v>
      </c>
      <c r="CW11" s="116">
        <f t="shared" si="48"/>
        <v>172824</v>
      </c>
      <c r="CX11" s="116">
        <f t="shared" si="49"/>
        <v>0</v>
      </c>
      <c r="CY11" s="116">
        <f t="shared" si="50"/>
        <v>172824</v>
      </c>
      <c r="CZ11" s="116">
        <f t="shared" si="51"/>
        <v>0</v>
      </c>
      <c r="DA11" s="116">
        <f t="shared" si="52"/>
        <v>0</v>
      </c>
      <c r="DB11" s="116">
        <f t="shared" si="53"/>
        <v>66457</v>
      </c>
      <c r="DC11" s="116">
        <f t="shared" si="54"/>
        <v>0</v>
      </c>
      <c r="DD11" s="116">
        <f t="shared" si="55"/>
        <v>56509</v>
      </c>
      <c r="DE11" s="116">
        <f t="shared" si="56"/>
        <v>9948</v>
      </c>
      <c r="DF11" s="116">
        <f t="shared" si="57"/>
        <v>0</v>
      </c>
      <c r="DG11" s="117" t="s">
        <v>453</v>
      </c>
      <c r="DH11" s="116">
        <f t="shared" si="24"/>
        <v>0</v>
      </c>
      <c r="DI11" s="116">
        <f t="shared" si="25"/>
        <v>38317</v>
      </c>
      <c r="DJ11" s="116">
        <f t="shared" si="26"/>
        <v>398585</v>
      </c>
    </row>
    <row r="12" spans="1:114" ht="13.5" customHeight="1" x14ac:dyDescent="0.15">
      <c r="A12" s="114" t="s">
        <v>10</v>
      </c>
      <c r="B12" s="115" t="s">
        <v>336</v>
      </c>
      <c r="C12" s="114" t="s">
        <v>337</v>
      </c>
      <c r="D12" s="116">
        <f t="shared" si="0"/>
        <v>443182</v>
      </c>
      <c r="E12" s="116">
        <f t="shared" si="1"/>
        <v>443182</v>
      </c>
      <c r="F12" s="116">
        <v>0</v>
      </c>
      <c r="G12" s="116">
        <v>0</v>
      </c>
      <c r="H12" s="116">
        <v>0</v>
      </c>
      <c r="I12" s="116">
        <v>241533</v>
      </c>
      <c r="J12" s="116">
        <v>927775</v>
      </c>
      <c r="K12" s="116">
        <v>201649</v>
      </c>
      <c r="L12" s="116">
        <v>0</v>
      </c>
      <c r="M12" s="116">
        <f t="shared" si="3"/>
        <v>91505</v>
      </c>
      <c r="N12" s="116">
        <f t="shared" si="4"/>
        <v>91505</v>
      </c>
      <c r="O12" s="116">
        <v>0</v>
      </c>
      <c r="P12" s="116">
        <v>0</v>
      </c>
      <c r="Q12" s="116">
        <v>0</v>
      </c>
      <c r="R12" s="116">
        <v>39305</v>
      </c>
      <c r="S12" s="116">
        <v>258230</v>
      </c>
      <c r="T12" s="116">
        <v>52200</v>
      </c>
      <c r="U12" s="116">
        <v>0</v>
      </c>
      <c r="V12" s="116">
        <f t="shared" si="27"/>
        <v>534687</v>
      </c>
      <c r="W12" s="116">
        <f t="shared" si="28"/>
        <v>534687</v>
      </c>
      <c r="X12" s="116">
        <f t="shared" si="29"/>
        <v>0</v>
      </c>
      <c r="Y12" s="116">
        <f t="shared" si="30"/>
        <v>0</v>
      </c>
      <c r="Z12" s="116">
        <f t="shared" si="31"/>
        <v>0</v>
      </c>
      <c r="AA12" s="116">
        <f t="shared" si="32"/>
        <v>280838</v>
      </c>
      <c r="AB12" s="116">
        <f t="shared" si="33"/>
        <v>1186005</v>
      </c>
      <c r="AC12" s="116">
        <f t="shared" si="34"/>
        <v>253849</v>
      </c>
      <c r="AD12" s="116">
        <f t="shared" si="35"/>
        <v>0</v>
      </c>
      <c r="AE12" s="116">
        <f t="shared" si="7"/>
        <v>0</v>
      </c>
      <c r="AF12" s="116">
        <f t="shared" si="8"/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453</v>
      </c>
      <c r="AM12" s="116">
        <f t="shared" si="9"/>
        <v>1164440</v>
      </c>
      <c r="AN12" s="116">
        <f t="shared" si="10"/>
        <v>260578</v>
      </c>
      <c r="AO12" s="116">
        <v>260578</v>
      </c>
      <c r="AP12" s="116">
        <v>0</v>
      </c>
      <c r="AQ12" s="116">
        <v>0</v>
      </c>
      <c r="AR12" s="116">
        <v>0</v>
      </c>
      <c r="AS12" s="116">
        <f t="shared" si="11"/>
        <v>160546</v>
      </c>
      <c r="AT12" s="116">
        <v>0</v>
      </c>
      <c r="AU12" s="116">
        <v>112723</v>
      </c>
      <c r="AV12" s="116">
        <v>47823</v>
      </c>
      <c r="AW12" s="116">
        <v>0</v>
      </c>
      <c r="AX12" s="116">
        <f t="shared" si="12"/>
        <v>743316</v>
      </c>
      <c r="AY12" s="116">
        <v>30025</v>
      </c>
      <c r="AZ12" s="116">
        <v>677877</v>
      </c>
      <c r="BA12" s="116">
        <v>35414</v>
      </c>
      <c r="BB12" s="116">
        <v>0</v>
      </c>
      <c r="BC12" s="117" t="s">
        <v>453</v>
      </c>
      <c r="BD12" s="116">
        <v>0</v>
      </c>
      <c r="BE12" s="116">
        <v>206517</v>
      </c>
      <c r="BF12" s="116">
        <f t="shared" si="13"/>
        <v>1370957</v>
      </c>
      <c r="BG12" s="116">
        <f t="shared" si="14"/>
        <v>0</v>
      </c>
      <c r="BH12" s="116">
        <f t="shared" si="15"/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453</v>
      </c>
      <c r="BO12" s="116">
        <f t="shared" si="16"/>
        <v>246740</v>
      </c>
      <c r="BP12" s="116">
        <f t="shared" si="17"/>
        <v>67421</v>
      </c>
      <c r="BQ12" s="116">
        <v>67421</v>
      </c>
      <c r="BR12" s="116">
        <v>0</v>
      </c>
      <c r="BS12" s="116">
        <v>0</v>
      </c>
      <c r="BT12" s="116">
        <v>0</v>
      </c>
      <c r="BU12" s="116">
        <f t="shared" si="18"/>
        <v>166104</v>
      </c>
      <c r="BV12" s="116">
        <v>0</v>
      </c>
      <c r="BW12" s="116">
        <v>166104</v>
      </c>
      <c r="BX12" s="116">
        <v>0</v>
      </c>
      <c r="BY12" s="116">
        <v>3349</v>
      </c>
      <c r="BZ12" s="116">
        <f t="shared" si="19"/>
        <v>9866</v>
      </c>
      <c r="CA12" s="116">
        <v>0</v>
      </c>
      <c r="CB12" s="116">
        <v>9866</v>
      </c>
      <c r="CC12" s="116">
        <v>0</v>
      </c>
      <c r="CD12" s="116">
        <v>0</v>
      </c>
      <c r="CE12" s="117" t="s">
        <v>453</v>
      </c>
      <c r="CF12" s="116">
        <v>0</v>
      </c>
      <c r="CG12" s="116">
        <v>102995</v>
      </c>
      <c r="CH12" s="116">
        <f t="shared" si="20"/>
        <v>349735</v>
      </c>
      <c r="CI12" s="116">
        <f t="shared" si="36"/>
        <v>0</v>
      </c>
      <c r="CJ12" s="116">
        <f t="shared" si="22"/>
        <v>0</v>
      </c>
      <c r="CK12" s="116">
        <f t="shared" si="37"/>
        <v>0</v>
      </c>
      <c r="CL12" s="116">
        <f t="shared" si="38"/>
        <v>0</v>
      </c>
      <c r="CM12" s="116">
        <f t="shared" si="39"/>
        <v>0</v>
      </c>
      <c r="CN12" s="116">
        <f t="shared" si="40"/>
        <v>0</v>
      </c>
      <c r="CO12" s="116">
        <f t="shared" si="41"/>
        <v>0</v>
      </c>
      <c r="CP12" s="117" t="s">
        <v>453</v>
      </c>
      <c r="CQ12" s="116">
        <f t="shared" si="42"/>
        <v>1411180</v>
      </c>
      <c r="CR12" s="116">
        <f t="shared" si="43"/>
        <v>327999</v>
      </c>
      <c r="CS12" s="116">
        <f t="shared" si="44"/>
        <v>327999</v>
      </c>
      <c r="CT12" s="116">
        <f t="shared" si="45"/>
        <v>0</v>
      </c>
      <c r="CU12" s="116">
        <f t="shared" si="46"/>
        <v>0</v>
      </c>
      <c r="CV12" s="116">
        <f t="shared" si="47"/>
        <v>0</v>
      </c>
      <c r="CW12" s="116">
        <f t="shared" si="48"/>
        <v>326650</v>
      </c>
      <c r="CX12" s="116">
        <f t="shared" si="49"/>
        <v>0</v>
      </c>
      <c r="CY12" s="116">
        <f t="shared" si="50"/>
        <v>278827</v>
      </c>
      <c r="CZ12" s="116">
        <f t="shared" si="51"/>
        <v>47823</v>
      </c>
      <c r="DA12" s="116">
        <f t="shared" si="52"/>
        <v>3349</v>
      </c>
      <c r="DB12" s="116">
        <f t="shared" si="53"/>
        <v>753182</v>
      </c>
      <c r="DC12" s="116">
        <f t="shared" si="54"/>
        <v>30025</v>
      </c>
      <c r="DD12" s="116">
        <f t="shared" si="55"/>
        <v>687743</v>
      </c>
      <c r="DE12" s="116">
        <f t="shared" si="56"/>
        <v>35414</v>
      </c>
      <c r="DF12" s="116">
        <f t="shared" si="57"/>
        <v>0</v>
      </c>
      <c r="DG12" s="117" t="s">
        <v>453</v>
      </c>
      <c r="DH12" s="116">
        <f t="shared" si="24"/>
        <v>0</v>
      </c>
      <c r="DI12" s="116">
        <f t="shared" si="25"/>
        <v>309512</v>
      </c>
      <c r="DJ12" s="116">
        <f t="shared" si="26"/>
        <v>1720692</v>
      </c>
    </row>
    <row r="13" spans="1:114" ht="13.5" customHeight="1" x14ac:dyDescent="0.15">
      <c r="A13" s="114" t="s">
        <v>10</v>
      </c>
      <c r="B13" s="115" t="s">
        <v>372</v>
      </c>
      <c r="C13" s="114" t="s">
        <v>373</v>
      </c>
      <c r="D13" s="116">
        <f t="shared" si="0"/>
        <v>0</v>
      </c>
      <c r="E13" s="116">
        <f t="shared" si="1"/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 t="shared" si="3"/>
        <v>26357</v>
      </c>
      <c r="N13" s="116">
        <f t="shared" si="4"/>
        <v>9908</v>
      </c>
      <c r="O13" s="116">
        <v>0</v>
      </c>
      <c r="P13" s="116">
        <v>0</v>
      </c>
      <c r="Q13" s="116">
        <v>0</v>
      </c>
      <c r="R13" s="116">
        <v>9514</v>
      </c>
      <c r="S13" s="116">
        <v>199818</v>
      </c>
      <c r="T13" s="116">
        <v>394</v>
      </c>
      <c r="U13" s="116">
        <v>16449</v>
      </c>
      <c r="V13" s="116">
        <f t="shared" si="27"/>
        <v>26357</v>
      </c>
      <c r="W13" s="116">
        <f t="shared" si="28"/>
        <v>9908</v>
      </c>
      <c r="X13" s="116">
        <f t="shared" si="29"/>
        <v>0</v>
      </c>
      <c r="Y13" s="116">
        <f t="shared" si="30"/>
        <v>0</v>
      </c>
      <c r="Z13" s="116">
        <f t="shared" si="31"/>
        <v>0</v>
      </c>
      <c r="AA13" s="116">
        <f t="shared" si="32"/>
        <v>9514</v>
      </c>
      <c r="AB13" s="116">
        <f t="shared" si="33"/>
        <v>199818</v>
      </c>
      <c r="AC13" s="116">
        <f t="shared" si="34"/>
        <v>394</v>
      </c>
      <c r="AD13" s="116">
        <f t="shared" si="35"/>
        <v>16449</v>
      </c>
      <c r="AE13" s="116">
        <f t="shared" si="7"/>
        <v>0</v>
      </c>
      <c r="AF13" s="116">
        <f t="shared" si="8"/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453</v>
      </c>
      <c r="AM13" s="116">
        <f t="shared" si="9"/>
        <v>0</v>
      </c>
      <c r="AN13" s="116">
        <f t="shared" si="10"/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 t="shared" si="11"/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 t="shared" si="12"/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453</v>
      </c>
      <c r="BD13" s="116">
        <v>0</v>
      </c>
      <c r="BE13" s="116">
        <v>0</v>
      </c>
      <c r="BF13" s="116">
        <f t="shared" si="13"/>
        <v>0</v>
      </c>
      <c r="BG13" s="116">
        <f t="shared" si="14"/>
        <v>0</v>
      </c>
      <c r="BH13" s="116">
        <f t="shared" si="15"/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453</v>
      </c>
      <c r="BO13" s="116">
        <f t="shared" si="16"/>
        <v>217440</v>
      </c>
      <c r="BP13" s="116">
        <f t="shared" si="17"/>
        <v>79532</v>
      </c>
      <c r="BQ13" s="116">
        <v>38820</v>
      </c>
      <c r="BR13" s="116">
        <v>0</v>
      </c>
      <c r="BS13" s="116">
        <v>40712</v>
      </c>
      <c r="BT13" s="116">
        <v>0</v>
      </c>
      <c r="BU13" s="116">
        <f t="shared" si="18"/>
        <v>117911</v>
      </c>
      <c r="BV13" s="116">
        <v>0</v>
      </c>
      <c r="BW13" s="116">
        <v>117911</v>
      </c>
      <c r="BX13" s="116">
        <v>0</v>
      </c>
      <c r="BY13" s="116">
        <v>0</v>
      </c>
      <c r="BZ13" s="116">
        <f t="shared" si="19"/>
        <v>19098</v>
      </c>
      <c r="CA13" s="116">
        <v>0</v>
      </c>
      <c r="CB13" s="116">
        <v>8990</v>
      </c>
      <c r="CC13" s="116">
        <v>6886</v>
      </c>
      <c r="CD13" s="116">
        <v>3222</v>
      </c>
      <c r="CE13" s="117" t="s">
        <v>453</v>
      </c>
      <c r="CF13" s="116">
        <v>899</v>
      </c>
      <c r="CG13" s="116">
        <v>8735</v>
      </c>
      <c r="CH13" s="116">
        <f t="shared" si="20"/>
        <v>226175</v>
      </c>
      <c r="CI13" s="116">
        <f t="shared" si="36"/>
        <v>0</v>
      </c>
      <c r="CJ13" s="116">
        <f t="shared" si="22"/>
        <v>0</v>
      </c>
      <c r="CK13" s="116">
        <f t="shared" si="37"/>
        <v>0</v>
      </c>
      <c r="CL13" s="116">
        <f t="shared" si="38"/>
        <v>0</v>
      </c>
      <c r="CM13" s="116">
        <f t="shared" si="39"/>
        <v>0</v>
      </c>
      <c r="CN13" s="116">
        <f t="shared" si="40"/>
        <v>0</v>
      </c>
      <c r="CO13" s="116">
        <f t="shared" si="41"/>
        <v>0</v>
      </c>
      <c r="CP13" s="117" t="s">
        <v>453</v>
      </c>
      <c r="CQ13" s="116">
        <f t="shared" si="42"/>
        <v>217440</v>
      </c>
      <c r="CR13" s="116">
        <f t="shared" si="43"/>
        <v>79532</v>
      </c>
      <c r="CS13" s="116">
        <f t="shared" si="44"/>
        <v>38820</v>
      </c>
      <c r="CT13" s="116">
        <f t="shared" si="45"/>
        <v>0</v>
      </c>
      <c r="CU13" s="116">
        <f t="shared" si="46"/>
        <v>40712</v>
      </c>
      <c r="CV13" s="116">
        <f t="shared" si="47"/>
        <v>0</v>
      </c>
      <c r="CW13" s="116">
        <f t="shared" si="48"/>
        <v>117911</v>
      </c>
      <c r="CX13" s="116">
        <f t="shared" si="49"/>
        <v>0</v>
      </c>
      <c r="CY13" s="116">
        <f t="shared" si="50"/>
        <v>117911</v>
      </c>
      <c r="CZ13" s="116">
        <f t="shared" si="51"/>
        <v>0</v>
      </c>
      <c r="DA13" s="116">
        <f t="shared" si="52"/>
        <v>0</v>
      </c>
      <c r="DB13" s="116">
        <f t="shared" si="53"/>
        <v>19098</v>
      </c>
      <c r="DC13" s="116">
        <f t="shared" si="54"/>
        <v>0</v>
      </c>
      <c r="DD13" s="116">
        <f t="shared" si="55"/>
        <v>8990</v>
      </c>
      <c r="DE13" s="116">
        <f t="shared" si="56"/>
        <v>6886</v>
      </c>
      <c r="DF13" s="116">
        <f t="shared" si="57"/>
        <v>3222</v>
      </c>
      <c r="DG13" s="117" t="s">
        <v>453</v>
      </c>
      <c r="DH13" s="116">
        <f t="shared" si="24"/>
        <v>899</v>
      </c>
      <c r="DI13" s="116">
        <f t="shared" si="25"/>
        <v>8735</v>
      </c>
      <c r="DJ13" s="116">
        <f t="shared" si="26"/>
        <v>226175</v>
      </c>
    </row>
    <row r="14" spans="1:114" ht="13.5" customHeight="1" x14ac:dyDescent="0.15">
      <c r="A14" s="114" t="s">
        <v>10</v>
      </c>
      <c r="B14" s="115" t="s">
        <v>328</v>
      </c>
      <c r="C14" s="114" t="s">
        <v>425</v>
      </c>
      <c r="D14" s="116">
        <f t="shared" si="0"/>
        <v>0</v>
      </c>
      <c r="E14" s="116">
        <f t="shared" si="1"/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 t="shared" si="3"/>
        <v>36858</v>
      </c>
      <c r="N14" s="116">
        <f t="shared" si="4"/>
        <v>6529</v>
      </c>
      <c r="O14" s="116">
        <v>0</v>
      </c>
      <c r="P14" s="116">
        <v>0</v>
      </c>
      <c r="Q14" s="116">
        <v>0</v>
      </c>
      <c r="R14" s="116">
        <v>5686</v>
      </c>
      <c r="S14" s="116">
        <v>281250</v>
      </c>
      <c r="T14" s="116">
        <v>843</v>
      </c>
      <c r="U14" s="116">
        <v>30329</v>
      </c>
      <c r="V14" s="116">
        <f t="shared" si="27"/>
        <v>36858</v>
      </c>
      <c r="W14" s="116">
        <f t="shared" si="28"/>
        <v>6529</v>
      </c>
      <c r="X14" s="116">
        <f t="shared" si="29"/>
        <v>0</v>
      </c>
      <c r="Y14" s="116">
        <f t="shared" si="30"/>
        <v>0</v>
      </c>
      <c r="Z14" s="116">
        <f t="shared" si="31"/>
        <v>0</v>
      </c>
      <c r="AA14" s="116">
        <f t="shared" si="32"/>
        <v>5686</v>
      </c>
      <c r="AB14" s="116">
        <f t="shared" si="33"/>
        <v>281250</v>
      </c>
      <c r="AC14" s="116">
        <f t="shared" si="34"/>
        <v>843</v>
      </c>
      <c r="AD14" s="116">
        <f t="shared" si="35"/>
        <v>30329</v>
      </c>
      <c r="AE14" s="116">
        <f t="shared" si="7"/>
        <v>0</v>
      </c>
      <c r="AF14" s="116">
        <f t="shared" si="8"/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453</v>
      </c>
      <c r="AM14" s="116">
        <f t="shared" si="9"/>
        <v>0</v>
      </c>
      <c r="AN14" s="116">
        <f t="shared" si="10"/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 t="shared" si="11"/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 t="shared" si="12"/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453</v>
      </c>
      <c r="BD14" s="116">
        <v>0</v>
      </c>
      <c r="BE14" s="116">
        <v>0</v>
      </c>
      <c r="BF14" s="116">
        <f t="shared" si="13"/>
        <v>0</v>
      </c>
      <c r="BG14" s="116">
        <f t="shared" si="14"/>
        <v>30908</v>
      </c>
      <c r="BH14" s="116">
        <f t="shared" si="15"/>
        <v>30908</v>
      </c>
      <c r="BI14" s="116">
        <v>0</v>
      </c>
      <c r="BJ14" s="116">
        <v>30908</v>
      </c>
      <c r="BK14" s="116">
        <v>0</v>
      </c>
      <c r="BL14" s="116">
        <v>0</v>
      </c>
      <c r="BM14" s="116">
        <v>0</v>
      </c>
      <c r="BN14" s="117" t="s">
        <v>453</v>
      </c>
      <c r="BO14" s="116">
        <f t="shared" si="16"/>
        <v>239634</v>
      </c>
      <c r="BP14" s="116">
        <f t="shared" si="17"/>
        <v>95404</v>
      </c>
      <c r="BQ14" s="116">
        <v>95404</v>
      </c>
      <c r="BR14" s="116">
        <v>0</v>
      </c>
      <c r="BS14" s="116">
        <v>0</v>
      </c>
      <c r="BT14" s="116">
        <v>0</v>
      </c>
      <c r="BU14" s="116">
        <f t="shared" si="18"/>
        <v>139765</v>
      </c>
      <c r="BV14" s="116">
        <v>0</v>
      </c>
      <c r="BW14" s="116">
        <v>139765</v>
      </c>
      <c r="BX14" s="116">
        <v>0</v>
      </c>
      <c r="BY14" s="116">
        <v>0</v>
      </c>
      <c r="BZ14" s="116">
        <f t="shared" si="19"/>
        <v>4465</v>
      </c>
      <c r="CA14" s="116">
        <v>0</v>
      </c>
      <c r="CB14" s="116">
        <v>4465</v>
      </c>
      <c r="CC14" s="116">
        <v>0</v>
      </c>
      <c r="CD14" s="116">
        <v>0</v>
      </c>
      <c r="CE14" s="117" t="s">
        <v>453</v>
      </c>
      <c r="CF14" s="116">
        <v>0</v>
      </c>
      <c r="CG14" s="116">
        <v>47566</v>
      </c>
      <c r="CH14" s="116">
        <f t="shared" si="20"/>
        <v>318108</v>
      </c>
      <c r="CI14" s="116">
        <f t="shared" si="36"/>
        <v>30908</v>
      </c>
      <c r="CJ14" s="116">
        <f t="shared" si="22"/>
        <v>30908</v>
      </c>
      <c r="CK14" s="116">
        <f t="shared" si="37"/>
        <v>0</v>
      </c>
      <c r="CL14" s="116">
        <f t="shared" si="38"/>
        <v>30908</v>
      </c>
      <c r="CM14" s="116">
        <f t="shared" si="39"/>
        <v>0</v>
      </c>
      <c r="CN14" s="116">
        <f t="shared" si="40"/>
        <v>0</v>
      </c>
      <c r="CO14" s="116">
        <f t="shared" si="41"/>
        <v>0</v>
      </c>
      <c r="CP14" s="117" t="s">
        <v>453</v>
      </c>
      <c r="CQ14" s="116">
        <f t="shared" si="42"/>
        <v>239634</v>
      </c>
      <c r="CR14" s="116">
        <f t="shared" si="43"/>
        <v>95404</v>
      </c>
      <c r="CS14" s="116">
        <f t="shared" si="44"/>
        <v>95404</v>
      </c>
      <c r="CT14" s="116">
        <f t="shared" si="45"/>
        <v>0</v>
      </c>
      <c r="CU14" s="116">
        <f t="shared" si="46"/>
        <v>0</v>
      </c>
      <c r="CV14" s="116">
        <f t="shared" si="47"/>
        <v>0</v>
      </c>
      <c r="CW14" s="116">
        <f t="shared" si="48"/>
        <v>139765</v>
      </c>
      <c r="CX14" s="116">
        <f t="shared" si="49"/>
        <v>0</v>
      </c>
      <c r="CY14" s="116">
        <f t="shared" si="50"/>
        <v>139765</v>
      </c>
      <c r="CZ14" s="116">
        <f t="shared" si="51"/>
        <v>0</v>
      </c>
      <c r="DA14" s="116">
        <f t="shared" si="52"/>
        <v>0</v>
      </c>
      <c r="DB14" s="116">
        <f t="shared" si="53"/>
        <v>4465</v>
      </c>
      <c r="DC14" s="116">
        <f t="shared" si="54"/>
        <v>0</v>
      </c>
      <c r="DD14" s="116">
        <f t="shared" si="55"/>
        <v>4465</v>
      </c>
      <c r="DE14" s="116">
        <f t="shared" si="56"/>
        <v>0</v>
      </c>
      <c r="DF14" s="116">
        <f t="shared" si="57"/>
        <v>0</v>
      </c>
      <c r="DG14" s="117" t="s">
        <v>453</v>
      </c>
      <c r="DH14" s="116">
        <f t="shared" si="24"/>
        <v>0</v>
      </c>
      <c r="DI14" s="116">
        <f t="shared" si="25"/>
        <v>47566</v>
      </c>
      <c r="DJ14" s="116">
        <f t="shared" si="26"/>
        <v>318108</v>
      </c>
    </row>
    <row r="15" spans="1:114" ht="13.5" customHeight="1" x14ac:dyDescent="0.15">
      <c r="A15" s="114" t="s">
        <v>10</v>
      </c>
      <c r="B15" s="115" t="s">
        <v>326</v>
      </c>
      <c r="C15" s="114" t="s">
        <v>420</v>
      </c>
      <c r="D15" s="116">
        <f t="shared" si="0"/>
        <v>207010</v>
      </c>
      <c r="E15" s="116">
        <f t="shared" si="1"/>
        <v>49335</v>
      </c>
      <c r="F15" s="116">
        <v>257</v>
      </c>
      <c r="G15" s="116">
        <v>0</v>
      </c>
      <c r="H15" s="116">
        <v>0</v>
      </c>
      <c r="I15" s="116">
        <v>49060</v>
      </c>
      <c r="J15" s="116">
        <v>349902</v>
      </c>
      <c r="K15" s="116">
        <v>18</v>
      </c>
      <c r="L15" s="116">
        <v>157675</v>
      </c>
      <c r="M15" s="116">
        <f t="shared" si="3"/>
        <v>45382</v>
      </c>
      <c r="N15" s="116">
        <f t="shared" si="4"/>
        <v>3005</v>
      </c>
      <c r="O15" s="116">
        <v>0</v>
      </c>
      <c r="P15" s="116">
        <v>0</v>
      </c>
      <c r="Q15" s="116">
        <v>0</v>
      </c>
      <c r="R15" s="116">
        <v>3000</v>
      </c>
      <c r="S15" s="116">
        <v>101596</v>
      </c>
      <c r="T15" s="116">
        <v>5</v>
      </c>
      <c r="U15" s="116">
        <v>42377</v>
      </c>
      <c r="V15" s="116">
        <f t="shared" si="27"/>
        <v>252392</v>
      </c>
      <c r="W15" s="116">
        <f t="shared" si="28"/>
        <v>52340</v>
      </c>
      <c r="X15" s="116">
        <f t="shared" si="29"/>
        <v>257</v>
      </c>
      <c r="Y15" s="116">
        <f t="shared" si="30"/>
        <v>0</v>
      </c>
      <c r="Z15" s="116">
        <f t="shared" si="31"/>
        <v>0</v>
      </c>
      <c r="AA15" s="116">
        <f t="shared" si="32"/>
        <v>52060</v>
      </c>
      <c r="AB15" s="116">
        <f t="shared" si="33"/>
        <v>451498</v>
      </c>
      <c r="AC15" s="116">
        <f t="shared" si="34"/>
        <v>23</v>
      </c>
      <c r="AD15" s="116">
        <f t="shared" si="35"/>
        <v>200052</v>
      </c>
      <c r="AE15" s="116">
        <f t="shared" si="7"/>
        <v>0</v>
      </c>
      <c r="AF15" s="116">
        <f t="shared" si="8"/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453</v>
      </c>
      <c r="AM15" s="116">
        <f t="shared" si="9"/>
        <v>455248</v>
      </c>
      <c r="AN15" s="116">
        <f t="shared" si="10"/>
        <v>102674</v>
      </c>
      <c r="AO15" s="116">
        <v>12350</v>
      </c>
      <c r="AP15" s="116">
        <v>0</v>
      </c>
      <c r="AQ15" s="116">
        <v>90324</v>
      </c>
      <c r="AR15" s="116">
        <v>0</v>
      </c>
      <c r="AS15" s="116">
        <f t="shared" si="11"/>
        <v>233956</v>
      </c>
      <c r="AT15" s="116">
        <v>0</v>
      </c>
      <c r="AU15" s="116">
        <v>217357</v>
      </c>
      <c r="AV15" s="116">
        <v>16599</v>
      </c>
      <c r="AW15" s="116">
        <v>0</v>
      </c>
      <c r="AX15" s="116">
        <f t="shared" si="12"/>
        <v>118618</v>
      </c>
      <c r="AY15" s="116">
        <v>5181</v>
      </c>
      <c r="AZ15" s="116">
        <v>101729</v>
      </c>
      <c r="BA15" s="116">
        <v>6019</v>
      </c>
      <c r="BB15" s="116">
        <v>5689</v>
      </c>
      <c r="BC15" s="117" t="s">
        <v>453</v>
      </c>
      <c r="BD15" s="116">
        <v>0</v>
      </c>
      <c r="BE15" s="116">
        <v>101664</v>
      </c>
      <c r="BF15" s="116">
        <f t="shared" si="13"/>
        <v>556912</v>
      </c>
      <c r="BG15" s="116">
        <f t="shared" si="14"/>
        <v>0</v>
      </c>
      <c r="BH15" s="116">
        <f t="shared" si="15"/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453</v>
      </c>
      <c r="BO15" s="116">
        <f t="shared" si="16"/>
        <v>121498</v>
      </c>
      <c r="BP15" s="116">
        <f t="shared" si="17"/>
        <v>35898</v>
      </c>
      <c r="BQ15" s="116">
        <v>12350</v>
      </c>
      <c r="BR15" s="116">
        <v>0</v>
      </c>
      <c r="BS15" s="116">
        <v>23548</v>
      </c>
      <c r="BT15" s="116">
        <v>0</v>
      </c>
      <c r="BU15" s="116">
        <f t="shared" si="18"/>
        <v>80682</v>
      </c>
      <c r="BV15" s="116">
        <v>0</v>
      </c>
      <c r="BW15" s="116">
        <v>80682</v>
      </c>
      <c r="BX15" s="116">
        <v>0</v>
      </c>
      <c r="BY15" s="116">
        <v>0</v>
      </c>
      <c r="BZ15" s="116">
        <f t="shared" si="19"/>
        <v>4918</v>
      </c>
      <c r="CA15" s="116">
        <v>0</v>
      </c>
      <c r="CB15" s="116">
        <v>104</v>
      </c>
      <c r="CC15" s="116">
        <v>4290</v>
      </c>
      <c r="CD15" s="116">
        <v>524</v>
      </c>
      <c r="CE15" s="117" t="s">
        <v>453</v>
      </c>
      <c r="CF15" s="116">
        <v>0</v>
      </c>
      <c r="CG15" s="116">
        <v>25480</v>
      </c>
      <c r="CH15" s="116">
        <f t="shared" si="20"/>
        <v>146978</v>
      </c>
      <c r="CI15" s="116">
        <f t="shared" si="36"/>
        <v>0</v>
      </c>
      <c r="CJ15" s="116">
        <f t="shared" si="22"/>
        <v>0</v>
      </c>
      <c r="CK15" s="116">
        <f t="shared" si="37"/>
        <v>0</v>
      </c>
      <c r="CL15" s="116">
        <f t="shared" si="38"/>
        <v>0</v>
      </c>
      <c r="CM15" s="116">
        <f t="shared" si="39"/>
        <v>0</v>
      </c>
      <c r="CN15" s="116">
        <f t="shared" si="40"/>
        <v>0</v>
      </c>
      <c r="CO15" s="116">
        <f t="shared" si="41"/>
        <v>0</v>
      </c>
      <c r="CP15" s="117" t="s">
        <v>453</v>
      </c>
      <c r="CQ15" s="116">
        <f t="shared" si="42"/>
        <v>576746</v>
      </c>
      <c r="CR15" s="116">
        <f t="shared" si="43"/>
        <v>138572</v>
      </c>
      <c r="CS15" s="116">
        <f t="shared" si="44"/>
        <v>24700</v>
      </c>
      <c r="CT15" s="116">
        <f t="shared" si="45"/>
        <v>0</v>
      </c>
      <c r="CU15" s="116">
        <f t="shared" si="46"/>
        <v>113872</v>
      </c>
      <c r="CV15" s="116">
        <f t="shared" si="47"/>
        <v>0</v>
      </c>
      <c r="CW15" s="116">
        <f t="shared" si="48"/>
        <v>314638</v>
      </c>
      <c r="CX15" s="116">
        <f t="shared" si="49"/>
        <v>0</v>
      </c>
      <c r="CY15" s="116">
        <f t="shared" si="50"/>
        <v>298039</v>
      </c>
      <c r="CZ15" s="116">
        <f t="shared" si="51"/>
        <v>16599</v>
      </c>
      <c r="DA15" s="116">
        <f t="shared" si="52"/>
        <v>0</v>
      </c>
      <c r="DB15" s="116">
        <f t="shared" si="53"/>
        <v>123536</v>
      </c>
      <c r="DC15" s="116">
        <f t="shared" si="54"/>
        <v>5181</v>
      </c>
      <c r="DD15" s="116">
        <f t="shared" si="55"/>
        <v>101833</v>
      </c>
      <c r="DE15" s="116">
        <f t="shared" si="56"/>
        <v>10309</v>
      </c>
      <c r="DF15" s="116">
        <f t="shared" si="57"/>
        <v>6213</v>
      </c>
      <c r="DG15" s="117" t="s">
        <v>453</v>
      </c>
      <c r="DH15" s="116">
        <f t="shared" si="24"/>
        <v>0</v>
      </c>
      <c r="DI15" s="116">
        <f t="shared" si="25"/>
        <v>127144</v>
      </c>
      <c r="DJ15" s="116">
        <f t="shared" si="26"/>
        <v>703890</v>
      </c>
    </row>
    <row r="16" spans="1:114" ht="13.5" customHeight="1" x14ac:dyDescent="0.15">
      <c r="A16" s="114" t="s">
        <v>10</v>
      </c>
      <c r="B16" s="115" t="s">
        <v>408</v>
      </c>
      <c r="C16" s="114" t="s">
        <v>409</v>
      </c>
      <c r="D16" s="116">
        <f t="shared" si="0"/>
        <v>590121</v>
      </c>
      <c r="E16" s="116">
        <f t="shared" si="1"/>
        <v>590121</v>
      </c>
      <c r="F16" s="116">
        <v>210622</v>
      </c>
      <c r="G16" s="116">
        <v>0</v>
      </c>
      <c r="H16" s="116">
        <v>0</v>
      </c>
      <c r="I16" s="116">
        <v>111019</v>
      </c>
      <c r="J16" s="116">
        <v>1026110</v>
      </c>
      <c r="K16" s="116">
        <v>268480</v>
      </c>
      <c r="L16" s="116">
        <v>0</v>
      </c>
      <c r="M16" s="116">
        <f t="shared" si="3"/>
        <v>0</v>
      </c>
      <c r="N16" s="116">
        <f t="shared" si="4"/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 t="shared" si="27"/>
        <v>590121</v>
      </c>
      <c r="W16" s="116">
        <f t="shared" si="28"/>
        <v>590121</v>
      </c>
      <c r="X16" s="116">
        <f t="shared" si="29"/>
        <v>210622</v>
      </c>
      <c r="Y16" s="116">
        <f t="shared" si="30"/>
        <v>0</v>
      </c>
      <c r="Z16" s="116">
        <f t="shared" si="31"/>
        <v>0</v>
      </c>
      <c r="AA16" s="116">
        <f t="shared" si="32"/>
        <v>111019</v>
      </c>
      <c r="AB16" s="116">
        <f t="shared" si="33"/>
        <v>1026110</v>
      </c>
      <c r="AC16" s="116">
        <f t="shared" si="34"/>
        <v>268480</v>
      </c>
      <c r="AD16" s="116">
        <f t="shared" si="35"/>
        <v>0</v>
      </c>
      <c r="AE16" s="116">
        <f t="shared" si="7"/>
        <v>909703</v>
      </c>
      <c r="AF16" s="116">
        <f t="shared" si="8"/>
        <v>909703</v>
      </c>
      <c r="AG16" s="116">
        <v>0</v>
      </c>
      <c r="AH16" s="116">
        <v>909703</v>
      </c>
      <c r="AI16" s="116">
        <v>0</v>
      </c>
      <c r="AJ16" s="116">
        <v>0</v>
      </c>
      <c r="AK16" s="116">
        <v>0</v>
      </c>
      <c r="AL16" s="117" t="s">
        <v>453</v>
      </c>
      <c r="AM16" s="116">
        <f t="shared" si="9"/>
        <v>706528</v>
      </c>
      <c r="AN16" s="116">
        <f t="shared" si="10"/>
        <v>133862</v>
      </c>
      <c r="AO16" s="116">
        <v>50995</v>
      </c>
      <c r="AP16" s="116">
        <v>0</v>
      </c>
      <c r="AQ16" s="116">
        <v>82867</v>
      </c>
      <c r="AR16" s="116">
        <v>0</v>
      </c>
      <c r="AS16" s="116">
        <f t="shared" si="11"/>
        <v>111202</v>
      </c>
      <c r="AT16" s="116">
        <v>0</v>
      </c>
      <c r="AU16" s="116">
        <v>111202</v>
      </c>
      <c r="AV16" s="116">
        <v>0</v>
      </c>
      <c r="AW16" s="116">
        <v>0</v>
      </c>
      <c r="AX16" s="116">
        <f t="shared" si="12"/>
        <v>461464</v>
      </c>
      <c r="AY16" s="116">
        <v>145058</v>
      </c>
      <c r="AZ16" s="116">
        <v>228537</v>
      </c>
      <c r="BA16" s="116">
        <v>87869</v>
      </c>
      <c r="BB16" s="116">
        <v>0</v>
      </c>
      <c r="BC16" s="117" t="s">
        <v>453</v>
      </c>
      <c r="BD16" s="116">
        <v>0</v>
      </c>
      <c r="BE16" s="116">
        <v>0</v>
      </c>
      <c r="BF16" s="116">
        <f t="shared" si="13"/>
        <v>1616231</v>
      </c>
      <c r="BG16" s="116">
        <f t="shared" si="14"/>
        <v>0</v>
      </c>
      <c r="BH16" s="116">
        <f t="shared" si="15"/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453</v>
      </c>
      <c r="BO16" s="116">
        <f t="shared" si="16"/>
        <v>0</v>
      </c>
      <c r="BP16" s="116">
        <f t="shared" si="17"/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 t="shared" si="18"/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 t="shared" si="19"/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453</v>
      </c>
      <c r="CF16" s="116">
        <v>0</v>
      </c>
      <c r="CG16" s="116">
        <v>0</v>
      </c>
      <c r="CH16" s="116">
        <f t="shared" si="20"/>
        <v>0</v>
      </c>
      <c r="CI16" s="116">
        <f t="shared" si="36"/>
        <v>909703</v>
      </c>
      <c r="CJ16" s="116">
        <f t="shared" si="22"/>
        <v>909703</v>
      </c>
      <c r="CK16" s="116">
        <f t="shared" si="37"/>
        <v>0</v>
      </c>
      <c r="CL16" s="116">
        <f t="shared" si="38"/>
        <v>909703</v>
      </c>
      <c r="CM16" s="116">
        <f t="shared" si="39"/>
        <v>0</v>
      </c>
      <c r="CN16" s="116">
        <f t="shared" si="40"/>
        <v>0</v>
      </c>
      <c r="CO16" s="116">
        <f t="shared" si="41"/>
        <v>0</v>
      </c>
      <c r="CP16" s="117" t="s">
        <v>453</v>
      </c>
      <c r="CQ16" s="116">
        <f t="shared" si="42"/>
        <v>706528</v>
      </c>
      <c r="CR16" s="116">
        <f t="shared" si="43"/>
        <v>133862</v>
      </c>
      <c r="CS16" s="116">
        <f t="shared" si="44"/>
        <v>50995</v>
      </c>
      <c r="CT16" s="116">
        <f t="shared" si="45"/>
        <v>0</v>
      </c>
      <c r="CU16" s="116">
        <f t="shared" si="46"/>
        <v>82867</v>
      </c>
      <c r="CV16" s="116">
        <f t="shared" si="47"/>
        <v>0</v>
      </c>
      <c r="CW16" s="116">
        <f t="shared" si="48"/>
        <v>111202</v>
      </c>
      <c r="CX16" s="116">
        <f t="shared" si="49"/>
        <v>0</v>
      </c>
      <c r="CY16" s="116">
        <f t="shared" si="50"/>
        <v>111202</v>
      </c>
      <c r="CZ16" s="116">
        <f t="shared" si="51"/>
        <v>0</v>
      </c>
      <c r="DA16" s="116">
        <f t="shared" si="52"/>
        <v>0</v>
      </c>
      <c r="DB16" s="116">
        <f t="shared" si="53"/>
        <v>461464</v>
      </c>
      <c r="DC16" s="116">
        <f t="shared" si="54"/>
        <v>145058</v>
      </c>
      <c r="DD16" s="116">
        <f t="shared" si="55"/>
        <v>228537</v>
      </c>
      <c r="DE16" s="116">
        <f t="shared" si="56"/>
        <v>87869</v>
      </c>
      <c r="DF16" s="116">
        <f t="shared" si="57"/>
        <v>0</v>
      </c>
      <c r="DG16" s="117" t="s">
        <v>453</v>
      </c>
      <c r="DH16" s="116">
        <f t="shared" si="24"/>
        <v>0</v>
      </c>
      <c r="DI16" s="116">
        <f t="shared" si="25"/>
        <v>0</v>
      </c>
      <c r="DJ16" s="116">
        <f t="shared" si="26"/>
        <v>1616231</v>
      </c>
    </row>
    <row r="17" spans="1:114" ht="13.5" customHeight="1" x14ac:dyDescent="0.15">
      <c r="A17" s="114" t="s">
        <v>10</v>
      </c>
      <c r="B17" s="115" t="s">
        <v>342</v>
      </c>
      <c r="C17" s="114" t="s">
        <v>343</v>
      </c>
      <c r="D17" s="116">
        <f t="shared" si="0"/>
        <v>0</v>
      </c>
      <c r="E17" s="116">
        <f t="shared" si="1"/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 t="shared" si="3"/>
        <v>94539</v>
      </c>
      <c r="N17" s="116">
        <f t="shared" si="4"/>
        <v>6684</v>
      </c>
      <c r="O17" s="116">
        <v>0</v>
      </c>
      <c r="P17" s="116">
        <v>0</v>
      </c>
      <c r="Q17" s="116">
        <v>0</v>
      </c>
      <c r="R17" s="116">
        <v>6684</v>
      </c>
      <c r="S17" s="116">
        <v>399974</v>
      </c>
      <c r="T17" s="116">
        <v>0</v>
      </c>
      <c r="U17" s="116">
        <v>87855</v>
      </c>
      <c r="V17" s="116">
        <f t="shared" si="27"/>
        <v>94539</v>
      </c>
      <c r="W17" s="116">
        <f t="shared" si="28"/>
        <v>6684</v>
      </c>
      <c r="X17" s="116">
        <f t="shared" si="29"/>
        <v>0</v>
      </c>
      <c r="Y17" s="116">
        <f t="shared" si="30"/>
        <v>0</v>
      </c>
      <c r="Z17" s="116">
        <f t="shared" si="31"/>
        <v>0</v>
      </c>
      <c r="AA17" s="116">
        <f t="shared" si="32"/>
        <v>6684</v>
      </c>
      <c r="AB17" s="116">
        <f t="shared" si="33"/>
        <v>399974</v>
      </c>
      <c r="AC17" s="116">
        <f t="shared" si="34"/>
        <v>0</v>
      </c>
      <c r="AD17" s="116">
        <f t="shared" si="35"/>
        <v>87855</v>
      </c>
      <c r="AE17" s="116">
        <f t="shared" si="7"/>
        <v>0</v>
      </c>
      <c r="AF17" s="116">
        <f t="shared" si="8"/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453</v>
      </c>
      <c r="AM17" s="116">
        <f t="shared" si="9"/>
        <v>0</v>
      </c>
      <c r="AN17" s="116">
        <f t="shared" si="10"/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 t="shared" si="11"/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 t="shared" si="12"/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453</v>
      </c>
      <c r="BD17" s="116">
        <v>0</v>
      </c>
      <c r="BE17" s="116">
        <v>0</v>
      </c>
      <c r="BF17" s="116">
        <f t="shared" si="13"/>
        <v>0</v>
      </c>
      <c r="BG17" s="116">
        <f t="shared" si="14"/>
        <v>0</v>
      </c>
      <c r="BH17" s="116">
        <f t="shared" si="15"/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453</v>
      </c>
      <c r="BO17" s="116">
        <f t="shared" si="16"/>
        <v>424988</v>
      </c>
      <c r="BP17" s="116">
        <f t="shared" si="17"/>
        <v>18783</v>
      </c>
      <c r="BQ17" s="116">
        <v>18783</v>
      </c>
      <c r="BR17" s="116">
        <v>0</v>
      </c>
      <c r="BS17" s="116">
        <v>0</v>
      </c>
      <c r="BT17" s="116">
        <v>0</v>
      </c>
      <c r="BU17" s="116">
        <f t="shared" si="18"/>
        <v>77962</v>
      </c>
      <c r="BV17" s="116">
        <v>0</v>
      </c>
      <c r="BW17" s="116">
        <v>77962</v>
      </c>
      <c r="BX17" s="116">
        <v>0</v>
      </c>
      <c r="BY17" s="116">
        <v>0</v>
      </c>
      <c r="BZ17" s="116">
        <f t="shared" si="19"/>
        <v>328243</v>
      </c>
      <c r="CA17" s="116">
        <v>0</v>
      </c>
      <c r="CB17" s="116">
        <v>325596</v>
      </c>
      <c r="CC17" s="116">
        <v>2647</v>
      </c>
      <c r="CD17" s="116">
        <v>0</v>
      </c>
      <c r="CE17" s="117" t="s">
        <v>453</v>
      </c>
      <c r="CF17" s="116">
        <v>0</v>
      </c>
      <c r="CG17" s="116">
        <v>69525</v>
      </c>
      <c r="CH17" s="116">
        <f t="shared" si="20"/>
        <v>494513</v>
      </c>
      <c r="CI17" s="116">
        <f t="shared" si="36"/>
        <v>0</v>
      </c>
      <c r="CJ17" s="116">
        <f t="shared" si="22"/>
        <v>0</v>
      </c>
      <c r="CK17" s="116">
        <f t="shared" si="37"/>
        <v>0</v>
      </c>
      <c r="CL17" s="116">
        <f t="shared" si="38"/>
        <v>0</v>
      </c>
      <c r="CM17" s="116">
        <f t="shared" si="39"/>
        <v>0</v>
      </c>
      <c r="CN17" s="116">
        <f t="shared" si="40"/>
        <v>0</v>
      </c>
      <c r="CO17" s="116">
        <f t="shared" si="41"/>
        <v>0</v>
      </c>
      <c r="CP17" s="117" t="s">
        <v>453</v>
      </c>
      <c r="CQ17" s="116">
        <f t="shared" si="42"/>
        <v>424988</v>
      </c>
      <c r="CR17" s="116">
        <f t="shared" si="43"/>
        <v>18783</v>
      </c>
      <c r="CS17" s="116">
        <f t="shared" si="44"/>
        <v>18783</v>
      </c>
      <c r="CT17" s="116">
        <f t="shared" si="45"/>
        <v>0</v>
      </c>
      <c r="CU17" s="116">
        <f t="shared" si="46"/>
        <v>0</v>
      </c>
      <c r="CV17" s="116">
        <f t="shared" si="47"/>
        <v>0</v>
      </c>
      <c r="CW17" s="116">
        <f t="shared" si="48"/>
        <v>77962</v>
      </c>
      <c r="CX17" s="116">
        <f t="shared" si="49"/>
        <v>0</v>
      </c>
      <c r="CY17" s="116">
        <f t="shared" si="50"/>
        <v>77962</v>
      </c>
      <c r="CZ17" s="116">
        <f t="shared" si="51"/>
        <v>0</v>
      </c>
      <c r="DA17" s="116">
        <f t="shared" si="52"/>
        <v>0</v>
      </c>
      <c r="DB17" s="116">
        <f t="shared" si="53"/>
        <v>328243</v>
      </c>
      <c r="DC17" s="116">
        <f t="shared" si="54"/>
        <v>0</v>
      </c>
      <c r="DD17" s="116">
        <f t="shared" si="55"/>
        <v>325596</v>
      </c>
      <c r="DE17" s="116">
        <f t="shared" si="56"/>
        <v>2647</v>
      </c>
      <c r="DF17" s="116">
        <f t="shared" si="57"/>
        <v>0</v>
      </c>
      <c r="DG17" s="117" t="s">
        <v>453</v>
      </c>
      <c r="DH17" s="116">
        <f t="shared" si="24"/>
        <v>0</v>
      </c>
      <c r="DI17" s="116">
        <f t="shared" si="25"/>
        <v>69525</v>
      </c>
      <c r="DJ17" s="116">
        <f t="shared" si="26"/>
        <v>494513</v>
      </c>
    </row>
    <row r="18" spans="1:114" ht="13.5" customHeight="1" x14ac:dyDescent="0.15">
      <c r="A18" s="114" t="s">
        <v>10</v>
      </c>
      <c r="B18" s="115" t="s">
        <v>346</v>
      </c>
      <c r="C18" s="114" t="s">
        <v>347</v>
      </c>
      <c r="D18" s="116">
        <f t="shared" si="0"/>
        <v>3382153</v>
      </c>
      <c r="E18" s="116">
        <f t="shared" si="1"/>
        <v>3382153</v>
      </c>
      <c r="F18" s="116">
        <v>1420974</v>
      </c>
      <c r="G18" s="116">
        <v>0</v>
      </c>
      <c r="H18" s="116">
        <v>0</v>
      </c>
      <c r="I18" s="116">
        <v>287901</v>
      </c>
      <c r="J18" s="116">
        <v>2269494</v>
      </c>
      <c r="K18" s="116">
        <v>1673278</v>
      </c>
      <c r="L18" s="116">
        <v>0</v>
      </c>
      <c r="M18" s="116">
        <f t="shared" si="3"/>
        <v>61086</v>
      </c>
      <c r="N18" s="116">
        <f t="shared" si="4"/>
        <v>61086</v>
      </c>
      <c r="O18" s="116">
        <v>0</v>
      </c>
      <c r="P18" s="116">
        <v>0</v>
      </c>
      <c r="Q18" s="116">
        <v>0</v>
      </c>
      <c r="R18" s="116">
        <v>12508</v>
      </c>
      <c r="S18" s="116">
        <v>169622</v>
      </c>
      <c r="T18" s="116">
        <v>48578</v>
      </c>
      <c r="U18" s="116">
        <v>0</v>
      </c>
      <c r="V18" s="116">
        <f t="shared" si="27"/>
        <v>3443239</v>
      </c>
      <c r="W18" s="116">
        <f t="shared" si="28"/>
        <v>3443239</v>
      </c>
      <c r="X18" s="116">
        <f t="shared" si="29"/>
        <v>1420974</v>
      </c>
      <c r="Y18" s="116">
        <f t="shared" si="30"/>
        <v>0</v>
      </c>
      <c r="Z18" s="116">
        <f t="shared" si="31"/>
        <v>0</v>
      </c>
      <c r="AA18" s="116">
        <f t="shared" si="32"/>
        <v>300409</v>
      </c>
      <c r="AB18" s="116">
        <f t="shared" si="33"/>
        <v>2439116</v>
      </c>
      <c r="AC18" s="116">
        <f t="shared" si="34"/>
        <v>1721856</v>
      </c>
      <c r="AD18" s="116">
        <f t="shared" si="35"/>
        <v>0</v>
      </c>
      <c r="AE18" s="116">
        <f t="shared" si="7"/>
        <v>3492665</v>
      </c>
      <c r="AF18" s="116">
        <f t="shared" si="8"/>
        <v>3492665</v>
      </c>
      <c r="AG18" s="116">
        <v>0</v>
      </c>
      <c r="AH18" s="116">
        <v>3492665</v>
      </c>
      <c r="AI18" s="116">
        <v>0</v>
      </c>
      <c r="AJ18" s="116">
        <v>0</v>
      </c>
      <c r="AK18" s="116">
        <v>0</v>
      </c>
      <c r="AL18" s="117" t="s">
        <v>453</v>
      </c>
      <c r="AM18" s="116">
        <f t="shared" si="9"/>
        <v>1907546</v>
      </c>
      <c r="AN18" s="116">
        <f t="shared" si="10"/>
        <v>83391</v>
      </c>
      <c r="AO18" s="116">
        <v>83391</v>
      </c>
      <c r="AP18" s="116">
        <v>0</v>
      </c>
      <c r="AQ18" s="116">
        <v>0</v>
      </c>
      <c r="AR18" s="116">
        <v>0</v>
      </c>
      <c r="AS18" s="116">
        <f t="shared" si="11"/>
        <v>247227</v>
      </c>
      <c r="AT18" s="116">
        <v>0</v>
      </c>
      <c r="AU18" s="116">
        <v>247227</v>
      </c>
      <c r="AV18" s="116">
        <v>0</v>
      </c>
      <c r="AW18" s="116">
        <v>0</v>
      </c>
      <c r="AX18" s="116">
        <f t="shared" si="12"/>
        <v>1576928</v>
      </c>
      <c r="AY18" s="116">
        <v>148472</v>
      </c>
      <c r="AZ18" s="116">
        <v>1409306</v>
      </c>
      <c r="BA18" s="116">
        <v>19150</v>
      </c>
      <c r="BB18" s="116">
        <v>0</v>
      </c>
      <c r="BC18" s="117" t="s">
        <v>453</v>
      </c>
      <c r="BD18" s="116">
        <v>0</v>
      </c>
      <c r="BE18" s="116">
        <v>251436</v>
      </c>
      <c r="BF18" s="116">
        <f t="shared" si="13"/>
        <v>5651647</v>
      </c>
      <c r="BG18" s="116">
        <f t="shared" si="14"/>
        <v>0</v>
      </c>
      <c r="BH18" s="116">
        <f t="shared" si="15"/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453</v>
      </c>
      <c r="BO18" s="116">
        <f t="shared" si="16"/>
        <v>230708</v>
      </c>
      <c r="BP18" s="116">
        <f t="shared" si="17"/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 t="shared" si="18"/>
        <v>99808</v>
      </c>
      <c r="BV18" s="116">
        <v>0</v>
      </c>
      <c r="BW18" s="116">
        <v>99808</v>
      </c>
      <c r="BX18" s="116">
        <v>0</v>
      </c>
      <c r="BY18" s="116">
        <v>0</v>
      </c>
      <c r="BZ18" s="116">
        <f t="shared" si="19"/>
        <v>130900</v>
      </c>
      <c r="CA18" s="116">
        <v>0</v>
      </c>
      <c r="CB18" s="116">
        <v>130900</v>
      </c>
      <c r="CC18" s="116">
        <v>0</v>
      </c>
      <c r="CD18" s="116">
        <v>0</v>
      </c>
      <c r="CE18" s="117" t="s">
        <v>453</v>
      </c>
      <c r="CF18" s="116">
        <v>0</v>
      </c>
      <c r="CG18" s="116">
        <v>0</v>
      </c>
      <c r="CH18" s="116">
        <f t="shared" si="20"/>
        <v>230708</v>
      </c>
      <c r="CI18" s="116">
        <f t="shared" si="36"/>
        <v>3492665</v>
      </c>
      <c r="CJ18" s="116">
        <f t="shared" si="22"/>
        <v>3492665</v>
      </c>
      <c r="CK18" s="116">
        <f t="shared" si="37"/>
        <v>0</v>
      </c>
      <c r="CL18" s="116">
        <f t="shared" si="38"/>
        <v>3492665</v>
      </c>
      <c r="CM18" s="116">
        <f t="shared" si="39"/>
        <v>0</v>
      </c>
      <c r="CN18" s="116">
        <f t="shared" si="40"/>
        <v>0</v>
      </c>
      <c r="CO18" s="116">
        <f t="shared" si="41"/>
        <v>0</v>
      </c>
      <c r="CP18" s="117" t="s">
        <v>453</v>
      </c>
      <c r="CQ18" s="116">
        <f t="shared" si="42"/>
        <v>2138254</v>
      </c>
      <c r="CR18" s="116">
        <f t="shared" si="43"/>
        <v>83391</v>
      </c>
      <c r="CS18" s="116">
        <f t="shared" si="44"/>
        <v>83391</v>
      </c>
      <c r="CT18" s="116">
        <f t="shared" si="45"/>
        <v>0</v>
      </c>
      <c r="CU18" s="116">
        <f t="shared" si="46"/>
        <v>0</v>
      </c>
      <c r="CV18" s="116">
        <f t="shared" si="47"/>
        <v>0</v>
      </c>
      <c r="CW18" s="116">
        <f t="shared" si="48"/>
        <v>347035</v>
      </c>
      <c r="CX18" s="116">
        <f t="shared" si="49"/>
        <v>0</v>
      </c>
      <c r="CY18" s="116">
        <f t="shared" si="50"/>
        <v>347035</v>
      </c>
      <c r="CZ18" s="116">
        <f t="shared" si="51"/>
        <v>0</v>
      </c>
      <c r="DA18" s="116">
        <f t="shared" si="52"/>
        <v>0</v>
      </c>
      <c r="DB18" s="116">
        <f t="shared" si="53"/>
        <v>1707828</v>
      </c>
      <c r="DC18" s="116">
        <f t="shared" si="54"/>
        <v>148472</v>
      </c>
      <c r="DD18" s="116">
        <f t="shared" si="55"/>
        <v>1540206</v>
      </c>
      <c r="DE18" s="116">
        <f t="shared" si="56"/>
        <v>19150</v>
      </c>
      <c r="DF18" s="116">
        <f t="shared" si="57"/>
        <v>0</v>
      </c>
      <c r="DG18" s="117" t="s">
        <v>453</v>
      </c>
      <c r="DH18" s="116">
        <f t="shared" si="24"/>
        <v>0</v>
      </c>
      <c r="DI18" s="116">
        <f t="shared" si="25"/>
        <v>251436</v>
      </c>
      <c r="DJ18" s="116">
        <f t="shared" si="26"/>
        <v>5882355</v>
      </c>
    </row>
    <row r="19" spans="1:114" ht="13.5" customHeight="1" x14ac:dyDescent="0.15">
      <c r="A19" s="114" t="s">
        <v>10</v>
      </c>
      <c r="B19" s="115" t="s">
        <v>360</v>
      </c>
      <c r="C19" s="114" t="s">
        <v>377</v>
      </c>
      <c r="D19" s="116">
        <f t="shared" si="0"/>
        <v>343873</v>
      </c>
      <c r="E19" s="116">
        <f t="shared" si="1"/>
        <v>343873</v>
      </c>
      <c r="F19" s="116">
        <v>0</v>
      </c>
      <c r="G19" s="116">
        <v>0</v>
      </c>
      <c r="H19" s="116">
        <v>0</v>
      </c>
      <c r="I19" s="116">
        <v>296180</v>
      </c>
      <c r="J19" s="116">
        <v>1773342</v>
      </c>
      <c r="K19" s="116">
        <v>47693</v>
      </c>
      <c r="L19" s="116">
        <v>0</v>
      </c>
      <c r="M19" s="116">
        <f t="shared" si="3"/>
        <v>0</v>
      </c>
      <c r="N19" s="116">
        <f t="shared" si="4"/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 t="shared" si="27"/>
        <v>343873</v>
      </c>
      <c r="W19" s="116">
        <f t="shared" si="28"/>
        <v>343873</v>
      </c>
      <c r="X19" s="116">
        <f t="shared" si="29"/>
        <v>0</v>
      </c>
      <c r="Y19" s="116">
        <f t="shared" si="30"/>
        <v>0</v>
      </c>
      <c r="Z19" s="116">
        <f t="shared" si="31"/>
        <v>0</v>
      </c>
      <c r="AA19" s="116">
        <f t="shared" si="32"/>
        <v>296180</v>
      </c>
      <c r="AB19" s="116">
        <f t="shared" si="33"/>
        <v>1773342</v>
      </c>
      <c r="AC19" s="116">
        <f t="shared" si="34"/>
        <v>47693</v>
      </c>
      <c r="AD19" s="116">
        <f t="shared" si="35"/>
        <v>0</v>
      </c>
      <c r="AE19" s="116">
        <f t="shared" si="7"/>
        <v>0</v>
      </c>
      <c r="AF19" s="116">
        <f t="shared" si="8"/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453</v>
      </c>
      <c r="AM19" s="116">
        <f t="shared" si="9"/>
        <v>1765821</v>
      </c>
      <c r="AN19" s="116">
        <f t="shared" si="10"/>
        <v>57993</v>
      </c>
      <c r="AO19" s="116">
        <v>57993</v>
      </c>
      <c r="AP19" s="116">
        <v>0</v>
      </c>
      <c r="AQ19" s="116">
        <v>0</v>
      </c>
      <c r="AR19" s="116">
        <v>0</v>
      </c>
      <c r="AS19" s="116">
        <f t="shared" si="11"/>
        <v>120891</v>
      </c>
      <c r="AT19" s="116">
        <v>0</v>
      </c>
      <c r="AU19" s="116">
        <v>120891</v>
      </c>
      <c r="AV19" s="116">
        <v>0</v>
      </c>
      <c r="AW19" s="116">
        <v>0</v>
      </c>
      <c r="AX19" s="116">
        <f t="shared" si="12"/>
        <v>1586937</v>
      </c>
      <c r="AY19" s="116">
        <v>0</v>
      </c>
      <c r="AZ19" s="116">
        <v>1435300</v>
      </c>
      <c r="BA19" s="116">
        <v>137834</v>
      </c>
      <c r="BB19" s="116">
        <v>13803</v>
      </c>
      <c r="BC19" s="117" t="s">
        <v>453</v>
      </c>
      <c r="BD19" s="116">
        <v>0</v>
      </c>
      <c r="BE19" s="116">
        <v>351394</v>
      </c>
      <c r="BF19" s="116">
        <f t="shared" si="13"/>
        <v>2117215</v>
      </c>
      <c r="BG19" s="116">
        <f t="shared" si="14"/>
        <v>0</v>
      </c>
      <c r="BH19" s="116">
        <f t="shared" si="15"/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453</v>
      </c>
      <c r="BO19" s="116">
        <f t="shared" si="16"/>
        <v>0</v>
      </c>
      <c r="BP19" s="116">
        <f t="shared" si="17"/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 t="shared" si="18"/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 t="shared" si="19"/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453</v>
      </c>
      <c r="CF19" s="116">
        <v>0</v>
      </c>
      <c r="CG19" s="116">
        <v>0</v>
      </c>
      <c r="CH19" s="116">
        <f t="shared" si="20"/>
        <v>0</v>
      </c>
      <c r="CI19" s="116">
        <f t="shared" si="36"/>
        <v>0</v>
      </c>
      <c r="CJ19" s="116">
        <f t="shared" si="22"/>
        <v>0</v>
      </c>
      <c r="CK19" s="116">
        <f t="shared" si="37"/>
        <v>0</v>
      </c>
      <c r="CL19" s="116">
        <f t="shared" si="38"/>
        <v>0</v>
      </c>
      <c r="CM19" s="116">
        <f t="shared" si="39"/>
        <v>0</v>
      </c>
      <c r="CN19" s="116">
        <f t="shared" si="40"/>
        <v>0</v>
      </c>
      <c r="CO19" s="116">
        <f t="shared" si="41"/>
        <v>0</v>
      </c>
      <c r="CP19" s="117" t="s">
        <v>453</v>
      </c>
      <c r="CQ19" s="116">
        <f t="shared" si="42"/>
        <v>1765821</v>
      </c>
      <c r="CR19" s="116">
        <f t="shared" si="43"/>
        <v>57993</v>
      </c>
      <c r="CS19" s="116">
        <f t="shared" si="44"/>
        <v>57993</v>
      </c>
      <c r="CT19" s="116">
        <f t="shared" si="45"/>
        <v>0</v>
      </c>
      <c r="CU19" s="116">
        <f t="shared" si="46"/>
        <v>0</v>
      </c>
      <c r="CV19" s="116">
        <f t="shared" si="47"/>
        <v>0</v>
      </c>
      <c r="CW19" s="116">
        <f t="shared" si="48"/>
        <v>120891</v>
      </c>
      <c r="CX19" s="116">
        <f t="shared" si="49"/>
        <v>0</v>
      </c>
      <c r="CY19" s="116">
        <f t="shared" si="50"/>
        <v>120891</v>
      </c>
      <c r="CZ19" s="116">
        <f t="shared" si="51"/>
        <v>0</v>
      </c>
      <c r="DA19" s="116">
        <f t="shared" si="52"/>
        <v>0</v>
      </c>
      <c r="DB19" s="116">
        <f t="shared" si="53"/>
        <v>1586937</v>
      </c>
      <c r="DC19" s="116">
        <f t="shared" si="54"/>
        <v>0</v>
      </c>
      <c r="DD19" s="116">
        <f t="shared" si="55"/>
        <v>1435300</v>
      </c>
      <c r="DE19" s="116">
        <f t="shared" si="56"/>
        <v>137834</v>
      </c>
      <c r="DF19" s="116">
        <f t="shared" si="57"/>
        <v>13803</v>
      </c>
      <c r="DG19" s="117" t="s">
        <v>453</v>
      </c>
      <c r="DH19" s="116">
        <f t="shared" si="24"/>
        <v>0</v>
      </c>
      <c r="DI19" s="116">
        <f t="shared" si="25"/>
        <v>351394</v>
      </c>
      <c r="DJ19" s="116">
        <f t="shared" si="26"/>
        <v>2117215</v>
      </c>
    </row>
    <row r="20" spans="1:114" ht="13.5" customHeight="1" x14ac:dyDescent="0.15">
      <c r="A20" s="114" t="s">
        <v>10</v>
      </c>
      <c r="B20" s="115" t="s">
        <v>340</v>
      </c>
      <c r="C20" s="114" t="s">
        <v>341</v>
      </c>
      <c r="D20" s="116">
        <f t="shared" si="0"/>
        <v>1128799</v>
      </c>
      <c r="E20" s="116">
        <f t="shared" si="1"/>
        <v>467941</v>
      </c>
      <c r="F20" s="116">
        <v>134111</v>
      </c>
      <c r="G20" s="116">
        <v>0</v>
      </c>
      <c r="H20" s="116">
        <v>0</v>
      </c>
      <c r="I20" s="116">
        <v>333787</v>
      </c>
      <c r="J20" s="116">
        <v>1170271</v>
      </c>
      <c r="K20" s="116">
        <v>43</v>
      </c>
      <c r="L20" s="116">
        <v>660858</v>
      </c>
      <c r="M20" s="116">
        <f t="shared" si="3"/>
        <v>0</v>
      </c>
      <c r="N20" s="116">
        <f t="shared" si="4"/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 t="shared" si="27"/>
        <v>1128799</v>
      </c>
      <c r="W20" s="116">
        <f t="shared" si="28"/>
        <v>467941</v>
      </c>
      <c r="X20" s="116">
        <f t="shared" si="29"/>
        <v>134111</v>
      </c>
      <c r="Y20" s="116">
        <f t="shared" si="30"/>
        <v>0</v>
      </c>
      <c r="Z20" s="116">
        <f t="shared" si="31"/>
        <v>0</v>
      </c>
      <c r="AA20" s="116">
        <f t="shared" si="32"/>
        <v>333787</v>
      </c>
      <c r="AB20" s="116">
        <f t="shared" si="33"/>
        <v>1170271</v>
      </c>
      <c r="AC20" s="116">
        <f t="shared" si="34"/>
        <v>43</v>
      </c>
      <c r="AD20" s="116">
        <f t="shared" si="35"/>
        <v>660858</v>
      </c>
      <c r="AE20" s="116">
        <f t="shared" si="7"/>
        <v>135890</v>
      </c>
      <c r="AF20" s="116">
        <f t="shared" si="8"/>
        <v>135890</v>
      </c>
      <c r="AG20" s="116">
        <v>0</v>
      </c>
      <c r="AH20" s="116">
        <v>135890</v>
      </c>
      <c r="AI20" s="116">
        <v>0</v>
      </c>
      <c r="AJ20" s="116">
        <v>0</v>
      </c>
      <c r="AK20" s="116">
        <v>0</v>
      </c>
      <c r="AL20" s="117" t="s">
        <v>453</v>
      </c>
      <c r="AM20" s="116">
        <f t="shared" si="9"/>
        <v>1085660</v>
      </c>
      <c r="AN20" s="116">
        <f t="shared" si="10"/>
        <v>153946</v>
      </c>
      <c r="AO20" s="116">
        <v>144766</v>
      </c>
      <c r="AP20" s="116">
        <v>0</v>
      </c>
      <c r="AQ20" s="116">
        <v>9180</v>
      </c>
      <c r="AR20" s="116">
        <v>0</v>
      </c>
      <c r="AS20" s="116">
        <f t="shared" si="11"/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 t="shared" si="12"/>
        <v>931714</v>
      </c>
      <c r="AY20" s="116">
        <v>0</v>
      </c>
      <c r="AZ20" s="116">
        <v>923943</v>
      </c>
      <c r="BA20" s="116">
        <v>7771</v>
      </c>
      <c r="BB20" s="116">
        <v>0</v>
      </c>
      <c r="BC20" s="117" t="s">
        <v>453</v>
      </c>
      <c r="BD20" s="116">
        <v>0</v>
      </c>
      <c r="BE20" s="116">
        <v>1077520</v>
      </c>
      <c r="BF20" s="116">
        <f t="shared" si="13"/>
        <v>2299070</v>
      </c>
      <c r="BG20" s="116">
        <f t="shared" si="14"/>
        <v>0</v>
      </c>
      <c r="BH20" s="116">
        <f t="shared" si="15"/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453</v>
      </c>
      <c r="BO20" s="116">
        <f t="shared" si="16"/>
        <v>0</v>
      </c>
      <c r="BP20" s="116">
        <f t="shared" si="17"/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 t="shared" si="18"/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 t="shared" si="19"/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453</v>
      </c>
      <c r="CF20" s="116">
        <v>0</v>
      </c>
      <c r="CG20" s="116">
        <v>0</v>
      </c>
      <c r="CH20" s="116">
        <f t="shared" si="20"/>
        <v>0</v>
      </c>
      <c r="CI20" s="116">
        <f t="shared" si="36"/>
        <v>135890</v>
      </c>
      <c r="CJ20" s="116">
        <f t="shared" si="22"/>
        <v>135890</v>
      </c>
      <c r="CK20" s="116">
        <f t="shared" si="37"/>
        <v>0</v>
      </c>
      <c r="CL20" s="116">
        <f t="shared" si="38"/>
        <v>135890</v>
      </c>
      <c r="CM20" s="116">
        <f t="shared" si="39"/>
        <v>0</v>
      </c>
      <c r="CN20" s="116">
        <f t="shared" si="40"/>
        <v>0</v>
      </c>
      <c r="CO20" s="116">
        <f t="shared" si="41"/>
        <v>0</v>
      </c>
      <c r="CP20" s="117" t="s">
        <v>453</v>
      </c>
      <c r="CQ20" s="116">
        <f t="shared" si="42"/>
        <v>1085660</v>
      </c>
      <c r="CR20" s="116">
        <f t="shared" si="43"/>
        <v>153946</v>
      </c>
      <c r="CS20" s="116">
        <f t="shared" si="44"/>
        <v>144766</v>
      </c>
      <c r="CT20" s="116">
        <f t="shared" si="45"/>
        <v>0</v>
      </c>
      <c r="CU20" s="116">
        <f t="shared" si="46"/>
        <v>9180</v>
      </c>
      <c r="CV20" s="116">
        <f t="shared" si="47"/>
        <v>0</v>
      </c>
      <c r="CW20" s="116">
        <f t="shared" si="48"/>
        <v>0</v>
      </c>
      <c r="CX20" s="116">
        <f t="shared" si="49"/>
        <v>0</v>
      </c>
      <c r="CY20" s="116">
        <f t="shared" si="50"/>
        <v>0</v>
      </c>
      <c r="CZ20" s="116">
        <f t="shared" si="51"/>
        <v>0</v>
      </c>
      <c r="DA20" s="116">
        <f t="shared" si="52"/>
        <v>0</v>
      </c>
      <c r="DB20" s="116">
        <f t="shared" si="53"/>
        <v>931714</v>
      </c>
      <c r="DC20" s="116">
        <f t="shared" si="54"/>
        <v>0</v>
      </c>
      <c r="DD20" s="116">
        <f t="shared" si="55"/>
        <v>923943</v>
      </c>
      <c r="DE20" s="116">
        <f t="shared" si="56"/>
        <v>7771</v>
      </c>
      <c r="DF20" s="116">
        <f t="shared" si="57"/>
        <v>0</v>
      </c>
      <c r="DG20" s="117" t="s">
        <v>453</v>
      </c>
      <c r="DH20" s="116">
        <f t="shared" si="24"/>
        <v>0</v>
      </c>
      <c r="DI20" s="116">
        <f t="shared" si="25"/>
        <v>1077520</v>
      </c>
      <c r="DJ20" s="116">
        <f t="shared" si="26"/>
        <v>2299070</v>
      </c>
    </row>
    <row r="21" spans="1:114" ht="13.5" customHeight="1" x14ac:dyDescent="0.15">
      <c r="A21" s="114" t="s">
        <v>10</v>
      </c>
      <c r="B21" s="115" t="s">
        <v>388</v>
      </c>
      <c r="C21" s="114" t="s">
        <v>389</v>
      </c>
      <c r="D21" s="116">
        <f t="shared" si="0"/>
        <v>3936846</v>
      </c>
      <c r="E21" s="116">
        <f t="shared" si="1"/>
        <v>3936846</v>
      </c>
      <c r="F21" s="116">
        <v>1092300</v>
      </c>
      <c r="G21" s="116">
        <v>0</v>
      </c>
      <c r="H21" s="116">
        <v>0</v>
      </c>
      <c r="I21" s="116">
        <v>180807</v>
      </c>
      <c r="J21" s="116">
        <v>1564694</v>
      </c>
      <c r="K21" s="116">
        <v>2663739</v>
      </c>
      <c r="L21" s="116">
        <v>0</v>
      </c>
      <c r="M21" s="116">
        <f t="shared" si="3"/>
        <v>0</v>
      </c>
      <c r="N21" s="116">
        <f t="shared" si="4"/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 t="shared" si="27"/>
        <v>3936846</v>
      </c>
      <c r="W21" s="116">
        <f t="shared" si="28"/>
        <v>3936846</v>
      </c>
      <c r="X21" s="116">
        <f t="shared" si="29"/>
        <v>1092300</v>
      </c>
      <c r="Y21" s="116">
        <f t="shared" si="30"/>
        <v>0</v>
      </c>
      <c r="Z21" s="116">
        <f t="shared" si="31"/>
        <v>0</v>
      </c>
      <c r="AA21" s="116">
        <f t="shared" si="32"/>
        <v>180807</v>
      </c>
      <c r="AB21" s="116">
        <f t="shared" si="33"/>
        <v>1564694</v>
      </c>
      <c r="AC21" s="116">
        <f t="shared" si="34"/>
        <v>2663739</v>
      </c>
      <c r="AD21" s="116">
        <f t="shared" si="35"/>
        <v>0</v>
      </c>
      <c r="AE21" s="116">
        <f t="shared" si="7"/>
        <v>3647496</v>
      </c>
      <c r="AF21" s="116">
        <f t="shared" si="8"/>
        <v>3647496</v>
      </c>
      <c r="AG21" s="116">
        <v>0</v>
      </c>
      <c r="AH21" s="116">
        <v>3647496</v>
      </c>
      <c r="AI21" s="116">
        <v>0</v>
      </c>
      <c r="AJ21" s="116">
        <v>0</v>
      </c>
      <c r="AK21" s="116">
        <v>0</v>
      </c>
      <c r="AL21" s="117" t="s">
        <v>453</v>
      </c>
      <c r="AM21" s="116">
        <f t="shared" si="9"/>
        <v>606848</v>
      </c>
      <c r="AN21" s="116">
        <f t="shared" si="10"/>
        <v>90649</v>
      </c>
      <c r="AO21" s="116">
        <v>90649</v>
      </c>
      <c r="AP21" s="116">
        <v>0</v>
      </c>
      <c r="AQ21" s="116">
        <v>0</v>
      </c>
      <c r="AR21" s="116">
        <v>0</v>
      </c>
      <c r="AS21" s="116">
        <f t="shared" si="11"/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 t="shared" si="12"/>
        <v>516199</v>
      </c>
      <c r="AY21" s="116">
        <v>0</v>
      </c>
      <c r="AZ21" s="116">
        <v>516199</v>
      </c>
      <c r="BA21" s="116">
        <v>0</v>
      </c>
      <c r="BB21" s="116">
        <v>0</v>
      </c>
      <c r="BC21" s="117" t="s">
        <v>453</v>
      </c>
      <c r="BD21" s="116">
        <v>0</v>
      </c>
      <c r="BE21" s="116">
        <v>1247196</v>
      </c>
      <c r="BF21" s="116">
        <f t="shared" si="13"/>
        <v>5501540</v>
      </c>
      <c r="BG21" s="116">
        <f t="shared" si="14"/>
        <v>0</v>
      </c>
      <c r="BH21" s="116">
        <f t="shared" si="15"/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453</v>
      </c>
      <c r="BO21" s="116">
        <f t="shared" si="16"/>
        <v>0</v>
      </c>
      <c r="BP21" s="116">
        <f t="shared" si="17"/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 t="shared" si="18"/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 t="shared" si="19"/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453</v>
      </c>
      <c r="CF21" s="116">
        <v>0</v>
      </c>
      <c r="CG21" s="116">
        <v>0</v>
      </c>
      <c r="CH21" s="116">
        <f t="shared" si="20"/>
        <v>0</v>
      </c>
      <c r="CI21" s="116">
        <f t="shared" si="36"/>
        <v>3647496</v>
      </c>
      <c r="CJ21" s="116">
        <f t="shared" si="22"/>
        <v>3647496</v>
      </c>
      <c r="CK21" s="116">
        <f t="shared" si="37"/>
        <v>0</v>
      </c>
      <c r="CL21" s="116">
        <f t="shared" si="38"/>
        <v>3647496</v>
      </c>
      <c r="CM21" s="116">
        <f t="shared" si="39"/>
        <v>0</v>
      </c>
      <c r="CN21" s="116">
        <f t="shared" si="40"/>
        <v>0</v>
      </c>
      <c r="CO21" s="116">
        <f t="shared" si="41"/>
        <v>0</v>
      </c>
      <c r="CP21" s="117" t="s">
        <v>453</v>
      </c>
      <c r="CQ21" s="116">
        <f t="shared" si="42"/>
        <v>606848</v>
      </c>
      <c r="CR21" s="116">
        <f t="shared" si="43"/>
        <v>90649</v>
      </c>
      <c r="CS21" s="116">
        <f t="shared" si="44"/>
        <v>90649</v>
      </c>
      <c r="CT21" s="116">
        <f t="shared" si="45"/>
        <v>0</v>
      </c>
      <c r="CU21" s="116">
        <f t="shared" si="46"/>
        <v>0</v>
      </c>
      <c r="CV21" s="116">
        <f t="shared" si="47"/>
        <v>0</v>
      </c>
      <c r="CW21" s="116">
        <f t="shared" si="48"/>
        <v>0</v>
      </c>
      <c r="CX21" s="116">
        <f t="shared" si="49"/>
        <v>0</v>
      </c>
      <c r="CY21" s="116">
        <f t="shared" si="50"/>
        <v>0</v>
      </c>
      <c r="CZ21" s="116">
        <f t="shared" si="51"/>
        <v>0</v>
      </c>
      <c r="DA21" s="116">
        <f t="shared" si="52"/>
        <v>0</v>
      </c>
      <c r="DB21" s="116">
        <f t="shared" si="53"/>
        <v>516199</v>
      </c>
      <c r="DC21" s="116">
        <f t="shared" si="54"/>
        <v>0</v>
      </c>
      <c r="DD21" s="116">
        <f t="shared" si="55"/>
        <v>516199</v>
      </c>
      <c r="DE21" s="116">
        <f t="shared" si="56"/>
        <v>0</v>
      </c>
      <c r="DF21" s="116">
        <f t="shared" si="57"/>
        <v>0</v>
      </c>
      <c r="DG21" s="117" t="s">
        <v>453</v>
      </c>
      <c r="DH21" s="116">
        <f t="shared" si="24"/>
        <v>0</v>
      </c>
      <c r="DI21" s="116">
        <f t="shared" si="25"/>
        <v>1247196</v>
      </c>
      <c r="DJ21" s="116">
        <f t="shared" si="26"/>
        <v>5501540</v>
      </c>
    </row>
    <row r="22" spans="1:114" ht="13.5" customHeight="1" x14ac:dyDescent="0.15">
      <c r="A22" s="114" t="s">
        <v>10</v>
      </c>
      <c r="B22" s="115" t="s">
        <v>356</v>
      </c>
      <c r="C22" s="114" t="s">
        <v>357</v>
      </c>
      <c r="D22" s="116">
        <f t="shared" si="0"/>
        <v>371773</v>
      </c>
      <c r="E22" s="116">
        <f t="shared" si="1"/>
        <v>168207</v>
      </c>
      <c r="F22" s="116">
        <v>329</v>
      </c>
      <c r="G22" s="116">
        <v>0</v>
      </c>
      <c r="H22" s="116">
        <v>0</v>
      </c>
      <c r="I22" s="116">
        <v>167536</v>
      </c>
      <c r="J22" s="116">
        <v>635005</v>
      </c>
      <c r="K22" s="116">
        <v>342</v>
      </c>
      <c r="L22" s="116">
        <v>203566</v>
      </c>
      <c r="M22" s="116">
        <f t="shared" si="3"/>
        <v>52304</v>
      </c>
      <c r="N22" s="116">
        <f t="shared" si="4"/>
        <v>18281</v>
      </c>
      <c r="O22" s="116">
        <v>0</v>
      </c>
      <c r="P22" s="116">
        <v>0</v>
      </c>
      <c r="Q22" s="116">
        <v>0</v>
      </c>
      <c r="R22" s="116">
        <v>17854</v>
      </c>
      <c r="S22" s="116">
        <v>152649</v>
      </c>
      <c r="T22" s="116">
        <v>427</v>
      </c>
      <c r="U22" s="116">
        <v>34023</v>
      </c>
      <c r="V22" s="116">
        <f t="shared" si="27"/>
        <v>424077</v>
      </c>
      <c r="W22" s="116">
        <f t="shared" si="28"/>
        <v>186488</v>
      </c>
      <c r="X22" s="116">
        <f t="shared" si="29"/>
        <v>329</v>
      </c>
      <c r="Y22" s="116">
        <f t="shared" si="30"/>
        <v>0</v>
      </c>
      <c r="Z22" s="116">
        <f t="shared" si="31"/>
        <v>0</v>
      </c>
      <c r="AA22" s="116">
        <f t="shared" si="32"/>
        <v>185390</v>
      </c>
      <c r="AB22" s="116">
        <f t="shared" si="33"/>
        <v>787654</v>
      </c>
      <c r="AC22" s="116">
        <f t="shared" si="34"/>
        <v>769</v>
      </c>
      <c r="AD22" s="116">
        <f t="shared" si="35"/>
        <v>237589</v>
      </c>
      <c r="AE22" s="116">
        <f t="shared" si="7"/>
        <v>0</v>
      </c>
      <c r="AF22" s="116">
        <f t="shared" si="8"/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453</v>
      </c>
      <c r="AM22" s="116">
        <f t="shared" si="9"/>
        <v>892013</v>
      </c>
      <c r="AN22" s="116">
        <f t="shared" si="10"/>
        <v>78288</v>
      </c>
      <c r="AO22" s="116">
        <v>78288</v>
      </c>
      <c r="AP22" s="116">
        <v>0</v>
      </c>
      <c r="AQ22" s="116">
        <v>0</v>
      </c>
      <c r="AR22" s="116">
        <v>0</v>
      </c>
      <c r="AS22" s="116">
        <f t="shared" si="11"/>
        <v>328305</v>
      </c>
      <c r="AT22" s="116">
        <v>0</v>
      </c>
      <c r="AU22" s="116">
        <v>316452</v>
      </c>
      <c r="AV22" s="116">
        <v>11853</v>
      </c>
      <c r="AW22" s="116">
        <v>0</v>
      </c>
      <c r="AX22" s="116">
        <f t="shared" si="12"/>
        <v>485420</v>
      </c>
      <c r="AY22" s="116">
        <v>13858</v>
      </c>
      <c r="AZ22" s="116">
        <v>405546</v>
      </c>
      <c r="BA22" s="116">
        <v>43956</v>
      </c>
      <c r="BB22" s="116">
        <v>22060</v>
      </c>
      <c r="BC22" s="117" t="s">
        <v>453</v>
      </c>
      <c r="BD22" s="116">
        <v>0</v>
      </c>
      <c r="BE22" s="116">
        <v>114765</v>
      </c>
      <c r="BF22" s="116">
        <f t="shared" si="13"/>
        <v>1006778</v>
      </c>
      <c r="BG22" s="116">
        <f t="shared" si="14"/>
        <v>0</v>
      </c>
      <c r="BH22" s="116">
        <f t="shared" si="15"/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453</v>
      </c>
      <c r="BO22" s="116">
        <f t="shared" si="16"/>
        <v>180843</v>
      </c>
      <c r="BP22" s="116">
        <f t="shared" si="17"/>
        <v>25059</v>
      </c>
      <c r="BQ22" s="116">
        <v>25059</v>
      </c>
      <c r="BR22" s="116">
        <v>0</v>
      </c>
      <c r="BS22" s="116">
        <v>0</v>
      </c>
      <c r="BT22" s="116">
        <v>0</v>
      </c>
      <c r="BU22" s="116">
        <f t="shared" si="18"/>
        <v>95678</v>
      </c>
      <c r="BV22" s="116">
        <v>0</v>
      </c>
      <c r="BW22" s="116">
        <v>95678</v>
      </c>
      <c r="BX22" s="116">
        <v>0</v>
      </c>
      <c r="BY22" s="116">
        <v>0</v>
      </c>
      <c r="BZ22" s="116">
        <f t="shared" si="19"/>
        <v>60106</v>
      </c>
      <c r="CA22" s="116">
        <v>0</v>
      </c>
      <c r="CB22" s="116">
        <v>59446</v>
      </c>
      <c r="CC22" s="116">
        <v>0</v>
      </c>
      <c r="CD22" s="116">
        <v>660</v>
      </c>
      <c r="CE22" s="117" t="s">
        <v>453</v>
      </c>
      <c r="CF22" s="116">
        <v>0</v>
      </c>
      <c r="CG22" s="116">
        <v>24110</v>
      </c>
      <c r="CH22" s="116">
        <f t="shared" si="20"/>
        <v>204953</v>
      </c>
      <c r="CI22" s="116">
        <f t="shared" si="36"/>
        <v>0</v>
      </c>
      <c r="CJ22" s="116">
        <f t="shared" si="22"/>
        <v>0</v>
      </c>
      <c r="CK22" s="116">
        <f t="shared" si="37"/>
        <v>0</v>
      </c>
      <c r="CL22" s="116">
        <f t="shared" si="38"/>
        <v>0</v>
      </c>
      <c r="CM22" s="116">
        <f t="shared" si="39"/>
        <v>0</v>
      </c>
      <c r="CN22" s="116">
        <f t="shared" si="40"/>
        <v>0</v>
      </c>
      <c r="CO22" s="116">
        <f t="shared" si="41"/>
        <v>0</v>
      </c>
      <c r="CP22" s="117" t="s">
        <v>453</v>
      </c>
      <c r="CQ22" s="116">
        <f t="shared" si="42"/>
        <v>1072856</v>
      </c>
      <c r="CR22" s="116">
        <f t="shared" si="43"/>
        <v>103347</v>
      </c>
      <c r="CS22" s="116">
        <f t="shared" si="44"/>
        <v>103347</v>
      </c>
      <c r="CT22" s="116">
        <f t="shared" si="45"/>
        <v>0</v>
      </c>
      <c r="CU22" s="116">
        <f t="shared" si="46"/>
        <v>0</v>
      </c>
      <c r="CV22" s="116">
        <f t="shared" si="47"/>
        <v>0</v>
      </c>
      <c r="CW22" s="116">
        <f t="shared" si="48"/>
        <v>423983</v>
      </c>
      <c r="CX22" s="116">
        <f t="shared" si="49"/>
        <v>0</v>
      </c>
      <c r="CY22" s="116">
        <f t="shared" si="50"/>
        <v>412130</v>
      </c>
      <c r="CZ22" s="116">
        <f t="shared" si="51"/>
        <v>11853</v>
      </c>
      <c r="DA22" s="116">
        <f t="shared" si="52"/>
        <v>0</v>
      </c>
      <c r="DB22" s="116">
        <f t="shared" si="53"/>
        <v>545526</v>
      </c>
      <c r="DC22" s="116">
        <f t="shared" si="54"/>
        <v>13858</v>
      </c>
      <c r="DD22" s="116">
        <f t="shared" si="55"/>
        <v>464992</v>
      </c>
      <c r="DE22" s="116">
        <f t="shared" si="56"/>
        <v>43956</v>
      </c>
      <c r="DF22" s="116">
        <f t="shared" si="57"/>
        <v>22720</v>
      </c>
      <c r="DG22" s="117" t="s">
        <v>453</v>
      </c>
      <c r="DH22" s="116">
        <f t="shared" si="24"/>
        <v>0</v>
      </c>
      <c r="DI22" s="116">
        <f t="shared" si="25"/>
        <v>138875</v>
      </c>
      <c r="DJ22" s="116">
        <f t="shared" si="26"/>
        <v>1211731</v>
      </c>
    </row>
    <row r="23" spans="1:114" ht="13.5" customHeight="1" x14ac:dyDescent="0.15">
      <c r="A23" s="114" t="s">
        <v>10</v>
      </c>
      <c r="B23" s="115" t="s">
        <v>384</v>
      </c>
      <c r="C23" s="114" t="s">
        <v>385</v>
      </c>
      <c r="D23" s="116">
        <f t="shared" si="0"/>
        <v>200992</v>
      </c>
      <c r="E23" s="116">
        <f t="shared" si="1"/>
        <v>200879</v>
      </c>
      <c r="F23" s="116">
        <v>0</v>
      </c>
      <c r="G23" s="116">
        <v>0</v>
      </c>
      <c r="H23" s="116">
        <v>0</v>
      </c>
      <c r="I23" s="116">
        <v>200856</v>
      </c>
      <c r="J23" s="116">
        <v>359307</v>
      </c>
      <c r="K23" s="116">
        <v>23</v>
      </c>
      <c r="L23" s="116">
        <v>113</v>
      </c>
      <c r="M23" s="116">
        <f t="shared" si="3"/>
        <v>0</v>
      </c>
      <c r="N23" s="116">
        <f t="shared" si="4"/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 t="shared" si="27"/>
        <v>200992</v>
      </c>
      <c r="W23" s="116">
        <f t="shared" si="28"/>
        <v>200879</v>
      </c>
      <c r="X23" s="116">
        <f t="shared" si="29"/>
        <v>0</v>
      </c>
      <c r="Y23" s="116">
        <f t="shared" si="30"/>
        <v>0</v>
      </c>
      <c r="Z23" s="116">
        <f t="shared" si="31"/>
        <v>0</v>
      </c>
      <c r="AA23" s="116">
        <f t="shared" si="32"/>
        <v>200856</v>
      </c>
      <c r="AB23" s="116">
        <f t="shared" si="33"/>
        <v>359307</v>
      </c>
      <c r="AC23" s="116">
        <f t="shared" si="34"/>
        <v>23</v>
      </c>
      <c r="AD23" s="116">
        <f t="shared" si="35"/>
        <v>113</v>
      </c>
      <c r="AE23" s="116">
        <f t="shared" si="7"/>
        <v>0</v>
      </c>
      <c r="AF23" s="116">
        <f t="shared" si="8"/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453</v>
      </c>
      <c r="AM23" s="116">
        <f t="shared" si="9"/>
        <v>555510</v>
      </c>
      <c r="AN23" s="116">
        <f t="shared" si="10"/>
        <v>22714</v>
      </c>
      <c r="AO23" s="116">
        <v>22714</v>
      </c>
      <c r="AP23" s="116">
        <v>0</v>
      </c>
      <c r="AQ23" s="116">
        <v>0</v>
      </c>
      <c r="AR23" s="116">
        <v>0</v>
      </c>
      <c r="AS23" s="116">
        <f t="shared" si="11"/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 t="shared" si="12"/>
        <v>530530</v>
      </c>
      <c r="AY23" s="116">
        <v>0</v>
      </c>
      <c r="AZ23" s="116">
        <v>517708</v>
      </c>
      <c r="BA23" s="116">
        <v>12822</v>
      </c>
      <c r="BB23" s="116">
        <v>0</v>
      </c>
      <c r="BC23" s="117" t="s">
        <v>453</v>
      </c>
      <c r="BD23" s="116">
        <v>2266</v>
      </c>
      <c r="BE23" s="116">
        <v>4789</v>
      </c>
      <c r="BF23" s="116">
        <f t="shared" si="13"/>
        <v>560299</v>
      </c>
      <c r="BG23" s="116">
        <f t="shared" si="14"/>
        <v>0</v>
      </c>
      <c r="BH23" s="116">
        <f t="shared" si="15"/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453</v>
      </c>
      <c r="BO23" s="116">
        <f t="shared" si="16"/>
        <v>0</v>
      </c>
      <c r="BP23" s="116">
        <f t="shared" si="17"/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 t="shared" si="18"/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 t="shared" si="19"/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453</v>
      </c>
      <c r="CF23" s="116">
        <v>0</v>
      </c>
      <c r="CG23" s="116">
        <v>0</v>
      </c>
      <c r="CH23" s="116">
        <f t="shared" si="20"/>
        <v>0</v>
      </c>
      <c r="CI23" s="116">
        <f t="shared" si="36"/>
        <v>0</v>
      </c>
      <c r="CJ23" s="116">
        <f t="shared" si="22"/>
        <v>0</v>
      </c>
      <c r="CK23" s="116">
        <f t="shared" si="37"/>
        <v>0</v>
      </c>
      <c r="CL23" s="116">
        <f t="shared" si="38"/>
        <v>0</v>
      </c>
      <c r="CM23" s="116">
        <f t="shared" si="39"/>
        <v>0</v>
      </c>
      <c r="CN23" s="116">
        <f t="shared" si="40"/>
        <v>0</v>
      </c>
      <c r="CO23" s="116">
        <f t="shared" si="41"/>
        <v>0</v>
      </c>
      <c r="CP23" s="117" t="s">
        <v>453</v>
      </c>
      <c r="CQ23" s="116">
        <f t="shared" si="42"/>
        <v>555510</v>
      </c>
      <c r="CR23" s="116">
        <f t="shared" si="43"/>
        <v>22714</v>
      </c>
      <c r="CS23" s="116">
        <f t="shared" si="44"/>
        <v>22714</v>
      </c>
      <c r="CT23" s="116">
        <f t="shared" si="45"/>
        <v>0</v>
      </c>
      <c r="CU23" s="116">
        <f t="shared" si="46"/>
        <v>0</v>
      </c>
      <c r="CV23" s="116">
        <f t="shared" si="47"/>
        <v>0</v>
      </c>
      <c r="CW23" s="116">
        <f t="shared" si="48"/>
        <v>0</v>
      </c>
      <c r="CX23" s="116">
        <f t="shared" si="49"/>
        <v>0</v>
      </c>
      <c r="CY23" s="116">
        <f t="shared" si="50"/>
        <v>0</v>
      </c>
      <c r="CZ23" s="116">
        <f t="shared" si="51"/>
        <v>0</v>
      </c>
      <c r="DA23" s="116">
        <f t="shared" si="52"/>
        <v>0</v>
      </c>
      <c r="DB23" s="116">
        <f t="shared" si="53"/>
        <v>530530</v>
      </c>
      <c r="DC23" s="116">
        <f t="shared" si="54"/>
        <v>0</v>
      </c>
      <c r="DD23" s="116">
        <f t="shared" si="55"/>
        <v>517708</v>
      </c>
      <c r="DE23" s="116">
        <f t="shared" si="56"/>
        <v>12822</v>
      </c>
      <c r="DF23" s="116">
        <f t="shared" si="57"/>
        <v>0</v>
      </c>
      <c r="DG23" s="117" t="s">
        <v>453</v>
      </c>
      <c r="DH23" s="116">
        <f t="shared" si="24"/>
        <v>2266</v>
      </c>
      <c r="DI23" s="116">
        <f t="shared" si="25"/>
        <v>4789</v>
      </c>
      <c r="DJ23" s="116">
        <f t="shared" si="26"/>
        <v>560299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xmlns:xlrd2="http://schemas.microsoft.com/office/spreadsheetml/2017/richdata2"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150"/>
    <col min="33" max="16384" width="9" style="44"/>
  </cols>
  <sheetData>
    <row r="1" spans="1:32" ht="17.25" x14ac:dyDescent="0.15">
      <c r="A1" s="38" t="s">
        <v>319</v>
      </c>
      <c r="B1" s="46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60" t="s">
        <v>53</v>
      </c>
      <c r="B2" s="155" t="s">
        <v>54</v>
      </c>
      <c r="C2" s="162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151"/>
      <c r="AF2" s="151"/>
    </row>
    <row r="3" spans="1:32" s="57" customFormat="1" ht="13.5" customHeight="1" x14ac:dyDescent="0.15">
      <c r="A3" s="161"/>
      <c r="B3" s="156"/>
      <c r="C3" s="161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151"/>
      <c r="AF3" s="151"/>
    </row>
    <row r="4" spans="1:32" s="57" customFormat="1" ht="18.75" customHeight="1" x14ac:dyDescent="0.15">
      <c r="A4" s="161"/>
      <c r="B4" s="156"/>
      <c r="C4" s="161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151"/>
      <c r="AF4" s="151"/>
    </row>
    <row r="5" spans="1:32" s="57" customFormat="1" ht="22.5" customHeight="1" x14ac:dyDescent="0.15">
      <c r="A5" s="161"/>
      <c r="B5" s="156"/>
      <c r="C5" s="161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151"/>
      <c r="AF5" s="151"/>
    </row>
    <row r="6" spans="1:32" s="81" customFormat="1" ht="13.5" customHeight="1" x14ac:dyDescent="0.15">
      <c r="A6" s="161"/>
      <c r="B6" s="156"/>
      <c r="C6" s="161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152"/>
      <c r="AF6" s="152"/>
    </row>
    <row r="7" spans="1:32" ht="13.5" customHeight="1" x14ac:dyDescent="0.15">
      <c r="A7" s="131" t="str">
        <f>'廃棄物事業経費（市町村）'!A7</f>
        <v>茨城県</v>
      </c>
      <c r="B7" s="132" t="str">
        <f>'廃棄物事業経費（市町村）'!B7</f>
        <v>08000</v>
      </c>
      <c r="C7" s="131" t="s">
        <v>33</v>
      </c>
      <c r="D7" s="133">
        <f t="shared" ref="D7:D38" si="0">SUM(E7,+L7)</f>
        <v>48288233</v>
      </c>
      <c r="E7" s="133">
        <f t="shared" ref="E7:E38" si="1">+SUM(F7:I7,K7)</f>
        <v>17373724</v>
      </c>
      <c r="F7" s="133">
        <f t="shared" ref="F7:L7" si="2">SUM(F$8:F$257)</f>
        <v>3683350</v>
      </c>
      <c r="G7" s="133">
        <f t="shared" si="2"/>
        <v>1255</v>
      </c>
      <c r="H7" s="133">
        <f t="shared" si="2"/>
        <v>145259</v>
      </c>
      <c r="I7" s="133">
        <f t="shared" si="2"/>
        <v>6084915</v>
      </c>
      <c r="J7" s="133">
        <f t="shared" si="2"/>
        <v>11796944</v>
      </c>
      <c r="K7" s="133">
        <f t="shared" si="2"/>
        <v>7458945</v>
      </c>
      <c r="L7" s="133">
        <f t="shared" si="2"/>
        <v>30914509</v>
      </c>
      <c r="M7" s="133">
        <f t="shared" ref="M7:M38" si="3">SUM(N7,+U7)</f>
        <v>6331643</v>
      </c>
      <c r="N7" s="133">
        <f t="shared" ref="N7:N38" si="4">+SUM(O7:R7,T7)</f>
        <v>834699</v>
      </c>
      <c r="O7" s="133">
        <f t="shared" ref="O7:U7" si="5">SUM(O$8:O$257)</f>
        <v>43100</v>
      </c>
      <c r="P7" s="133">
        <f t="shared" si="5"/>
        <v>33327</v>
      </c>
      <c r="Q7" s="133">
        <f t="shared" si="5"/>
        <v>60000</v>
      </c>
      <c r="R7" s="133">
        <f t="shared" si="5"/>
        <v>524768</v>
      </c>
      <c r="S7" s="133">
        <f t="shared" si="5"/>
        <v>2364508</v>
      </c>
      <c r="T7" s="133">
        <f t="shared" si="5"/>
        <v>173504</v>
      </c>
      <c r="U7" s="133">
        <f t="shared" si="5"/>
        <v>5496944</v>
      </c>
      <c r="V7" s="133">
        <f t="shared" ref="V7:AB7" si="6">+SUM(D7,M7)</f>
        <v>54619876</v>
      </c>
      <c r="W7" s="133">
        <f t="shared" si="6"/>
        <v>18208423</v>
      </c>
      <c r="X7" s="133">
        <f t="shared" si="6"/>
        <v>3726450</v>
      </c>
      <c r="Y7" s="133">
        <f t="shared" si="6"/>
        <v>34582</v>
      </c>
      <c r="Z7" s="133">
        <f t="shared" si="6"/>
        <v>205259</v>
      </c>
      <c r="AA7" s="133">
        <f t="shared" si="6"/>
        <v>6609683</v>
      </c>
      <c r="AB7" s="133">
        <f t="shared" si="6"/>
        <v>14161452</v>
      </c>
      <c r="AC7" s="133">
        <f t="shared" ref="AC7:AC38" si="7">+SUM(K7,T7)</f>
        <v>7632449</v>
      </c>
      <c r="AD7" s="133">
        <f t="shared" ref="AD7:AD38" si="8">+SUM(L7,U7)</f>
        <v>36411453</v>
      </c>
    </row>
    <row r="8" spans="1:32" ht="13.5" customHeight="1" x14ac:dyDescent="0.15">
      <c r="A8" s="114" t="s">
        <v>10</v>
      </c>
      <c r="B8" s="115" t="s">
        <v>323</v>
      </c>
      <c r="C8" s="114" t="s">
        <v>324</v>
      </c>
      <c r="D8" s="116">
        <f t="shared" si="0"/>
        <v>3448536</v>
      </c>
      <c r="E8" s="116">
        <f t="shared" si="1"/>
        <v>1793252</v>
      </c>
      <c r="F8" s="116">
        <v>0</v>
      </c>
      <c r="G8" s="116">
        <v>0</v>
      </c>
      <c r="H8" s="116">
        <v>0</v>
      </c>
      <c r="I8" s="116">
        <v>831767</v>
      </c>
      <c r="J8" s="116"/>
      <c r="K8" s="116">
        <v>961485</v>
      </c>
      <c r="L8" s="116">
        <v>1655284</v>
      </c>
      <c r="M8" s="116">
        <f t="shared" si="3"/>
        <v>635523</v>
      </c>
      <c r="N8" s="116">
        <f t="shared" si="4"/>
        <v>157707</v>
      </c>
      <c r="O8" s="116">
        <v>22609</v>
      </c>
      <c r="P8" s="116">
        <v>28832</v>
      </c>
      <c r="Q8" s="116">
        <v>0</v>
      </c>
      <c r="R8" s="116">
        <v>106147</v>
      </c>
      <c r="S8" s="116"/>
      <c r="T8" s="116">
        <v>119</v>
      </c>
      <c r="U8" s="116">
        <v>477816</v>
      </c>
      <c r="V8" s="116">
        <f t="shared" ref="V8:V39" si="9">+SUM(D8,M8)</f>
        <v>4084059</v>
      </c>
      <c r="W8" s="116">
        <f t="shared" ref="W8:W39" si="10">+SUM(E8,N8)</f>
        <v>1950959</v>
      </c>
      <c r="X8" s="116">
        <f t="shared" ref="X8:X39" si="11">+SUM(F8,O8)</f>
        <v>22609</v>
      </c>
      <c r="Y8" s="116">
        <f t="shared" ref="Y8:Y39" si="12">+SUM(G8,P8)</f>
        <v>28832</v>
      </c>
      <c r="Z8" s="116">
        <f t="shared" ref="Z8:Z39" si="13">+SUM(H8,Q8)</f>
        <v>0</v>
      </c>
      <c r="AA8" s="116">
        <f t="shared" ref="AA8:AA39" si="14">+SUM(I8,R8)</f>
        <v>937914</v>
      </c>
      <c r="AB8" s="116">
        <f t="shared" ref="AB8:AB39" si="15">+SUM(J8,S8)</f>
        <v>0</v>
      </c>
      <c r="AC8" s="116">
        <f t="shared" si="7"/>
        <v>961604</v>
      </c>
      <c r="AD8" s="116">
        <f t="shared" si="8"/>
        <v>2133100</v>
      </c>
      <c r="AE8" s="153" t="s">
        <v>325</v>
      </c>
    </row>
    <row r="9" spans="1:32" ht="13.5" customHeight="1" x14ac:dyDescent="0.15">
      <c r="A9" s="114" t="s">
        <v>10</v>
      </c>
      <c r="B9" s="115" t="s">
        <v>330</v>
      </c>
      <c r="C9" s="114" t="s">
        <v>331</v>
      </c>
      <c r="D9" s="116">
        <f t="shared" si="0"/>
        <v>2099310</v>
      </c>
      <c r="E9" s="116">
        <f t="shared" si="1"/>
        <v>1108771</v>
      </c>
      <c r="F9" s="116">
        <v>534085</v>
      </c>
      <c r="G9" s="116">
        <v>0</v>
      </c>
      <c r="H9" s="116">
        <v>0</v>
      </c>
      <c r="I9" s="116">
        <v>428343</v>
      </c>
      <c r="J9" s="116"/>
      <c r="K9" s="116">
        <v>146343</v>
      </c>
      <c r="L9" s="116">
        <v>990539</v>
      </c>
      <c r="M9" s="116">
        <f t="shared" si="3"/>
        <v>73197</v>
      </c>
      <c r="N9" s="116">
        <f t="shared" si="4"/>
        <v>2757</v>
      </c>
      <c r="O9" s="116">
        <v>905</v>
      </c>
      <c r="P9" s="116">
        <v>1752</v>
      </c>
      <c r="Q9" s="116">
        <v>0</v>
      </c>
      <c r="R9" s="116">
        <v>0</v>
      </c>
      <c r="S9" s="116"/>
      <c r="T9" s="116">
        <v>100</v>
      </c>
      <c r="U9" s="116">
        <v>70440</v>
      </c>
      <c r="V9" s="116">
        <f t="shared" si="9"/>
        <v>2172507</v>
      </c>
      <c r="W9" s="116">
        <f t="shared" si="10"/>
        <v>1111528</v>
      </c>
      <c r="X9" s="116">
        <f t="shared" si="11"/>
        <v>534990</v>
      </c>
      <c r="Y9" s="116">
        <f t="shared" si="12"/>
        <v>1752</v>
      </c>
      <c r="Z9" s="116">
        <f t="shared" si="13"/>
        <v>0</v>
      </c>
      <c r="AA9" s="116">
        <f t="shared" si="14"/>
        <v>428343</v>
      </c>
      <c r="AB9" s="116">
        <f t="shared" si="15"/>
        <v>0</v>
      </c>
      <c r="AC9" s="116">
        <f t="shared" si="7"/>
        <v>146443</v>
      </c>
      <c r="AD9" s="116">
        <f t="shared" si="8"/>
        <v>1060979</v>
      </c>
      <c r="AE9" s="153" t="s">
        <v>325</v>
      </c>
    </row>
    <row r="10" spans="1:32" ht="13.5" customHeight="1" x14ac:dyDescent="0.15">
      <c r="A10" s="114" t="s">
        <v>10</v>
      </c>
      <c r="B10" s="115" t="s">
        <v>332</v>
      </c>
      <c r="C10" s="114" t="s">
        <v>333</v>
      </c>
      <c r="D10" s="116">
        <f t="shared" si="0"/>
        <v>1927930</v>
      </c>
      <c r="E10" s="116">
        <f t="shared" si="1"/>
        <v>720613</v>
      </c>
      <c r="F10" s="116">
        <v>515</v>
      </c>
      <c r="G10" s="116">
        <v>0</v>
      </c>
      <c r="H10" s="116">
        <v>0</v>
      </c>
      <c r="I10" s="116">
        <v>621537</v>
      </c>
      <c r="J10" s="116"/>
      <c r="K10" s="116">
        <v>98561</v>
      </c>
      <c r="L10" s="116">
        <v>1207317</v>
      </c>
      <c r="M10" s="116">
        <f t="shared" si="3"/>
        <v>232832</v>
      </c>
      <c r="N10" s="116">
        <f t="shared" si="4"/>
        <v>38440</v>
      </c>
      <c r="O10" s="116">
        <v>3329</v>
      </c>
      <c r="P10" s="116">
        <v>2743</v>
      </c>
      <c r="Q10" s="116">
        <v>0</v>
      </c>
      <c r="R10" s="116">
        <v>32353</v>
      </c>
      <c r="S10" s="116"/>
      <c r="T10" s="116">
        <v>15</v>
      </c>
      <c r="U10" s="116">
        <v>194392</v>
      </c>
      <c r="V10" s="116">
        <f t="shared" si="9"/>
        <v>2160762</v>
      </c>
      <c r="W10" s="116">
        <f t="shared" si="10"/>
        <v>759053</v>
      </c>
      <c r="X10" s="116">
        <f t="shared" si="11"/>
        <v>3844</v>
      </c>
      <c r="Y10" s="116">
        <f t="shared" si="12"/>
        <v>2743</v>
      </c>
      <c r="Z10" s="116">
        <f t="shared" si="13"/>
        <v>0</v>
      </c>
      <c r="AA10" s="116">
        <f t="shared" si="14"/>
        <v>653890</v>
      </c>
      <c r="AB10" s="116">
        <f t="shared" si="15"/>
        <v>0</v>
      </c>
      <c r="AC10" s="116">
        <f t="shared" si="7"/>
        <v>98576</v>
      </c>
      <c r="AD10" s="116">
        <f t="shared" si="8"/>
        <v>1401709</v>
      </c>
      <c r="AE10" s="153" t="s">
        <v>325</v>
      </c>
    </row>
    <row r="11" spans="1:32" ht="13.5" customHeight="1" x14ac:dyDescent="0.15">
      <c r="A11" s="114" t="s">
        <v>10</v>
      </c>
      <c r="B11" s="115" t="s">
        <v>334</v>
      </c>
      <c r="C11" s="114" t="s">
        <v>335</v>
      </c>
      <c r="D11" s="116">
        <f t="shared" si="0"/>
        <v>1487794</v>
      </c>
      <c r="E11" s="116">
        <f t="shared" si="1"/>
        <v>140565</v>
      </c>
      <c r="F11" s="116">
        <v>0</v>
      </c>
      <c r="G11" s="116">
        <v>0</v>
      </c>
      <c r="H11" s="116">
        <v>0</v>
      </c>
      <c r="I11" s="116">
        <v>93607</v>
      </c>
      <c r="J11" s="116"/>
      <c r="K11" s="116">
        <v>46958</v>
      </c>
      <c r="L11" s="116">
        <v>1347229</v>
      </c>
      <c r="M11" s="116">
        <f t="shared" si="3"/>
        <v>211764</v>
      </c>
      <c r="N11" s="116">
        <f t="shared" si="4"/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211764</v>
      </c>
      <c r="V11" s="116">
        <f t="shared" si="9"/>
        <v>1699558</v>
      </c>
      <c r="W11" s="116">
        <f t="shared" si="10"/>
        <v>140565</v>
      </c>
      <c r="X11" s="116">
        <f t="shared" si="11"/>
        <v>0</v>
      </c>
      <c r="Y11" s="116">
        <f t="shared" si="12"/>
        <v>0</v>
      </c>
      <c r="Z11" s="116">
        <f t="shared" si="13"/>
        <v>0</v>
      </c>
      <c r="AA11" s="116">
        <f t="shared" si="14"/>
        <v>93607</v>
      </c>
      <c r="AB11" s="116">
        <f t="shared" si="15"/>
        <v>0</v>
      </c>
      <c r="AC11" s="116">
        <f t="shared" si="7"/>
        <v>46958</v>
      </c>
      <c r="AD11" s="116">
        <f t="shared" si="8"/>
        <v>1558993</v>
      </c>
      <c r="AE11" s="153" t="s">
        <v>325</v>
      </c>
    </row>
    <row r="12" spans="1:32" ht="13.5" customHeight="1" x14ac:dyDescent="0.15">
      <c r="A12" s="114" t="s">
        <v>10</v>
      </c>
      <c r="B12" s="115" t="s">
        <v>338</v>
      </c>
      <c r="C12" s="114" t="s">
        <v>339</v>
      </c>
      <c r="D12" s="116">
        <f t="shared" si="0"/>
        <v>775949</v>
      </c>
      <c r="E12" s="116">
        <f t="shared" si="1"/>
        <v>62074</v>
      </c>
      <c r="F12" s="116">
        <v>0</v>
      </c>
      <c r="G12" s="116">
        <v>0</v>
      </c>
      <c r="H12" s="116">
        <v>0</v>
      </c>
      <c r="I12" s="116">
        <v>2071</v>
      </c>
      <c r="J12" s="116"/>
      <c r="K12" s="116">
        <v>60003</v>
      </c>
      <c r="L12" s="116">
        <v>713875</v>
      </c>
      <c r="M12" s="116">
        <f t="shared" si="3"/>
        <v>216598</v>
      </c>
      <c r="N12" s="116">
        <f t="shared" si="4"/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216598</v>
      </c>
      <c r="V12" s="116">
        <f t="shared" si="9"/>
        <v>992547</v>
      </c>
      <c r="W12" s="116">
        <f t="shared" si="10"/>
        <v>62074</v>
      </c>
      <c r="X12" s="116">
        <f t="shared" si="11"/>
        <v>0</v>
      </c>
      <c r="Y12" s="116">
        <f t="shared" si="12"/>
        <v>0</v>
      </c>
      <c r="Z12" s="116">
        <f t="shared" si="13"/>
        <v>0</v>
      </c>
      <c r="AA12" s="116">
        <f t="shared" si="14"/>
        <v>2071</v>
      </c>
      <c r="AB12" s="116">
        <f t="shared" si="15"/>
        <v>0</v>
      </c>
      <c r="AC12" s="116">
        <f t="shared" si="7"/>
        <v>60003</v>
      </c>
      <c r="AD12" s="116">
        <f t="shared" si="8"/>
        <v>930473</v>
      </c>
      <c r="AE12" s="153" t="s">
        <v>325</v>
      </c>
    </row>
    <row r="13" spans="1:32" ht="13.5" customHeight="1" x14ac:dyDescent="0.15">
      <c r="A13" s="114" t="s">
        <v>10</v>
      </c>
      <c r="B13" s="115" t="s">
        <v>344</v>
      </c>
      <c r="C13" s="114" t="s">
        <v>345</v>
      </c>
      <c r="D13" s="116">
        <f t="shared" si="0"/>
        <v>762911</v>
      </c>
      <c r="E13" s="116">
        <f t="shared" si="1"/>
        <v>12226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12226</v>
      </c>
      <c r="L13" s="116">
        <v>750685</v>
      </c>
      <c r="M13" s="116">
        <f t="shared" si="3"/>
        <v>45450</v>
      </c>
      <c r="N13" s="116">
        <f t="shared" si="4"/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45450</v>
      </c>
      <c r="V13" s="116">
        <f t="shared" si="9"/>
        <v>808361</v>
      </c>
      <c r="W13" s="116">
        <f t="shared" si="10"/>
        <v>12226</v>
      </c>
      <c r="X13" s="116">
        <f t="shared" si="11"/>
        <v>0</v>
      </c>
      <c r="Y13" s="116">
        <f t="shared" si="12"/>
        <v>0</v>
      </c>
      <c r="Z13" s="116">
        <f t="shared" si="13"/>
        <v>0</v>
      </c>
      <c r="AA13" s="116">
        <f t="shared" si="14"/>
        <v>0</v>
      </c>
      <c r="AB13" s="116">
        <f t="shared" si="15"/>
        <v>0</v>
      </c>
      <c r="AC13" s="116">
        <f t="shared" si="7"/>
        <v>12226</v>
      </c>
      <c r="AD13" s="116">
        <f t="shared" si="8"/>
        <v>796135</v>
      </c>
      <c r="AE13" s="153" t="s">
        <v>325</v>
      </c>
    </row>
    <row r="14" spans="1:32" ht="13.5" customHeight="1" x14ac:dyDescent="0.15">
      <c r="A14" s="114" t="s">
        <v>10</v>
      </c>
      <c r="B14" s="115" t="s">
        <v>348</v>
      </c>
      <c r="C14" s="114" t="s">
        <v>349</v>
      </c>
      <c r="D14" s="116">
        <f t="shared" si="0"/>
        <v>1057730</v>
      </c>
      <c r="E14" s="116">
        <f t="shared" si="1"/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1057730</v>
      </c>
      <c r="M14" s="116">
        <f t="shared" si="3"/>
        <v>59752</v>
      </c>
      <c r="N14" s="116">
        <f t="shared" si="4"/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59752</v>
      </c>
      <c r="V14" s="116">
        <f t="shared" si="9"/>
        <v>1117482</v>
      </c>
      <c r="W14" s="116">
        <f t="shared" si="10"/>
        <v>0</v>
      </c>
      <c r="X14" s="116">
        <f t="shared" si="11"/>
        <v>0</v>
      </c>
      <c r="Y14" s="116">
        <f t="shared" si="12"/>
        <v>0</v>
      </c>
      <c r="Z14" s="116">
        <f t="shared" si="13"/>
        <v>0</v>
      </c>
      <c r="AA14" s="116">
        <f t="shared" si="14"/>
        <v>0</v>
      </c>
      <c r="AB14" s="116">
        <f t="shared" si="15"/>
        <v>0</v>
      </c>
      <c r="AC14" s="116">
        <f t="shared" si="7"/>
        <v>0</v>
      </c>
      <c r="AD14" s="116">
        <f t="shared" si="8"/>
        <v>1117482</v>
      </c>
      <c r="AE14" s="153" t="s">
        <v>325</v>
      </c>
    </row>
    <row r="15" spans="1:32" ht="13.5" customHeight="1" x14ac:dyDescent="0.15">
      <c r="A15" s="114" t="s">
        <v>10</v>
      </c>
      <c r="B15" s="115" t="s">
        <v>354</v>
      </c>
      <c r="C15" s="114" t="s">
        <v>355</v>
      </c>
      <c r="D15" s="116">
        <f t="shared" si="0"/>
        <v>522162</v>
      </c>
      <c r="E15" s="116">
        <f t="shared" si="1"/>
        <v>47700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47700</v>
      </c>
      <c r="L15" s="116">
        <v>474462</v>
      </c>
      <c r="M15" s="116">
        <f t="shared" si="3"/>
        <v>74462</v>
      </c>
      <c r="N15" s="116">
        <f t="shared" si="4"/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74462</v>
      </c>
      <c r="V15" s="116">
        <f t="shared" si="9"/>
        <v>596624</v>
      </c>
      <c r="W15" s="116">
        <f t="shared" si="10"/>
        <v>47700</v>
      </c>
      <c r="X15" s="116">
        <f t="shared" si="11"/>
        <v>0</v>
      </c>
      <c r="Y15" s="116">
        <f t="shared" si="12"/>
        <v>0</v>
      </c>
      <c r="Z15" s="116">
        <f t="shared" si="13"/>
        <v>0</v>
      </c>
      <c r="AA15" s="116">
        <f t="shared" si="14"/>
        <v>0</v>
      </c>
      <c r="AB15" s="116">
        <f t="shared" si="15"/>
        <v>0</v>
      </c>
      <c r="AC15" s="116">
        <f t="shared" si="7"/>
        <v>47700</v>
      </c>
      <c r="AD15" s="116">
        <f t="shared" si="8"/>
        <v>548924</v>
      </c>
      <c r="AE15" s="153" t="s">
        <v>325</v>
      </c>
    </row>
    <row r="16" spans="1:32" ht="13.5" customHeight="1" x14ac:dyDescent="0.15">
      <c r="A16" s="114" t="s">
        <v>10</v>
      </c>
      <c r="B16" s="115" t="s">
        <v>358</v>
      </c>
      <c r="C16" s="114" t="s">
        <v>359</v>
      </c>
      <c r="D16" s="116">
        <f t="shared" si="0"/>
        <v>440736</v>
      </c>
      <c r="E16" s="116">
        <f t="shared" si="1"/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440736</v>
      </c>
      <c r="M16" s="116">
        <f t="shared" si="3"/>
        <v>146947</v>
      </c>
      <c r="N16" s="116">
        <f t="shared" si="4"/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146947</v>
      </c>
      <c r="V16" s="116">
        <f t="shared" si="9"/>
        <v>587683</v>
      </c>
      <c r="W16" s="116">
        <f t="shared" si="10"/>
        <v>0</v>
      </c>
      <c r="X16" s="116">
        <f t="shared" si="11"/>
        <v>0</v>
      </c>
      <c r="Y16" s="116">
        <f t="shared" si="12"/>
        <v>0</v>
      </c>
      <c r="Z16" s="116">
        <f t="shared" si="13"/>
        <v>0</v>
      </c>
      <c r="AA16" s="116">
        <f t="shared" si="14"/>
        <v>0</v>
      </c>
      <c r="AB16" s="116">
        <f t="shared" si="15"/>
        <v>0</v>
      </c>
      <c r="AC16" s="116">
        <f t="shared" si="7"/>
        <v>0</v>
      </c>
      <c r="AD16" s="116">
        <f t="shared" si="8"/>
        <v>587683</v>
      </c>
      <c r="AE16" s="153" t="s">
        <v>325</v>
      </c>
    </row>
    <row r="17" spans="1:31" ht="13.5" customHeight="1" x14ac:dyDescent="0.15">
      <c r="A17" s="114" t="s">
        <v>10</v>
      </c>
      <c r="B17" s="115" t="s">
        <v>364</v>
      </c>
      <c r="C17" s="114" t="s">
        <v>365</v>
      </c>
      <c r="D17" s="116">
        <f t="shared" si="0"/>
        <v>789456</v>
      </c>
      <c r="E17" s="116">
        <f t="shared" si="1"/>
        <v>179732</v>
      </c>
      <c r="F17" s="116">
        <v>1294</v>
      </c>
      <c r="G17" s="116">
        <v>0</v>
      </c>
      <c r="H17" s="116">
        <v>0</v>
      </c>
      <c r="I17" s="116">
        <v>178438</v>
      </c>
      <c r="J17" s="116"/>
      <c r="K17" s="116">
        <v>0</v>
      </c>
      <c r="L17" s="116">
        <v>609724</v>
      </c>
      <c r="M17" s="116">
        <f t="shared" si="3"/>
        <v>188793</v>
      </c>
      <c r="N17" s="116">
        <f t="shared" si="4"/>
        <v>15104</v>
      </c>
      <c r="O17" s="116">
        <v>0</v>
      </c>
      <c r="P17" s="116">
        <v>0</v>
      </c>
      <c r="Q17" s="116">
        <v>0</v>
      </c>
      <c r="R17" s="116">
        <v>14986</v>
      </c>
      <c r="S17" s="116"/>
      <c r="T17" s="116">
        <v>118</v>
      </c>
      <c r="U17" s="116">
        <v>173689</v>
      </c>
      <c r="V17" s="116">
        <f t="shared" si="9"/>
        <v>978249</v>
      </c>
      <c r="W17" s="116">
        <f t="shared" si="10"/>
        <v>194836</v>
      </c>
      <c r="X17" s="116">
        <f t="shared" si="11"/>
        <v>1294</v>
      </c>
      <c r="Y17" s="116">
        <f t="shared" si="12"/>
        <v>0</v>
      </c>
      <c r="Z17" s="116">
        <f t="shared" si="13"/>
        <v>0</v>
      </c>
      <c r="AA17" s="116">
        <f t="shared" si="14"/>
        <v>193424</v>
      </c>
      <c r="AB17" s="116">
        <f t="shared" si="15"/>
        <v>0</v>
      </c>
      <c r="AC17" s="116">
        <f t="shared" si="7"/>
        <v>118</v>
      </c>
      <c r="AD17" s="116">
        <f t="shared" si="8"/>
        <v>783413</v>
      </c>
      <c r="AE17" s="153" t="s">
        <v>325</v>
      </c>
    </row>
    <row r="18" spans="1:31" ht="13.5" customHeight="1" x14ac:dyDescent="0.15">
      <c r="A18" s="114" t="s">
        <v>10</v>
      </c>
      <c r="B18" s="115" t="s">
        <v>366</v>
      </c>
      <c r="C18" s="114" t="s">
        <v>367</v>
      </c>
      <c r="D18" s="116">
        <f t="shared" si="0"/>
        <v>435190</v>
      </c>
      <c r="E18" s="116">
        <f t="shared" si="1"/>
        <v>115771</v>
      </c>
      <c r="F18" s="116">
        <v>0</v>
      </c>
      <c r="G18" s="116">
        <v>0</v>
      </c>
      <c r="H18" s="116">
        <v>0</v>
      </c>
      <c r="I18" s="116">
        <v>84970</v>
      </c>
      <c r="J18" s="116"/>
      <c r="K18" s="116">
        <v>30801</v>
      </c>
      <c r="L18" s="116">
        <v>319419</v>
      </c>
      <c r="M18" s="116">
        <f t="shared" si="3"/>
        <v>62397</v>
      </c>
      <c r="N18" s="116">
        <f t="shared" si="4"/>
        <v>742</v>
      </c>
      <c r="O18" s="116">
        <v>0</v>
      </c>
      <c r="P18" s="116">
        <v>0</v>
      </c>
      <c r="Q18" s="116">
        <v>0</v>
      </c>
      <c r="R18" s="116">
        <v>742</v>
      </c>
      <c r="S18" s="116"/>
      <c r="T18" s="116">
        <v>0</v>
      </c>
      <c r="U18" s="116">
        <v>61655</v>
      </c>
      <c r="V18" s="116">
        <f t="shared" si="9"/>
        <v>497587</v>
      </c>
      <c r="W18" s="116">
        <f t="shared" si="10"/>
        <v>116513</v>
      </c>
      <c r="X18" s="116">
        <f t="shared" si="11"/>
        <v>0</v>
      </c>
      <c r="Y18" s="116">
        <f t="shared" si="12"/>
        <v>0</v>
      </c>
      <c r="Z18" s="116">
        <f t="shared" si="13"/>
        <v>0</v>
      </c>
      <c r="AA18" s="116">
        <f t="shared" si="14"/>
        <v>85712</v>
      </c>
      <c r="AB18" s="116">
        <f t="shared" si="15"/>
        <v>0</v>
      </c>
      <c r="AC18" s="116">
        <f t="shared" si="7"/>
        <v>30801</v>
      </c>
      <c r="AD18" s="116">
        <f t="shared" si="8"/>
        <v>381074</v>
      </c>
      <c r="AE18" s="153" t="s">
        <v>325</v>
      </c>
    </row>
    <row r="19" spans="1:31" ht="13.5" customHeight="1" x14ac:dyDescent="0.15">
      <c r="A19" s="114" t="s">
        <v>10</v>
      </c>
      <c r="B19" s="115" t="s">
        <v>368</v>
      </c>
      <c r="C19" s="114" t="s">
        <v>369</v>
      </c>
      <c r="D19" s="116">
        <f t="shared" si="0"/>
        <v>457310</v>
      </c>
      <c r="E19" s="116">
        <f t="shared" si="1"/>
        <v>190586</v>
      </c>
      <c r="F19" s="116">
        <v>0</v>
      </c>
      <c r="G19" s="116">
        <v>0</v>
      </c>
      <c r="H19" s="116">
        <v>0</v>
      </c>
      <c r="I19" s="116">
        <v>138624</v>
      </c>
      <c r="J19" s="116"/>
      <c r="K19" s="116">
        <v>51962</v>
      </c>
      <c r="L19" s="116">
        <v>266724</v>
      </c>
      <c r="M19" s="116">
        <f t="shared" si="3"/>
        <v>211926</v>
      </c>
      <c r="N19" s="116">
        <f t="shared" si="4"/>
        <v>5005</v>
      </c>
      <c r="O19" s="116">
        <v>0</v>
      </c>
      <c r="P19" s="116">
        <v>0</v>
      </c>
      <c r="Q19" s="116">
        <v>0</v>
      </c>
      <c r="R19" s="116">
        <v>4807</v>
      </c>
      <c r="S19" s="116"/>
      <c r="T19" s="116">
        <v>198</v>
      </c>
      <c r="U19" s="116">
        <v>206921</v>
      </c>
      <c r="V19" s="116">
        <f t="shared" si="9"/>
        <v>669236</v>
      </c>
      <c r="W19" s="116">
        <f t="shared" si="10"/>
        <v>195591</v>
      </c>
      <c r="X19" s="116">
        <f t="shared" si="11"/>
        <v>0</v>
      </c>
      <c r="Y19" s="116">
        <f t="shared" si="12"/>
        <v>0</v>
      </c>
      <c r="Z19" s="116">
        <f t="shared" si="13"/>
        <v>0</v>
      </c>
      <c r="AA19" s="116">
        <f t="shared" si="14"/>
        <v>143431</v>
      </c>
      <c r="AB19" s="116">
        <f t="shared" si="15"/>
        <v>0</v>
      </c>
      <c r="AC19" s="116">
        <f t="shared" si="7"/>
        <v>52160</v>
      </c>
      <c r="AD19" s="116">
        <f t="shared" si="8"/>
        <v>473645</v>
      </c>
      <c r="AE19" s="153" t="s">
        <v>325</v>
      </c>
    </row>
    <row r="20" spans="1:31" ht="13.5" customHeight="1" x14ac:dyDescent="0.15">
      <c r="A20" s="114" t="s">
        <v>10</v>
      </c>
      <c r="B20" s="115" t="s">
        <v>370</v>
      </c>
      <c r="C20" s="114" t="s">
        <v>371</v>
      </c>
      <c r="D20" s="116">
        <f t="shared" si="0"/>
        <v>1671513</v>
      </c>
      <c r="E20" s="116">
        <f t="shared" si="1"/>
        <v>553128</v>
      </c>
      <c r="F20" s="116">
        <v>220431</v>
      </c>
      <c r="G20" s="116">
        <v>0</v>
      </c>
      <c r="H20" s="116">
        <v>0</v>
      </c>
      <c r="I20" s="116">
        <v>297930</v>
      </c>
      <c r="J20" s="116"/>
      <c r="K20" s="116">
        <v>34767</v>
      </c>
      <c r="L20" s="116">
        <v>1118385</v>
      </c>
      <c r="M20" s="116">
        <f t="shared" si="3"/>
        <v>191204</v>
      </c>
      <c r="N20" s="116">
        <f t="shared" si="4"/>
        <v>18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18</v>
      </c>
      <c r="U20" s="116">
        <v>191186</v>
      </c>
      <c r="V20" s="116">
        <f t="shared" si="9"/>
        <v>1862717</v>
      </c>
      <c r="W20" s="116">
        <f t="shared" si="10"/>
        <v>553146</v>
      </c>
      <c r="X20" s="116">
        <f t="shared" si="11"/>
        <v>220431</v>
      </c>
      <c r="Y20" s="116">
        <f t="shared" si="12"/>
        <v>0</v>
      </c>
      <c r="Z20" s="116">
        <f t="shared" si="13"/>
        <v>0</v>
      </c>
      <c r="AA20" s="116">
        <f t="shared" si="14"/>
        <v>297930</v>
      </c>
      <c r="AB20" s="116">
        <f t="shared" si="15"/>
        <v>0</v>
      </c>
      <c r="AC20" s="116">
        <f t="shared" si="7"/>
        <v>34785</v>
      </c>
      <c r="AD20" s="116">
        <f t="shared" si="8"/>
        <v>1309571</v>
      </c>
      <c r="AE20" s="153" t="s">
        <v>325</v>
      </c>
    </row>
    <row r="21" spans="1:31" ht="13.5" customHeight="1" x14ac:dyDescent="0.15">
      <c r="A21" s="114" t="s">
        <v>10</v>
      </c>
      <c r="B21" s="115" t="s">
        <v>375</v>
      </c>
      <c r="C21" s="114" t="s">
        <v>376</v>
      </c>
      <c r="D21" s="116">
        <f t="shared" si="0"/>
        <v>1119074</v>
      </c>
      <c r="E21" s="116">
        <f t="shared" si="1"/>
        <v>17557</v>
      </c>
      <c r="F21" s="116">
        <v>0</v>
      </c>
      <c r="G21" s="116">
        <v>0</v>
      </c>
      <c r="H21" s="116">
        <v>0</v>
      </c>
      <c r="I21" s="116">
        <v>12793</v>
      </c>
      <c r="J21" s="116"/>
      <c r="K21" s="116">
        <v>4764</v>
      </c>
      <c r="L21" s="116">
        <v>1101517</v>
      </c>
      <c r="M21" s="116">
        <f t="shared" si="3"/>
        <v>148856</v>
      </c>
      <c r="N21" s="116">
        <f t="shared" si="4"/>
        <v>21871</v>
      </c>
      <c r="O21" s="116">
        <v>0</v>
      </c>
      <c r="P21" s="116">
        <v>0</v>
      </c>
      <c r="Q21" s="116">
        <v>0</v>
      </c>
      <c r="R21" s="116">
        <v>21871</v>
      </c>
      <c r="S21" s="116"/>
      <c r="T21" s="116">
        <v>0</v>
      </c>
      <c r="U21" s="116">
        <v>126985</v>
      </c>
      <c r="V21" s="116">
        <f t="shared" si="9"/>
        <v>1267930</v>
      </c>
      <c r="W21" s="116">
        <f t="shared" si="10"/>
        <v>39428</v>
      </c>
      <c r="X21" s="116">
        <f t="shared" si="11"/>
        <v>0</v>
      </c>
      <c r="Y21" s="116">
        <f t="shared" si="12"/>
        <v>0</v>
      </c>
      <c r="Z21" s="116">
        <f t="shared" si="13"/>
        <v>0</v>
      </c>
      <c r="AA21" s="116">
        <f t="shared" si="14"/>
        <v>34664</v>
      </c>
      <c r="AB21" s="116">
        <f t="shared" si="15"/>
        <v>0</v>
      </c>
      <c r="AC21" s="116">
        <f t="shared" si="7"/>
        <v>4764</v>
      </c>
      <c r="AD21" s="116">
        <f t="shared" si="8"/>
        <v>1228502</v>
      </c>
      <c r="AE21" s="153" t="s">
        <v>325</v>
      </c>
    </row>
    <row r="22" spans="1:31" ht="13.5" customHeight="1" x14ac:dyDescent="0.15">
      <c r="A22" s="114" t="s">
        <v>10</v>
      </c>
      <c r="B22" s="115" t="s">
        <v>378</v>
      </c>
      <c r="C22" s="114" t="s">
        <v>379</v>
      </c>
      <c r="D22" s="116">
        <f t="shared" si="0"/>
        <v>1428151</v>
      </c>
      <c r="E22" s="116">
        <f t="shared" si="1"/>
        <v>284290</v>
      </c>
      <c r="F22" s="116">
        <v>0</v>
      </c>
      <c r="G22" s="116">
        <v>0</v>
      </c>
      <c r="H22" s="116">
        <v>0</v>
      </c>
      <c r="I22" s="116">
        <v>141900</v>
      </c>
      <c r="J22" s="116"/>
      <c r="K22" s="116">
        <v>142390</v>
      </c>
      <c r="L22" s="116">
        <v>1143861</v>
      </c>
      <c r="M22" s="116">
        <f t="shared" si="3"/>
        <v>54785</v>
      </c>
      <c r="N22" s="116">
        <f t="shared" si="4"/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54785</v>
      </c>
      <c r="V22" s="116">
        <f t="shared" si="9"/>
        <v>1482936</v>
      </c>
      <c r="W22" s="116">
        <f t="shared" si="10"/>
        <v>284290</v>
      </c>
      <c r="X22" s="116">
        <f t="shared" si="11"/>
        <v>0</v>
      </c>
      <c r="Y22" s="116">
        <f t="shared" si="12"/>
        <v>0</v>
      </c>
      <c r="Z22" s="116">
        <f t="shared" si="13"/>
        <v>0</v>
      </c>
      <c r="AA22" s="116">
        <f t="shared" si="14"/>
        <v>141900</v>
      </c>
      <c r="AB22" s="116">
        <f t="shared" si="15"/>
        <v>0</v>
      </c>
      <c r="AC22" s="116">
        <f t="shared" si="7"/>
        <v>142390</v>
      </c>
      <c r="AD22" s="116">
        <f t="shared" si="8"/>
        <v>1198646</v>
      </c>
      <c r="AE22" s="153" t="s">
        <v>325</v>
      </c>
    </row>
    <row r="23" spans="1:31" ht="13.5" customHeight="1" x14ac:dyDescent="0.15">
      <c r="A23" s="114" t="s">
        <v>10</v>
      </c>
      <c r="B23" s="115" t="s">
        <v>380</v>
      </c>
      <c r="C23" s="114" t="s">
        <v>381</v>
      </c>
      <c r="D23" s="116">
        <f t="shared" si="0"/>
        <v>2495962</v>
      </c>
      <c r="E23" s="116">
        <f t="shared" si="1"/>
        <v>797873</v>
      </c>
      <c r="F23" s="116">
        <v>0</v>
      </c>
      <c r="G23" s="116">
        <v>0</v>
      </c>
      <c r="H23" s="116">
        <v>0</v>
      </c>
      <c r="I23" s="116">
        <v>487611</v>
      </c>
      <c r="J23" s="116"/>
      <c r="K23" s="116">
        <v>310262</v>
      </c>
      <c r="L23" s="116">
        <v>1698089</v>
      </c>
      <c r="M23" s="116">
        <f t="shared" si="3"/>
        <v>109383</v>
      </c>
      <c r="N23" s="116">
        <f t="shared" si="4"/>
        <v>5665</v>
      </c>
      <c r="O23" s="116">
        <v>0</v>
      </c>
      <c r="P23" s="116">
        <v>0</v>
      </c>
      <c r="Q23" s="116">
        <v>0</v>
      </c>
      <c r="R23" s="116">
        <v>5665</v>
      </c>
      <c r="S23" s="116"/>
      <c r="T23" s="116">
        <v>0</v>
      </c>
      <c r="U23" s="116">
        <v>103718</v>
      </c>
      <c r="V23" s="116">
        <f t="shared" si="9"/>
        <v>2605345</v>
      </c>
      <c r="W23" s="116">
        <f t="shared" si="10"/>
        <v>803538</v>
      </c>
      <c r="X23" s="116">
        <f t="shared" si="11"/>
        <v>0</v>
      </c>
      <c r="Y23" s="116">
        <f t="shared" si="12"/>
        <v>0</v>
      </c>
      <c r="Z23" s="116">
        <f t="shared" si="13"/>
        <v>0</v>
      </c>
      <c r="AA23" s="116">
        <f t="shared" si="14"/>
        <v>493276</v>
      </c>
      <c r="AB23" s="116">
        <f t="shared" si="15"/>
        <v>0</v>
      </c>
      <c r="AC23" s="116">
        <f t="shared" si="7"/>
        <v>310262</v>
      </c>
      <c r="AD23" s="116">
        <f t="shared" si="8"/>
        <v>1801807</v>
      </c>
      <c r="AE23" s="153" t="s">
        <v>325</v>
      </c>
    </row>
    <row r="24" spans="1:31" ht="13.5" customHeight="1" x14ac:dyDescent="0.15">
      <c r="A24" s="114" t="s">
        <v>10</v>
      </c>
      <c r="B24" s="115" t="s">
        <v>382</v>
      </c>
      <c r="C24" s="114" t="s">
        <v>383</v>
      </c>
      <c r="D24" s="116">
        <f t="shared" si="0"/>
        <v>1194548</v>
      </c>
      <c r="E24" s="116">
        <f t="shared" si="1"/>
        <v>236815</v>
      </c>
      <c r="F24" s="116">
        <v>411</v>
      </c>
      <c r="G24" s="116">
        <v>0</v>
      </c>
      <c r="H24" s="116">
        <v>0</v>
      </c>
      <c r="I24" s="116">
        <v>180636</v>
      </c>
      <c r="J24" s="116"/>
      <c r="K24" s="116">
        <v>55768</v>
      </c>
      <c r="L24" s="116">
        <v>957733</v>
      </c>
      <c r="M24" s="116">
        <f t="shared" si="3"/>
        <v>438574</v>
      </c>
      <c r="N24" s="116">
        <f t="shared" si="4"/>
        <v>88186</v>
      </c>
      <c r="O24" s="116">
        <v>0</v>
      </c>
      <c r="P24" s="116">
        <v>0</v>
      </c>
      <c r="Q24" s="116">
        <v>0</v>
      </c>
      <c r="R24" s="116">
        <v>86876</v>
      </c>
      <c r="S24" s="116"/>
      <c r="T24" s="116">
        <v>1310</v>
      </c>
      <c r="U24" s="116">
        <v>350388</v>
      </c>
      <c r="V24" s="116">
        <f t="shared" si="9"/>
        <v>1633122</v>
      </c>
      <c r="W24" s="116">
        <f t="shared" si="10"/>
        <v>325001</v>
      </c>
      <c r="X24" s="116">
        <f t="shared" si="11"/>
        <v>411</v>
      </c>
      <c r="Y24" s="116">
        <f t="shared" si="12"/>
        <v>0</v>
      </c>
      <c r="Z24" s="116">
        <f t="shared" si="13"/>
        <v>0</v>
      </c>
      <c r="AA24" s="116">
        <f t="shared" si="14"/>
        <v>267512</v>
      </c>
      <c r="AB24" s="116">
        <f t="shared" si="15"/>
        <v>0</v>
      </c>
      <c r="AC24" s="116">
        <f t="shared" si="7"/>
        <v>57078</v>
      </c>
      <c r="AD24" s="116">
        <f t="shared" si="8"/>
        <v>1308121</v>
      </c>
      <c r="AE24" s="153" t="s">
        <v>325</v>
      </c>
    </row>
    <row r="25" spans="1:31" ht="13.5" customHeight="1" x14ac:dyDescent="0.15">
      <c r="A25" s="114" t="s">
        <v>10</v>
      </c>
      <c r="B25" s="115" t="s">
        <v>386</v>
      </c>
      <c r="C25" s="114" t="s">
        <v>387</v>
      </c>
      <c r="D25" s="116">
        <f t="shared" si="0"/>
        <v>1349215</v>
      </c>
      <c r="E25" s="116">
        <f t="shared" si="1"/>
        <v>136564</v>
      </c>
      <c r="F25" s="116">
        <v>0</v>
      </c>
      <c r="G25" s="116">
        <v>1255</v>
      </c>
      <c r="H25" s="116">
        <v>11300</v>
      </c>
      <c r="I25" s="116">
        <v>22146</v>
      </c>
      <c r="J25" s="116"/>
      <c r="K25" s="116">
        <v>101863</v>
      </c>
      <c r="L25" s="116">
        <v>1212651</v>
      </c>
      <c r="M25" s="116">
        <f t="shared" si="3"/>
        <v>198405</v>
      </c>
      <c r="N25" s="116">
        <f t="shared" si="4"/>
        <v>71734</v>
      </c>
      <c r="O25" s="116">
        <v>0</v>
      </c>
      <c r="P25" s="116">
        <v>0</v>
      </c>
      <c r="Q25" s="116">
        <v>60000</v>
      </c>
      <c r="R25" s="116">
        <v>7842</v>
      </c>
      <c r="S25" s="116"/>
      <c r="T25" s="116">
        <v>3892</v>
      </c>
      <c r="U25" s="116">
        <v>126671</v>
      </c>
      <c r="V25" s="116">
        <f t="shared" si="9"/>
        <v>1547620</v>
      </c>
      <c r="W25" s="116">
        <f t="shared" si="10"/>
        <v>208298</v>
      </c>
      <c r="X25" s="116">
        <f t="shared" si="11"/>
        <v>0</v>
      </c>
      <c r="Y25" s="116">
        <f t="shared" si="12"/>
        <v>1255</v>
      </c>
      <c r="Z25" s="116">
        <f t="shared" si="13"/>
        <v>71300</v>
      </c>
      <c r="AA25" s="116">
        <f t="shared" si="14"/>
        <v>29988</v>
      </c>
      <c r="AB25" s="116">
        <f t="shared" si="15"/>
        <v>0</v>
      </c>
      <c r="AC25" s="116">
        <f t="shared" si="7"/>
        <v>105755</v>
      </c>
      <c r="AD25" s="116">
        <f t="shared" si="8"/>
        <v>1339322</v>
      </c>
      <c r="AE25" s="153" t="s">
        <v>325</v>
      </c>
    </row>
    <row r="26" spans="1:31" ht="13.5" customHeight="1" x14ac:dyDescent="0.15">
      <c r="A26" s="114" t="s">
        <v>10</v>
      </c>
      <c r="B26" s="115" t="s">
        <v>390</v>
      </c>
      <c r="C26" s="114" t="s">
        <v>391</v>
      </c>
      <c r="D26" s="116">
        <f t="shared" si="0"/>
        <v>779675</v>
      </c>
      <c r="E26" s="116">
        <f t="shared" si="1"/>
        <v>51274</v>
      </c>
      <c r="F26" s="116">
        <v>0</v>
      </c>
      <c r="G26" s="116">
        <v>0</v>
      </c>
      <c r="H26" s="116">
        <v>0</v>
      </c>
      <c r="I26" s="116">
        <v>51136</v>
      </c>
      <c r="J26" s="116"/>
      <c r="K26" s="116">
        <v>138</v>
      </c>
      <c r="L26" s="116">
        <v>728401</v>
      </c>
      <c r="M26" s="116">
        <f t="shared" si="3"/>
        <v>88922</v>
      </c>
      <c r="N26" s="116">
        <f t="shared" si="4"/>
        <v>2382</v>
      </c>
      <c r="O26" s="116">
        <v>0</v>
      </c>
      <c r="P26" s="116">
        <v>0</v>
      </c>
      <c r="Q26" s="116">
        <v>0</v>
      </c>
      <c r="R26" s="116">
        <v>2382</v>
      </c>
      <c r="S26" s="116"/>
      <c r="T26" s="116">
        <v>0</v>
      </c>
      <c r="U26" s="116">
        <v>86540</v>
      </c>
      <c r="V26" s="116">
        <f t="shared" si="9"/>
        <v>868597</v>
      </c>
      <c r="W26" s="116">
        <f t="shared" si="10"/>
        <v>53656</v>
      </c>
      <c r="X26" s="116">
        <f t="shared" si="11"/>
        <v>0</v>
      </c>
      <c r="Y26" s="116">
        <f t="shared" si="12"/>
        <v>0</v>
      </c>
      <c r="Z26" s="116">
        <f t="shared" si="13"/>
        <v>0</v>
      </c>
      <c r="AA26" s="116">
        <f t="shared" si="14"/>
        <v>53518</v>
      </c>
      <c r="AB26" s="116">
        <f t="shared" si="15"/>
        <v>0</v>
      </c>
      <c r="AC26" s="116">
        <f t="shared" si="7"/>
        <v>138</v>
      </c>
      <c r="AD26" s="116">
        <f t="shared" si="8"/>
        <v>814941</v>
      </c>
      <c r="AE26" s="153" t="s">
        <v>325</v>
      </c>
    </row>
    <row r="27" spans="1:31" ht="13.5" customHeight="1" x14ac:dyDescent="0.15">
      <c r="A27" s="114" t="s">
        <v>10</v>
      </c>
      <c r="B27" s="115" t="s">
        <v>392</v>
      </c>
      <c r="C27" s="114" t="s">
        <v>393</v>
      </c>
      <c r="D27" s="116">
        <f t="shared" si="0"/>
        <v>718667</v>
      </c>
      <c r="E27" s="116">
        <f t="shared" si="1"/>
        <v>10393</v>
      </c>
      <c r="F27" s="116">
        <v>0</v>
      </c>
      <c r="G27" s="116">
        <v>0</v>
      </c>
      <c r="H27" s="116">
        <v>0</v>
      </c>
      <c r="I27" s="116">
        <v>7245</v>
      </c>
      <c r="J27" s="116"/>
      <c r="K27" s="116">
        <v>3148</v>
      </c>
      <c r="L27" s="116">
        <v>708274</v>
      </c>
      <c r="M27" s="116">
        <f t="shared" si="3"/>
        <v>13153</v>
      </c>
      <c r="N27" s="116">
        <f t="shared" si="4"/>
        <v>5083</v>
      </c>
      <c r="O27" s="116">
        <v>0</v>
      </c>
      <c r="P27" s="116">
        <v>0</v>
      </c>
      <c r="Q27" s="116">
        <v>0</v>
      </c>
      <c r="R27" s="116">
        <v>4737</v>
      </c>
      <c r="S27" s="116"/>
      <c r="T27" s="116">
        <v>346</v>
      </c>
      <c r="U27" s="116">
        <v>8070</v>
      </c>
      <c r="V27" s="116">
        <f t="shared" si="9"/>
        <v>731820</v>
      </c>
      <c r="W27" s="116">
        <f t="shared" si="10"/>
        <v>15476</v>
      </c>
      <c r="X27" s="116">
        <f t="shared" si="11"/>
        <v>0</v>
      </c>
      <c r="Y27" s="116">
        <f t="shared" si="12"/>
        <v>0</v>
      </c>
      <c r="Z27" s="116">
        <f t="shared" si="13"/>
        <v>0</v>
      </c>
      <c r="AA27" s="116">
        <f t="shared" si="14"/>
        <v>11982</v>
      </c>
      <c r="AB27" s="116">
        <f t="shared" si="15"/>
        <v>0</v>
      </c>
      <c r="AC27" s="116">
        <f t="shared" si="7"/>
        <v>3494</v>
      </c>
      <c r="AD27" s="116">
        <f t="shared" si="8"/>
        <v>716344</v>
      </c>
      <c r="AE27" s="153" t="s">
        <v>325</v>
      </c>
    </row>
    <row r="28" spans="1:31" ht="13.5" customHeight="1" x14ac:dyDescent="0.15">
      <c r="A28" s="114" t="s">
        <v>10</v>
      </c>
      <c r="B28" s="115" t="s">
        <v>395</v>
      </c>
      <c r="C28" s="114" t="s">
        <v>396</v>
      </c>
      <c r="D28" s="116">
        <f t="shared" si="0"/>
        <v>349749</v>
      </c>
      <c r="E28" s="116">
        <f t="shared" si="1"/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349749</v>
      </c>
      <c r="M28" s="116">
        <f t="shared" si="3"/>
        <v>103554</v>
      </c>
      <c r="N28" s="116">
        <f t="shared" si="4"/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103554</v>
      </c>
      <c r="V28" s="116">
        <f t="shared" si="9"/>
        <v>453303</v>
      </c>
      <c r="W28" s="116">
        <f t="shared" si="10"/>
        <v>0</v>
      </c>
      <c r="X28" s="116">
        <f t="shared" si="11"/>
        <v>0</v>
      </c>
      <c r="Y28" s="116">
        <f t="shared" si="12"/>
        <v>0</v>
      </c>
      <c r="Z28" s="116">
        <f t="shared" si="13"/>
        <v>0</v>
      </c>
      <c r="AA28" s="116">
        <f t="shared" si="14"/>
        <v>0</v>
      </c>
      <c r="AB28" s="116">
        <f t="shared" si="15"/>
        <v>0</v>
      </c>
      <c r="AC28" s="116">
        <f t="shared" si="7"/>
        <v>0</v>
      </c>
      <c r="AD28" s="116">
        <f t="shared" si="8"/>
        <v>453303</v>
      </c>
      <c r="AE28" s="153" t="s">
        <v>325</v>
      </c>
    </row>
    <row r="29" spans="1:31" ht="13.5" customHeight="1" x14ac:dyDescent="0.15">
      <c r="A29" s="114" t="s">
        <v>10</v>
      </c>
      <c r="B29" s="115" t="s">
        <v>397</v>
      </c>
      <c r="C29" s="114" t="s">
        <v>398</v>
      </c>
      <c r="D29" s="116">
        <f t="shared" si="0"/>
        <v>533327</v>
      </c>
      <c r="E29" s="116">
        <f t="shared" si="1"/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533327</v>
      </c>
      <c r="M29" s="116">
        <f t="shared" si="3"/>
        <v>94187</v>
      </c>
      <c r="N29" s="116">
        <f t="shared" si="4"/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94187</v>
      </c>
      <c r="V29" s="116">
        <f t="shared" si="9"/>
        <v>627514</v>
      </c>
      <c r="W29" s="116">
        <f t="shared" si="10"/>
        <v>0</v>
      </c>
      <c r="X29" s="116">
        <f t="shared" si="11"/>
        <v>0</v>
      </c>
      <c r="Y29" s="116">
        <f t="shared" si="12"/>
        <v>0</v>
      </c>
      <c r="Z29" s="116">
        <f t="shared" si="13"/>
        <v>0</v>
      </c>
      <c r="AA29" s="116">
        <f t="shared" si="14"/>
        <v>0</v>
      </c>
      <c r="AB29" s="116">
        <f t="shared" si="15"/>
        <v>0</v>
      </c>
      <c r="AC29" s="116">
        <f t="shared" si="7"/>
        <v>0</v>
      </c>
      <c r="AD29" s="116">
        <f t="shared" si="8"/>
        <v>627514</v>
      </c>
      <c r="AE29" s="153" t="s">
        <v>325</v>
      </c>
    </row>
    <row r="30" spans="1:31" ht="13.5" customHeight="1" x14ac:dyDescent="0.15">
      <c r="A30" s="114" t="s">
        <v>10</v>
      </c>
      <c r="B30" s="115" t="s">
        <v>401</v>
      </c>
      <c r="C30" s="114" t="s">
        <v>402</v>
      </c>
      <c r="D30" s="116">
        <f t="shared" si="0"/>
        <v>1499470</v>
      </c>
      <c r="E30" s="116">
        <f t="shared" si="1"/>
        <v>1669</v>
      </c>
      <c r="F30" s="116">
        <v>0</v>
      </c>
      <c r="G30" s="116">
        <v>0</v>
      </c>
      <c r="H30" s="116">
        <v>0</v>
      </c>
      <c r="I30" s="116">
        <v>1641</v>
      </c>
      <c r="J30" s="116"/>
      <c r="K30" s="116">
        <v>28</v>
      </c>
      <c r="L30" s="116">
        <v>1497801</v>
      </c>
      <c r="M30" s="116">
        <f t="shared" si="3"/>
        <v>127711</v>
      </c>
      <c r="N30" s="116">
        <f t="shared" si="4"/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127711</v>
      </c>
      <c r="V30" s="116">
        <f t="shared" si="9"/>
        <v>1627181</v>
      </c>
      <c r="W30" s="116">
        <f t="shared" si="10"/>
        <v>1669</v>
      </c>
      <c r="X30" s="116">
        <f t="shared" si="11"/>
        <v>0</v>
      </c>
      <c r="Y30" s="116">
        <f t="shared" si="12"/>
        <v>0</v>
      </c>
      <c r="Z30" s="116">
        <f t="shared" si="13"/>
        <v>0</v>
      </c>
      <c r="AA30" s="116">
        <f t="shared" si="14"/>
        <v>1641</v>
      </c>
      <c r="AB30" s="116">
        <f t="shared" si="15"/>
        <v>0</v>
      </c>
      <c r="AC30" s="116">
        <f t="shared" si="7"/>
        <v>28</v>
      </c>
      <c r="AD30" s="116">
        <f t="shared" si="8"/>
        <v>1625512</v>
      </c>
      <c r="AE30" s="153" t="s">
        <v>325</v>
      </c>
    </row>
    <row r="31" spans="1:31" ht="13.5" customHeight="1" x14ac:dyDescent="0.15">
      <c r="A31" s="114" t="s">
        <v>10</v>
      </c>
      <c r="B31" s="115" t="s">
        <v>404</v>
      </c>
      <c r="C31" s="114" t="s">
        <v>405</v>
      </c>
      <c r="D31" s="116">
        <f t="shared" si="0"/>
        <v>503476</v>
      </c>
      <c r="E31" s="116">
        <f t="shared" si="1"/>
        <v>11317</v>
      </c>
      <c r="F31" s="116">
        <v>0</v>
      </c>
      <c r="G31" s="116">
        <v>0</v>
      </c>
      <c r="H31" s="116">
        <v>0</v>
      </c>
      <c r="I31" s="116">
        <v>832</v>
      </c>
      <c r="J31" s="116"/>
      <c r="K31" s="116">
        <v>10485</v>
      </c>
      <c r="L31" s="116">
        <v>492159</v>
      </c>
      <c r="M31" s="116">
        <f t="shared" si="3"/>
        <v>143075</v>
      </c>
      <c r="N31" s="116">
        <f t="shared" si="4"/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143075</v>
      </c>
      <c r="V31" s="116">
        <f t="shared" si="9"/>
        <v>646551</v>
      </c>
      <c r="W31" s="116">
        <f t="shared" si="10"/>
        <v>11317</v>
      </c>
      <c r="X31" s="116">
        <f t="shared" si="11"/>
        <v>0</v>
      </c>
      <c r="Y31" s="116">
        <f t="shared" si="12"/>
        <v>0</v>
      </c>
      <c r="Z31" s="116">
        <f t="shared" si="13"/>
        <v>0</v>
      </c>
      <c r="AA31" s="116">
        <f t="shared" si="14"/>
        <v>832</v>
      </c>
      <c r="AB31" s="116">
        <f t="shared" si="15"/>
        <v>0</v>
      </c>
      <c r="AC31" s="116">
        <f t="shared" si="7"/>
        <v>10485</v>
      </c>
      <c r="AD31" s="116">
        <f t="shared" si="8"/>
        <v>635234</v>
      </c>
      <c r="AE31" s="153" t="s">
        <v>325</v>
      </c>
    </row>
    <row r="32" spans="1:31" ht="13.5" customHeight="1" x14ac:dyDescent="0.15">
      <c r="A32" s="114" t="s">
        <v>10</v>
      </c>
      <c r="B32" s="115" t="s">
        <v>406</v>
      </c>
      <c r="C32" s="114" t="s">
        <v>407</v>
      </c>
      <c r="D32" s="116">
        <f t="shared" si="0"/>
        <v>732643</v>
      </c>
      <c r="E32" s="116">
        <f t="shared" si="1"/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732643</v>
      </c>
      <c r="M32" s="116">
        <f t="shared" si="3"/>
        <v>55309</v>
      </c>
      <c r="N32" s="116">
        <f t="shared" si="4"/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55309</v>
      </c>
      <c r="V32" s="116">
        <f t="shared" si="9"/>
        <v>787952</v>
      </c>
      <c r="W32" s="116">
        <f t="shared" si="10"/>
        <v>0</v>
      </c>
      <c r="X32" s="116">
        <f t="shared" si="11"/>
        <v>0</v>
      </c>
      <c r="Y32" s="116">
        <f t="shared" si="12"/>
        <v>0</v>
      </c>
      <c r="Z32" s="116">
        <f t="shared" si="13"/>
        <v>0</v>
      </c>
      <c r="AA32" s="116">
        <f t="shared" si="14"/>
        <v>0</v>
      </c>
      <c r="AB32" s="116">
        <f t="shared" si="15"/>
        <v>0</v>
      </c>
      <c r="AC32" s="116">
        <f t="shared" si="7"/>
        <v>0</v>
      </c>
      <c r="AD32" s="116">
        <f t="shared" si="8"/>
        <v>787952</v>
      </c>
      <c r="AE32" s="153" t="s">
        <v>325</v>
      </c>
    </row>
    <row r="33" spans="1:31" ht="13.5" customHeight="1" x14ac:dyDescent="0.15">
      <c r="A33" s="114" t="s">
        <v>10</v>
      </c>
      <c r="B33" s="115" t="s">
        <v>410</v>
      </c>
      <c r="C33" s="114" t="s">
        <v>411</v>
      </c>
      <c r="D33" s="116">
        <f t="shared" si="0"/>
        <v>407363</v>
      </c>
      <c r="E33" s="116">
        <f t="shared" si="1"/>
        <v>6100</v>
      </c>
      <c r="F33" s="116">
        <v>0</v>
      </c>
      <c r="G33" s="116">
        <v>0</v>
      </c>
      <c r="H33" s="116">
        <v>6100</v>
      </c>
      <c r="I33" s="116">
        <v>0</v>
      </c>
      <c r="J33" s="116"/>
      <c r="K33" s="116">
        <v>0</v>
      </c>
      <c r="L33" s="116">
        <v>401263</v>
      </c>
      <c r="M33" s="116">
        <f t="shared" si="3"/>
        <v>78790</v>
      </c>
      <c r="N33" s="116">
        <f t="shared" si="4"/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78790</v>
      </c>
      <c r="V33" s="116">
        <f t="shared" si="9"/>
        <v>486153</v>
      </c>
      <c r="W33" s="116">
        <f t="shared" si="10"/>
        <v>6100</v>
      </c>
      <c r="X33" s="116">
        <f t="shared" si="11"/>
        <v>0</v>
      </c>
      <c r="Y33" s="116">
        <f t="shared" si="12"/>
        <v>0</v>
      </c>
      <c r="Z33" s="116">
        <f t="shared" si="13"/>
        <v>6100</v>
      </c>
      <c r="AA33" s="116">
        <f t="shared" si="14"/>
        <v>0</v>
      </c>
      <c r="AB33" s="116">
        <f t="shared" si="15"/>
        <v>0</v>
      </c>
      <c r="AC33" s="116">
        <f t="shared" si="7"/>
        <v>0</v>
      </c>
      <c r="AD33" s="116">
        <f t="shared" si="8"/>
        <v>480053</v>
      </c>
      <c r="AE33" s="153" t="s">
        <v>325</v>
      </c>
    </row>
    <row r="34" spans="1:31" ht="13.5" customHeight="1" x14ac:dyDescent="0.15">
      <c r="A34" s="114" t="s">
        <v>10</v>
      </c>
      <c r="B34" s="115" t="s">
        <v>412</v>
      </c>
      <c r="C34" s="114" t="s">
        <v>413</v>
      </c>
      <c r="D34" s="116">
        <f t="shared" si="0"/>
        <v>638122</v>
      </c>
      <c r="E34" s="116">
        <f t="shared" si="1"/>
        <v>11743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11743</v>
      </c>
      <c r="L34" s="116">
        <v>626379</v>
      </c>
      <c r="M34" s="116">
        <f t="shared" si="3"/>
        <v>111099</v>
      </c>
      <c r="N34" s="116">
        <f t="shared" si="4"/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111099</v>
      </c>
      <c r="V34" s="116">
        <f t="shared" si="9"/>
        <v>749221</v>
      </c>
      <c r="W34" s="116">
        <f t="shared" si="10"/>
        <v>11743</v>
      </c>
      <c r="X34" s="116">
        <f t="shared" si="11"/>
        <v>0</v>
      </c>
      <c r="Y34" s="116">
        <f t="shared" si="12"/>
        <v>0</v>
      </c>
      <c r="Z34" s="116">
        <f t="shared" si="13"/>
        <v>0</v>
      </c>
      <c r="AA34" s="116">
        <f t="shared" si="14"/>
        <v>0</v>
      </c>
      <c r="AB34" s="116">
        <f t="shared" si="15"/>
        <v>0</v>
      </c>
      <c r="AC34" s="116">
        <f t="shared" si="7"/>
        <v>11743</v>
      </c>
      <c r="AD34" s="116">
        <f t="shared" si="8"/>
        <v>737478</v>
      </c>
      <c r="AE34" s="153" t="s">
        <v>325</v>
      </c>
    </row>
    <row r="35" spans="1:31" ht="13.5" customHeight="1" x14ac:dyDescent="0.15">
      <c r="A35" s="114" t="s">
        <v>10</v>
      </c>
      <c r="B35" s="115" t="s">
        <v>414</v>
      </c>
      <c r="C35" s="114" t="s">
        <v>415</v>
      </c>
      <c r="D35" s="116">
        <f t="shared" si="0"/>
        <v>2144069</v>
      </c>
      <c r="E35" s="116">
        <f t="shared" si="1"/>
        <v>185860</v>
      </c>
      <c r="F35" s="116">
        <v>0</v>
      </c>
      <c r="G35" s="116">
        <v>0</v>
      </c>
      <c r="H35" s="116">
        <v>0</v>
      </c>
      <c r="I35" s="116">
        <v>25386</v>
      </c>
      <c r="J35" s="116"/>
      <c r="K35" s="116">
        <v>160474</v>
      </c>
      <c r="L35" s="116">
        <v>1958209</v>
      </c>
      <c r="M35" s="116">
        <f t="shared" si="3"/>
        <v>224917</v>
      </c>
      <c r="N35" s="116">
        <f t="shared" si="4"/>
        <v>11473</v>
      </c>
      <c r="O35" s="116">
        <v>0</v>
      </c>
      <c r="P35" s="116">
        <v>0</v>
      </c>
      <c r="Q35" s="116">
        <v>0</v>
      </c>
      <c r="R35" s="116">
        <v>11473</v>
      </c>
      <c r="S35" s="116"/>
      <c r="T35" s="116">
        <v>0</v>
      </c>
      <c r="U35" s="116">
        <v>213444</v>
      </c>
      <c r="V35" s="116">
        <f t="shared" si="9"/>
        <v>2368986</v>
      </c>
      <c r="W35" s="116">
        <f t="shared" si="10"/>
        <v>197333</v>
      </c>
      <c r="X35" s="116">
        <f t="shared" si="11"/>
        <v>0</v>
      </c>
      <c r="Y35" s="116">
        <f t="shared" si="12"/>
        <v>0</v>
      </c>
      <c r="Z35" s="116">
        <f t="shared" si="13"/>
        <v>0</v>
      </c>
      <c r="AA35" s="116">
        <f t="shared" si="14"/>
        <v>36859</v>
      </c>
      <c r="AB35" s="116">
        <f t="shared" si="15"/>
        <v>0</v>
      </c>
      <c r="AC35" s="116">
        <f t="shared" si="7"/>
        <v>160474</v>
      </c>
      <c r="AD35" s="116">
        <f t="shared" si="8"/>
        <v>2171653</v>
      </c>
      <c r="AE35" s="153" t="s">
        <v>325</v>
      </c>
    </row>
    <row r="36" spans="1:31" ht="13.5" customHeight="1" x14ac:dyDescent="0.15">
      <c r="A36" s="114" t="s">
        <v>10</v>
      </c>
      <c r="B36" s="115" t="s">
        <v>416</v>
      </c>
      <c r="C36" s="114" t="s">
        <v>417</v>
      </c>
      <c r="D36" s="116">
        <f t="shared" si="0"/>
        <v>284716</v>
      </c>
      <c r="E36" s="116">
        <f t="shared" si="1"/>
        <v>75954</v>
      </c>
      <c r="F36" s="116">
        <v>0</v>
      </c>
      <c r="G36" s="116">
        <v>0</v>
      </c>
      <c r="H36" s="116">
        <v>0</v>
      </c>
      <c r="I36" s="116">
        <v>47429</v>
      </c>
      <c r="J36" s="116"/>
      <c r="K36" s="116">
        <v>28525</v>
      </c>
      <c r="L36" s="116">
        <v>208762</v>
      </c>
      <c r="M36" s="116">
        <f t="shared" si="3"/>
        <v>146936</v>
      </c>
      <c r="N36" s="116">
        <f t="shared" si="4"/>
        <v>6371</v>
      </c>
      <c r="O36" s="116">
        <v>0</v>
      </c>
      <c r="P36" s="116">
        <v>0</v>
      </c>
      <c r="Q36" s="116">
        <v>0</v>
      </c>
      <c r="R36" s="116">
        <v>6330</v>
      </c>
      <c r="S36" s="116"/>
      <c r="T36" s="116">
        <v>41</v>
      </c>
      <c r="U36" s="116">
        <v>140565</v>
      </c>
      <c r="V36" s="116">
        <f t="shared" si="9"/>
        <v>431652</v>
      </c>
      <c r="W36" s="116">
        <f t="shared" si="10"/>
        <v>82325</v>
      </c>
      <c r="X36" s="116">
        <f t="shared" si="11"/>
        <v>0</v>
      </c>
      <c r="Y36" s="116">
        <f t="shared" si="12"/>
        <v>0</v>
      </c>
      <c r="Z36" s="116">
        <f t="shared" si="13"/>
        <v>0</v>
      </c>
      <c r="AA36" s="116">
        <f t="shared" si="14"/>
        <v>53759</v>
      </c>
      <c r="AB36" s="116">
        <f t="shared" si="15"/>
        <v>0</v>
      </c>
      <c r="AC36" s="116">
        <f t="shared" si="7"/>
        <v>28566</v>
      </c>
      <c r="AD36" s="116">
        <f t="shared" si="8"/>
        <v>349327</v>
      </c>
      <c r="AE36" s="153" t="s">
        <v>325</v>
      </c>
    </row>
    <row r="37" spans="1:31" ht="13.5" customHeight="1" x14ac:dyDescent="0.15">
      <c r="A37" s="114" t="s">
        <v>10</v>
      </c>
      <c r="B37" s="115" t="s">
        <v>418</v>
      </c>
      <c r="C37" s="114" t="s">
        <v>419</v>
      </c>
      <c r="D37" s="116">
        <f t="shared" si="0"/>
        <v>746904</v>
      </c>
      <c r="E37" s="116">
        <f t="shared" si="1"/>
        <v>88664</v>
      </c>
      <c r="F37" s="116">
        <v>0</v>
      </c>
      <c r="G37" s="116">
        <v>0</v>
      </c>
      <c r="H37" s="116">
        <v>0</v>
      </c>
      <c r="I37" s="116">
        <v>26005</v>
      </c>
      <c r="J37" s="116"/>
      <c r="K37" s="116">
        <v>62659</v>
      </c>
      <c r="L37" s="116">
        <v>658240</v>
      </c>
      <c r="M37" s="116">
        <f t="shared" si="3"/>
        <v>215650</v>
      </c>
      <c r="N37" s="116">
        <f t="shared" si="4"/>
        <v>8766</v>
      </c>
      <c r="O37" s="116">
        <v>0</v>
      </c>
      <c r="P37" s="116">
        <v>0</v>
      </c>
      <c r="Q37" s="116">
        <v>0</v>
      </c>
      <c r="R37" s="116">
        <v>8565</v>
      </c>
      <c r="S37" s="116"/>
      <c r="T37" s="116">
        <v>201</v>
      </c>
      <c r="U37" s="116">
        <v>206884</v>
      </c>
      <c r="V37" s="116">
        <f t="shared" si="9"/>
        <v>962554</v>
      </c>
      <c r="W37" s="116">
        <f t="shared" si="10"/>
        <v>97430</v>
      </c>
      <c r="X37" s="116">
        <f t="shared" si="11"/>
        <v>0</v>
      </c>
      <c r="Y37" s="116">
        <f t="shared" si="12"/>
        <v>0</v>
      </c>
      <c r="Z37" s="116">
        <f t="shared" si="13"/>
        <v>0</v>
      </c>
      <c r="AA37" s="116">
        <f t="shared" si="14"/>
        <v>34570</v>
      </c>
      <c r="AB37" s="116">
        <f t="shared" si="15"/>
        <v>0</v>
      </c>
      <c r="AC37" s="116">
        <f t="shared" si="7"/>
        <v>62860</v>
      </c>
      <c r="AD37" s="116">
        <f t="shared" si="8"/>
        <v>865124</v>
      </c>
      <c r="AE37" s="153" t="s">
        <v>325</v>
      </c>
    </row>
    <row r="38" spans="1:31" ht="13.5" customHeight="1" x14ac:dyDescent="0.15">
      <c r="A38" s="114" t="s">
        <v>10</v>
      </c>
      <c r="B38" s="115" t="s">
        <v>421</v>
      </c>
      <c r="C38" s="114" t="s">
        <v>422</v>
      </c>
      <c r="D38" s="116">
        <f t="shared" si="0"/>
        <v>335490</v>
      </c>
      <c r="E38" s="116">
        <f t="shared" si="1"/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335490</v>
      </c>
      <c r="M38" s="116">
        <f t="shared" si="3"/>
        <v>56938</v>
      </c>
      <c r="N38" s="116">
        <f t="shared" si="4"/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56938</v>
      </c>
      <c r="V38" s="116">
        <f t="shared" si="9"/>
        <v>392428</v>
      </c>
      <c r="W38" s="116">
        <f t="shared" si="10"/>
        <v>0</v>
      </c>
      <c r="X38" s="116">
        <f t="shared" si="11"/>
        <v>0</v>
      </c>
      <c r="Y38" s="116">
        <f t="shared" si="12"/>
        <v>0</v>
      </c>
      <c r="Z38" s="116">
        <f t="shared" si="13"/>
        <v>0</v>
      </c>
      <c r="AA38" s="116">
        <f t="shared" si="14"/>
        <v>0</v>
      </c>
      <c r="AB38" s="116">
        <f t="shared" si="15"/>
        <v>0</v>
      </c>
      <c r="AC38" s="116">
        <f t="shared" si="7"/>
        <v>0</v>
      </c>
      <c r="AD38" s="116">
        <f t="shared" si="8"/>
        <v>392428</v>
      </c>
      <c r="AE38" s="153" t="s">
        <v>325</v>
      </c>
    </row>
    <row r="39" spans="1:31" ht="13.5" customHeight="1" x14ac:dyDescent="0.15">
      <c r="A39" s="114" t="s">
        <v>10</v>
      </c>
      <c r="B39" s="115" t="s">
        <v>423</v>
      </c>
      <c r="C39" s="114" t="s">
        <v>424</v>
      </c>
      <c r="D39" s="116">
        <f t="shared" ref="D39:D70" si="16">SUM(E39,+L39)</f>
        <v>467629</v>
      </c>
      <c r="E39" s="116">
        <f t="shared" ref="E39:E70" si="17">+SUM(F39:I39,K39)</f>
        <v>164908</v>
      </c>
      <c r="F39" s="116">
        <v>0</v>
      </c>
      <c r="G39" s="116">
        <v>0</v>
      </c>
      <c r="H39" s="116">
        <v>113600</v>
      </c>
      <c r="I39" s="116">
        <v>48056</v>
      </c>
      <c r="J39" s="116"/>
      <c r="K39" s="116">
        <v>3252</v>
      </c>
      <c r="L39" s="116">
        <v>302721</v>
      </c>
      <c r="M39" s="116">
        <f t="shared" ref="M39:M70" si="18">SUM(N39,+U39)</f>
        <v>166415</v>
      </c>
      <c r="N39" s="116">
        <f t="shared" ref="N39:N70" si="19">+SUM(O39:R39,T39)</f>
        <v>9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9</v>
      </c>
      <c r="U39" s="116">
        <v>166406</v>
      </c>
      <c r="V39" s="116">
        <f t="shared" si="9"/>
        <v>634044</v>
      </c>
      <c r="W39" s="116">
        <f t="shared" si="10"/>
        <v>164917</v>
      </c>
      <c r="X39" s="116">
        <f t="shared" si="11"/>
        <v>0</v>
      </c>
      <c r="Y39" s="116">
        <f t="shared" si="12"/>
        <v>0</v>
      </c>
      <c r="Z39" s="116">
        <f t="shared" si="13"/>
        <v>113600</v>
      </c>
      <c r="AA39" s="116">
        <f t="shared" si="14"/>
        <v>48056</v>
      </c>
      <c r="AB39" s="116">
        <f t="shared" si="15"/>
        <v>0</v>
      </c>
      <c r="AC39" s="116">
        <f t="shared" ref="AC39:AC67" si="20">+SUM(K39,T39)</f>
        <v>3261</v>
      </c>
      <c r="AD39" s="116">
        <f t="shared" ref="AD39:AD67" si="21">+SUM(L39,U39)</f>
        <v>469127</v>
      </c>
      <c r="AE39" s="153" t="s">
        <v>325</v>
      </c>
    </row>
    <row r="40" spans="1:31" ht="13.5" customHeight="1" x14ac:dyDescent="0.15">
      <c r="A40" s="114" t="s">
        <v>10</v>
      </c>
      <c r="B40" s="115" t="s">
        <v>426</v>
      </c>
      <c r="C40" s="114" t="s">
        <v>427</v>
      </c>
      <c r="D40" s="116">
        <f t="shared" si="16"/>
        <v>302776</v>
      </c>
      <c r="E40" s="116">
        <f t="shared" si="17"/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302776</v>
      </c>
      <c r="M40" s="116">
        <f t="shared" si="18"/>
        <v>88217</v>
      </c>
      <c r="N40" s="116">
        <f t="shared" si="19"/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88217</v>
      </c>
      <c r="V40" s="116">
        <f t="shared" ref="V40:V67" si="22">+SUM(D40,M40)</f>
        <v>390993</v>
      </c>
      <c r="W40" s="116">
        <f t="shared" ref="W40:W67" si="23">+SUM(E40,N40)</f>
        <v>0</v>
      </c>
      <c r="X40" s="116">
        <f t="shared" ref="X40:X67" si="24">+SUM(F40,O40)</f>
        <v>0</v>
      </c>
      <c r="Y40" s="116">
        <f t="shared" ref="Y40:Y67" si="25">+SUM(G40,P40)</f>
        <v>0</v>
      </c>
      <c r="Z40" s="116">
        <f t="shared" ref="Z40:Z67" si="26">+SUM(H40,Q40)</f>
        <v>0</v>
      </c>
      <c r="AA40" s="116">
        <f t="shared" ref="AA40:AA67" si="27">+SUM(I40,R40)</f>
        <v>0</v>
      </c>
      <c r="AB40" s="116">
        <f t="shared" ref="AB40:AB67" si="28">+SUM(J40,S40)</f>
        <v>0</v>
      </c>
      <c r="AC40" s="116">
        <f t="shared" si="20"/>
        <v>0</v>
      </c>
      <c r="AD40" s="116">
        <f t="shared" si="21"/>
        <v>390993</v>
      </c>
      <c r="AE40" s="153" t="s">
        <v>325</v>
      </c>
    </row>
    <row r="41" spans="1:31" ht="13.5" customHeight="1" x14ac:dyDescent="0.15">
      <c r="A41" s="114" t="s">
        <v>10</v>
      </c>
      <c r="B41" s="115" t="s">
        <v>428</v>
      </c>
      <c r="C41" s="114" t="s">
        <v>429</v>
      </c>
      <c r="D41" s="116">
        <f t="shared" si="16"/>
        <v>365528</v>
      </c>
      <c r="E41" s="116">
        <f t="shared" si="17"/>
        <v>30510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30510</v>
      </c>
      <c r="L41" s="116">
        <v>335018</v>
      </c>
      <c r="M41" s="116">
        <f t="shared" si="18"/>
        <v>37967</v>
      </c>
      <c r="N41" s="116">
        <f t="shared" si="19"/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37967</v>
      </c>
      <c r="V41" s="116">
        <f t="shared" si="22"/>
        <v>403495</v>
      </c>
      <c r="W41" s="116">
        <f t="shared" si="23"/>
        <v>30510</v>
      </c>
      <c r="X41" s="116">
        <f t="shared" si="24"/>
        <v>0</v>
      </c>
      <c r="Y41" s="116">
        <f t="shared" si="25"/>
        <v>0</v>
      </c>
      <c r="Z41" s="116">
        <f t="shared" si="26"/>
        <v>0</v>
      </c>
      <c r="AA41" s="116">
        <f t="shared" si="27"/>
        <v>0</v>
      </c>
      <c r="AB41" s="116">
        <f t="shared" si="28"/>
        <v>0</v>
      </c>
      <c r="AC41" s="116">
        <f t="shared" si="20"/>
        <v>30510</v>
      </c>
      <c r="AD41" s="116">
        <f t="shared" si="21"/>
        <v>372985</v>
      </c>
      <c r="AE41" s="153" t="s">
        <v>325</v>
      </c>
    </row>
    <row r="42" spans="1:31" ht="13.5" customHeight="1" x14ac:dyDescent="0.15">
      <c r="A42" s="114" t="s">
        <v>10</v>
      </c>
      <c r="B42" s="115" t="s">
        <v>431</v>
      </c>
      <c r="C42" s="114" t="s">
        <v>432</v>
      </c>
      <c r="D42" s="116">
        <f t="shared" si="16"/>
        <v>295448</v>
      </c>
      <c r="E42" s="116">
        <f t="shared" si="17"/>
        <v>138772</v>
      </c>
      <c r="F42" s="116">
        <v>29351</v>
      </c>
      <c r="G42" s="116">
        <v>0</v>
      </c>
      <c r="H42" s="116">
        <v>6580</v>
      </c>
      <c r="I42" s="116">
        <v>32411</v>
      </c>
      <c r="J42" s="116"/>
      <c r="K42" s="116">
        <v>70430</v>
      </c>
      <c r="L42" s="116">
        <v>156676</v>
      </c>
      <c r="M42" s="116">
        <f t="shared" si="18"/>
        <v>83252</v>
      </c>
      <c r="N42" s="116">
        <f t="shared" si="19"/>
        <v>5820</v>
      </c>
      <c r="O42" s="116">
        <v>0</v>
      </c>
      <c r="P42" s="116">
        <v>0</v>
      </c>
      <c r="Q42" s="116">
        <v>0</v>
      </c>
      <c r="R42" s="116">
        <v>5820</v>
      </c>
      <c r="S42" s="116"/>
      <c r="T42" s="116">
        <v>0</v>
      </c>
      <c r="U42" s="116">
        <v>77432</v>
      </c>
      <c r="V42" s="116">
        <f t="shared" si="22"/>
        <v>378700</v>
      </c>
      <c r="W42" s="116">
        <f t="shared" si="23"/>
        <v>144592</v>
      </c>
      <c r="X42" s="116">
        <f t="shared" si="24"/>
        <v>29351</v>
      </c>
      <c r="Y42" s="116">
        <f t="shared" si="25"/>
        <v>0</v>
      </c>
      <c r="Z42" s="116">
        <f t="shared" si="26"/>
        <v>6580</v>
      </c>
      <c r="AA42" s="116">
        <f t="shared" si="27"/>
        <v>38231</v>
      </c>
      <c r="AB42" s="116">
        <f t="shared" si="28"/>
        <v>0</v>
      </c>
      <c r="AC42" s="116">
        <f t="shared" si="20"/>
        <v>70430</v>
      </c>
      <c r="AD42" s="116">
        <f t="shared" si="21"/>
        <v>234108</v>
      </c>
      <c r="AE42" s="153" t="s">
        <v>325</v>
      </c>
    </row>
    <row r="43" spans="1:31" ht="13.5" customHeight="1" x14ac:dyDescent="0.15">
      <c r="A43" s="114" t="s">
        <v>10</v>
      </c>
      <c r="B43" s="115" t="s">
        <v>433</v>
      </c>
      <c r="C43" s="114" t="s">
        <v>434</v>
      </c>
      <c r="D43" s="116">
        <f t="shared" si="16"/>
        <v>444331</v>
      </c>
      <c r="E43" s="116">
        <f t="shared" si="17"/>
        <v>81372</v>
      </c>
      <c r="F43" s="116">
        <v>38670</v>
      </c>
      <c r="G43" s="116">
        <v>0</v>
      </c>
      <c r="H43" s="116">
        <v>0</v>
      </c>
      <c r="I43" s="116">
        <v>42590</v>
      </c>
      <c r="J43" s="116"/>
      <c r="K43" s="116">
        <v>112</v>
      </c>
      <c r="L43" s="116">
        <v>362959</v>
      </c>
      <c r="M43" s="116">
        <f t="shared" si="18"/>
        <v>135977</v>
      </c>
      <c r="N43" s="116">
        <f t="shared" si="19"/>
        <v>35646</v>
      </c>
      <c r="O43" s="116">
        <v>16257</v>
      </c>
      <c r="P43" s="116">
        <v>0</v>
      </c>
      <c r="Q43" s="116">
        <v>0</v>
      </c>
      <c r="R43" s="116">
        <v>0</v>
      </c>
      <c r="S43" s="116"/>
      <c r="T43" s="116">
        <v>19389</v>
      </c>
      <c r="U43" s="116">
        <v>100331</v>
      </c>
      <c r="V43" s="116">
        <f t="shared" si="22"/>
        <v>580308</v>
      </c>
      <c r="W43" s="116">
        <f t="shared" si="23"/>
        <v>117018</v>
      </c>
      <c r="X43" s="116">
        <f t="shared" si="24"/>
        <v>54927</v>
      </c>
      <c r="Y43" s="116">
        <f t="shared" si="25"/>
        <v>0</v>
      </c>
      <c r="Z43" s="116">
        <f t="shared" si="26"/>
        <v>0</v>
      </c>
      <c r="AA43" s="116">
        <f t="shared" si="27"/>
        <v>42590</v>
      </c>
      <c r="AB43" s="116">
        <f t="shared" si="28"/>
        <v>0</v>
      </c>
      <c r="AC43" s="116">
        <f t="shared" si="20"/>
        <v>19501</v>
      </c>
      <c r="AD43" s="116">
        <f t="shared" si="21"/>
        <v>463290</v>
      </c>
      <c r="AE43" s="153" t="s">
        <v>325</v>
      </c>
    </row>
    <row r="44" spans="1:31" ht="13.5" customHeight="1" x14ac:dyDescent="0.15">
      <c r="A44" s="114" t="s">
        <v>10</v>
      </c>
      <c r="B44" s="115" t="s">
        <v>435</v>
      </c>
      <c r="C44" s="114" t="s">
        <v>436</v>
      </c>
      <c r="D44" s="116">
        <f t="shared" si="16"/>
        <v>257110</v>
      </c>
      <c r="E44" s="116">
        <f t="shared" si="17"/>
        <v>45816</v>
      </c>
      <c r="F44" s="116">
        <v>0</v>
      </c>
      <c r="G44" s="116">
        <v>0</v>
      </c>
      <c r="H44" s="116">
        <v>7679</v>
      </c>
      <c r="I44" s="116">
        <v>16542</v>
      </c>
      <c r="J44" s="116"/>
      <c r="K44" s="116">
        <v>21595</v>
      </c>
      <c r="L44" s="116">
        <v>211294</v>
      </c>
      <c r="M44" s="116">
        <f t="shared" si="18"/>
        <v>247010</v>
      </c>
      <c r="N44" s="116">
        <f t="shared" si="19"/>
        <v>64154</v>
      </c>
      <c r="O44" s="116">
        <v>0</v>
      </c>
      <c r="P44" s="116">
        <v>0</v>
      </c>
      <c r="Q44" s="116">
        <v>0</v>
      </c>
      <c r="R44" s="116">
        <v>64154</v>
      </c>
      <c r="S44" s="116"/>
      <c r="T44" s="116">
        <v>0</v>
      </c>
      <c r="U44" s="116">
        <v>182856</v>
      </c>
      <c r="V44" s="116">
        <f t="shared" si="22"/>
        <v>504120</v>
      </c>
      <c r="W44" s="116">
        <f t="shared" si="23"/>
        <v>109970</v>
      </c>
      <c r="X44" s="116">
        <f t="shared" si="24"/>
        <v>0</v>
      </c>
      <c r="Y44" s="116">
        <f t="shared" si="25"/>
        <v>0</v>
      </c>
      <c r="Z44" s="116">
        <f t="shared" si="26"/>
        <v>7679</v>
      </c>
      <c r="AA44" s="116">
        <f t="shared" si="27"/>
        <v>80696</v>
      </c>
      <c r="AB44" s="116">
        <f t="shared" si="28"/>
        <v>0</v>
      </c>
      <c r="AC44" s="116">
        <f t="shared" si="20"/>
        <v>21595</v>
      </c>
      <c r="AD44" s="116">
        <f t="shared" si="21"/>
        <v>394150</v>
      </c>
      <c r="AE44" s="153" t="s">
        <v>325</v>
      </c>
    </row>
    <row r="45" spans="1:31" ht="13.5" customHeight="1" x14ac:dyDescent="0.15">
      <c r="A45" s="114" t="s">
        <v>10</v>
      </c>
      <c r="B45" s="115" t="s">
        <v>437</v>
      </c>
      <c r="C45" s="114" t="s">
        <v>438</v>
      </c>
      <c r="D45" s="116">
        <f t="shared" si="16"/>
        <v>293467</v>
      </c>
      <c r="E45" s="116">
        <f t="shared" si="17"/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293467</v>
      </c>
      <c r="M45" s="116">
        <f t="shared" si="18"/>
        <v>16381</v>
      </c>
      <c r="N45" s="116">
        <f t="shared" si="19"/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16381</v>
      </c>
      <c r="V45" s="116">
        <f t="shared" si="22"/>
        <v>309848</v>
      </c>
      <c r="W45" s="116">
        <f t="shared" si="23"/>
        <v>0</v>
      </c>
      <c r="X45" s="116">
        <f t="shared" si="24"/>
        <v>0</v>
      </c>
      <c r="Y45" s="116">
        <f t="shared" si="25"/>
        <v>0</v>
      </c>
      <c r="Z45" s="116">
        <f t="shared" si="26"/>
        <v>0</v>
      </c>
      <c r="AA45" s="116">
        <f t="shared" si="27"/>
        <v>0</v>
      </c>
      <c r="AB45" s="116">
        <f t="shared" si="28"/>
        <v>0</v>
      </c>
      <c r="AC45" s="116">
        <f t="shared" si="20"/>
        <v>0</v>
      </c>
      <c r="AD45" s="116">
        <f t="shared" si="21"/>
        <v>309848</v>
      </c>
      <c r="AE45" s="153" t="s">
        <v>325</v>
      </c>
    </row>
    <row r="46" spans="1:31" ht="13.5" customHeight="1" x14ac:dyDescent="0.15">
      <c r="A46" s="114" t="s">
        <v>10</v>
      </c>
      <c r="B46" s="115" t="s">
        <v>439</v>
      </c>
      <c r="C46" s="114" t="s">
        <v>440</v>
      </c>
      <c r="D46" s="116">
        <f t="shared" si="16"/>
        <v>793557</v>
      </c>
      <c r="E46" s="116">
        <f t="shared" si="17"/>
        <v>179759</v>
      </c>
      <c r="F46" s="116">
        <v>0</v>
      </c>
      <c r="G46" s="116">
        <v>0</v>
      </c>
      <c r="H46" s="116">
        <v>0</v>
      </c>
      <c r="I46" s="116">
        <v>107714</v>
      </c>
      <c r="J46" s="116"/>
      <c r="K46" s="116">
        <v>72045</v>
      </c>
      <c r="L46" s="116">
        <v>613798</v>
      </c>
      <c r="M46" s="116">
        <f t="shared" si="18"/>
        <v>41335</v>
      </c>
      <c r="N46" s="116">
        <f t="shared" si="19"/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41335</v>
      </c>
      <c r="V46" s="116">
        <f t="shared" si="22"/>
        <v>834892</v>
      </c>
      <c r="W46" s="116">
        <f t="shared" si="23"/>
        <v>179759</v>
      </c>
      <c r="X46" s="116">
        <f t="shared" si="24"/>
        <v>0</v>
      </c>
      <c r="Y46" s="116">
        <f t="shared" si="25"/>
        <v>0</v>
      </c>
      <c r="Z46" s="116">
        <f t="shared" si="26"/>
        <v>0</v>
      </c>
      <c r="AA46" s="116">
        <f t="shared" si="27"/>
        <v>107714</v>
      </c>
      <c r="AB46" s="116">
        <f t="shared" si="28"/>
        <v>0</v>
      </c>
      <c r="AC46" s="116">
        <f t="shared" si="20"/>
        <v>72045</v>
      </c>
      <c r="AD46" s="116">
        <f t="shared" si="21"/>
        <v>655133</v>
      </c>
      <c r="AE46" s="153" t="s">
        <v>325</v>
      </c>
    </row>
    <row r="47" spans="1:31" ht="13.5" customHeight="1" x14ac:dyDescent="0.15">
      <c r="A47" s="114" t="s">
        <v>10</v>
      </c>
      <c r="B47" s="115" t="s">
        <v>442</v>
      </c>
      <c r="C47" s="114" t="s">
        <v>443</v>
      </c>
      <c r="D47" s="116">
        <f t="shared" si="16"/>
        <v>136517</v>
      </c>
      <c r="E47" s="116">
        <f t="shared" si="17"/>
        <v>6431</v>
      </c>
      <c r="F47" s="116">
        <v>0</v>
      </c>
      <c r="G47" s="116">
        <v>0</v>
      </c>
      <c r="H47" s="116">
        <v>0</v>
      </c>
      <c r="I47" s="116">
        <v>6419</v>
      </c>
      <c r="J47" s="116"/>
      <c r="K47" s="116">
        <v>12</v>
      </c>
      <c r="L47" s="116">
        <v>130086</v>
      </c>
      <c r="M47" s="116">
        <f t="shared" si="18"/>
        <v>26160</v>
      </c>
      <c r="N47" s="116">
        <f t="shared" si="19"/>
        <v>3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3</v>
      </c>
      <c r="U47" s="116">
        <v>26157</v>
      </c>
      <c r="V47" s="116">
        <f t="shared" si="22"/>
        <v>162677</v>
      </c>
      <c r="W47" s="116">
        <f t="shared" si="23"/>
        <v>6434</v>
      </c>
      <c r="X47" s="116">
        <f t="shared" si="24"/>
        <v>0</v>
      </c>
      <c r="Y47" s="116">
        <f t="shared" si="25"/>
        <v>0</v>
      </c>
      <c r="Z47" s="116">
        <f t="shared" si="26"/>
        <v>0</v>
      </c>
      <c r="AA47" s="116">
        <f t="shared" si="27"/>
        <v>6419</v>
      </c>
      <c r="AB47" s="116">
        <f t="shared" si="28"/>
        <v>0</v>
      </c>
      <c r="AC47" s="116">
        <f t="shared" si="20"/>
        <v>15</v>
      </c>
      <c r="AD47" s="116">
        <f t="shared" si="21"/>
        <v>156243</v>
      </c>
      <c r="AE47" s="153" t="s">
        <v>325</v>
      </c>
    </row>
    <row r="48" spans="1:31" ht="13.5" customHeight="1" x14ac:dyDescent="0.15">
      <c r="A48" s="114" t="s">
        <v>10</v>
      </c>
      <c r="B48" s="115" t="s">
        <v>444</v>
      </c>
      <c r="C48" s="114" t="s">
        <v>445</v>
      </c>
      <c r="D48" s="116">
        <f t="shared" si="16"/>
        <v>135955</v>
      </c>
      <c r="E48" s="116">
        <f t="shared" si="17"/>
        <v>18166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18166</v>
      </c>
      <c r="L48" s="116">
        <v>117789</v>
      </c>
      <c r="M48" s="116">
        <f t="shared" si="18"/>
        <v>36117</v>
      </c>
      <c r="N48" s="116">
        <f t="shared" si="19"/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36117</v>
      </c>
      <c r="V48" s="116">
        <f t="shared" si="22"/>
        <v>172072</v>
      </c>
      <c r="W48" s="116">
        <f t="shared" si="23"/>
        <v>18166</v>
      </c>
      <c r="X48" s="116">
        <f t="shared" si="24"/>
        <v>0</v>
      </c>
      <c r="Y48" s="116">
        <f t="shared" si="25"/>
        <v>0</v>
      </c>
      <c r="Z48" s="116">
        <f t="shared" si="26"/>
        <v>0</v>
      </c>
      <c r="AA48" s="116">
        <f t="shared" si="27"/>
        <v>0</v>
      </c>
      <c r="AB48" s="116">
        <f t="shared" si="28"/>
        <v>0</v>
      </c>
      <c r="AC48" s="116">
        <f t="shared" si="20"/>
        <v>18166</v>
      </c>
      <c r="AD48" s="116">
        <f t="shared" si="21"/>
        <v>153906</v>
      </c>
      <c r="AE48" s="153" t="s">
        <v>325</v>
      </c>
    </row>
    <row r="49" spans="1:31" ht="13.5" customHeight="1" x14ac:dyDescent="0.15">
      <c r="A49" s="114" t="s">
        <v>10</v>
      </c>
      <c r="B49" s="115" t="s">
        <v>446</v>
      </c>
      <c r="C49" s="114" t="s">
        <v>447</v>
      </c>
      <c r="D49" s="116">
        <f t="shared" si="16"/>
        <v>91064</v>
      </c>
      <c r="E49" s="116">
        <f t="shared" si="17"/>
        <v>1311</v>
      </c>
      <c r="F49" s="116">
        <v>0</v>
      </c>
      <c r="G49" s="116">
        <v>0</v>
      </c>
      <c r="H49" s="116">
        <v>0</v>
      </c>
      <c r="I49" s="116">
        <v>15</v>
      </c>
      <c r="J49" s="116"/>
      <c r="K49" s="116">
        <v>1296</v>
      </c>
      <c r="L49" s="116">
        <v>89753</v>
      </c>
      <c r="M49" s="116">
        <f t="shared" si="18"/>
        <v>24119</v>
      </c>
      <c r="N49" s="116">
        <f t="shared" si="19"/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24119</v>
      </c>
      <c r="V49" s="116">
        <f t="shared" si="22"/>
        <v>115183</v>
      </c>
      <c r="W49" s="116">
        <f t="shared" si="23"/>
        <v>1311</v>
      </c>
      <c r="X49" s="116">
        <f t="shared" si="24"/>
        <v>0</v>
      </c>
      <c r="Y49" s="116">
        <f t="shared" si="25"/>
        <v>0</v>
      </c>
      <c r="Z49" s="116">
        <f t="shared" si="26"/>
        <v>0</v>
      </c>
      <c r="AA49" s="116">
        <f t="shared" si="27"/>
        <v>15</v>
      </c>
      <c r="AB49" s="116">
        <f t="shared" si="28"/>
        <v>0</v>
      </c>
      <c r="AC49" s="116">
        <f t="shared" si="20"/>
        <v>1296</v>
      </c>
      <c r="AD49" s="116">
        <f t="shared" si="21"/>
        <v>113872</v>
      </c>
      <c r="AE49" s="153" t="s">
        <v>325</v>
      </c>
    </row>
    <row r="50" spans="1:31" ht="13.5" customHeight="1" x14ac:dyDescent="0.15">
      <c r="A50" s="114" t="s">
        <v>10</v>
      </c>
      <c r="B50" s="115" t="s">
        <v>449</v>
      </c>
      <c r="C50" s="114" t="s">
        <v>450</v>
      </c>
      <c r="D50" s="116">
        <f t="shared" si="16"/>
        <v>199828</v>
      </c>
      <c r="E50" s="116">
        <f t="shared" si="17"/>
        <v>3554</v>
      </c>
      <c r="F50" s="116">
        <v>0</v>
      </c>
      <c r="G50" s="116">
        <v>0</v>
      </c>
      <c r="H50" s="116">
        <v>0</v>
      </c>
      <c r="I50" s="116">
        <v>348</v>
      </c>
      <c r="J50" s="116"/>
      <c r="K50" s="116">
        <v>3206</v>
      </c>
      <c r="L50" s="116">
        <v>196274</v>
      </c>
      <c r="M50" s="116">
        <f t="shared" si="18"/>
        <v>45190</v>
      </c>
      <c r="N50" s="116">
        <f t="shared" si="19"/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45190</v>
      </c>
      <c r="V50" s="116">
        <f t="shared" si="22"/>
        <v>245018</v>
      </c>
      <c r="W50" s="116">
        <f t="shared" si="23"/>
        <v>3554</v>
      </c>
      <c r="X50" s="116">
        <f t="shared" si="24"/>
        <v>0</v>
      </c>
      <c r="Y50" s="116">
        <f t="shared" si="25"/>
        <v>0</v>
      </c>
      <c r="Z50" s="116">
        <f t="shared" si="26"/>
        <v>0</v>
      </c>
      <c r="AA50" s="116">
        <f t="shared" si="27"/>
        <v>348</v>
      </c>
      <c r="AB50" s="116">
        <f t="shared" si="28"/>
        <v>0</v>
      </c>
      <c r="AC50" s="116">
        <f t="shared" si="20"/>
        <v>3206</v>
      </c>
      <c r="AD50" s="116">
        <f t="shared" si="21"/>
        <v>241464</v>
      </c>
      <c r="AE50" s="153" t="s">
        <v>325</v>
      </c>
    </row>
    <row r="51" spans="1:31" ht="13.5" customHeight="1" x14ac:dyDescent="0.15">
      <c r="A51" s="114" t="s">
        <v>10</v>
      </c>
      <c r="B51" s="115" t="s">
        <v>451</v>
      </c>
      <c r="C51" s="114" t="s">
        <v>452</v>
      </c>
      <c r="D51" s="116">
        <f t="shared" si="16"/>
        <v>173904</v>
      </c>
      <c r="E51" s="116">
        <f t="shared" si="17"/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173904</v>
      </c>
      <c r="M51" s="116">
        <f t="shared" si="18"/>
        <v>12164</v>
      </c>
      <c r="N51" s="116">
        <f t="shared" si="19"/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12164</v>
      </c>
      <c r="V51" s="116">
        <f t="shared" si="22"/>
        <v>186068</v>
      </c>
      <c r="W51" s="116">
        <f t="shared" si="23"/>
        <v>0</v>
      </c>
      <c r="X51" s="116">
        <f t="shared" si="24"/>
        <v>0</v>
      </c>
      <c r="Y51" s="116">
        <f t="shared" si="25"/>
        <v>0</v>
      </c>
      <c r="Z51" s="116">
        <f t="shared" si="26"/>
        <v>0</v>
      </c>
      <c r="AA51" s="116">
        <f t="shared" si="27"/>
        <v>0</v>
      </c>
      <c r="AB51" s="116">
        <f t="shared" si="28"/>
        <v>0</v>
      </c>
      <c r="AC51" s="116">
        <f t="shared" si="20"/>
        <v>0</v>
      </c>
      <c r="AD51" s="116">
        <f t="shared" si="21"/>
        <v>186068</v>
      </c>
      <c r="AE51" s="153" t="s">
        <v>325</v>
      </c>
    </row>
    <row r="52" spans="1:31" ht="13.5" customHeight="1" x14ac:dyDescent="0.15">
      <c r="A52" s="114" t="s">
        <v>10</v>
      </c>
      <c r="B52" s="115" t="s">
        <v>399</v>
      </c>
      <c r="C52" s="114" t="s">
        <v>400</v>
      </c>
      <c r="D52" s="116">
        <f t="shared" si="16"/>
        <v>287720</v>
      </c>
      <c r="E52" s="116">
        <f t="shared" si="17"/>
        <v>104755</v>
      </c>
      <c r="F52" s="116">
        <v>0</v>
      </c>
      <c r="G52" s="116">
        <v>0</v>
      </c>
      <c r="H52" s="116">
        <v>0</v>
      </c>
      <c r="I52" s="116">
        <v>104755</v>
      </c>
      <c r="J52" s="116">
        <v>747625</v>
      </c>
      <c r="K52" s="116">
        <v>0</v>
      </c>
      <c r="L52" s="116">
        <v>182965</v>
      </c>
      <c r="M52" s="116">
        <f t="shared" si="18"/>
        <v>85669</v>
      </c>
      <c r="N52" s="116">
        <f t="shared" si="19"/>
        <v>9891</v>
      </c>
      <c r="O52" s="116">
        <v>0</v>
      </c>
      <c r="P52" s="116">
        <v>0</v>
      </c>
      <c r="Q52" s="116">
        <v>0</v>
      </c>
      <c r="R52" s="116">
        <v>9891</v>
      </c>
      <c r="S52" s="116">
        <v>197741</v>
      </c>
      <c r="T52" s="116">
        <v>0</v>
      </c>
      <c r="U52" s="116">
        <v>75778</v>
      </c>
      <c r="V52" s="116">
        <f t="shared" si="22"/>
        <v>373389</v>
      </c>
      <c r="W52" s="116">
        <f t="shared" si="23"/>
        <v>114646</v>
      </c>
      <c r="X52" s="116">
        <f t="shared" si="24"/>
        <v>0</v>
      </c>
      <c r="Y52" s="116">
        <f t="shared" si="25"/>
        <v>0</v>
      </c>
      <c r="Z52" s="116">
        <f t="shared" si="26"/>
        <v>0</v>
      </c>
      <c r="AA52" s="116">
        <f t="shared" si="27"/>
        <v>114646</v>
      </c>
      <c r="AB52" s="116">
        <f t="shared" si="28"/>
        <v>945366</v>
      </c>
      <c r="AC52" s="116">
        <f t="shared" si="20"/>
        <v>0</v>
      </c>
      <c r="AD52" s="116">
        <f t="shared" si="21"/>
        <v>258743</v>
      </c>
      <c r="AE52" s="153" t="s">
        <v>325</v>
      </c>
    </row>
    <row r="53" spans="1:31" ht="13.5" customHeight="1" x14ac:dyDescent="0.15">
      <c r="A53" s="114" t="s">
        <v>10</v>
      </c>
      <c r="B53" s="115" t="s">
        <v>362</v>
      </c>
      <c r="C53" s="114" t="s">
        <v>363</v>
      </c>
      <c r="D53" s="116">
        <f t="shared" si="16"/>
        <v>0</v>
      </c>
      <c r="E53" s="116">
        <f t="shared" si="17"/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f t="shared" si="18"/>
        <v>56886</v>
      </c>
      <c r="N53" s="116">
        <f t="shared" si="19"/>
        <v>56886</v>
      </c>
      <c r="O53" s="116">
        <v>0</v>
      </c>
      <c r="P53" s="116">
        <v>0</v>
      </c>
      <c r="Q53" s="116">
        <v>0</v>
      </c>
      <c r="R53" s="116">
        <v>11629</v>
      </c>
      <c r="S53" s="116">
        <v>264707</v>
      </c>
      <c r="T53" s="116">
        <v>45257</v>
      </c>
      <c r="U53" s="116">
        <v>0</v>
      </c>
      <c r="V53" s="116">
        <f t="shared" si="22"/>
        <v>56886</v>
      </c>
      <c r="W53" s="116">
        <f t="shared" si="23"/>
        <v>56886</v>
      </c>
      <c r="X53" s="116">
        <f t="shared" si="24"/>
        <v>0</v>
      </c>
      <c r="Y53" s="116">
        <f t="shared" si="25"/>
        <v>0</v>
      </c>
      <c r="Z53" s="116">
        <f t="shared" si="26"/>
        <v>0</v>
      </c>
      <c r="AA53" s="116">
        <f t="shared" si="27"/>
        <v>11629</v>
      </c>
      <c r="AB53" s="116">
        <f t="shared" si="28"/>
        <v>264707</v>
      </c>
      <c r="AC53" s="116">
        <f t="shared" si="20"/>
        <v>45257</v>
      </c>
      <c r="AD53" s="116">
        <f t="shared" si="21"/>
        <v>0</v>
      </c>
      <c r="AE53" s="153" t="s">
        <v>325</v>
      </c>
    </row>
    <row r="54" spans="1:31" ht="13.5" customHeight="1" x14ac:dyDescent="0.15">
      <c r="A54" s="114" t="s">
        <v>10</v>
      </c>
      <c r="B54" s="115" t="s">
        <v>350</v>
      </c>
      <c r="C54" s="114" t="s">
        <v>351</v>
      </c>
      <c r="D54" s="116">
        <f t="shared" si="16"/>
        <v>301502</v>
      </c>
      <c r="E54" s="116">
        <f t="shared" si="17"/>
        <v>175342</v>
      </c>
      <c r="F54" s="116">
        <v>0</v>
      </c>
      <c r="G54" s="116">
        <v>0</v>
      </c>
      <c r="H54" s="116">
        <v>0</v>
      </c>
      <c r="I54" s="116">
        <v>175339</v>
      </c>
      <c r="J54" s="116">
        <v>973419</v>
      </c>
      <c r="K54" s="116">
        <v>3</v>
      </c>
      <c r="L54" s="116">
        <v>126160</v>
      </c>
      <c r="M54" s="116">
        <f t="shared" si="18"/>
        <v>0</v>
      </c>
      <c r="N54" s="116">
        <f t="shared" si="19"/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 t="shared" si="22"/>
        <v>301502</v>
      </c>
      <c r="W54" s="116">
        <f t="shared" si="23"/>
        <v>175342</v>
      </c>
      <c r="X54" s="116">
        <f t="shared" si="24"/>
        <v>0</v>
      </c>
      <c r="Y54" s="116">
        <f t="shared" si="25"/>
        <v>0</v>
      </c>
      <c r="Z54" s="116">
        <f t="shared" si="26"/>
        <v>0</v>
      </c>
      <c r="AA54" s="116">
        <f t="shared" si="27"/>
        <v>175339</v>
      </c>
      <c r="AB54" s="116">
        <f t="shared" si="28"/>
        <v>973419</v>
      </c>
      <c r="AC54" s="116">
        <f t="shared" si="20"/>
        <v>3</v>
      </c>
      <c r="AD54" s="116">
        <f t="shared" si="21"/>
        <v>126160</v>
      </c>
      <c r="AE54" s="153" t="s">
        <v>325</v>
      </c>
    </row>
    <row r="55" spans="1:31" ht="13.5" customHeight="1" x14ac:dyDescent="0.15">
      <c r="A55" s="114" t="s">
        <v>10</v>
      </c>
      <c r="B55" s="115" t="s">
        <v>352</v>
      </c>
      <c r="C55" s="114" t="s">
        <v>353</v>
      </c>
      <c r="D55" s="116">
        <f t="shared" si="16"/>
        <v>0</v>
      </c>
      <c r="E55" s="116">
        <f t="shared" si="17"/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f t="shared" si="18"/>
        <v>59664</v>
      </c>
      <c r="N55" s="116">
        <f t="shared" si="19"/>
        <v>23988</v>
      </c>
      <c r="O55" s="116">
        <v>0</v>
      </c>
      <c r="P55" s="116">
        <v>0</v>
      </c>
      <c r="Q55" s="116">
        <v>0</v>
      </c>
      <c r="R55" s="116">
        <v>23947</v>
      </c>
      <c r="S55" s="116">
        <v>338921</v>
      </c>
      <c r="T55" s="116">
        <v>41</v>
      </c>
      <c r="U55" s="116">
        <v>35676</v>
      </c>
      <c r="V55" s="116">
        <f t="shared" si="22"/>
        <v>59664</v>
      </c>
      <c r="W55" s="116">
        <f t="shared" si="23"/>
        <v>23988</v>
      </c>
      <c r="X55" s="116">
        <f t="shared" si="24"/>
        <v>0</v>
      </c>
      <c r="Y55" s="116">
        <f t="shared" si="25"/>
        <v>0</v>
      </c>
      <c r="Z55" s="116">
        <f t="shared" si="26"/>
        <v>0</v>
      </c>
      <c r="AA55" s="116">
        <f t="shared" si="27"/>
        <v>23947</v>
      </c>
      <c r="AB55" s="116">
        <f t="shared" si="28"/>
        <v>338921</v>
      </c>
      <c r="AC55" s="116">
        <f t="shared" si="20"/>
        <v>41</v>
      </c>
      <c r="AD55" s="116">
        <f t="shared" si="21"/>
        <v>35676</v>
      </c>
      <c r="AE55" s="153" t="s">
        <v>325</v>
      </c>
    </row>
    <row r="56" spans="1:31" ht="13.5" customHeight="1" x14ac:dyDescent="0.15">
      <c r="A56" s="114" t="s">
        <v>10</v>
      </c>
      <c r="B56" s="115" t="s">
        <v>336</v>
      </c>
      <c r="C56" s="114" t="s">
        <v>337</v>
      </c>
      <c r="D56" s="116">
        <f t="shared" si="16"/>
        <v>443182</v>
      </c>
      <c r="E56" s="116">
        <f t="shared" si="17"/>
        <v>443182</v>
      </c>
      <c r="F56" s="116">
        <v>0</v>
      </c>
      <c r="G56" s="116">
        <v>0</v>
      </c>
      <c r="H56" s="116">
        <v>0</v>
      </c>
      <c r="I56" s="116">
        <v>241533</v>
      </c>
      <c r="J56" s="116">
        <v>927775</v>
      </c>
      <c r="K56" s="116">
        <v>201649</v>
      </c>
      <c r="L56" s="116">
        <v>0</v>
      </c>
      <c r="M56" s="116">
        <f t="shared" si="18"/>
        <v>91505</v>
      </c>
      <c r="N56" s="116">
        <f t="shared" si="19"/>
        <v>91505</v>
      </c>
      <c r="O56" s="116">
        <v>0</v>
      </c>
      <c r="P56" s="116">
        <v>0</v>
      </c>
      <c r="Q56" s="116">
        <v>0</v>
      </c>
      <c r="R56" s="116">
        <v>39305</v>
      </c>
      <c r="S56" s="116">
        <v>258230</v>
      </c>
      <c r="T56" s="116">
        <v>52200</v>
      </c>
      <c r="U56" s="116">
        <v>0</v>
      </c>
      <c r="V56" s="116">
        <f t="shared" si="22"/>
        <v>534687</v>
      </c>
      <c r="W56" s="116">
        <f t="shared" si="23"/>
        <v>534687</v>
      </c>
      <c r="X56" s="116">
        <f t="shared" si="24"/>
        <v>0</v>
      </c>
      <c r="Y56" s="116">
        <f t="shared" si="25"/>
        <v>0</v>
      </c>
      <c r="Z56" s="116">
        <f t="shared" si="26"/>
        <v>0</v>
      </c>
      <c r="AA56" s="116">
        <f t="shared" si="27"/>
        <v>280838</v>
      </c>
      <c r="AB56" s="116">
        <f t="shared" si="28"/>
        <v>1186005</v>
      </c>
      <c r="AC56" s="116">
        <f t="shared" si="20"/>
        <v>253849</v>
      </c>
      <c r="AD56" s="116">
        <f t="shared" si="21"/>
        <v>0</v>
      </c>
      <c r="AE56" s="153" t="s">
        <v>325</v>
      </c>
    </row>
    <row r="57" spans="1:31" ht="13.5" customHeight="1" x14ac:dyDescent="0.15">
      <c r="A57" s="114" t="s">
        <v>10</v>
      </c>
      <c r="B57" s="115" t="s">
        <v>372</v>
      </c>
      <c r="C57" s="114" t="s">
        <v>373</v>
      </c>
      <c r="D57" s="116">
        <f t="shared" si="16"/>
        <v>0</v>
      </c>
      <c r="E57" s="116">
        <f t="shared" si="17"/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f t="shared" si="18"/>
        <v>26357</v>
      </c>
      <c r="N57" s="116">
        <f t="shared" si="19"/>
        <v>9908</v>
      </c>
      <c r="O57" s="116">
        <v>0</v>
      </c>
      <c r="P57" s="116">
        <v>0</v>
      </c>
      <c r="Q57" s="116">
        <v>0</v>
      </c>
      <c r="R57" s="116">
        <v>9514</v>
      </c>
      <c r="S57" s="116">
        <v>199818</v>
      </c>
      <c r="T57" s="116">
        <v>394</v>
      </c>
      <c r="U57" s="116">
        <v>16449</v>
      </c>
      <c r="V57" s="116">
        <f t="shared" si="22"/>
        <v>26357</v>
      </c>
      <c r="W57" s="116">
        <f t="shared" si="23"/>
        <v>9908</v>
      </c>
      <c r="X57" s="116">
        <f t="shared" si="24"/>
        <v>0</v>
      </c>
      <c r="Y57" s="116">
        <f t="shared" si="25"/>
        <v>0</v>
      </c>
      <c r="Z57" s="116">
        <f t="shared" si="26"/>
        <v>0</v>
      </c>
      <c r="AA57" s="116">
        <f t="shared" si="27"/>
        <v>9514</v>
      </c>
      <c r="AB57" s="116">
        <f t="shared" si="28"/>
        <v>199818</v>
      </c>
      <c r="AC57" s="116">
        <f t="shared" si="20"/>
        <v>394</v>
      </c>
      <c r="AD57" s="116">
        <f t="shared" si="21"/>
        <v>16449</v>
      </c>
      <c r="AE57" s="153" t="s">
        <v>325</v>
      </c>
    </row>
    <row r="58" spans="1:31" ht="13.5" customHeight="1" x14ac:dyDescent="0.15">
      <c r="A58" s="114" t="s">
        <v>10</v>
      </c>
      <c r="B58" s="115" t="s">
        <v>328</v>
      </c>
      <c r="C58" s="114" t="s">
        <v>425</v>
      </c>
      <c r="D58" s="116">
        <f t="shared" si="16"/>
        <v>0</v>
      </c>
      <c r="E58" s="116">
        <f t="shared" si="17"/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f t="shared" si="18"/>
        <v>36858</v>
      </c>
      <c r="N58" s="116">
        <f t="shared" si="19"/>
        <v>6529</v>
      </c>
      <c r="O58" s="116">
        <v>0</v>
      </c>
      <c r="P58" s="116">
        <v>0</v>
      </c>
      <c r="Q58" s="116">
        <v>0</v>
      </c>
      <c r="R58" s="116">
        <v>5686</v>
      </c>
      <c r="S58" s="116">
        <v>281250</v>
      </c>
      <c r="T58" s="116">
        <v>843</v>
      </c>
      <c r="U58" s="116">
        <v>30329</v>
      </c>
      <c r="V58" s="116">
        <f t="shared" si="22"/>
        <v>36858</v>
      </c>
      <c r="W58" s="116">
        <f t="shared" si="23"/>
        <v>6529</v>
      </c>
      <c r="X58" s="116">
        <f t="shared" si="24"/>
        <v>0</v>
      </c>
      <c r="Y58" s="116">
        <f t="shared" si="25"/>
        <v>0</v>
      </c>
      <c r="Z58" s="116">
        <f t="shared" si="26"/>
        <v>0</v>
      </c>
      <c r="AA58" s="116">
        <f t="shared" si="27"/>
        <v>5686</v>
      </c>
      <c r="AB58" s="116">
        <f t="shared" si="28"/>
        <v>281250</v>
      </c>
      <c r="AC58" s="116">
        <f t="shared" si="20"/>
        <v>843</v>
      </c>
      <c r="AD58" s="116">
        <f t="shared" si="21"/>
        <v>30329</v>
      </c>
      <c r="AE58" s="153" t="s">
        <v>325</v>
      </c>
    </row>
    <row r="59" spans="1:31" ht="13.5" customHeight="1" x14ac:dyDescent="0.15">
      <c r="A59" s="114" t="s">
        <v>10</v>
      </c>
      <c r="B59" s="115" t="s">
        <v>326</v>
      </c>
      <c r="C59" s="114" t="s">
        <v>420</v>
      </c>
      <c r="D59" s="116">
        <f t="shared" si="16"/>
        <v>207010</v>
      </c>
      <c r="E59" s="116">
        <f t="shared" si="17"/>
        <v>49335</v>
      </c>
      <c r="F59" s="116">
        <v>257</v>
      </c>
      <c r="G59" s="116">
        <v>0</v>
      </c>
      <c r="H59" s="116">
        <v>0</v>
      </c>
      <c r="I59" s="116">
        <v>49060</v>
      </c>
      <c r="J59" s="116">
        <v>349902</v>
      </c>
      <c r="K59" s="116">
        <v>18</v>
      </c>
      <c r="L59" s="116">
        <v>157675</v>
      </c>
      <c r="M59" s="116">
        <f t="shared" si="18"/>
        <v>45382</v>
      </c>
      <c r="N59" s="116">
        <f t="shared" si="19"/>
        <v>3005</v>
      </c>
      <c r="O59" s="116">
        <v>0</v>
      </c>
      <c r="P59" s="116">
        <v>0</v>
      </c>
      <c r="Q59" s="116">
        <v>0</v>
      </c>
      <c r="R59" s="116">
        <v>3000</v>
      </c>
      <c r="S59" s="116">
        <v>101596</v>
      </c>
      <c r="T59" s="116">
        <v>5</v>
      </c>
      <c r="U59" s="116">
        <v>42377</v>
      </c>
      <c r="V59" s="116">
        <f t="shared" si="22"/>
        <v>252392</v>
      </c>
      <c r="W59" s="116">
        <f t="shared" si="23"/>
        <v>52340</v>
      </c>
      <c r="X59" s="116">
        <f t="shared" si="24"/>
        <v>257</v>
      </c>
      <c r="Y59" s="116">
        <f t="shared" si="25"/>
        <v>0</v>
      </c>
      <c r="Z59" s="116">
        <f t="shared" si="26"/>
        <v>0</v>
      </c>
      <c r="AA59" s="116">
        <f t="shared" si="27"/>
        <v>52060</v>
      </c>
      <c r="AB59" s="116">
        <f t="shared" si="28"/>
        <v>451498</v>
      </c>
      <c r="AC59" s="116">
        <f t="shared" si="20"/>
        <v>23</v>
      </c>
      <c r="AD59" s="116">
        <f t="shared" si="21"/>
        <v>200052</v>
      </c>
      <c r="AE59" s="153" t="s">
        <v>325</v>
      </c>
    </row>
    <row r="60" spans="1:31" ht="13.5" customHeight="1" x14ac:dyDescent="0.15">
      <c r="A60" s="114" t="s">
        <v>10</v>
      </c>
      <c r="B60" s="115" t="s">
        <v>408</v>
      </c>
      <c r="C60" s="114" t="s">
        <v>409</v>
      </c>
      <c r="D60" s="116">
        <f t="shared" si="16"/>
        <v>590121</v>
      </c>
      <c r="E60" s="116">
        <f t="shared" si="17"/>
        <v>590121</v>
      </c>
      <c r="F60" s="116">
        <v>210622</v>
      </c>
      <c r="G60" s="116">
        <v>0</v>
      </c>
      <c r="H60" s="116">
        <v>0</v>
      </c>
      <c r="I60" s="116">
        <v>111019</v>
      </c>
      <c r="J60" s="116">
        <v>1026110</v>
      </c>
      <c r="K60" s="116">
        <v>268480</v>
      </c>
      <c r="L60" s="116">
        <v>0</v>
      </c>
      <c r="M60" s="116">
        <f t="shared" si="18"/>
        <v>0</v>
      </c>
      <c r="N60" s="116">
        <f t="shared" si="19"/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f t="shared" si="22"/>
        <v>590121</v>
      </c>
      <c r="W60" s="116">
        <f t="shared" si="23"/>
        <v>590121</v>
      </c>
      <c r="X60" s="116">
        <f t="shared" si="24"/>
        <v>210622</v>
      </c>
      <c r="Y60" s="116">
        <f t="shared" si="25"/>
        <v>0</v>
      </c>
      <c r="Z60" s="116">
        <f t="shared" si="26"/>
        <v>0</v>
      </c>
      <c r="AA60" s="116">
        <f t="shared" si="27"/>
        <v>111019</v>
      </c>
      <c r="AB60" s="116">
        <f t="shared" si="28"/>
        <v>1026110</v>
      </c>
      <c r="AC60" s="116">
        <f t="shared" si="20"/>
        <v>268480</v>
      </c>
      <c r="AD60" s="116">
        <f t="shared" si="21"/>
        <v>0</v>
      </c>
      <c r="AE60" s="153" t="s">
        <v>325</v>
      </c>
    </row>
    <row r="61" spans="1:31" ht="13.5" customHeight="1" x14ac:dyDescent="0.15">
      <c r="A61" s="114" t="s">
        <v>10</v>
      </c>
      <c r="B61" s="115" t="s">
        <v>342</v>
      </c>
      <c r="C61" s="114" t="s">
        <v>343</v>
      </c>
      <c r="D61" s="116">
        <f t="shared" si="16"/>
        <v>0</v>
      </c>
      <c r="E61" s="116">
        <f t="shared" si="17"/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f t="shared" si="18"/>
        <v>94539</v>
      </c>
      <c r="N61" s="116">
        <f t="shared" si="19"/>
        <v>6684</v>
      </c>
      <c r="O61" s="116">
        <v>0</v>
      </c>
      <c r="P61" s="116">
        <v>0</v>
      </c>
      <c r="Q61" s="116">
        <v>0</v>
      </c>
      <c r="R61" s="116">
        <v>6684</v>
      </c>
      <c r="S61" s="116">
        <v>399974</v>
      </c>
      <c r="T61" s="116">
        <v>0</v>
      </c>
      <c r="U61" s="116">
        <v>87855</v>
      </c>
      <c r="V61" s="116">
        <f t="shared" si="22"/>
        <v>94539</v>
      </c>
      <c r="W61" s="116">
        <f t="shared" si="23"/>
        <v>6684</v>
      </c>
      <c r="X61" s="116">
        <f t="shared" si="24"/>
        <v>0</v>
      </c>
      <c r="Y61" s="116">
        <f t="shared" si="25"/>
        <v>0</v>
      </c>
      <c r="Z61" s="116">
        <f t="shared" si="26"/>
        <v>0</v>
      </c>
      <c r="AA61" s="116">
        <f t="shared" si="27"/>
        <v>6684</v>
      </c>
      <c r="AB61" s="116">
        <f t="shared" si="28"/>
        <v>399974</v>
      </c>
      <c r="AC61" s="116">
        <f t="shared" si="20"/>
        <v>0</v>
      </c>
      <c r="AD61" s="116">
        <f t="shared" si="21"/>
        <v>87855</v>
      </c>
      <c r="AE61" s="153" t="s">
        <v>325</v>
      </c>
    </row>
    <row r="62" spans="1:31" ht="13.5" customHeight="1" x14ac:dyDescent="0.15">
      <c r="A62" s="114" t="s">
        <v>10</v>
      </c>
      <c r="B62" s="115" t="s">
        <v>346</v>
      </c>
      <c r="C62" s="114" t="s">
        <v>347</v>
      </c>
      <c r="D62" s="116">
        <f t="shared" si="16"/>
        <v>3382153</v>
      </c>
      <c r="E62" s="116">
        <f t="shared" si="17"/>
        <v>3382153</v>
      </c>
      <c r="F62" s="116">
        <v>1420974</v>
      </c>
      <c r="G62" s="116">
        <v>0</v>
      </c>
      <c r="H62" s="116">
        <v>0</v>
      </c>
      <c r="I62" s="116">
        <v>287901</v>
      </c>
      <c r="J62" s="116">
        <v>2269494</v>
      </c>
      <c r="K62" s="116">
        <v>1673278</v>
      </c>
      <c r="L62" s="116">
        <v>0</v>
      </c>
      <c r="M62" s="116">
        <f t="shared" si="18"/>
        <v>61086</v>
      </c>
      <c r="N62" s="116">
        <f t="shared" si="19"/>
        <v>61086</v>
      </c>
      <c r="O62" s="116">
        <v>0</v>
      </c>
      <c r="P62" s="116">
        <v>0</v>
      </c>
      <c r="Q62" s="116">
        <v>0</v>
      </c>
      <c r="R62" s="116">
        <v>12508</v>
      </c>
      <c r="S62" s="116">
        <v>169622</v>
      </c>
      <c r="T62" s="116">
        <v>48578</v>
      </c>
      <c r="U62" s="116">
        <v>0</v>
      </c>
      <c r="V62" s="116">
        <f t="shared" si="22"/>
        <v>3443239</v>
      </c>
      <c r="W62" s="116">
        <f t="shared" si="23"/>
        <v>3443239</v>
      </c>
      <c r="X62" s="116">
        <f t="shared" si="24"/>
        <v>1420974</v>
      </c>
      <c r="Y62" s="116">
        <f t="shared" si="25"/>
        <v>0</v>
      </c>
      <c r="Z62" s="116">
        <f t="shared" si="26"/>
        <v>0</v>
      </c>
      <c r="AA62" s="116">
        <f t="shared" si="27"/>
        <v>300409</v>
      </c>
      <c r="AB62" s="116">
        <f t="shared" si="28"/>
        <v>2439116</v>
      </c>
      <c r="AC62" s="116">
        <f t="shared" si="20"/>
        <v>1721856</v>
      </c>
      <c r="AD62" s="116">
        <f t="shared" si="21"/>
        <v>0</v>
      </c>
      <c r="AE62" s="153" t="s">
        <v>325</v>
      </c>
    </row>
    <row r="63" spans="1:31" ht="13.5" customHeight="1" x14ac:dyDescent="0.15">
      <c r="A63" s="114" t="s">
        <v>10</v>
      </c>
      <c r="B63" s="115" t="s">
        <v>360</v>
      </c>
      <c r="C63" s="114" t="s">
        <v>377</v>
      </c>
      <c r="D63" s="116">
        <f t="shared" si="16"/>
        <v>343873</v>
      </c>
      <c r="E63" s="116">
        <f t="shared" si="17"/>
        <v>343873</v>
      </c>
      <c r="F63" s="116">
        <v>0</v>
      </c>
      <c r="G63" s="116">
        <v>0</v>
      </c>
      <c r="H63" s="116">
        <v>0</v>
      </c>
      <c r="I63" s="116">
        <v>296180</v>
      </c>
      <c r="J63" s="116">
        <v>1773342</v>
      </c>
      <c r="K63" s="116">
        <v>47693</v>
      </c>
      <c r="L63" s="116">
        <v>0</v>
      </c>
      <c r="M63" s="116">
        <f t="shared" si="18"/>
        <v>0</v>
      </c>
      <c r="N63" s="116">
        <f t="shared" si="19"/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 t="shared" si="22"/>
        <v>343873</v>
      </c>
      <c r="W63" s="116">
        <f t="shared" si="23"/>
        <v>343873</v>
      </c>
      <c r="X63" s="116">
        <f t="shared" si="24"/>
        <v>0</v>
      </c>
      <c r="Y63" s="116">
        <f t="shared" si="25"/>
        <v>0</v>
      </c>
      <c r="Z63" s="116">
        <f t="shared" si="26"/>
        <v>0</v>
      </c>
      <c r="AA63" s="116">
        <f t="shared" si="27"/>
        <v>296180</v>
      </c>
      <c r="AB63" s="116">
        <f t="shared" si="28"/>
        <v>1773342</v>
      </c>
      <c r="AC63" s="116">
        <f t="shared" si="20"/>
        <v>47693</v>
      </c>
      <c r="AD63" s="116">
        <f t="shared" si="21"/>
        <v>0</v>
      </c>
      <c r="AE63" s="153" t="s">
        <v>325</v>
      </c>
    </row>
    <row r="64" spans="1:31" ht="13.5" customHeight="1" x14ac:dyDescent="0.15">
      <c r="A64" s="114" t="s">
        <v>10</v>
      </c>
      <c r="B64" s="115" t="s">
        <v>340</v>
      </c>
      <c r="C64" s="114" t="s">
        <v>341</v>
      </c>
      <c r="D64" s="116">
        <f t="shared" si="16"/>
        <v>1128799</v>
      </c>
      <c r="E64" s="116">
        <f t="shared" si="17"/>
        <v>467941</v>
      </c>
      <c r="F64" s="116">
        <v>134111</v>
      </c>
      <c r="G64" s="116">
        <v>0</v>
      </c>
      <c r="H64" s="116">
        <v>0</v>
      </c>
      <c r="I64" s="116">
        <v>333787</v>
      </c>
      <c r="J64" s="116">
        <v>1170271</v>
      </c>
      <c r="K64" s="116">
        <v>43</v>
      </c>
      <c r="L64" s="116">
        <v>660858</v>
      </c>
      <c r="M64" s="116">
        <f t="shared" si="18"/>
        <v>0</v>
      </c>
      <c r="N64" s="116">
        <f t="shared" si="19"/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f t="shared" si="22"/>
        <v>1128799</v>
      </c>
      <c r="W64" s="116">
        <f t="shared" si="23"/>
        <v>467941</v>
      </c>
      <c r="X64" s="116">
        <f t="shared" si="24"/>
        <v>134111</v>
      </c>
      <c r="Y64" s="116">
        <f t="shared" si="25"/>
        <v>0</v>
      </c>
      <c r="Z64" s="116">
        <f t="shared" si="26"/>
        <v>0</v>
      </c>
      <c r="AA64" s="116">
        <f t="shared" si="27"/>
        <v>333787</v>
      </c>
      <c r="AB64" s="116">
        <f t="shared" si="28"/>
        <v>1170271</v>
      </c>
      <c r="AC64" s="116">
        <f t="shared" si="20"/>
        <v>43</v>
      </c>
      <c r="AD64" s="116">
        <f t="shared" si="21"/>
        <v>660858</v>
      </c>
      <c r="AE64" s="153" t="s">
        <v>325</v>
      </c>
    </row>
    <row r="65" spans="1:31" ht="13.5" customHeight="1" x14ac:dyDescent="0.15">
      <c r="A65" s="114" t="s">
        <v>10</v>
      </c>
      <c r="B65" s="115" t="s">
        <v>388</v>
      </c>
      <c r="C65" s="114" t="s">
        <v>389</v>
      </c>
      <c r="D65" s="116">
        <f t="shared" si="16"/>
        <v>3936846</v>
      </c>
      <c r="E65" s="116">
        <f t="shared" si="17"/>
        <v>3936846</v>
      </c>
      <c r="F65" s="116">
        <v>1092300</v>
      </c>
      <c r="G65" s="116">
        <v>0</v>
      </c>
      <c r="H65" s="116">
        <v>0</v>
      </c>
      <c r="I65" s="116">
        <v>180807</v>
      </c>
      <c r="J65" s="116">
        <v>1564694</v>
      </c>
      <c r="K65" s="116">
        <v>2663739</v>
      </c>
      <c r="L65" s="116">
        <v>0</v>
      </c>
      <c r="M65" s="116">
        <f t="shared" si="18"/>
        <v>0</v>
      </c>
      <c r="N65" s="116">
        <f t="shared" si="19"/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f t="shared" si="22"/>
        <v>3936846</v>
      </c>
      <c r="W65" s="116">
        <f t="shared" si="23"/>
        <v>3936846</v>
      </c>
      <c r="X65" s="116">
        <f t="shared" si="24"/>
        <v>1092300</v>
      </c>
      <c r="Y65" s="116">
        <f t="shared" si="25"/>
        <v>0</v>
      </c>
      <c r="Z65" s="116">
        <f t="shared" si="26"/>
        <v>0</v>
      </c>
      <c r="AA65" s="116">
        <f t="shared" si="27"/>
        <v>180807</v>
      </c>
      <c r="AB65" s="116">
        <f t="shared" si="28"/>
        <v>1564694</v>
      </c>
      <c r="AC65" s="116">
        <f t="shared" si="20"/>
        <v>2663739</v>
      </c>
      <c r="AD65" s="116">
        <f t="shared" si="21"/>
        <v>0</v>
      </c>
      <c r="AE65" s="153" t="s">
        <v>325</v>
      </c>
    </row>
    <row r="66" spans="1:31" ht="13.5" customHeight="1" x14ac:dyDescent="0.15">
      <c r="A66" s="114" t="s">
        <v>10</v>
      </c>
      <c r="B66" s="115" t="s">
        <v>356</v>
      </c>
      <c r="C66" s="114" t="s">
        <v>357</v>
      </c>
      <c r="D66" s="116">
        <f t="shared" si="16"/>
        <v>371773</v>
      </c>
      <c r="E66" s="116">
        <f t="shared" si="17"/>
        <v>168207</v>
      </c>
      <c r="F66" s="116">
        <v>329</v>
      </c>
      <c r="G66" s="116">
        <v>0</v>
      </c>
      <c r="H66" s="116">
        <v>0</v>
      </c>
      <c r="I66" s="116">
        <v>167536</v>
      </c>
      <c r="J66" s="116">
        <v>635005</v>
      </c>
      <c r="K66" s="116">
        <v>342</v>
      </c>
      <c r="L66" s="116">
        <v>203566</v>
      </c>
      <c r="M66" s="116">
        <f t="shared" si="18"/>
        <v>52304</v>
      </c>
      <c r="N66" s="116">
        <f t="shared" si="19"/>
        <v>18281</v>
      </c>
      <c r="O66" s="116">
        <v>0</v>
      </c>
      <c r="P66" s="116">
        <v>0</v>
      </c>
      <c r="Q66" s="116">
        <v>0</v>
      </c>
      <c r="R66" s="116">
        <v>17854</v>
      </c>
      <c r="S66" s="116">
        <v>152649</v>
      </c>
      <c r="T66" s="116">
        <v>427</v>
      </c>
      <c r="U66" s="116">
        <v>34023</v>
      </c>
      <c r="V66" s="116">
        <f t="shared" si="22"/>
        <v>424077</v>
      </c>
      <c r="W66" s="116">
        <f t="shared" si="23"/>
        <v>186488</v>
      </c>
      <c r="X66" s="116">
        <f t="shared" si="24"/>
        <v>329</v>
      </c>
      <c r="Y66" s="116">
        <f t="shared" si="25"/>
        <v>0</v>
      </c>
      <c r="Z66" s="116">
        <f t="shared" si="26"/>
        <v>0</v>
      </c>
      <c r="AA66" s="116">
        <f t="shared" si="27"/>
        <v>185390</v>
      </c>
      <c r="AB66" s="116">
        <f t="shared" si="28"/>
        <v>787654</v>
      </c>
      <c r="AC66" s="116">
        <f t="shared" si="20"/>
        <v>769</v>
      </c>
      <c r="AD66" s="116">
        <f t="shared" si="21"/>
        <v>237589</v>
      </c>
      <c r="AE66" s="153" t="s">
        <v>325</v>
      </c>
    </row>
    <row r="67" spans="1:31" ht="13.5" customHeight="1" x14ac:dyDescent="0.15">
      <c r="A67" s="114" t="s">
        <v>10</v>
      </c>
      <c r="B67" s="115" t="s">
        <v>384</v>
      </c>
      <c r="C67" s="114" t="s">
        <v>385</v>
      </c>
      <c r="D67" s="116">
        <f t="shared" si="16"/>
        <v>200992</v>
      </c>
      <c r="E67" s="116">
        <f t="shared" si="17"/>
        <v>200879</v>
      </c>
      <c r="F67" s="116">
        <v>0</v>
      </c>
      <c r="G67" s="116">
        <v>0</v>
      </c>
      <c r="H67" s="116">
        <v>0</v>
      </c>
      <c r="I67" s="116">
        <v>200856</v>
      </c>
      <c r="J67" s="116">
        <v>359307</v>
      </c>
      <c r="K67" s="116">
        <v>23</v>
      </c>
      <c r="L67" s="116">
        <v>113</v>
      </c>
      <c r="M67" s="116">
        <f t="shared" si="18"/>
        <v>0</v>
      </c>
      <c r="N67" s="116">
        <f t="shared" si="19"/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f t="shared" si="22"/>
        <v>200992</v>
      </c>
      <c r="W67" s="116">
        <f t="shared" si="23"/>
        <v>200879</v>
      </c>
      <c r="X67" s="116">
        <f t="shared" si="24"/>
        <v>0</v>
      </c>
      <c r="Y67" s="116">
        <f t="shared" si="25"/>
        <v>0</v>
      </c>
      <c r="Z67" s="116">
        <f t="shared" si="26"/>
        <v>0</v>
      </c>
      <c r="AA67" s="116">
        <f t="shared" si="27"/>
        <v>200856</v>
      </c>
      <c r="AB67" s="116">
        <f t="shared" si="28"/>
        <v>359307</v>
      </c>
      <c r="AC67" s="116">
        <f t="shared" si="20"/>
        <v>23</v>
      </c>
      <c r="AD67" s="116">
        <f t="shared" si="21"/>
        <v>113</v>
      </c>
      <c r="AE67" s="153" t="s">
        <v>325</v>
      </c>
    </row>
    <row r="68" spans="1:31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1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1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1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1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1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1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1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1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1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1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1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1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xmlns:xlrd2="http://schemas.microsoft.com/office/spreadsheetml/2017/richdata2" ref="A8:AE67">
    <sortCondition ref="A8:A67"/>
    <sortCondition ref="B8:B67"/>
    <sortCondition ref="C8:C6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66" man="1"/>
    <brk id="21" min="1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46"/>
      <c r="C1" s="46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55" t="s">
        <v>268</v>
      </c>
      <c r="B2" s="155" t="s">
        <v>269</v>
      </c>
      <c r="C2" s="162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6"/>
      <c r="B3" s="156"/>
      <c r="C3" s="161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6"/>
      <c r="B4" s="156"/>
      <c r="C4" s="161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54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54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54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6"/>
      <c r="B5" s="156"/>
      <c r="C5" s="161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54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54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54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6"/>
      <c r="B6" s="156"/>
      <c r="C6" s="161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茨城県</v>
      </c>
      <c r="B7" s="132" t="str">
        <f>'廃棄物事業経費（市町村）'!B7</f>
        <v>08000</v>
      </c>
      <c r="C7" s="131" t="s">
        <v>274</v>
      </c>
      <c r="D7" s="133">
        <f t="shared" ref="D7:D38" si="0">+SUM(E7,J7)</f>
        <v>10478648</v>
      </c>
      <c r="E7" s="133">
        <f t="shared" ref="E7:E38" si="1">+SUM(F7:I7)</f>
        <v>10457694</v>
      </c>
      <c r="F7" s="133">
        <f t="shared" ref="F7:K7" si="2">SUM(F$8:F$257)</f>
        <v>0</v>
      </c>
      <c r="G7" s="133">
        <f t="shared" si="2"/>
        <v>9610097</v>
      </c>
      <c r="H7" s="133">
        <f t="shared" si="2"/>
        <v>830893</v>
      </c>
      <c r="I7" s="133">
        <f t="shared" si="2"/>
        <v>16704</v>
      </c>
      <c r="J7" s="133">
        <f t="shared" si="2"/>
        <v>20954</v>
      </c>
      <c r="K7" s="133">
        <f t="shared" si="2"/>
        <v>2322067</v>
      </c>
      <c r="L7" s="133">
        <f t="shared" ref="L7:L38" si="3">+SUM(M7,R7,V7,W7,AC7)</f>
        <v>33347344</v>
      </c>
      <c r="M7" s="133">
        <f t="shared" ref="M7:M38" si="4">+SUM(N7:Q7)</f>
        <v>4061327</v>
      </c>
      <c r="N7" s="133">
        <f>SUM(N$8:N$257)</f>
        <v>2598422</v>
      </c>
      <c r="O7" s="133">
        <f>SUM(O$8:O$257)</f>
        <v>950040</v>
      </c>
      <c r="P7" s="133">
        <f>SUM(P$8:P$257)</f>
        <v>477356</v>
      </c>
      <c r="Q7" s="133">
        <f>SUM(Q$8:Q$257)</f>
        <v>35509</v>
      </c>
      <c r="R7" s="133">
        <f t="shared" ref="R7:R38" si="5">+SUM(S7:U7)</f>
        <v>5287355</v>
      </c>
      <c r="S7" s="133">
        <f>SUM(S$8:S$257)</f>
        <v>335551</v>
      </c>
      <c r="T7" s="133">
        <f>SUM(T$8:T$257)</f>
        <v>4688314</v>
      </c>
      <c r="U7" s="133">
        <f>SUM(U$8:U$257)</f>
        <v>263490</v>
      </c>
      <c r="V7" s="133">
        <f>SUM(V$8:V$257)</f>
        <v>9625</v>
      </c>
      <c r="W7" s="133">
        <f t="shared" ref="W7:W38" si="6">+SUM(X7:AA7)</f>
        <v>23974276</v>
      </c>
      <c r="X7" s="133">
        <f t="shared" ref="X7:AD7" si="7">SUM(X$8:X$257)</f>
        <v>8387685</v>
      </c>
      <c r="Y7" s="133">
        <f t="shared" si="7"/>
        <v>13068917</v>
      </c>
      <c r="Z7" s="133">
        <f t="shared" si="7"/>
        <v>1731120</v>
      </c>
      <c r="AA7" s="133">
        <f t="shared" si="7"/>
        <v>786554</v>
      </c>
      <c r="AB7" s="133">
        <f t="shared" si="7"/>
        <v>9474877</v>
      </c>
      <c r="AC7" s="133">
        <f t="shared" si="7"/>
        <v>14761</v>
      </c>
      <c r="AD7" s="133">
        <f t="shared" si="7"/>
        <v>4462241</v>
      </c>
      <c r="AE7" s="133">
        <f t="shared" ref="AE7:AE38" si="8">+SUM(D7,L7,AD7)</f>
        <v>48288233</v>
      </c>
      <c r="AF7" s="133">
        <f t="shared" ref="AF7:AF38" si="9">+SUM(AG7,AL7)</f>
        <v>282861</v>
      </c>
      <c r="AG7" s="133">
        <f t="shared" ref="AG7:AG38" si="10">+SUM(AH7:AK7)</f>
        <v>278606</v>
      </c>
      <c r="AH7" s="133">
        <f t="shared" ref="AH7:AM7" si="11">SUM(AH$8:AH$257)</f>
        <v>0</v>
      </c>
      <c r="AI7" s="133">
        <f t="shared" si="11"/>
        <v>278606</v>
      </c>
      <c r="AJ7" s="133">
        <f t="shared" si="11"/>
        <v>0</v>
      </c>
      <c r="AK7" s="133">
        <f t="shared" si="11"/>
        <v>0</v>
      </c>
      <c r="AL7" s="133">
        <f t="shared" si="11"/>
        <v>4255</v>
      </c>
      <c r="AM7" s="133">
        <f t="shared" si="11"/>
        <v>7903</v>
      </c>
      <c r="AN7" s="133">
        <f t="shared" ref="AN7:AN38" si="12">+SUM(AO7,AT7,AX7,AY7,BE7)</f>
        <v>5374985</v>
      </c>
      <c r="AO7" s="133">
        <f t="shared" ref="AO7:AO38" si="13">+SUM(AP7:AS7)</f>
        <v>1147301</v>
      </c>
      <c r="AP7" s="133">
        <f>SUM(AP$8:AP$257)</f>
        <v>918133</v>
      </c>
      <c r="AQ7" s="133">
        <f>SUM(AQ$8:AQ$257)</f>
        <v>43093</v>
      </c>
      <c r="AR7" s="133">
        <f>SUM(AR$8:AR$257)</f>
        <v>186075</v>
      </c>
      <c r="AS7" s="133">
        <f>SUM(AS$8:AS$257)</f>
        <v>0</v>
      </c>
      <c r="AT7" s="133">
        <f t="shared" ref="AT7:AT38" si="14">+SUM(AU7:AW7)</f>
        <v>2194714</v>
      </c>
      <c r="AU7" s="133">
        <f>SUM(AU$8:AU$257)</f>
        <v>48113</v>
      </c>
      <c r="AV7" s="133">
        <f>SUM(AV$8:AV$257)</f>
        <v>2146601</v>
      </c>
      <c r="AW7" s="133">
        <f>SUM(AW$8:AW$257)</f>
        <v>0</v>
      </c>
      <c r="AX7" s="133">
        <f>SUM(AX$8:AX$257)</f>
        <v>3349</v>
      </c>
      <c r="AY7" s="133">
        <f t="shared" ref="AY7:AY38" si="15">+SUM(AZ7:BC7)</f>
        <v>2027908</v>
      </c>
      <c r="AZ7" s="133">
        <f t="shared" ref="AZ7:BF7" si="16">SUM(AZ$8:AZ$257)</f>
        <v>245647</v>
      </c>
      <c r="BA7" s="133">
        <f t="shared" si="16"/>
        <v>1608425</v>
      </c>
      <c r="BB7" s="133">
        <f t="shared" si="16"/>
        <v>85138</v>
      </c>
      <c r="BC7" s="133">
        <f t="shared" si="16"/>
        <v>88698</v>
      </c>
      <c r="BD7" s="133">
        <f t="shared" si="16"/>
        <v>2356605</v>
      </c>
      <c r="BE7" s="133">
        <f t="shared" si="16"/>
        <v>1713</v>
      </c>
      <c r="BF7" s="133">
        <f t="shared" si="16"/>
        <v>673797</v>
      </c>
      <c r="BG7" s="133">
        <f t="shared" ref="BG7:BG38" si="17">+SUM(BF7,AN7,AF7)</f>
        <v>6331643</v>
      </c>
      <c r="BH7" s="133">
        <f t="shared" ref="BH7:CI7" si="18">SUM(D7,AF7)</f>
        <v>10761509</v>
      </c>
      <c r="BI7" s="133">
        <f t="shared" ref="BI7:BI38" si="19">SUM(E7,AG7)</f>
        <v>10736300</v>
      </c>
      <c r="BJ7" s="133">
        <f t="shared" si="18"/>
        <v>0</v>
      </c>
      <c r="BK7" s="133">
        <f t="shared" si="18"/>
        <v>9888703</v>
      </c>
      <c r="BL7" s="133">
        <f t="shared" si="18"/>
        <v>830893</v>
      </c>
      <c r="BM7" s="133">
        <f t="shared" si="18"/>
        <v>16704</v>
      </c>
      <c r="BN7" s="133">
        <f t="shared" si="18"/>
        <v>25209</v>
      </c>
      <c r="BO7" s="133">
        <f t="shared" si="18"/>
        <v>2329970</v>
      </c>
      <c r="BP7" s="133">
        <f t="shared" si="18"/>
        <v>38722329</v>
      </c>
      <c r="BQ7" s="133">
        <f t="shared" si="18"/>
        <v>5208628</v>
      </c>
      <c r="BR7" s="133">
        <f t="shared" si="18"/>
        <v>3516555</v>
      </c>
      <c r="BS7" s="133">
        <f t="shared" si="18"/>
        <v>993133</v>
      </c>
      <c r="BT7" s="133">
        <f t="shared" si="18"/>
        <v>663431</v>
      </c>
      <c r="BU7" s="133">
        <f t="shared" si="18"/>
        <v>35509</v>
      </c>
      <c r="BV7" s="133">
        <f t="shared" si="18"/>
        <v>7482069</v>
      </c>
      <c r="BW7" s="133">
        <f t="shared" si="18"/>
        <v>383664</v>
      </c>
      <c r="BX7" s="133">
        <f t="shared" si="18"/>
        <v>6834915</v>
      </c>
      <c r="BY7" s="133">
        <f t="shared" si="18"/>
        <v>263490</v>
      </c>
      <c r="BZ7" s="133">
        <f t="shared" si="18"/>
        <v>12974</v>
      </c>
      <c r="CA7" s="133">
        <f t="shared" si="18"/>
        <v>26002184</v>
      </c>
      <c r="CB7" s="133">
        <f t="shared" si="18"/>
        <v>8633332</v>
      </c>
      <c r="CC7" s="133">
        <f t="shared" si="18"/>
        <v>14677342</v>
      </c>
      <c r="CD7" s="133">
        <f t="shared" si="18"/>
        <v>1816258</v>
      </c>
      <c r="CE7" s="133">
        <f t="shared" si="18"/>
        <v>875252</v>
      </c>
      <c r="CF7" s="133">
        <f t="shared" si="18"/>
        <v>11831482</v>
      </c>
      <c r="CG7" s="133">
        <f t="shared" si="18"/>
        <v>16474</v>
      </c>
      <c r="CH7" s="133">
        <f t="shared" si="18"/>
        <v>5136038</v>
      </c>
      <c r="CI7" s="133">
        <f t="shared" si="18"/>
        <v>54619876</v>
      </c>
    </row>
    <row r="8" spans="1:87" ht="13.5" customHeight="1" x14ac:dyDescent="0.15">
      <c r="A8" s="114" t="s">
        <v>10</v>
      </c>
      <c r="B8" s="115" t="s">
        <v>323</v>
      </c>
      <c r="C8" s="114" t="s">
        <v>324</v>
      </c>
      <c r="D8" s="116">
        <f t="shared" si="0"/>
        <v>8975</v>
      </c>
      <c r="E8" s="116">
        <f t="shared" si="1"/>
        <v>0</v>
      </c>
      <c r="F8" s="116">
        <v>0</v>
      </c>
      <c r="G8" s="116">
        <v>0</v>
      </c>
      <c r="H8" s="116">
        <v>0</v>
      </c>
      <c r="I8" s="116">
        <v>0</v>
      </c>
      <c r="J8" s="116">
        <v>8975</v>
      </c>
      <c r="K8" s="116">
        <v>0</v>
      </c>
      <c r="L8" s="116">
        <f t="shared" si="3"/>
        <v>3249760</v>
      </c>
      <c r="M8" s="116">
        <f t="shared" si="4"/>
        <v>892385</v>
      </c>
      <c r="N8" s="116">
        <v>202576</v>
      </c>
      <c r="O8" s="116">
        <v>689809</v>
      </c>
      <c r="P8" s="116">
        <v>0</v>
      </c>
      <c r="Q8" s="116">
        <v>0</v>
      </c>
      <c r="R8" s="116">
        <f t="shared" si="5"/>
        <v>133224</v>
      </c>
      <c r="S8" s="116">
        <v>97065</v>
      </c>
      <c r="T8" s="116">
        <v>2908</v>
      </c>
      <c r="U8" s="116">
        <v>33251</v>
      </c>
      <c r="V8" s="116">
        <v>0</v>
      </c>
      <c r="W8" s="116">
        <f t="shared" si="6"/>
        <v>2224151</v>
      </c>
      <c r="X8" s="116">
        <v>895003</v>
      </c>
      <c r="Y8" s="116">
        <v>1170059</v>
      </c>
      <c r="Z8" s="116">
        <v>116711</v>
      </c>
      <c r="AA8" s="116">
        <v>42378</v>
      </c>
      <c r="AB8" s="116">
        <v>0</v>
      </c>
      <c r="AC8" s="116">
        <v>0</v>
      </c>
      <c r="AD8" s="116">
        <v>189801</v>
      </c>
      <c r="AE8" s="116">
        <f t="shared" si="8"/>
        <v>3448536</v>
      </c>
      <c r="AF8" s="116">
        <f t="shared" si="9"/>
        <v>0</v>
      </c>
      <c r="AG8" s="116">
        <f t="shared" si="10"/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 t="shared" si="12"/>
        <v>376113</v>
      </c>
      <c r="AO8" s="116">
        <f t="shared" si="13"/>
        <v>167873</v>
      </c>
      <c r="AP8" s="116">
        <v>125905</v>
      </c>
      <c r="AQ8" s="116">
        <v>0</v>
      </c>
      <c r="AR8" s="116">
        <v>41968</v>
      </c>
      <c r="AS8" s="116">
        <v>0</v>
      </c>
      <c r="AT8" s="116">
        <f t="shared" si="14"/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 t="shared" si="15"/>
        <v>208240</v>
      </c>
      <c r="AZ8" s="116">
        <v>74423</v>
      </c>
      <c r="BA8" s="116">
        <v>102744</v>
      </c>
      <c r="BB8" s="116">
        <v>0</v>
      </c>
      <c r="BC8" s="116">
        <v>31073</v>
      </c>
      <c r="BD8" s="116">
        <v>76593</v>
      </c>
      <c r="BE8" s="116">
        <v>0</v>
      </c>
      <c r="BF8" s="116">
        <v>182817</v>
      </c>
      <c r="BG8" s="116">
        <f t="shared" si="17"/>
        <v>558930</v>
      </c>
      <c r="BH8" s="116">
        <f t="shared" ref="BH8:BH39" si="20">SUM(D8,AF8)</f>
        <v>8975</v>
      </c>
      <c r="BI8" s="116">
        <f t="shared" si="19"/>
        <v>0</v>
      </c>
      <c r="BJ8" s="116">
        <f t="shared" ref="BJ8:BJ39" si="21">SUM(F8,AH8)</f>
        <v>0</v>
      </c>
      <c r="BK8" s="116">
        <f t="shared" ref="BK8:BK39" si="22">SUM(G8,AI8)</f>
        <v>0</v>
      </c>
      <c r="BL8" s="116">
        <f t="shared" ref="BL8:BL39" si="23">SUM(H8,AJ8)</f>
        <v>0</v>
      </c>
      <c r="BM8" s="116">
        <f t="shared" ref="BM8:BM39" si="24">SUM(I8,AK8)</f>
        <v>0</v>
      </c>
      <c r="BN8" s="116">
        <f t="shared" ref="BN8:BN39" si="25">SUM(J8,AL8)</f>
        <v>8975</v>
      </c>
      <c r="BO8" s="116">
        <f t="shared" ref="BO8:BO39" si="26">SUM(K8,AM8)</f>
        <v>0</v>
      </c>
      <c r="BP8" s="116">
        <f t="shared" ref="BP8:BP39" si="27">SUM(L8,AN8)</f>
        <v>3625873</v>
      </c>
      <c r="BQ8" s="116">
        <f t="shared" ref="BQ8:BQ39" si="28">SUM(M8,AO8)</f>
        <v>1060258</v>
      </c>
      <c r="BR8" s="116">
        <f t="shared" ref="BR8:BR39" si="29">SUM(N8,AP8)</f>
        <v>328481</v>
      </c>
      <c r="BS8" s="116">
        <f t="shared" ref="BS8:BS39" si="30">SUM(O8,AQ8)</f>
        <v>689809</v>
      </c>
      <c r="BT8" s="116">
        <f t="shared" ref="BT8:BT39" si="31">SUM(P8,AR8)</f>
        <v>41968</v>
      </c>
      <c r="BU8" s="116">
        <f t="shared" ref="BU8:BU39" si="32">SUM(Q8,AS8)</f>
        <v>0</v>
      </c>
      <c r="BV8" s="116">
        <f t="shared" ref="BV8:BV39" si="33">SUM(R8,AT8)</f>
        <v>133224</v>
      </c>
      <c r="BW8" s="116">
        <f t="shared" ref="BW8:BW39" si="34">SUM(S8,AU8)</f>
        <v>97065</v>
      </c>
      <c r="BX8" s="116">
        <f t="shared" ref="BX8:BX39" si="35">SUM(T8,AV8)</f>
        <v>2908</v>
      </c>
      <c r="BY8" s="116">
        <f t="shared" ref="BY8:BY39" si="36">SUM(U8,AW8)</f>
        <v>33251</v>
      </c>
      <c r="BZ8" s="116">
        <f t="shared" ref="BZ8:BZ39" si="37">SUM(V8,AX8)</f>
        <v>0</v>
      </c>
      <c r="CA8" s="116">
        <f t="shared" ref="CA8:CA39" si="38">SUM(W8,AY8)</f>
        <v>2432391</v>
      </c>
      <c r="CB8" s="116">
        <f t="shared" ref="CB8:CB39" si="39">SUM(X8,AZ8)</f>
        <v>969426</v>
      </c>
      <c r="CC8" s="116">
        <f t="shared" ref="CC8:CC39" si="40">SUM(Y8,BA8)</f>
        <v>1272803</v>
      </c>
      <c r="CD8" s="116">
        <f t="shared" ref="CD8:CD39" si="41">SUM(Z8,BB8)</f>
        <v>116711</v>
      </c>
      <c r="CE8" s="116">
        <f t="shared" ref="CE8:CE39" si="42">SUM(AA8,BC8)</f>
        <v>73451</v>
      </c>
      <c r="CF8" s="116">
        <f t="shared" ref="CF8:CF39" si="43">SUM(AB8,BD8)</f>
        <v>76593</v>
      </c>
      <c r="CG8" s="116">
        <f t="shared" ref="CG8:CG39" si="44">SUM(AC8,BE8)</f>
        <v>0</v>
      </c>
      <c r="CH8" s="116">
        <f t="shared" ref="CH8:CH39" si="45">SUM(AD8,BF8)</f>
        <v>372618</v>
      </c>
      <c r="CI8" s="116">
        <f t="shared" ref="CI8:CI39" si="46">SUM(AE8,BG8)</f>
        <v>4007466</v>
      </c>
    </row>
    <row r="9" spans="1:87" ht="13.5" customHeight="1" x14ac:dyDescent="0.15">
      <c r="A9" s="114" t="s">
        <v>10</v>
      </c>
      <c r="B9" s="115" t="s">
        <v>330</v>
      </c>
      <c r="C9" s="114" t="s">
        <v>331</v>
      </c>
      <c r="D9" s="116">
        <f t="shared" si="0"/>
        <v>588368</v>
      </c>
      <c r="E9" s="116">
        <f t="shared" si="1"/>
        <v>588368</v>
      </c>
      <c r="F9" s="116">
        <v>0</v>
      </c>
      <c r="G9" s="116">
        <v>588368</v>
      </c>
      <c r="H9" s="116">
        <v>0</v>
      </c>
      <c r="I9" s="116">
        <v>0</v>
      </c>
      <c r="J9" s="116">
        <v>0</v>
      </c>
      <c r="K9" s="116">
        <v>0</v>
      </c>
      <c r="L9" s="116">
        <f t="shared" si="3"/>
        <v>1493429</v>
      </c>
      <c r="M9" s="116">
        <f t="shared" si="4"/>
        <v>168111</v>
      </c>
      <c r="N9" s="116">
        <v>112405</v>
      </c>
      <c r="O9" s="116">
        <v>55706</v>
      </c>
      <c r="P9" s="116">
        <v>0</v>
      </c>
      <c r="Q9" s="116">
        <v>0</v>
      </c>
      <c r="R9" s="116">
        <f t="shared" si="5"/>
        <v>385020</v>
      </c>
      <c r="S9" s="116">
        <v>65827</v>
      </c>
      <c r="T9" s="116">
        <v>306019</v>
      </c>
      <c r="U9" s="116">
        <v>13174</v>
      </c>
      <c r="V9" s="116">
        <v>0</v>
      </c>
      <c r="W9" s="116">
        <f t="shared" si="6"/>
        <v>940298</v>
      </c>
      <c r="X9" s="116">
        <v>492658</v>
      </c>
      <c r="Y9" s="116">
        <v>430822</v>
      </c>
      <c r="Z9" s="116">
        <v>16818</v>
      </c>
      <c r="AA9" s="116">
        <v>0</v>
      </c>
      <c r="AB9" s="116">
        <v>0</v>
      </c>
      <c r="AC9" s="116">
        <v>0</v>
      </c>
      <c r="AD9" s="116">
        <v>17513</v>
      </c>
      <c r="AE9" s="116">
        <f t="shared" si="8"/>
        <v>2099310</v>
      </c>
      <c r="AF9" s="116">
        <f t="shared" si="9"/>
        <v>0</v>
      </c>
      <c r="AG9" s="116">
        <f t="shared" si="10"/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 t="shared" si="12"/>
        <v>67913</v>
      </c>
      <c r="AO9" s="116">
        <f t="shared" si="13"/>
        <v>17315</v>
      </c>
      <c r="AP9" s="116">
        <v>17315</v>
      </c>
      <c r="AQ9" s="116">
        <v>0</v>
      </c>
      <c r="AR9" s="116">
        <v>0</v>
      </c>
      <c r="AS9" s="116">
        <v>0</v>
      </c>
      <c r="AT9" s="116">
        <f t="shared" si="14"/>
        <v>30484</v>
      </c>
      <c r="AU9" s="116">
        <v>0</v>
      </c>
      <c r="AV9" s="116">
        <v>30484</v>
      </c>
      <c r="AW9" s="116">
        <v>0</v>
      </c>
      <c r="AX9" s="116">
        <v>0</v>
      </c>
      <c r="AY9" s="116">
        <f t="shared" si="15"/>
        <v>20114</v>
      </c>
      <c r="AZ9" s="116">
        <v>0</v>
      </c>
      <c r="BA9" s="116">
        <v>20114</v>
      </c>
      <c r="BB9" s="116">
        <v>0</v>
      </c>
      <c r="BC9" s="116">
        <v>0</v>
      </c>
      <c r="BD9" s="116">
        <v>0</v>
      </c>
      <c r="BE9" s="116">
        <v>0</v>
      </c>
      <c r="BF9" s="116">
        <v>5284</v>
      </c>
      <c r="BG9" s="116">
        <f t="shared" si="17"/>
        <v>73197</v>
      </c>
      <c r="BH9" s="116">
        <f t="shared" si="20"/>
        <v>588368</v>
      </c>
      <c r="BI9" s="116">
        <f t="shared" si="19"/>
        <v>588368</v>
      </c>
      <c r="BJ9" s="116">
        <f t="shared" si="21"/>
        <v>0</v>
      </c>
      <c r="BK9" s="116">
        <f t="shared" si="22"/>
        <v>588368</v>
      </c>
      <c r="BL9" s="116">
        <f t="shared" si="23"/>
        <v>0</v>
      </c>
      <c r="BM9" s="116">
        <f t="shared" si="24"/>
        <v>0</v>
      </c>
      <c r="BN9" s="116">
        <f t="shared" si="25"/>
        <v>0</v>
      </c>
      <c r="BO9" s="116">
        <f t="shared" si="26"/>
        <v>0</v>
      </c>
      <c r="BP9" s="116">
        <f t="shared" si="27"/>
        <v>1561342</v>
      </c>
      <c r="BQ9" s="116">
        <f t="shared" si="28"/>
        <v>185426</v>
      </c>
      <c r="BR9" s="116">
        <f t="shared" si="29"/>
        <v>129720</v>
      </c>
      <c r="BS9" s="116">
        <f t="shared" si="30"/>
        <v>55706</v>
      </c>
      <c r="BT9" s="116">
        <f t="shared" si="31"/>
        <v>0</v>
      </c>
      <c r="BU9" s="116">
        <f t="shared" si="32"/>
        <v>0</v>
      </c>
      <c r="BV9" s="116">
        <f t="shared" si="33"/>
        <v>415504</v>
      </c>
      <c r="BW9" s="116">
        <f t="shared" si="34"/>
        <v>65827</v>
      </c>
      <c r="BX9" s="116">
        <f t="shared" si="35"/>
        <v>336503</v>
      </c>
      <c r="BY9" s="116">
        <f t="shared" si="36"/>
        <v>13174</v>
      </c>
      <c r="BZ9" s="116">
        <f t="shared" si="37"/>
        <v>0</v>
      </c>
      <c r="CA9" s="116">
        <f t="shared" si="38"/>
        <v>960412</v>
      </c>
      <c r="CB9" s="116">
        <f t="shared" si="39"/>
        <v>492658</v>
      </c>
      <c r="CC9" s="116">
        <f t="shared" si="40"/>
        <v>450936</v>
      </c>
      <c r="CD9" s="116">
        <f t="shared" si="41"/>
        <v>16818</v>
      </c>
      <c r="CE9" s="116">
        <f t="shared" si="42"/>
        <v>0</v>
      </c>
      <c r="CF9" s="116">
        <f t="shared" si="43"/>
        <v>0</v>
      </c>
      <c r="CG9" s="116">
        <f t="shared" si="44"/>
        <v>0</v>
      </c>
      <c r="CH9" s="116">
        <f t="shared" si="45"/>
        <v>22797</v>
      </c>
      <c r="CI9" s="116">
        <f t="shared" si="46"/>
        <v>2172507</v>
      </c>
    </row>
    <row r="10" spans="1:87" ht="13.5" customHeight="1" x14ac:dyDescent="0.15">
      <c r="A10" s="114" t="s">
        <v>10</v>
      </c>
      <c r="B10" s="115" t="s">
        <v>332</v>
      </c>
      <c r="C10" s="114" t="s">
        <v>333</v>
      </c>
      <c r="D10" s="116">
        <f t="shared" si="0"/>
        <v>110253</v>
      </c>
      <c r="E10" s="116">
        <f t="shared" si="1"/>
        <v>110253</v>
      </c>
      <c r="F10" s="116">
        <v>0</v>
      </c>
      <c r="G10" s="116">
        <v>85994</v>
      </c>
      <c r="H10" s="116">
        <v>8294</v>
      </c>
      <c r="I10" s="116">
        <v>15965</v>
      </c>
      <c r="J10" s="116">
        <v>0</v>
      </c>
      <c r="K10" s="116">
        <v>0</v>
      </c>
      <c r="L10" s="116">
        <f t="shared" si="3"/>
        <v>1751313</v>
      </c>
      <c r="M10" s="116">
        <f t="shared" si="4"/>
        <v>143194</v>
      </c>
      <c r="N10" s="116">
        <v>58268</v>
      </c>
      <c r="O10" s="116">
        <v>23479</v>
      </c>
      <c r="P10" s="116">
        <v>42748</v>
      </c>
      <c r="Q10" s="116">
        <v>18699</v>
      </c>
      <c r="R10" s="116">
        <f t="shared" si="5"/>
        <v>231209</v>
      </c>
      <c r="S10" s="116">
        <v>405</v>
      </c>
      <c r="T10" s="116">
        <v>208383</v>
      </c>
      <c r="U10" s="116">
        <v>22421</v>
      </c>
      <c r="V10" s="116">
        <v>110</v>
      </c>
      <c r="W10" s="116">
        <f t="shared" si="6"/>
        <v>1376800</v>
      </c>
      <c r="X10" s="116">
        <v>725853</v>
      </c>
      <c r="Y10" s="116">
        <v>529847</v>
      </c>
      <c r="Z10" s="116">
        <v>23207</v>
      </c>
      <c r="AA10" s="116">
        <v>97893</v>
      </c>
      <c r="AB10" s="116">
        <v>0</v>
      </c>
      <c r="AC10" s="116">
        <v>0</v>
      </c>
      <c r="AD10" s="116">
        <v>66364</v>
      </c>
      <c r="AE10" s="116">
        <f t="shared" si="8"/>
        <v>1927930</v>
      </c>
      <c r="AF10" s="116">
        <f t="shared" si="9"/>
        <v>2459</v>
      </c>
      <c r="AG10" s="116">
        <f t="shared" si="10"/>
        <v>2459</v>
      </c>
      <c r="AH10" s="116">
        <v>0</v>
      </c>
      <c r="AI10" s="116">
        <v>2459</v>
      </c>
      <c r="AJ10" s="116">
        <v>0</v>
      </c>
      <c r="AK10" s="116">
        <v>0</v>
      </c>
      <c r="AL10" s="116">
        <v>0</v>
      </c>
      <c r="AM10" s="116">
        <v>0</v>
      </c>
      <c r="AN10" s="116">
        <f t="shared" si="12"/>
        <v>222014</v>
      </c>
      <c r="AO10" s="116">
        <f t="shared" si="13"/>
        <v>46115</v>
      </c>
      <c r="AP10" s="116">
        <v>44449</v>
      </c>
      <c r="AQ10" s="116">
        <v>0</v>
      </c>
      <c r="AR10" s="116">
        <v>1666</v>
      </c>
      <c r="AS10" s="116">
        <v>0</v>
      </c>
      <c r="AT10" s="116">
        <f t="shared" si="14"/>
        <v>25829</v>
      </c>
      <c r="AU10" s="116">
        <v>2418</v>
      </c>
      <c r="AV10" s="116">
        <v>23411</v>
      </c>
      <c r="AW10" s="116">
        <v>0</v>
      </c>
      <c r="AX10" s="116">
        <v>0</v>
      </c>
      <c r="AY10" s="116">
        <f t="shared" si="15"/>
        <v>150070</v>
      </c>
      <c r="AZ10" s="116">
        <v>91229</v>
      </c>
      <c r="BA10" s="116">
        <v>58841</v>
      </c>
      <c r="BB10" s="116">
        <v>0</v>
      </c>
      <c r="BC10" s="116">
        <v>0</v>
      </c>
      <c r="BD10" s="116">
        <v>0</v>
      </c>
      <c r="BE10" s="116">
        <v>0</v>
      </c>
      <c r="BF10" s="116">
        <v>8359</v>
      </c>
      <c r="BG10" s="116">
        <f t="shared" si="17"/>
        <v>232832</v>
      </c>
      <c r="BH10" s="116">
        <f t="shared" si="20"/>
        <v>112712</v>
      </c>
      <c r="BI10" s="116">
        <f t="shared" si="19"/>
        <v>112712</v>
      </c>
      <c r="BJ10" s="116">
        <f t="shared" si="21"/>
        <v>0</v>
      </c>
      <c r="BK10" s="116">
        <f t="shared" si="22"/>
        <v>88453</v>
      </c>
      <c r="BL10" s="116">
        <f t="shared" si="23"/>
        <v>8294</v>
      </c>
      <c r="BM10" s="116">
        <f t="shared" si="24"/>
        <v>15965</v>
      </c>
      <c r="BN10" s="116">
        <f t="shared" si="25"/>
        <v>0</v>
      </c>
      <c r="BO10" s="116">
        <f t="shared" si="26"/>
        <v>0</v>
      </c>
      <c r="BP10" s="116">
        <f t="shared" si="27"/>
        <v>1973327</v>
      </c>
      <c r="BQ10" s="116">
        <f t="shared" si="28"/>
        <v>189309</v>
      </c>
      <c r="BR10" s="116">
        <f t="shared" si="29"/>
        <v>102717</v>
      </c>
      <c r="BS10" s="116">
        <f t="shared" si="30"/>
        <v>23479</v>
      </c>
      <c r="BT10" s="116">
        <f t="shared" si="31"/>
        <v>44414</v>
      </c>
      <c r="BU10" s="116">
        <f t="shared" si="32"/>
        <v>18699</v>
      </c>
      <c r="BV10" s="116">
        <f t="shared" si="33"/>
        <v>257038</v>
      </c>
      <c r="BW10" s="116">
        <f t="shared" si="34"/>
        <v>2823</v>
      </c>
      <c r="BX10" s="116">
        <f t="shared" si="35"/>
        <v>231794</v>
      </c>
      <c r="BY10" s="116">
        <f t="shared" si="36"/>
        <v>22421</v>
      </c>
      <c r="BZ10" s="116">
        <f t="shared" si="37"/>
        <v>110</v>
      </c>
      <c r="CA10" s="116">
        <f t="shared" si="38"/>
        <v>1526870</v>
      </c>
      <c r="CB10" s="116">
        <f t="shared" si="39"/>
        <v>817082</v>
      </c>
      <c r="CC10" s="116">
        <f t="shared" si="40"/>
        <v>588688</v>
      </c>
      <c r="CD10" s="116">
        <f t="shared" si="41"/>
        <v>23207</v>
      </c>
      <c r="CE10" s="116">
        <f t="shared" si="42"/>
        <v>97893</v>
      </c>
      <c r="CF10" s="116">
        <f t="shared" si="43"/>
        <v>0</v>
      </c>
      <c r="CG10" s="116">
        <f t="shared" si="44"/>
        <v>0</v>
      </c>
      <c r="CH10" s="116">
        <f t="shared" si="45"/>
        <v>74723</v>
      </c>
      <c r="CI10" s="116">
        <f t="shared" si="46"/>
        <v>2160762</v>
      </c>
    </row>
    <row r="11" spans="1:87" ht="13.5" customHeight="1" x14ac:dyDescent="0.15">
      <c r="A11" s="114" t="s">
        <v>10</v>
      </c>
      <c r="B11" s="115" t="s">
        <v>334</v>
      </c>
      <c r="C11" s="114" t="s">
        <v>335</v>
      </c>
      <c r="D11" s="116">
        <f t="shared" si="0"/>
        <v>0</v>
      </c>
      <c r="E11" s="116">
        <f t="shared" si="1"/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 t="shared" si="3"/>
        <v>1027237</v>
      </c>
      <c r="M11" s="116">
        <f t="shared" si="4"/>
        <v>88720</v>
      </c>
      <c r="N11" s="116">
        <v>88720</v>
      </c>
      <c r="O11" s="116">
        <v>0</v>
      </c>
      <c r="P11" s="116">
        <v>0</v>
      </c>
      <c r="Q11" s="116">
        <v>0</v>
      </c>
      <c r="R11" s="116">
        <f t="shared" si="5"/>
        <v>179681</v>
      </c>
      <c r="S11" s="116">
        <v>0</v>
      </c>
      <c r="T11" s="116">
        <v>179681</v>
      </c>
      <c r="U11" s="116">
        <v>0</v>
      </c>
      <c r="V11" s="116">
        <v>0</v>
      </c>
      <c r="W11" s="116">
        <f t="shared" si="6"/>
        <v>758836</v>
      </c>
      <c r="X11" s="116">
        <v>428591</v>
      </c>
      <c r="Y11" s="116">
        <v>166980</v>
      </c>
      <c r="Z11" s="116">
        <v>158383</v>
      </c>
      <c r="AA11" s="116">
        <v>4882</v>
      </c>
      <c r="AB11" s="116">
        <v>441899</v>
      </c>
      <c r="AC11" s="116">
        <v>0</v>
      </c>
      <c r="AD11" s="116">
        <v>18658</v>
      </c>
      <c r="AE11" s="116">
        <f t="shared" si="8"/>
        <v>1045895</v>
      </c>
      <c r="AF11" s="116">
        <f t="shared" si="9"/>
        <v>0</v>
      </c>
      <c r="AG11" s="116">
        <f t="shared" si="10"/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 t="shared" si="12"/>
        <v>53003</v>
      </c>
      <c r="AO11" s="116">
        <f t="shared" si="13"/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 t="shared" si="14"/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 t="shared" si="15"/>
        <v>53003</v>
      </c>
      <c r="AZ11" s="116">
        <v>0</v>
      </c>
      <c r="BA11" s="116">
        <v>51562</v>
      </c>
      <c r="BB11" s="116">
        <v>0</v>
      </c>
      <c r="BC11" s="116">
        <v>1441</v>
      </c>
      <c r="BD11" s="116">
        <v>155893</v>
      </c>
      <c r="BE11" s="116">
        <v>0</v>
      </c>
      <c r="BF11" s="116">
        <v>2868</v>
      </c>
      <c r="BG11" s="116">
        <f t="shared" si="17"/>
        <v>55871</v>
      </c>
      <c r="BH11" s="116">
        <f t="shared" si="20"/>
        <v>0</v>
      </c>
      <c r="BI11" s="116">
        <f t="shared" si="19"/>
        <v>0</v>
      </c>
      <c r="BJ11" s="116">
        <f t="shared" si="21"/>
        <v>0</v>
      </c>
      <c r="BK11" s="116">
        <f t="shared" si="22"/>
        <v>0</v>
      </c>
      <c r="BL11" s="116">
        <f t="shared" si="23"/>
        <v>0</v>
      </c>
      <c r="BM11" s="116">
        <f t="shared" si="24"/>
        <v>0</v>
      </c>
      <c r="BN11" s="116">
        <f t="shared" si="25"/>
        <v>0</v>
      </c>
      <c r="BO11" s="116">
        <f t="shared" si="26"/>
        <v>0</v>
      </c>
      <c r="BP11" s="116">
        <f t="shared" si="27"/>
        <v>1080240</v>
      </c>
      <c r="BQ11" s="116">
        <f t="shared" si="28"/>
        <v>88720</v>
      </c>
      <c r="BR11" s="116">
        <f t="shared" si="29"/>
        <v>88720</v>
      </c>
      <c r="BS11" s="116">
        <f t="shared" si="30"/>
        <v>0</v>
      </c>
      <c r="BT11" s="116">
        <f t="shared" si="31"/>
        <v>0</v>
      </c>
      <c r="BU11" s="116">
        <f t="shared" si="32"/>
        <v>0</v>
      </c>
      <c r="BV11" s="116">
        <f t="shared" si="33"/>
        <v>179681</v>
      </c>
      <c r="BW11" s="116">
        <f t="shared" si="34"/>
        <v>0</v>
      </c>
      <c r="BX11" s="116">
        <f t="shared" si="35"/>
        <v>179681</v>
      </c>
      <c r="BY11" s="116">
        <f t="shared" si="36"/>
        <v>0</v>
      </c>
      <c r="BZ11" s="116">
        <f t="shared" si="37"/>
        <v>0</v>
      </c>
      <c r="CA11" s="116">
        <f t="shared" si="38"/>
        <v>811839</v>
      </c>
      <c r="CB11" s="116">
        <f t="shared" si="39"/>
        <v>428591</v>
      </c>
      <c r="CC11" s="116">
        <f t="shared" si="40"/>
        <v>218542</v>
      </c>
      <c r="CD11" s="116">
        <f t="shared" si="41"/>
        <v>158383</v>
      </c>
      <c r="CE11" s="116">
        <f t="shared" si="42"/>
        <v>6323</v>
      </c>
      <c r="CF11" s="116">
        <f t="shared" si="43"/>
        <v>597792</v>
      </c>
      <c r="CG11" s="116">
        <f t="shared" si="44"/>
        <v>0</v>
      </c>
      <c r="CH11" s="116">
        <f t="shared" si="45"/>
        <v>21526</v>
      </c>
      <c r="CI11" s="116">
        <f t="shared" si="46"/>
        <v>1101766</v>
      </c>
    </row>
    <row r="12" spans="1:87" ht="13.5" customHeight="1" x14ac:dyDescent="0.15">
      <c r="A12" s="114" t="s">
        <v>10</v>
      </c>
      <c r="B12" s="115" t="s">
        <v>338</v>
      </c>
      <c r="C12" s="114" t="s">
        <v>339</v>
      </c>
      <c r="D12" s="116">
        <f t="shared" si="0"/>
        <v>0</v>
      </c>
      <c r="E12" s="116">
        <f t="shared" si="1"/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313352</v>
      </c>
      <c r="L12" s="116">
        <f t="shared" si="3"/>
        <v>282348</v>
      </c>
      <c r="M12" s="116">
        <f t="shared" si="4"/>
        <v>73385</v>
      </c>
      <c r="N12" s="116">
        <v>73385</v>
      </c>
      <c r="O12" s="116">
        <v>0</v>
      </c>
      <c r="P12" s="116">
        <v>0</v>
      </c>
      <c r="Q12" s="116">
        <v>0</v>
      </c>
      <c r="R12" s="116">
        <f t="shared" si="5"/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 t="shared" si="6"/>
        <v>208963</v>
      </c>
      <c r="X12" s="116">
        <v>207390</v>
      </c>
      <c r="Y12" s="116">
        <v>0</v>
      </c>
      <c r="Z12" s="116">
        <v>0</v>
      </c>
      <c r="AA12" s="116">
        <v>1573</v>
      </c>
      <c r="AB12" s="116">
        <v>110775</v>
      </c>
      <c r="AC12" s="116">
        <v>0</v>
      </c>
      <c r="AD12" s="116">
        <v>69474</v>
      </c>
      <c r="AE12" s="116">
        <f t="shared" si="8"/>
        <v>351822</v>
      </c>
      <c r="AF12" s="116">
        <f t="shared" si="9"/>
        <v>0</v>
      </c>
      <c r="AG12" s="116">
        <f t="shared" si="10"/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 t="shared" si="12"/>
        <v>0</v>
      </c>
      <c r="AO12" s="116">
        <f t="shared" si="13"/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 t="shared" si="14"/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 t="shared" si="15"/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216598</v>
      </c>
      <c r="BE12" s="116">
        <v>0</v>
      </c>
      <c r="BF12" s="116">
        <v>0</v>
      </c>
      <c r="BG12" s="116">
        <f t="shared" si="17"/>
        <v>0</v>
      </c>
      <c r="BH12" s="116">
        <f t="shared" si="20"/>
        <v>0</v>
      </c>
      <c r="BI12" s="116">
        <f t="shared" si="19"/>
        <v>0</v>
      </c>
      <c r="BJ12" s="116">
        <f t="shared" si="21"/>
        <v>0</v>
      </c>
      <c r="BK12" s="116">
        <f t="shared" si="22"/>
        <v>0</v>
      </c>
      <c r="BL12" s="116">
        <f t="shared" si="23"/>
        <v>0</v>
      </c>
      <c r="BM12" s="116">
        <f t="shared" si="24"/>
        <v>0</v>
      </c>
      <c r="BN12" s="116">
        <f t="shared" si="25"/>
        <v>0</v>
      </c>
      <c r="BO12" s="116">
        <f t="shared" si="26"/>
        <v>313352</v>
      </c>
      <c r="BP12" s="116">
        <f t="shared" si="27"/>
        <v>282348</v>
      </c>
      <c r="BQ12" s="116">
        <f t="shared" si="28"/>
        <v>73385</v>
      </c>
      <c r="BR12" s="116">
        <f t="shared" si="29"/>
        <v>73385</v>
      </c>
      <c r="BS12" s="116">
        <f t="shared" si="30"/>
        <v>0</v>
      </c>
      <c r="BT12" s="116">
        <f t="shared" si="31"/>
        <v>0</v>
      </c>
      <c r="BU12" s="116">
        <f t="shared" si="32"/>
        <v>0</v>
      </c>
      <c r="BV12" s="116">
        <f t="shared" si="33"/>
        <v>0</v>
      </c>
      <c r="BW12" s="116">
        <f t="shared" si="34"/>
        <v>0</v>
      </c>
      <c r="BX12" s="116">
        <f t="shared" si="35"/>
        <v>0</v>
      </c>
      <c r="BY12" s="116">
        <f t="shared" si="36"/>
        <v>0</v>
      </c>
      <c r="BZ12" s="116">
        <f t="shared" si="37"/>
        <v>0</v>
      </c>
      <c r="CA12" s="116">
        <f t="shared" si="38"/>
        <v>208963</v>
      </c>
      <c r="CB12" s="116">
        <f t="shared" si="39"/>
        <v>207390</v>
      </c>
      <c r="CC12" s="116">
        <f t="shared" si="40"/>
        <v>0</v>
      </c>
      <c r="CD12" s="116">
        <f t="shared" si="41"/>
        <v>0</v>
      </c>
      <c r="CE12" s="116">
        <f t="shared" si="42"/>
        <v>1573</v>
      </c>
      <c r="CF12" s="116">
        <f t="shared" si="43"/>
        <v>327373</v>
      </c>
      <c r="CG12" s="116">
        <f t="shared" si="44"/>
        <v>0</v>
      </c>
      <c r="CH12" s="116">
        <f t="shared" si="45"/>
        <v>69474</v>
      </c>
      <c r="CI12" s="116">
        <f t="shared" si="46"/>
        <v>351822</v>
      </c>
    </row>
    <row r="13" spans="1:87" ht="13.5" customHeight="1" x14ac:dyDescent="0.15">
      <c r="A13" s="114" t="s">
        <v>10</v>
      </c>
      <c r="B13" s="115" t="s">
        <v>344</v>
      </c>
      <c r="C13" s="114" t="s">
        <v>345</v>
      </c>
      <c r="D13" s="116">
        <f t="shared" si="0"/>
        <v>570</v>
      </c>
      <c r="E13" s="116">
        <f t="shared" si="1"/>
        <v>570</v>
      </c>
      <c r="F13" s="116">
        <v>0</v>
      </c>
      <c r="G13" s="116">
        <v>570</v>
      </c>
      <c r="H13" s="116">
        <v>0</v>
      </c>
      <c r="I13" s="116">
        <v>0</v>
      </c>
      <c r="J13" s="116">
        <v>0</v>
      </c>
      <c r="K13" s="116">
        <v>224881</v>
      </c>
      <c r="L13" s="116">
        <f t="shared" si="3"/>
        <v>153841</v>
      </c>
      <c r="M13" s="116">
        <f t="shared" si="4"/>
        <v>28597</v>
      </c>
      <c r="N13" s="116">
        <v>21232</v>
      </c>
      <c r="O13" s="116">
        <v>7365</v>
      </c>
      <c r="P13" s="116">
        <v>0</v>
      </c>
      <c r="Q13" s="116">
        <v>0</v>
      </c>
      <c r="R13" s="116">
        <f t="shared" si="5"/>
        <v>2345</v>
      </c>
      <c r="S13" s="116">
        <v>2100</v>
      </c>
      <c r="T13" s="116">
        <v>245</v>
      </c>
      <c r="U13" s="116">
        <v>0</v>
      </c>
      <c r="V13" s="116">
        <v>0</v>
      </c>
      <c r="W13" s="116">
        <f t="shared" si="6"/>
        <v>122899</v>
      </c>
      <c r="X13" s="116">
        <v>121949</v>
      </c>
      <c r="Y13" s="116">
        <v>950</v>
      </c>
      <c r="Z13" s="116">
        <v>0</v>
      </c>
      <c r="AA13" s="116">
        <v>0</v>
      </c>
      <c r="AB13" s="116">
        <v>383619</v>
      </c>
      <c r="AC13" s="116">
        <v>0</v>
      </c>
      <c r="AD13" s="116">
        <v>0</v>
      </c>
      <c r="AE13" s="116">
        <f t="shared" si="8"/>
        <v>154411</v>
      </c>
      <c r="AF13" s="116">
        <f t="shared" si="9"/>
        <v>0</v>
      </c>
      <c r="AG13" s="116">
        <f t="shared" si="10"/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 t="shared" si="12"/>
        <v>3539</v>
      </c>
      <c r="AO13" s="116">
        <f t="shared" si="13"/>
        <v>3539</v>
      </c>
      <c r="AP13" s="116">
        <v>3539</v>
      </c>
      <c r="AQ13" s="116">
        <v>0</v>
      </c>
      <c r="AR13" s="116">
        <v>0</v>
      </c>
      <c r="AS13" s="116">
        <v>0</v>
      </c>
      <c r="AT13" s="116">
        <f t="shared" si="14"/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 t="shared" si="15"/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41911</v>
      </c>
      <c r="BE13" s="116">
        <v>0</v>
      </c>
      <c r="BF13" s="116">
        <v>0</v>
      </c>
      <c r="BG13" s="116">
        <f t="shared" si="17"/>
        <v>3539</v>
      </c>
      <c r="BH13" s="116">
        <f t="shared" si="20"/>
        <v>570</v>
      </c>
      <c r="BI13" s="116">
        <f t="shared" si="19"/>
        <v>570</v>
      </c>
      <c r="BJ13" s="116">
        <f t="shared" si="21"/>
        <v>0</v>
      </c>
      <c r="BK13" s="116">
        <f t="shared" si="22"/>
        <v>570</v>
      </c>
      <c r="BL13" s="116">
        <f t="shared" si="23"/>
        <v>0</v>
      </c>
      <c r="BM13" s="116">
        <f t="shared" si="24"/>
        <v>0</v>
      </c>
      <c r="BN13" s="116">
        <f t="shared" si="25"/>
        <v>0</v>
      </c>
      <c r="BO13" s="116">
        <f t="shared" si="26"/>
        <v>224881</v>
      </c>
      <c r="BP13" s="116">
        <f t="shared" si="27"/>
        <v>157380</v>
      </c>
      <c r="BQ13" s="116">
        <f t="shared" si="28"/>
        <v>32136</v>
      </c>
      <c r="BR13" s="116">
        <f t="shared" si="29"/>
        <v>24771</v>
      </c>
      <c r="BS13" s="116">
        <f t="shared" si="30"/>
        <v>7365</v>
      </c>
      <c r="BT13" s="116">
        <f t="shared" si="31"/>
        <v>0</v>
      </c>
      <c r="BU13" s="116">
        <f t="shared" si="32"/>
        <v>0</v>
      </c>
      <c r="BV13" s="116">
        <f t="shared" si="33"/>
        <v>2345</v>
      </c>
      <c r="BW13" s="116">
        <f t="shared" si="34"/>
        <v>2100</v>
      </c>
      <c r="BX13" s="116">
        <f t="shared" si="35"/>
        <v>245</v>
      </c>
      <c r="BY13" s="116">
        <f t="shared" si="36"/>
        <v>0</v>
      </c>
      <c r="BZ13" s="116">
        <f t="shared" si="37"/>
        <v>0</v>
      </c>
      <c r="CA13" s="116">
        <f t="shared" si="38"/>
        <v>122899</v>
      </c>
      <c r="CB13" s="116">
        <f t="shared" si="39"/>
        <v>121949</v>
      </c>
      <c r="CC13" s="116">
        <f t="shared" si="40"/>
        <v>950</v>
      </c>
      <c r="CD13" s="116">
        <f t="shared" si="41"/>
        <v>0</v>
      </c>
      <c r="CE13" s="116">
        <f t="shared" si="42"/>
        <v>0</v>
      </c>
      <c r="CF13" s="116">
        <f t="shared" si="43"/>
        <v>425530</v>
      </c>
      <c r="CG13" s="116">
        <f t="shared" si="44"/>
        <v>0</v>
      </c>
      <c r="CH13" s="116">
        <f t="shared" si="45"/>
        <v>0</v>
      </c>
      <c r="CI13" s="116">
        <f t="shared" si="46"/>
        <v>157950</v>
      </c>
    </row>
    <row r="14" spans="1:87" ht="13.5" customHeight="1" x14ac:dyDescent="0.15">
      <c r="A14" s="114" t="s">
        <v>10</v>
      </c>
      <c r="B14" s="115" t="s">
        <v>348</v>
      </c>
      <c r="C14" s="114" t="s">
        <v>349</v>
      </c>
      <c r="D14" s="116">
        <f t="shared" si="0"/>
        <v>0</v>
      </c>
      <c r="E14" s="116">
        <f t="shared" si="1"/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 t="shared" si="3"/>
        <v>364837</v>
      </c>
      <c r="M14" s="116">
        <f t="shared" si="4"/>
        <v>53433</v>
      </c>
      <c r="N14" s="116">
        <v>33751</v>
      </c>
      <c r="O14" s="116">
        <v>19682</v>
      </c>
      <c r="P14" s="116">
        <v>0</v>
      </c>
      <c r="Q14" s="116">
        <v>0</v>
      </c>
      <c r="R14" s="116">
        <f t="shared" si="5"/>
        <v>1247</v>
      </c>
      <c r="S14" s="116">
        <v>1247</v>
      </c>
      <c r="T14" s="116">
        <v>0</v>
      </c>
      <c r="U14" s="116">
        <v>0</v>
      </c>
      <c r="V14" s="116">
        <v>0</v>
      </c>
      <c r="W14" s="116">
        <f t="shared" si="6"/>
        <v>309167</v>
      </c>
      <c r="X14" s="116">
        <v>250103</v>
      </c>
      <c r="Y14" s="116">
        <v>0</v>
      </c>
      <c r="Z14" s="116">
        <v>0</v>
      </c>
      <c r="AA14" s="116">
        <v>59064</v>
      </c>
      <c r="AB14" s="116">
        <v>692893</v>
      </c>
      <c r="AC14" s="116">
        <v>990</v>
      </c>
      <c r="AD14" s="116">
        <v>0</v>
      </c>
      <c r="AE14" s="116">
        <f t="shared" si="8"/>
        <v>364837</v>
      </c>
      <c r="AF14" s="116">
        <f t="shared" si="9"/>
        <v>0</v>
      </c>
      <c r="AG14" s="116">
        <f t="shared" si="10"/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 t="shared" si="12"/>
        <v>0</v>
      </c>
      <c r="AO14" s="116">
        <f t="shared" si="13"/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 t="shared" si="14"/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 t="shared" si="15"/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59752</v>
      </c>
      <c r="BE14" s="116">
        <v>0</v>
      </c>
      <c r="BF14" s="116">
        <v>0</v>
      </c>
      <c r="BG14" s="116">
        <f t="shared" si="17"/>
        <v>0</v>
      </c>
      <c r="BH14" s="116">
        <f t="shared" si="20"/>
        <v>0</v>
      </c>
      <c r="BI14" s="116">
        <f t="shared" si="19"/>
        <v>0</v>
      </c>
      <c r="BJ14" s="116">
        <f t="shared" si="21"/>
        <v>0</v>
      </c>
      <c r="BK14" s="116">
        <f t="shared" si="22"/>
        <v>0</v>
      </c>
      <c r="BL14" s="116">
        <f t="shared" si="23"/>
        <v>0</v>
      </c>
      <c r="BM14" s="116">
        <f t="shared" si="24"/>
        <v>0</v>
      </c>
      <c r="BN14" s="116">
        <f t="shared" si="25"/>
        <v>0</v>
      </c>
      <c r="BO14" s="116">
        <f t="shared" si="26"/>
        <v>0</v>
      </c>
      <c r="BP14" s="116">
        <f t="shared" si="27"/>
        <v>364837</v>
      </c>
      <c r="BQ14" s="116">
        <f t="shared" si="28"/>
        <v>53433</v>
      </c>
      <c r="BR14" s="116">
        <f t="shared" si="29"/>
        <v>33751</v>
      </c>
      <c r="BS14" s="116">
        <f t="shared" si="30"/>
        <v>19682</v>
      </c>
      <c r="BT14" s="116">
        <f t="shared" si="31"/>
        <v>0</v>
      </c>
      <c r="BU14" s="116">
        <f t="shared" si="32"/>
        <v>0</v>
      </c>
      <c r="BV14" s="116">
        <f t="shared" si="33"/>
        <v>1247</v>
      </c>
      <c r="BW14" s="116">
        <f t="shared" si="34"/>
        <v>1247</v>
      </c>
      <c r="BX14" s="116">
        <f t="shared" si="35"/>
        <v>0</v>
      </c>
      <c r="BY14" s="116">
        <f t="shared" si="36"/>
        <v>0</v>
      </c>
      <c r="BZ14" s="116">
        <f t="shared" si="37"/>
        <v>0</v>
      </c>
      <c r="CA14" s="116">
        <f t="shared" si="38"/>
        <v>309167</v>
      </c>
      <c r="CB14" s="116">
        <f t="shared" si="39"/>
        <v>250103</v>
      </c>
      <c r="CC14" s="116">
        <f t="shared" si="40"/>
        <v>0</v>
      </c>
      <c r="CD14" s="116">
        <f t="shared" si="41"/>
        <v>0</v>
      </c>
      <c r="CE14" s="116">
        <f t="shared" si="42"/>
        <v>59064</v>
      </c>
      <c r="CF14" s="116">
        <f t="shared" si="43"/>
        <v>752645</v>
      </c>
      <c r="CG14" s="116">
        <f t="shared" si="44"/>
        <v>990</v>
      </c>
      <c r="CH14" s="116">
        <f t="shared" si="45"/>
        <v>0</v>
      </c>
      <c r="CI14" s="116">
        <f t="shared" si="46"/>
        <v>364837</v>
      </c>
    </row>
    <row r="15" spans="1:87" ht="13.5" customHeight="1" x14ac:dyDescent="0.15">
      <c r="A15" s="114" t="s">
        <v>10</v>
      </c>
      <c r="B15" s="115" t="s">
        <v>354</v>
      </c>
      <c r="C15" s="114" t="s">
        <v>355</v>
      </c>
      <c r="D15" s="116">
        <f t="shared" si="0"/>
        <v>0</v>
      </c>
      <c r="E15" s="116">
        <f t="shared" si="1"/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 t="shared" si="3"/>
        <v>183005</v>
      </c>
      <c r="M15" s="116">
        <f t="shared" si="4"/>
        <v>42581</v>
      </c>
      <c r="N15" s="116">
        <v>19418</v>
      </c>
      <c r="O15" s="116">
        <v>15970</v>
      </c>
      <c r="P15" s="116">
        <v>7193</v>
      </c>
      <c r="Q15" s="116">
        <v>0</v>
      </c>
      <c r="R15" s="116">
        <f t="shared" si="5"/>
        <v>23861</v>
      </c>
      <c r="S15" s="116">
        <v>22924</v>
      </c>
      <c r="T15" s="116">
        <v>937</v>
      </c>
      <c r="U15" s="116">
        <v>0</v>
      </c>
      <c r="V15" s="116">
        <v>0</v>
      </c>
      <c r="W15" s="116">
        <f t="shared" si="6"/>
        <v>116563</v>
      </c>
      <c r="X15" s="116">
        <v>114602</v>
      </c>
      <c r="Y15" s="116">
        <v>740</v>
      </c>
      <c r="Z15" s="116">
        <v>0</v>
      </c>
      <c r="AA15" s="116">
        <v>1221</v>
      </c>
      <c r="AB15" s="116">
        <v>334203</v>
      </c>
      <c r="AC15" s="116">
        <v>0</v>
      </c>
      <c r="AD15" s="116">
        <v>4954</v>
      </c>
      <c r="AE15" s="116">
        <f t="shared" si="8"/>
        <v>187959</v>
      </c>
      <c r="AF15" s="116">
        <f t="shared" si="9"/>
        <v>0</v>
      </c>
      <c r="AG15" s="116">
        <f t="shared" si="10"/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 t="shared" si="12"/>
        <v>0</v>
      </c>
      <c r="AO15" s="116">
        <f t="shared" si="13"/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 t="shared" si="14"/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 t="shared" si="15"/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74462</v>
      </c>
      <c r="BE15" s="116">
        <v>0</v>
      </c>
      <c r="BF15" s="116">
        <v>0</v>
      </c>
      <c r="BG15" s="116">
        <f t="shared" si="17"/>
        <v>0</v>
      </c>
      <c r="BH15" s="116">
        <f t="shared" si="20"/>
        <v>0</v>
      </c>
      <c r="BI15" s="116">
        <f t="shared" si="19"/>
        <v>0</v>
      </c>
      <c r="BJ15" s="116">
        <f t="shared" si="21"/>
        <v>0</v>
      </c>
      <c r="BK15" s="116">
        <f t="shared" si="22"/>
        <v>0</v>
      </c>
      <c r="BL15" s="116">
        <f t="shared" si="23"/>
        <v>0</v>
      </c>
      <c r="BM15" s="116">
        <f t="shared" si="24"/>
        <v>0</v>
      </c>
      <c r="BN15" s="116">
        <f t="shared" si="25"/>
        <v>0</v>
      </c>
      <c r="BO15" s="116">
        <f t="shared" si="26"/>
        <v>0</v>
      </c>
      <c r="BP15" s="116">
        <f t="shared" si="27"/>
        <v>183005</v>
      </c>
      <c r="BQ15" s="116">
        <f t="shared" si="28"/>
        <v>42581</v>
      </c>
      <c r="BR15" s="116">
        <f t="shared" si="29"/>
        <v>19418</v>
      </c>
      <c r="BS15" s="116">
        <f t="shared" si="30"/>
        <v>15970</v>
      </c>
      <c r="BT15" s="116">
        <f t="shared" si="31"/>
        <v>7193</v>
      </c>
      <c r="BU15" s="116">
        <f t="shared" si="32"/>
        <v>0</v>
      </c>
      <c r="BV15" s="116">
        <f t="shared" si="33"/>
        <v>23861</v>
      </c>
      <c r="BW15" s="116">
        <f t="shared" si="34"/>
        <v>22924</v>
      </c>
      <c r="BX15" s="116">
        <f t="shared" si="35"/>
        <v>937</v>
      </c>
      <c r="BY15" s="116">
        <f t="shared" si="36"/>
        <v>0</v>
      </c>
      <c r="BZ15" s="116">
        <f t="shared" si="37"/>
        <v>0</v>
      </c>
      <c r="CA15" s="116">
        <f t="shared" si="38"/>
        <v>116563</v>
      </c>
      <c r="CB15" s="116">
        <f t="shared" si="39"/>
        <v>114602</v>
      </c>
      <c r="CC15" s="116">
        <f t="shared" si="40"/>
        <v>740</v>
      </c>
      <c r="CD15" s="116">
        <f t="shared" si="41"/>
        <v>0</v>
      </c>
      <c r="CE15" s="116">
        <f t="shared" si="42"/>
        <v>1221</v>
      </c>
      <c r="CF15" s="116">
        <f t="shared" si="43"/>
        <v>408665</v>
      </c>
      <c r="CG15" s="116">
        <f t="shared" si="44"/>
        <v>0</v>
      </c>
      <c r="CH15" s="116">
        <f t="shared" si="45"/>
        <v>4954</v>
      </c>
      <c r="CI15" s="116">
        <f t="shared" si="46"/>
        <v>187959</v>
      </c>
    </row>
    <row r="16" spans="1:87" ht="13.5" customHeight="1" x14ac:dyDescent="0.15">
      <c r="A16" s="114" t="s">
        <v>10</v>
      </c>
      <c r="B16" s="115" t="s">
        <v>358</v>
      </c>
      <c r="C16" s="114" t="s">
        <v>359</v>
      </c>
      <c r="D16" s="116">
        <f t="shared" si="0"/>
        <v>0</v>
      </c>
      <c r="E16" s="116">
        <f t="shared" si="1"/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 t="shared" si="3"/>
        <v>0</v>
      </c>
      <c r="M16" s="116">
        <f t="shared" si="4"/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 t="shared" si="5"/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 t="shared" si="6"/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440736</v>
      </c>
      <c r="AC16" s="116">
        <v>0</v>
      </c>
      <c r="AD16" s="116">
        <v>0</v>
      </c>
      <c r="AE16" s="116">
        <f t="shared" si="8"/>
        <v>0</v>
      </c>
      <c r="AF16" s="116">
        <f t="shared" si="9"/>
        <v>0</v>
      </c>
      <c r="AG16" s="116">
        <f t="shared" si="10"/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 t="shared" si="12"/>
        <v>0</v>
      </c>
      <c r="AO16" s="116">
        <f t="shared" si="13"/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 t="shared" si="14"/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 t="shared" si="15"/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146947</v>
      </c>
      <c r="BE16" s="116">
        <v>0</v>
      </c>
      <c r="BF16" s="116">
        <v>0</v>
      </c>
      <c r="BG16" s="116">
        <f t="shared" si="17"/>
        <v>0</v>
      </c>
      <c r="BH16" s="116">
        <f t="shared" si="20"/>
        <v>0</v>
      </c>
      <c r="BI16" s="116">
        <f t="shared" si="19"/>
        <v>0</v>
      </c>
      <c r="BJ16" s="116">
        <f t="shared" si="21"/>
        <v>0</v>
      </c>
      <c r="BK16" s="116">
        <f t="shared" si="22"/>
        <v>0</v>
      </c>
      <c r="BL16" s="116">
        <f t="shared" si="23"/>
        <v>0</v>
      </c>
      <c r="BM16" s="116">
        <f t="shared" si="24"/>
        <v>0</v>
      </c>
      <c r="BN16" s="116">
        <f t="shared" si="25"/>
        <v>0</v>
      </c>
      <c r="BO16" s="116">
        <f t="shared" si="26"/>
        <v>0</v>
      </c>
      <c r="BP16" s="116">
        <f t="shared" si="27"/>
        <v>0</v>
      </c>
      <c r="BQ16" s="116">
        <f t="shared" si="28"/>
        <v>0</v>
      </c>
      <c r="BR16" s="116">
        <f t="shared" si="29"/>
        <v>0</v>
      </c>
      <c r="BS16" s="116">
        <f t="shared" si="30"/>
        <v>0</v>
      </c>
      <c r="BT16" s="116">
        <f t="shared" si="31"/>
        <v>0</v>
      </c>
      <c r="BU16" s="116">
        <f t="shared" si="32"/>
        <v>0</v>
      </c>
      <c r="BV16" s="116">
        <f t="shared" si="33"/>
        <v>0</v>
      </c>
      <c r="BW16" s="116">
        <f t="shared" si="34"/>
        <v>0</v>
      </c>
      <c r="BX16" s="116">
        <f t="shared" si="35"/>
        <v>0</v>
      </c>
      <c r="BY16" s="116">
        <f t="shared" si="36"/>
        <v>0</v>
      </c>
      <c r="BZ16" s="116">
        <f t="shared" si="37"/>
        <v>0</v>
      </c>
      <c r="CA16" s="116">
        <f t="shared" si="38"/>
        <v>0</v>
      </c>
      <c r="CB16" s="116">
        <f t="shared" si="39"/>
        <v>0</v>
      </c>
      <c r="CC16" s="116">
        <f t="shared" si="40"/>
        <v>0</v>
      </c>
      <c r="CD16" s="116">
        <f t="shared" si="41"/>
        <v>0</v>
      </c>
      <c r="CE16" s="116">
        <f t="shared" si="42"/>
        <v>0</v>
      </c>
      <c r="CF16" s="116">
        <f t="shared" si="43"/>
        <v>587683</v>
      </c>
      <c r="CG16" s="116">
        <f t="shared" si="44"/>
        <v>0</v>
      </c>
      <c r="CH16" s="116">
        <f t="shared" si="45"/>
        <v>0</v>
      </c>
      <c r="CI16" s="116">
        <f t="shared" si="46"/>
        <v>0</v>
      </c>
    </row>
    <row r="17" spans="1:87" ht="13.5" customHeight="1" x14ac:dyDescent="0.15">
      <c r="A17" s="114" t="s">
        <v>10</v>
      </c>
      <c r="B17" s="115" t="s">
        <v>364</v>
      </c>
      <c r="C17" s="114" t="s">
        <v>365</v>
      </c>
      <c r="D17" s="116">
        <f t="shared" si="0"/>
        <v>130693</v>
      </c>
      <c r="E17" s="116">
        <f t="shared" si="1"/>
        <v>128669</v>
      </c>
      <c r="F17" s="116">
        <v>0</v>
      </c>
      <c r="G17" s="116">
        <v>128669</v>
      </c>
      <c r="H17" s="116">
        <v>0</v>
      </c>
      <c r="I17" s="116">
        <v>0</v>
      </c>
      <c r="J17" s="116">
        <v>2024</v>
      </c>
      <c r="K17" s="116">
        <v>0</v>
      </c>
      <c r="L17" s="116">
        <f t="shared" si="3"/>
        <v>556144</v>
      </c>
      <c r="M17" s="116">
        <f t="shared" si="4"/>
        <v>29265</v>
      </c>
      <c r="N17" s="116">
        <v>18512</v>
      </c>
      <c r="O17" s="116">
        <v>0</v>
      </c>
      <c r="P17" s="116">
        <v>10753</v>
      </c>
      <c r="Q17" s="116">
        <v>0</v>
      </c>
      <c r="R17" s="116">
        <f t="shared" si="5"/>
        <v>160152</v>
      </c>
      <c r="S17" s="116">
        <v>0</v>
      </c>
      <c r="T17" s="116">
        <v>160152</v>
      </c>
      <c r="U17" s="116">
        <v>0</v>
      </c>
      <c r="V17" s="116">
        <v>1835</v>
      </c>
      <c r="W17" s="116">
        <f t="shared" si="6"/>
        <v>364892</v>
      </c>
      <c r="X17" s="116">
        <v>119997</v>
      </c>
      <c r="Y17" s="116">
        <v>181951</v>
      </c>
      <c r="Z17" s="116">
        <v>53400</v>
      </c>
      <c r="AA17" s="116">
        <v>9544</v>
      </c>
      <c r="AB17" s="116">
        <v>0</v>
      </c>
      <c r="AC17" s="116">
        <v>0</v>
      </c>
      <c r="AD17" s="116">
        <v>102619</v>
      </c>
      <c r="AE17" s="116">
        <f t="shared" si="8"/>
        <v>789456</v>
      </c>
      <c r="AF17" s="116">
        <f t="shared" si="9"/>
        <v>55846</v>
      </c>
      <c r="AG17" s="116">
        <f t="shared" si="10"/>
        <v>52106</v>
      </c>
      <c r="AH17" s="116">
        <v>0</v>
      </c>
      <c r="AI17" s="116">
        <v>52106</v>
      </c>
      <c r="AJ17" s="116">
        <v>0</v>
      </c>
      <c r="AK17" s="116">
        <v>0</v>
      </c>
      <c r="AL17" s="116">
        <v>3740</v>
      </c>
      <c r="AM17" s="116">
        <v>0</v>
      </c>
      <c r="AN17" s="116">
        <f t="shared" si="12"/>
        <v>132544</v>
      </c>
      <c r="AO17" s="116">
        <f t="shared" si="13"/>
        <v>8537</v>
      </c>
      <c r="AP17" s="116">
        <v>8537</v>
      </c>
      <c r="AQ17" s="116">
        <v>0</v>
      </c>
      <c r="AR17" s="116">
        <v>0</v>
      </c>
      <c r="AS17" s="116">
        <v>0</v>
      </c>
      <c r="AT17" s="116">
        <f t="shared" si="14"/>
        <v>51205</v>
      </c>
      <c r="AU17" s="116">
        <v>0</v>
      </c>
      <c r="AV17" s="116">
        <v>51205</v>
      </c>
      <c r="AW17" s="116">
        <v>0</v>
      </c>
      <c r="AX17" s="116">
        <v>0</v>
      </c>
      <c r="AY17" s="116">
        <f t="shared" si="15"/>
        <v>72802</v>
      </c>
      <c r="AZ17" s="116">
        <v>0</v>
      </c>
      <c r="BA17" s="116">
        <v>69278</v>
      </c>
      <c r="BB17" s="116">
        <v>1848</v>
      </c>
      <c r="BC17" s="116">
        <v>1676</v>
      </c>
      <c r="BD17" s="116">
        <v>0</v>
      </c>
      <c r="BE17" s="116">
        <v>0</v>
      </c>
      <c r="BF17" s="116">
        <v>403</v>
      </c>
      <c r="BG17" s="116">
        <f t="shared" si="17"/>
        <v>188793</v>
      </c>
      <c r="BH17" s="116">
        <f t="shared" si="20"/>
        <v>186539</v>
      </c>
      <c r="BI17" s="116">
        <f t="shared" si="19"/>
        <v>180775</v>
      </c>
      <c r="BJ17" s="116">
        <f t="shared" si="21"/>
        <v>0</v>
      </c>
      <c r="BK17" s="116">
        <f t="shared" si="22"/>
        <v>180775</v>
      </c>
      <c r="BL17" s="116">
        <f t="shared" si="23"/>
        <v>0</v>
      </c>
      <c r="BM17" s="116">
        <f t="shared" si="24"/>
        <v>0</v>
      </c>
      <c r="BN17" s="116">
        <f t="shared" si="25"/>
        <v>5764</v>
      </c>
      <c r="BO17" s="116">
        <f t="shared" si="26"/>
        <v>0</v>
      </c>
      <c r="BP17" s="116">
        <f t="shared" si="27"/>
        <v>688688</v>
      </c>
      <c r="BQ17" s="116">
        <f t="shared" si="28"/>
        <v>37802</v>
      </c>
      <c r="BR17" s="116">
        <f t="shared" si="29"/>
        <v>27049</v>
      </c>
      <c r="BS17" s="116">
        <f t="shared" si="30"/>
        <v>0</v>
      </c>
      <c r="BT17" s="116">
        <f t="shared" si="31"/>
        <v>10753</v>
      </c>
      <c r="BU17" s="116">
        <f t="shared" si="32"/>
        <v>0</v>
      </c>
      <c r="BV17" s="116">
        <f t="shared" si="33"/>
        <v>211357</v>
      </c>
      <c r="BW17" s="116">
        <f t="shared" si="34"/>
        <v>0</v>
      </c>
      <c r="BX17" s="116">
        <f t="shared" si="35"/>
        <v>211357</v>
      </c>
      <c r="BY17" s="116">
        <f t="shared" si="36"/>
        <v>0</v>
      </c>
      <c r="BZ17" s="116">
        <f t="shared" si="37"/>
        <v>1835</v>
      </c>
      <c r="CA17" s="116">
        <f t="shared" si="38"/>
        <v>437694</v>
      </c>
      <c r="CB17" s="116">
        <f t="shared" si="39"/>
        <v>119997</v>
      </c>
      <c r="CC17" s="116">
        <f t="shared" si="40"/>
        <v>251229</v>
      </c>
      <c r="CD17" s="116">
        <f t="shared" si="41"/>
        <v>55248</v>
      </c>
      <c r="CE17" s="116">
        <f t="shared" si="42"/>
        <v>11220</v>
      </c>
      <c r="CF17" s="116">
        <f t="shared" si="43"/>
        <v>0</v>
      </c>
      <c r="CG17" s="116">
        <f t="shared" si="44"/>
        <v>0</v>
      </c>
      <c r="CH17" s="116">
        <f t="shared" si="45"/>
        <v>103022</v>
      </c>
      <c r="CI17" s="116">
        <f t="shared" si="46"/>
        <v>978249</v>
      </c>
    </row>
    <row r="18" spans="1:87" ht="13.5" customHeight="1" x14ac:dyDescent="0.15">
      <c r="A18" s="114" t="s">
        <v>10</v>
      </c>
      <c r="B18" s="115" t="s">
        <v>366</v>
      </c>
      <c r="C18" s="114" t="s">
        <v>367</v>
      </c>
      <c r="D18" s="116">
        <f t="shared" si="0"/>
        <v>0</v>
      </c>
      <c r="E18" s="116">
        <f t="shared" si="1"/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 t="shared" si="3"/>
        <v>410955</v>
      </c>
      <c r="M18" s="116">
        <f t="shared" si="4"/>
        <v>26937</v>
      </c>
      <c r="N18" s="116">
        <v>26937</v>
      </c>
      <c r="O18" s="116">
        <v>0</v>
      </c>
      <c r="P18" s="116">
        <v>0</v>
      </c>
      <c r="Q18" s="116">
        <v>0</v>
      </c>
      <c r="R18" s="116">
        <f t="shared" si="5"/>
        <v>33376</v>
      </c>
      <c r="S18" s="116">
        <v>0</v>
      </c>
      <c r="T18" s="116">
        <v>33113</v>
      </c>
      <c r="U18" s="116">
        <v>263</v>
      </c>
      <c r="V18" s="116">
        <v>0</v>
      </c>
      <c r="W18" s="116">
        <f t="shared" si="6"/>
        <v>350392</v>
      </c>
      <c r="X18" s="116">
        <v>113725</v>
      </c>
      <c r="Y18" s="116">
        <v>208853</v>
      </c>
      <c r="Z18" s="116">
        <v>25973</v>
      </c>
      <c r="AA18" s="116">
        <v>1841</v>
      </c>
      <c r="AB18" s="116">
        <v>0</v>
      </c>
      <c r="AC18" s="116">
        <v>250</v>
      </c>
      <c r="AD18" s="116">
        <v>24235</v>
      </c>
      <c r="AE18" s="116">
        <f t="shared" si="8"/>
        <v>435190</v>
      </c>
      <c r="AF18" s="116">
        <f t="shared" si="9"/>
        <v>0</v>
      </c>
      <c r="AG18" s="116">
        <f t="shared" si="10"/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 t="shared" si="12"/>
        <v>45219</v>
      </c>
      <c r="AO18" s="116">
        <f t="shared" si="13"/>
        <v>4691</v>
      </c>
      <c r="AP18" s="116">
        <v>4691</v>
      </c>
      <c r="AQ18" s="116">
        <v>0</v>
      </c>
      <c r="AR18" s="116">
        <v>0</v>
      </c>
      <c r="AS18" s="116">
        <v>0</v>
      </c>
      <c r="AT18" s="116">
        <f t="shared" si="14"/>
        <v>27210</v>
      </c>
      <c r="AU18" s="116">
        <v>0</v>
      </c>
      <c r="AV18" s="116">
        <v>27210</v>
      </c>
      <c r="AW18" s="116">
        <v>0</v>
      </c>
      <c r="AX18" s="116">
        <v>0</v>
      </c>
      <c r="AY18" s="116">
        <f t="shared" si="15"/>
        <v>13318</v>
      </c>
      <c r="AZ18" s="116">
        <v>0</v>
      </c>
      <c r="BA18" s="116">
        <v>11381</v>
      </c>
      <c r="BB18" s="116">
        <v>116</v>
      </c>
      <c r="BC18" s="116">
        <v>1821</v>
      </c>
      <c r="BD18" s="116">
        <v>0</v>
      </c>
      <c r="BE18" s="116">
        <v>0</v>
      </c>
      <c r="BF18" s="116">
        <v>17178</v>
      </c>
      <c r="BG18" s="116">
        <f t="shared" si="17"/>
        <v>62397</v>
      </c>
      <c r="BH18" s="116">
        <f t="shared" si="20"/>
        <v>0</v>
      </c>
      <c r="BI18" s="116">
        <f t="shared" si="19"/>
        <v>0</v>
      </c>
      <c r="BJ18" s="116">
        <f t="shared" si="21"/>
        <v>0</v>
      </c>
      <c r="BK18" s="116">
        <f t="shared" si="22"/>
        <v>0</v>
      </c>
      <c r="BL18" s="116">
        <f t="shared" si="23"/>
        <v>0</v>
      </c>
      <c r="BM18" s="116">
        <f t="shared" si="24"/>
        <v>0</v>
      </c>
      <c r="BN18" s="116">
        <f t="shared" si="25"/>
        <v>0</v>
      </c>
      <c r="BO18" s="116">
        <f t="shared" si="26"/>
        <v>0</v>
      </c>
      <c r="BP18" s="116">
        <f t="shared" si="27"/>
        <v>456174</v>
      </c>
      <c r="BQ18" s="116">
        <f t="shared" si="28"/>
        <v>31628</v>
      </c>
      <c r="BR18" s="116">
        <f t="shared" si="29"/>
        <v>31628</v>
      </c>
      <c r="BS18" s="116">
        <f t="shared" si="30"/>
        <v>0</v>
      </c>
      <c r="BT18" s="116">
        <f t="shared" si="31"/>
        <v>0</v>
      </c>
      <c r="BU18" s="116">
        <f t="shared" si="32"/>
        <v>0</v>
      </c>
      <c r="BV18" s="116">
        <f t="shared" si="33"/>
        <v>60586</v>
      </c>
      <c r="BW18" s="116">
        <f t="shared" si="34"/>
        <v>0</v>
      </c>
      <c r="BX18" s="116">
        <f t="shared" si="35"/>
        <v>60323</v>
      </c>
      <c r="BY18" s="116">
        <f t="shared" si="36"/>
        <v>263</v>
      </c>
      <c r="BZ18" s="116">
        <f t="shared" si="37"/>
        <v>0</v>
      </c>
      <c r="CA18" s="116">
        <f t="shared" si="38"/>
        <v>363710</v>
      </c>
      <c r="CB18" s="116">
        <f t="shared" si="39"/>
        <v>113725</v>
      </c>
      <c r="CC18" s="116">
        <f t="shared" si="40"/>
        <v>220234</v>
      </c>
      <c r="CD18" s="116">
        <f t="shared" si="41"/>
        <v>26089</v>
      </c>
      <c r="CE18" s="116">
        <f t="shared" si="42"/>
        <v>3662</v>
      </c>
      <c r="CF18" s="116">
        <f t="shared" si="43"/>
        <v>0</v>
      </c>
      <c r="CG18" s="116">
        <f t="shared" si="44"/>
        <v>250</v>
      </c>
      <c r="CH18" s="116">
        <f t="shared" si="45"/>
        <v>41413</v>
      </c>
      <c r="CI18" s="116">
        <f t="shared" si="46"/>
        <v>497587</v>
      </c>
    </row>
    <row r="19" spans="1:87" ht="13.5" customHeight="1" x14ac:dyDescent="0.15">
      <c r="A19" s="114" t="s">
        <v>10</v>
      </c>
      <c r="B19" s="115" t="s">
        <v>368</v>
      </c>
      <c r="C19" s="114" t="s">
        <v>369</v>
      </c>
      <c r="D19" s="116">
        <f t="shared" si="0"/>
        <v>0</v>
      </c>
      <c r="E19" s="116">
        <f t="shared" si="1"/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 t="shared" si="3"/>
        <v>385632</v>
      </c>
      <c r="M19" s="116">
        <f t="shared" si="4"/>
        <v>70851</v>
      </c>
      <c r="N19" s="116">
        <v>19364</v>
      </c>
      <c r="O19" s="116">
        <v>51487</v>
      </c>
      <c r="P19" s="116">
        <v>0</v>
      </c>
      <c r="Q19" s="116">
        <v>0</v>
      </c>
      <c r="R19" s="116">
        <f t="shared" si="5"/>
        <v>130183</v>
      </c>
      <c r="S19" s="116">
        <v>0</v>
      </c>
      <c r="T19" s="116">
        <v>111483</v>
      </c>
      <c r="U19" s="116">
        <v>18700</v>
      </c>
      <c r="V19" s="116">
        <v>0</v>
      </c>
      <c r="W19" s="116">
        <f t="shared" si="6"/>
        <v>184598</v>
      </c>
      <c r="X19" s="116">
        <v>70220</v>
      </c>
      <c r="Y19" s="116">
        <v>96359</v>
      </c>
      <c r="Z19" s="116">
        <v>18019</v>
      </c>
      <c r="AA19" s="116">
        <v>0</v>
      </c>
      <c r="AB19" s="116">
        <v>0</v>
      </c>
      <c r="AC19" s="116">
        <v>0</v>
      </c>
      <c r="AD19" s="116">
        <v>71678</v>
      </c>
      <c r="AE19" s="116">
        <f t="shared" si="8"/>
        <v>457310</v>
      </c>
      <c r="AF19" s="116">
        <f t="shared" si="9"/>
        <v>0</v>
      </c>
      <c r="AG19" s="116">
        <f t="shared" si="10"/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 t="shared" si="12"/>
        <v>211926</v>
      </c>
      <c r="AO19" s="116">
        <f t="shared" si="13"/>
        <v>8033</v>
      </c>
      <c r="AP19" s="116">
        <v>8033</v>
      </c>
      <c r="AQ19" s="116">
        <v>0</v>
      </c>
      <c r="AR19" s="116">
        <v>0</v>
      </c>
      <c r="AS19" s="116">
        <v>0</v>
      </c>
      <c r="AT19" s="116">
        <f t="shared" si="14"/>
        <v>132413</v>
      </c>
      <c r="AU19" s="116">
        <v>0</v>
      </c>
      <c r="AV19" s="116">
        <v>132413</v>
      </c>
      <c r="AW19" s="116">
        <v>0</v>
      </c>
      <c r="AX19" s="116">
        <v>0</v>
      </c>
      <c r="AY19" s="116">
        <f t="shared" si="15"/>
        <v>71480</v>
      </c>
      <c r="AZ19" s="116">
        <v>0</v>
      </c>
      <c r="BA19" s="116">
        <v>71282</v>
      </c>
      <c r="BB19" s="116">
        <v>0</v>
      </c>
      <c r="BC19" s="116">
        <v>198</v>
      </c>
      <c r="BD19" s="116">
        <v>0</v>
      </c>
      <c r="BE19" s="116">
        <v>0</v>
      </c>
      <c r="BF19" s="116">
        <v>0</v>
      </c>
      <c r="BG19" s="116">
        <f t="shared" si="17"/>
        <v>211926</v>
      </c>
      <c r="BH19" s="116">
        <f t="shared" si="20"/>
        <v>0</v>
      </c>
      <c r="BI19" s="116">
        <f t="shared" si="19"/>
        <v>0</v>
      </c>
      <c r="BJ19" s="116">
        <f t="shared" si="21"/>
        <v>0</v>
      </c>
      <c r="BK19" s="116">
        <f t="shared" si="22"/>
        <v>0</v>
      </c>
      <c r="BL19" s="116">
        <f t="shared" si="23"/>
        <v>0</v>
      </c>
      <c r="BM19" s="116">
        <f t="shared" si="24"/>
        <v>0</v>
      </c>
      <c r="BN19" s="116">
        <f t="shared" si="25"/>
        <v>0</v>
      </c>
      <c r="BO19" s="116">
        <f t="shared" si="26"/>
        <v>0</v>
      </c>
      <c r="BP19" s="116">
        <f t="shared" si="27"/>
        <v>597558</v>
      </c>
      <c r="BQ19" s="116">
        <f t="shared" si="28"/>
        <v>78884</v>
      </c>
      <c r="BR19" s="116">
        <f t="shared" si="29"/>
        <v>27397</v>
      </c>
      <c r="BS19" s="116">
        <f t="shared" si="30"/>
        <v>51487</v>
      </c>
      <c r="BT19" s="116">
        <f t="shared" si="31"/>
        <v>0</v>
      </c>
      <c r="BU19" s="116">
        <f t="shared" si="32"/>
        <v>0</v>
      </c>
      <c r="BV19" s="116">
        <f t="shared" si="33"/>
        <v>262596</v>
      </c>
      <c r="BW19" s="116">
        <f t="shared" si="34"/>
        <v>0</v>
      </c>
      <c r="BX19" s="116">
        <f t="shared" si="35"/>
        <v>243896</v>
      </c>
      <c r="BY19" s="116">
        <f t="shared" si="36"/>
        <v>18700</v>
      </c>
      <c r="BZ19" s="116">
        <f t="shared" si="37"/>
        <v>0</v>
      </c>
      <c r="CA19" s="116">
        <f t="shared" si="38"/>
        <v>256078</v>
      </c>
      <c r="CB19" s="116">
        <f t="shared" si="39"/>
        <v>70220</v>
      </c>
      <c r="CC19" s="116">
        <f t="shared" si="40"/>
        <v>167641</v>
      </c>
      <c r="CD19" s="116">
        <f t="shared" si="41"/>
        <v>18019</v>
      </c>
      <c r="CE19" s="116">
        <f t="shared" si="42"/>
        <v>198</v>
      </c>
      <c r="CF19" s="116">
        <f t="shared" si="43"/>
        <v>0</v>
      </c>
      <c r="CG19" s="116">
        <f t="shared" si="44"/>
        <v>0</v>
      </c>
      <c r="CH19" s="116">
        <f t="shared" si="45"/>
        <v>71678</v>
      </c>
      <c r="CI19" s="116">
        <f t="shared" si="46"/>
        <v>669236</v>
      </c>
    </row>
    <row r="20" spans="1:87" ht="13.5" customHeight="1" x14ac:dyDescent="0.15">
      <c r="A20" s="114" t="s">
        <v>10</v>
      </c>
      <c r="B20" s="115" t="s">
        <v>370</v>
      </c>
      <c r="C20" s="114" t="s">
        <v>371</v>
      </c>
      <c r="D20" s="116">
        <f t="shared" si="0"/>
        <v>854314</v>
      </c>
      <c r="E20" s="116">
        <f t="shared" si="1"/>
        <v>854314</v>
      </c>
      <c r="F20" s="116">
        <v>0</v>
      </c>
      <c r="G20" s="116">
        <v>71775</v>
      </c>
      <c r="H20" s="116">
        <v>782539</v>
      </c>
      <c r="I20" s="116">
        <v>0</v>
      </c>
      <c r="J20" s="116">
        <v>0</v>
      </c>
      <c r="K20" s="116">
        <v>0</v>
      </c>
      <c r="L20" s="116">
        <f t="shared" si="3"/>
        <v>817199</v>
      </c>
      <c r="M20" s="116">
        <f t="shared" si="4"/>
        <v>141742</v>
      </c>
      <c r="N20" s="116">
        <v>67798</v>
      </c>
      <c r="O20" s="116">
        <v>0</v>
      </c>
      <c r="P20" s="116">
        <v>59784</v>
      </c>
      <c r="Q20" s="116">
        <v>14160</v>
      </c>
      <c r="R20" s="116">
        <f t="shared" si="5"/>
        <v>122908</v>
      </c>
      <c r="S20" s="116">
        <v>0</v>
      </c>
      <c r="T20" s="116">
        <v>111208</v>
      </c>
      <c r="U20" s="116">
        <v>11700</v>
      </c>
      <c r="V20" s="116">
        <v>0</v>
      </c>
      <c r="W20" s="116">
        <f t="shared" si="6"/>
        <v>552549</v>
      </c>
      <c r="X20" s="116">
        <v>256826</v>
      </c>
      <c r="Y20" s="116">
        <v>222183</v>
      </c>
      <c r="Z20" s="116">
        <v>71622</v>
      </c>
      <c r="AA20" s="116">
        <v>1918</v>
      </c>
      <c r="AB20" s="116">
        <v>0</v>
      </c>
      <c r="AC20" s="116">
        <v>0</v>
      </c>
      <c r="AD20" s="116">
        <v>0</v>
      </c>
      <c r="AE20" s="116">
        <f t="shared" si="8"/>
        <v>1671513</v>
      </c>
      <c r="AF20" s="116">
        <f t="shared" si="9"/>
        <v>0</v>
      </c>
      <c r="AG20" s="116">
        <f t="shared" si="10"/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 t="shared" si="12"/>
        <v>17417</v>
      </c>
      <c r="AO20" s="116">
        <f t="shared" si="13"/>
        <v>17417</v>
      </c>
      <c r="AP20" s="116">
        <v>17417</v>
      </c>
      <c r="AQ20" s="116">
        <v>0</v>
      </c>
      <c r="AR20" s="116">
        <v>0</v>
      </c>
      <c r="AS20" s="116">
        <v>0</v>
      </c>
      <c r="AT20" s="116">
        <f t="shared" si="14"/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 t="shared" si="15"/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173787</v>
      </c>
      <c r="BE20" s="116">
        <v>0</v>
      </c>
      <c r="BF20" s="116">
        <v>0</v>
      </c>
      <c r="BG20" s="116">
        <f t="shared" si="17"/>
        <v>17417</v>
      </c>
      <c r="BH20" s="116">
        <f t="shared" si="20"/>
        <v>854314</v>
      </c>
      <c r="BI20" s="116">
        <f t="shared" si="19"/>
        <v>854314</v>
      </c>
      <c r="BJ20" s="116">
        <f t="shared" si="21"/>
        <v>0</v>
      </c>
      <c r="BK20" s="116">
        <f t="shared" si="22"/>
        <v>71775</v>
      </c>
      <c r="BL20" s="116">
        <f t="shared" si="23"/>
        <v>782539</v>
      </c>
      <c r="BM20" s="116">
        <f t="shared" si="24"/>
        <v>0</v>
      </c>
      <c r="BN20" s="116">
        <f t="shared" si="25"/>
        <v>0</v>
      </c>
      <c r="BO20" s="116">
        <f t="shared" si="26"/>
        <v>0</v>
      </c>
      <c r="BP20" s="116">
        <f t="shared" si="27"/>
        <v>834616</v>
      </c>
      <c r="BQ20" s="116">
        <f t="shared" si="28"/>
        <v>159159</v>
      </c>
      <c r="BR20" s="116">
        <f t="shared" si="29"/>
        <v>85215</v>
      </c>
      <c r="BS20" s="116">
        <f t="shared" si="30"/>
        <v>0</v>
      </c>
      <c r="BT20" s="116">
        <f t="shared" si="31"/>
        <v>59784</v>
      </c>
      <c r="BU20" s="116">
        <f t="shared" si="32"/>
        <v>14160</v>
      </c>
      <c r="BV20" s="116">
        <f t="shared" si="33"/>
        <v>122908</v>
      </c>
      <c r="BW20" s="116">
        <f t="shared" si="34"/>
        <v>0</v>
      </c>
      <c r="BX20" s="116">
        <f t="shared" si="35"/>
        <v>111208</v>
      </c>
      <c r="BY20" s="116">
        <f t="shared" si="36"/>
        <v>11700</v>
      </c>
      <c r="BZ20" s="116">
        <f t="shared" si="37"/>
        <v>0</v>
      </c>
      <c r="CA20" s="116">
        <f t="shared" si="38"/>
        <v>552549</v>
      </c>
      <c r="CB20" s="116">
        <f t="shared" si="39"/>
        <v>256826</v>
      </c>
      <c r="CC20" s="116">
        <f t="shared" si="40"/>
        <v>222183</v>
      </c>
      <c r="CD20" s="116">
        <f t="shared" si="41"/>
        <v>71622</v>
      </c>
      <c r="CE20" s="116">
        <f t="shared" si="42"/>
        <v>1918</v>
      </c>
      <c r="CF20" s="116">
        <f t="shared" si="43"/>
        <v>173787</v>
      </c>
      <c r="CG20" s="116">
        <f t="shared" si="44"/>
        <v>0</v>
      </c>
      <c r="CH20" s="116">
        <f t="shared" si="45"/>
        <v>0</v>
      </c>
      <c r="CI20" s="116">
        <f t="shared" si="46"/>
        <v>1688930</v>
      </c>
    </row>
    <row r="21" spans="1:87" ht="13.5" customHeight="1" x14ac:dyDescent="0.15">
      <c r="A21" s="114" t="s">
        <v>10</v>
      </c>
      <c r="B21" s="115" t="s">
        <v>375</v>
      </c>
      <c r="C21" s="114" t="s">
        <v>376</v>
      </c>
      <c r="D21" s="116">
        <f t="shared" si="0"/>
        <v>0</v>
      </c>
      <c r="E21" s="116">
        <f t="shared" si="1"/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 t="shared" si="3"/>
        <v>415397</v>
      </c>
      <c r="M21" s="116">
        <f t="shared" si="4"/>
        <v>31313</v>
      </c>
      <c r="N21" s="116">
        <v>25181</v>
      </c>
      <c r="O21" s="116">
        <v>6132</v>
      </c>
      <c r="P21" s="116">
        <v>0</v>
      </c>
      <c r="Q21" s="116">
        <v>0</v>
      </c>
      <c r="R21" s="116">
        <f t="shared" si="5"/>
        <v>4868</v>
      </c>
      <c r="S21" s="116">
        <v>4868</v>
      </c>
      <c r="T21" s="116">
        <v>0</v>
      </c>
      <c r="U21" s="116">
        <v>0</v>
      </c>
      <c r="V21" s="116">
        <v>0</v>
      </c>
      <c r="W21" s="116">
        <f t="shared" si="6"/>
        <v>379216</v>
      </c>
      <c r="X21" s="116">
        <v>379216</v>
      </c>
      <c r="Y21" s="116">
        <v>0</v>
      </c>
      <c r="Z21" s="116">
        <v>0</v>
      </c>
      <c r="AA21" s="116">
        <v>0</v>
      </c>
      <c r="AB21" s="116">
        <v>703677</v>
      </c>
      <c r="AC21" s="116">
        <v>0</v>
      </c>
      <c r="AD21" s="116">
        <v>0</v>
      </c>
      <c r="AE21" s="116">
        <f t="shared" si="8"/>
        <v>415397</v>
      </c>
      <c r="AF21" s="116">
        <f t="shared" si="9"/>
        <v>0</v>
      </c>
      <c r="AG21" s="116">
        <f t="shared" si="10"/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 t="shared" si="12"/>
        <v>56166</v>
      </c>
      <c r="AO21" s="116">
        <f t="shared" si="13"/>
        <v>19180</v>
      </c>
      <c r="AP21" s="116">
        <v>19180</v>
      </c>
      <c r="AQ21" s="116">
        <v>0</v>
      </c>
      <c r="AR21" s="116">
        <v>0</v>
      </c>
      <c r="AS21" s="116">
        <v>0</v>
      </c>
      <c r="AT21" s="116">
        <f t="shared" si="14"/>
        <v>36986</v>
      </c>
      <c r="AU21" s="116">
        <v>36986</v>
      </c>
      <c r="AV21" s="116">
        <v>0</v>
      </c>
      <c r="AW21" s="116">
        <v>0</v>
      </c>
      <c r="AX21" s="116">
        <v>0</v>
      </c>
      <c r="AY21" s="116">
        <f t="shared" si="15"/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92690</v>
      </c>
      <c r="BE21" s="116">
        <v>0</v>
      </c>
      <c r="BF21" s="116">
        <v>0</v>
      </c>
      <c r="BG21" s="116">
        <f t="shared" si="17"/>
        <v>56166</v>
      </c>
      <c r="BH21" s="116">
        <f t="shared" si="20"/>
        <v>0</v>
      </c>
      <c r="BI21" s="116">
        <f t="shared" si="19"/>
        <v>0</v>
      </c>
      <c r="BJ21" s="116">
        <f t="shared" si="21"/>
        <v>0</v>
      </c>
      <c r="BK21" s="116">
        <f t="shared" si="22"/>
        <v>0</v>
      </c>
      <c r="BL21" s="116">
        <f t="shared" si="23"/>
        <v>0</v>
      </c>
      <c r="BM21" s="116">
        <f t="shared" si="24"/>
        <v>0</v>
      </c>
      <c r="BN21" s="116">
        <f t="shared" si="25"/>
        <v>0</v>
      </c>
      <c r="BO21" s="116">
        <f t="shared" si="26"/>
        <v>0</v>
      </c>
      <c r="BP21" s="116">
        <f t="shared" si="27"/>
        <v>471563</v>
      </c>
      <c r="BQ21" s="116">
        <f t="shared" si="28"/>
        <v>50493</v>
      </c>
      <c r="BR21" s="116">
        <f t="shared" si="29"/>
        <v>44361</v>
      </c>
      <c r="BS21" s="116">
        <f t="shared" si="30"/>
        <v>6132</v>
      </c>
      <c r="BT21" s="116">
        <f t="shared" si="31"/>
        <v>0</v>
      </c>
      <c r="BU21" s="116">
        <f t="shared" si="32"/>
        <v>0</v>
      </c>
      <c r="BV21" s="116">
        <f t="shared" si="33"/>
        <v>41854</v>
      </c>
      <c r="BW21" s="116">
        <f t="shared" si="34"/>
        <v>41854</v>
      </c>
      <c r="BX21" s="116">
        <f t="shared" si="35"/>
        <v>0</v>
      </c>
      <c r="BY21" s="116">
        <f t="shared" si="36"/>
        <v>0</v>
      </c>
      <c r="BZ21" s="116">
        <f t="shared" si="37"/>
        <v>0</v>
      </c>
      <c r="CA21" s="116">
        <f t="shared" si="38"/>
        <v>379216</v>
      </c>
      <c r="CB21" s="116">
        <f t="shared" si="39"/>
        <v>379216</v>
      </c>
      <c r="CC21" s="116">
        <f t="shared" si="40"/>
        <v>0</v>
      </c>
      <c r="CD21" s="116">
        <f t="shared" si="41"/>
        <v>0</v>
      </c>
      <c r="CE21" s="116">
        <f t="shared" si="42"/>
        <v>0</v>
      </c>
      <c r="CF21" s="116">
        <f t="shared" si="43"/>
        <v>796367</v>
      </c>
      <c r="CG21" s="116">
        <f t="shared" si="44"/>
        <v>0</v>
      </c>
      <c r="CH21" s="116">
        <f t="shared" si="45"/>
        <v>0</v>
      </c>
      <c r="CI21" s="116">
        <f t="shared" si="46"/>
        <v>471563</v>
      </c>
    </row>
    <row r="22" spans="1:87" ht="13.5" customHeight="1" x14ac:dyDescent="0.15">
      <c r="A22" s="114" t="s">
        <v>10</v>
      </c>
      <c r="B22" s="115" t="s">
        <v>378</v>
      </c>
      <c r="C22" s="114" t="s">
        <v>379</v>
      </c>
      <c r="D22" s="116">
        <f t="shared" si="0"/>
        <v>0</v>
      </c>
      <c r="E22" s="116">
        <f t="shared" si="1"/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 t="shared" si="3"/>
        <v>1405943</v>
      </c>
      <c r="M22" s="116">
        <f t="shared" si="4"/>
        <v>93733</v>
      </c>
      <c r="N22" s="116">
        <v>90999</v>
      </c>
      <c r="O22" s="116">
        <v>0</v>
      </c>
      <c r="P22" s="116">
        <v>2734</v>
      </c>
      <c r="Q22" s="116">
        <v>0</v>
      </c>
      <c r="R22" s="116">
        <f t="shared" si="5"/>
        <v>437287</v>
      </c>
      <c r="S22" s="116">
        <v>0</v>
      </c>
      <c r="T22" s="116">
        <v>437287</v>
      </c>
      <c r="U22" s="116">
        <v>0</v>
      </c>
      <c r="V22" s="116">
        <v>0</v>
      </c>
      <c r="W22" s="116">
        <f t="shared" si="6"/>
        <v>866893</v>
      </c>
      <c r="X22" s="116">
        <v>223911</v>
      </c>
      <c r="Y22" s="116">
        <v>427342</v>
      </c>
      <c r="Z22" s="116">
        <v>61910</v>
      </c>
      <c r="AA22" s="116">
        <v>153730</v>
      </c>
      <c r="AB22" s="116">
        <v>0</v>
      </c>
      <c r="AC22" s="116">
        <v>8030</v>
      </c>
      <c r="AD22" s="116">
        <v>22208</v>
      </c>
      <c r="AE22" s="116">
        <f t="shared" si="8"/>
        <v>1428151</v>
      </c>
      <c r="AF22" s="116">
        <f t="shared" si="9"/>
        <v>0</v>
      </c>
      <c r="AG22" s="116">
        <f t="shared" si="10"/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 t="shared" si="12"/>
        <v>6437</v>
      </c>
      <c r="AO22" s="116">
        <f t="shared" si="13"/>
        <v>6437</v>
      </c>
      <c r="AP22" s="116">
        <v>6437</v>
      </c>
      <c r="AQ22" s="116">
        <v>0</v>
      </c>
      <c r="AR22" s="116">
        <v>0</v>
      </c>
      <c r="AS22" s="116">
        <v>0</v>
      </c>
      <c r="AT22" s="116">
        <f t="shared" si="14"/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 t="shared" si="15"/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36827</v>
      </c>
      <c r="BE22" s="116">
        <v>0</v>
      </c>
      <c r="BF22" s="116">
        <v>11521</v>
      </c>
      <c r="BG22" s="116">
        <f t="shared" si="17"/>
        <v>17958</v>
      </c>
      <c r="BH22" s="116">
        <f t="shared" si="20"/>
        <v>0</v>
      </c>
      <c r="BI22" s="116">
        <f t="shared" si="19"/>
        <v>0</v>
      </c>
      <c r="BJ22" s="116">
        <f t="shared" si="21"/>
        <v>0</v>
      </c>
      <c r="BK22" s="116">
        <f t="shared" si="22"/>
        <v>0</v>
      </c>
      <c r="BL22" s="116">
        <f t="shared" si="23"/>
        <v>0</v>
      </c>
      <c r="BM22" s="116">
        <f t="shared" si="24"/>
        <v>0</v>
      </c>
      <c r="BN22" s="116">
        <f t="shared" si="25"/>
        <v>0</v>
      </c>
      <c r="BO22" s="116">
        <f t="shared" si="26"/>
        <v>0</v>
      </c>
      <c r="BP22" s="116">
        <f t="shared" si="27"/>
        <v>1412380</v>
      </c>
      <c r="BQ22" s="116">
        <f t="shared" si="28"/>
        <v>100170</v>
      </c>
      <c r="BR22" s="116">
        <f t="shared" si="29"/>
        <v>97436</v>
      </c>
      <c r="BS22" s="116">
        <f t="shared" si="30"/>
        <v>0</v>
      </c>
      <c r="BT22" s="116">
        <f t="shared" si="31"/>
        <v>2734</v>
      </c>
      <c r="BU22" s="116">
        <f t="shared" si="32"/>
        <v>0</v>
      </c>
      <c r="BV22" s="116">
        <f t="shared" si="33"/>
        <v>437287</v>
      </c>
      <c r="BW22" s="116">
        <f t="shared" si="34"/>
        <v>0</v>
      </c>
      <c r="BX22" s="116">
        <f t="shared" si="35"/>
        <v>437287</v>
      </c>
      <c r="BY22" s="116">
        <f t="shared" si="36"/>
        <v>0</v>
      </c>
      <c r="BZ22" s="116">
        <f t="shared" si="37"/>
        <v>0</v>
      </c>
      <c r="CA22" s="116">
        <f t="shared" si="38"/>
        <v>866893</v>
      </c>
      <c r="CB22" s="116">
        <f t="shared" si="39"/>
        <v>223911</v>
      </c>
      <c r="CC22" s="116">
        <f t="shared" si="40"/>
        <v>427342</v>
      </c>
      <c r="CD22" s="116">
        <f t="shared" si="41"/>
        <v>61910</v>
      </c>
      <c r="CE22" s="116">
        <f t="shared" si="42"/>
        <v>153730</v>
      </c>
      <c r="CF22" s="116">
        <f t="shared" si="43"/>
        <v>36827</v>
      </c>
      <c r="CG22" s="116">
        <f t="shared" si="44"/>
        <v>8030</v>
      </c>
      <c r="CH22" s="116">
        <f t="shared" si="45"/>
        <v>33729</v>
      </c>
      <c r="CI22" s="116">
        <f t="shared" si="46"/>
        <v>1446109</v>
      </c>
    </row>
    <row r="23" spans="1:87" ht="13.5" customHeight="1" x14ac:dyDescent="0.15">
      <c r="A23" s="114" t="s">
        <v>10</v>
      </c>
      <c r="B23" s="115" t="s">
        <v>380</v>
      </c>
      <c r="C23" s="114" t="s">
        <v>381</v>
      </c>
      <c r="D23" s="116">
        <f t="shared" si="0"/>
        <v>714</v>
      </c>
      <c r="E23" s="116">
        <f t="shared" si="1"/>
        <v>656</v>
      </c>
      <c r="F23" s="116">
        <v>0</v>
      </c>
      <c r="G23" s="116">
        <v>0</v>
      </c>
      <c r="H23" s="116">
        <v>0</v>
      </c>
      <c r="I23" s="116">
        <v>656</v>
      </c>
      <c r="J23" s="116">
        <v>58</v>
      </c>
      <c r="K23" s="116">
        <v>0</v>
      </c>
      <c r="L23" s="116">
        <f t="shared" si="3"/>
        <v>2472240</v>
      </c>
      <c r="M23" s="116">
        <f t="shared" si="4"/>
        <v>183962</v>
      </c>
      <c r="N23" s="116">
        <v>170834</v>
      </c>
      <c r="O23" s="116">
        <v>0</v>
      </c>
      <c r="P23" s="116">
        <v>13128</v>
      </c>
      <c r="Q23" s="116">
        <v>0</v>
      </c>
      <c r="R23" s="116">
        <f t="shared" si="5"/>
        <v>51950</v>
      </c>
      <c r="S23" s="116">
        <v>4905</v>
      </c>
      <c r="T23" s="116">
        <v>41429</v>
      </c>
      <c r="U23" s="116">
        <v>5616</v>
      </c>
      <c r="V23" s="116">
        <v>0</v>
      </c>
      <c r="W23" s="116">
        <f t="shared" si="6"/>
        <v>2235969</v>
      </c>
      <c r="X23" s="116">
        <v>772609</v>
      </c>
      <c r="Y23" s="116">
        <v>1075471</v>
      </c>
      <c r="Z23" s="116">
        <v>375620</v>
      </c>
      <c r="AA23" s="116">
        <v>12269</v>
      </c>
      <c r="AB23" s="116">
        <v>0</v>
      </c>
      <c r="AC23" s="116">
        <v>359</v>
      </c>
      <c r="AD23" s="116">
        <v>23008</v>
      </c>
      <c r="AE23" s="116">
        <f t="shared" si="8"/>
        <v>2495962</v>
      </c>
      <c r="AF23" s="116">
        <f t="shared" si="9"/>
        <v>121</v>
      </c>
      <c r="AG23" s="116">
        <f t="shared" si="10"/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121</v>
      </c>
      <c r="AM23" s="116">
        <v>0</v>
      </c>
      <c r="AN23" s="116">
        <f t="shared" si="12"/>
        <v>102659</v>
      </c>
      <c r="AO23" s="116">
        <f t="shared" si="13"/>
        <v>24817</v>
      </c>
      <c r="AP23" s="116">
        <v>21668</v>
      </c>
      <c r="AQ23" s="116">
        <v>0</v>
      </c>
      <c r="AR23" s="116">
        <v>3149</v>
      </c>
      <c r="AS23" s="116">
        <v>0</v>
      </c>
      <c r="AT23" s="116">
        <f t="shared" si="14"/>
        <v>71682</v>
      </c>
      <c r="AU23" s="116">
        <v>0</v>
      </c>
      <c r="AV23" s="116">
        <v>71682</v>
      </c>
      <c r="AW23" s="116">
        <v>0</v>
      </c>
      <c r="AX23" s="116">
        <v>0</v>
      </c>
      <c r="AY23" s="116">
        <f t="shared" si="15"/>
        <v>6160</v>
      </c>
      <c r="AZ23" s="116">
        <v>0</v>
      </c>
      <c r="BA23" s="116">
        <v>6160</v>
      </c>
      <c r="BB23" s="116">
        <v>0</v>
      </c>
      <c r="BC23" s="116">
        <v>0</v>
      </c>
      <c r="BD23" s="116">
        <v>0</v>
      </c>
      <c r="BE23" s="116">
        <v>0</v>
      </c>
      <c r="BF23" s="116">
        <v>6603</v>
      </c>
      <c r="BG23" s="116">
        <f t="shared" si="17"/>
        <v>109383</v>
      </c>
      <c r="BH23" s="116">
        <f t="shared" si="20"/>
        <v>835</v>
      </c>
      <c r="BI23" s="116">
        <f t="shared" si="19"/>
        <v>656</v>
      </c>
      <c r="BJ23" s="116">
        <f t="shared" si="21"/>
        <v>0</v>
      </c>
      <c r="BK23" s="116">
        <f t="shared" si="22"/>
        <v>0</v>
      </c>
      <c r="BL23" s="116">
        <f t="shared" si="23"/>
        <v>0</v>
      </c>
      <c r="BM23" s="116">
        <f t="shared" si="24"/>
        <v>656</v>
      </c>
      <c r="BN23" s="116">
        <f t="shared" si="25"/>
        <v>179</v>
      </c>
      <c r="BO23" s="116">
        <f t="shared" si="26"/>
        <v>0</v>
      </c>
      <c r="BP23" s="116">
        <f t="shared" si="27"/>
        <v>2574899</v>
      </c>
      <c r="BQ23" s="116">
        <f t="shared" si="28"/>
        <v>208779</v>
      </c>
      <c r="BR23" s="116">
        <f t="shared" si="29"/>
        <v>192502</v>
      </c>
      <c r="BS23" s="116">
        <f t="shared" si="30"/>
        <v>0</v>
      </c>
      <c r="BT23" s="116">
        <f t="shared" si="31"/>
        <v>16277</v>
      </c>
      <c r="BU23" s="116">
        <f t="shared" si="32"/>
        <v>0</v>
      </c>
      <c r="BV23" s="116">
        <f t="shared" si="33"/>
        <v>123632</v>
      </c>
      <c r="BW23" s="116">
        <f t="shared" si="34"/>
        <v>4905</v>
      </c>
      <c r="BX23" s="116">
        <f t="shared" si="35"/>
        <v>113111</v>
      </c>
      <c r="BY23" s="116">
        <f t="shared" si="36"/>
        <v>5616</v>
      </c>
      <c r="BZ23" s="116">
        <f t="shared" si="37"/>
        <v>0</v>
      </c>
      <c r="CA23" s="116">
        <f t="shared" si="38"/>
        <v>2242129</v>
      </c>
      <c r="CB23" s="116">
        <f t="shared" si="39"/>
        <v>772609</v>
      </c>
      <c r="CC23" s="116">
        <f t="shared" si="40"/>
        <v>1081631</v>
      </c>
      <c r="CD23" s="116">
        <f t="shared" si="41"/>
        <v>375620</v>
      </c>
      <c r="CE23" s="116">
        <f t="shared" si="42"/>
        <v>12269</v>
      </c>
      <c r="CF23" s="116">
        <f t="shared" si="43"/>
        <v>0</v>
      </c>
      <c r="CG23" s="116">
        <f t="shared" si="44"/>
        <v>359</v>
      </c>
      <c r="CH23" s="116">
        <f t="shared" si="45"/>
        <v>29611</v>
      </c>
      <c r="CI23" s="116">
        <f t="shared" si="46"/>
        <v>2605345</v>
      </c>
    </row>
    <row r="24" spans="1:87" ht="13.5" customHeight="1" x14ac:dyDescent="0.15">
      <c r="A24" s="114" t="s">
        <v>10</v>
      </c>
      <c r="B24" s="115" t="s">
        <v>382</v>
      </c>
      <c r="C24" s="114" t="s">
        <v>383</v>
      </c>
      <c r="D24" s="116">
        <f t="shared" si="0"/>
        <v>27530</v>
      </c>
      <c r="E24" s="116">
        <f t="shared" si="1"/>
        <v>27418</v>
      </c>
      <c r="F24" s="116">
        <v>0</v>
      </c>
      <c r="G24" s="116">
        <v>0</v>
      </c>
      <c r="H24" s="116">
        <v>27335</v>
      </c>
      <c r="I24" s="116">
        <v>83</v>
      </c>
      <c r="J24" s="116">
        <v>112</v>
      </c>
      <c r="K24" s="116">
        <v>0</v>
      </c>
      <c r="L24" s="116">
        <f t="shared" si="3"/>
        <v>860522</v>
      </c>
      <c r="M24" s="116">
        <f t="shared" si="4"/>
        <v>171152</v>
      </c>
      <c r="N24" s="116">
        <v>138672</v>
      </c>
      <c r="O24" s="116">
        <v>12037</v>
      </c>
      <c r="P24" s="116">
        <v>20443</v>
      </c>
      <c r="Q24" s="116">
        <v>0</v>
      </c>
      <c r="R24" s="116">
        <f t="shared" si="5"/>
        <v>179479</v>
      </c>
      <c r="S24" s="116">
        <v>120808</v>
      </c>
      <c r="T24" s="116">
        <v>12594</v>
      </c>
      <c r="U24" s="116">
        <v>46077</v>
      </c>
      <c r="V24" s="116">
        <v>0</v>
      </c>
      <c r="W24" s="116">
        <f t="shared" si="6"/>
        <v>509891</v>
      </c>
      <c r="X24" s="116">
        <v>365147</v>
      </c>
      <c r="Y24" s="116">
        <v>118311</v>
      </c>
      <c r="Z24" s="116">
        <v>26433</v>
      </c>
      <c r="AA24" s="116">
        <v>0</v>
      </c>
      <c r="AB24" s="116">
        <v>260064</v>
      </c>
      <c r="AC24" s="116">
        <v>0</v>
      </c>
      <c r="AD24" s="116">
        <v>46432</v>
      </c>
      <c r="AE24" s="116">
        <f t="shared" si="8"/>
        <v>934484</v>
      </c>
      <c r="AF24" s="116">
        <f t="shared" si="9"/>
        <v>54340</v>
      </c>
      <c r="AG24" s="116">
        <f t="shared" si="10"/>
        <v>54340</v>
      </c>
      <c r="AH24" s="116">
        <v>0</v>
      </c>
      <c r="AI24" s="116">
        <v>54340</v>
      </c>
      <c r="AJ24" s="116">
        <v>0</v>
      </c>
      <c r="AK24" s="116">
        <v>0</v>
      </c>
      <c r="AL24" s="116">
        <v>0</v>
      </c>
      <c r="AM24" s="116">
        <v>0</v>
      </c>
      <c r="AN24" s="116">
        <f t="shared" si="12"/>
        <v>384234</v>
      </c>
      <c r="AO24" s="116">
        <f t="shared" si="13"/>
        <v>39505</v>
      </c>
      <c r="AP24" s="116">
        <v>39505</v>
      </c>
      <c r="AQ24" s="116">
        <v>0</v>
      </c>
      <c r="AR24" s="116">
        <v>0</v>
      </c>
      <c r="AS24" s="116">
        <v>0</v>
      </c>
      <c r="AT24" s="116">
        <f t="shared" si="14"/>
        <v>176179</v>
      </c>
      <c r="AU24" s="116">
        <v>1800</v>
      </c>
      <c r="AV24" s="116">
        <v>174379</v>
      </c>
      <c r="AW24" s="116">
        <v>0</v>
      </c>
      <c r="AX24" s="116">
        <v>0</v>
      </c>
      <c r="AY24" s="116">
        <f t="shared" si="15"/>
        <v>168550</v>
      </c>
      <c r="AZ24" s="116">
        <v>75050</v>
      </c>
      <c r="BA24" s="116">
        <v>93500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 t="shared" si="17"/>
        <v>438574</v>
      </c>
      <c r="BH24" s="116">
        <f t="shared" si="20"/>
        <v>81870</v>
      </c>
      <c r="BI24" s="116">
        <f t="shared" si="19"/>
        <v>81758</v>
      </c>
      <c r="BJ24" s="116">
        <f t="shared" si="21"/>
        <v>0</v>
      </c>
      <c r="BK24" s="116">
        <f t="shared" si="22"/>
        <v>54340</v>
      </c>
      <c r="BL24" s="116">
        <f t="shared" si="23"/>
        <v>27335</v>
      </c>
      <c r="BM24" s="116">
        <f t="shared" si="24"/>
        <v>83</v>
      </c>
      <c r="BN24" s="116">
        <f t="shared" si="25"/>
        <v>112</v>
      </c>
      <c r="BO24" s="116">
        <f t="shared" si="26"/>
        <v>0</v>
      </c>
      <c r="BP24" s="116">
        <f t="shared" si="27"/>
        <v>1244756</v>
      </c>
      <c r="BQ24" s="116">
        <f t="shared" si="28"/>
        <v>210657</v>
      </c>
      <c r="BR24" s="116">
        <f t="shared" si="29"/>
        <v>178177</v>
      </c>
      <c r="BS24" s="116">
        <f t="shared" si="30"/>
        <v>12037</v>
      </c>
      <c r="BT24" s="116">
        <f t="shared" si="31"/>
        <v>20443</v>
      </c>
      <c r="BU24" s="116">
        <f t="shared" si="32"/>
        <v>0</v>
      </c>
      <c r="BV24" s="116">
        <f t="shared" si="33"/>
        <v>355658</v>
      </c>
      <c r="BW24" s="116">
        <f t="shared" si="34"/>
        <v>122608</v>
      </c>
      <c r="BX24" s="116">
        <f t="shared" si="35"/>
        <v>186973</v>
      </c>
      <c r="BY24" s="116">
        <f t="shared" si="36"/>
        <v>46077</v>
      </c>
      <c r="BZ24" s="116">
        <f t="shared" si="37"/>
        <v>0</v>
      </c>
      <c r="CA24" s="116">
        <f t="shared" si="38"/>
        <v>678441</v>
      </c>
      <c r="CB24" s="116">
        <f t="shared" si="39"/>
        <v>440197</v>
      </c>
      <c r="CC24" s="116">
        <f t="shared" si="40"/>
        <v>211811</v>
      </c>
      <c r="CD24" s="116">
        <f t="shared" si="41"/>
        <v>26433</v>
      </c>
      <c r="CE24" s="116">
        <f t="shared" si="42"/>
        <v>0</v>
      </c>
      <c r="CF24" s="116">
        <f t="shared" si="43"/>
        <v>260064</v>
      </c>
      <c r="CG24" s="116">
        <f t="shared" si="44"/>
        <v>0</v>
      </c>
      <c r="CH24" s="116">
        <f t="shared" si="45"/>
        <v>46432</v>
      </c>
      <c r="CI24" s="116">
        <f t="shared" si="46"/>
        <v>1373058</v>
      </c>
    </row>
    <row r="25" spans="1:87" ht="13.5" customHeight="1" x14ac:dyDescent="0.15">
      <c r="A25" s="114" t="s">
        <v>10</v>
      </c>
      <c r="B25" s="115" t="s">
        <v>386</v>
      </c>
      <c r="C25" s="114" t="s">
        <v>387</v>
      </c>
      <c r="D25" s="116">
        <f t="shared" si="0"/>
        <v>15070</v>
      </c>
      <c r="E25" s="116">
        <f t="shared" si="1"/>
        <v>15070</v>
      </c>
      <c r="F25" s="116">
        <v>0</v>
      </c>
      <c r="G25" s="116">
        <v>15070</v>
      </c>
      <c r="H25" s="116">
        <v>0</v>
      </c>
      <c r="I25" s="116">
        <v>0</v>
      </c>
      <c r="J25" s="116">
        <v>0</v>
      </c>
      <c r="K25" s="116">
        <v>85044</v>
      </c>
      <c r="L25" s="116">
        <f t="shared" si="3"/>
        <v>650134</v>
      </c>
      <c r="M25" s="116">
        <f t="shared" si="4"/>
        <v>48356</v>
      </c>
      <c r="N25" s="116">
        <v>48356</v>
      </c>
      <c r="O25" s="116">
        <v>0</v>
      </c>
      <c r="P25" s="116">
        <v>0</v>
      </c>
      <c r="Q25" s="116">
        <v>0</v>
      </c>
      <c r="R25" s="116">
        <f t="shared" si="5"/>
        <v>32049</v>
      </c>
      <c r="S25" s="116">
        <v>0</v>
      </c>
      <c r="T25" s="116">
        <v>32049</v>
      </c>
      <c r="U25" s="116">
        <v>0</v>
      </c>
      <c r="V25" s="116">
        <v>0</v>
      </c>
      <c r="W25" s="116">
        <f t="shared" si="6"/>
        <v>569729</v>
      </c>
      <c r="X25" s="116">
        <v>158831</v>
      </c>
      <c r="Y25" s="116">
        <v>365531</v>
      </c>
      <c r="Z25" s="116">
        <v>40264</v>
      </c>
      <c r="AA25" s="116">
        <v>5103</v>
      </c>
      <c r="AB25" s="116">
        <v>598723</v>
      </c>
      <c r="AC25" s="116">
        <v>0</v>
      </c>
      <c r="AD25" s="116">
        <v>244</v>
      </c>
      <c r="AE25" s="116">
        <f t="shared" si="8"/>
        <v>665448</v>
      </c>
      <c r="AF25" s="116">
        <f t="shared" si="9"/>
        <v>80590</v>
      </c>
      <c r="AG25" s="116">
        <f t="shared" si="10"/>
        <v>80590</v>
      </c>
      <c r="AH25" s="116">
        <v>0</v>
      </c>
      <c r="AI25" s="116">
        <v>80590</v>
      </c>
      <c r="AJ25" s="116">
        <v>0</v>
      </c>
      <c r="AK25" s="116">
        <v>0</v>
      </c>
      <c r="AL25" s="116">
        <v>0</v>
      </c>
      <c r="AM25" s="116">
        <v>0</v>
      </c>
      <c r="AN25" s="116">
        <f t="shared" si="12"/>
        <v>117815</v>
      </c>
      <c r="AO25" s="116">
        <f t="shared" si="13"/>
        <v>5373</v>
      </c>
      <c r="AP25" s="116">
        <v>5373</v>
      </c>
      <c r="AQ25" s="116">
        <v>0</v>
      </c>
      <c r="AR25" s="116">
        <v>0</v>
      </c>
      <c r="AS25" s="116">
        <v>0</v>
      </c>
      <c r="AT25" s="116">
        <f t="shared" si="14"/>
        <v>48770</v>
      </c>
      <c r="AU25" s="116">
        <v>0</v>
      </c>
      <c r="AV25" s="116">
        <v>48770</v>
      </c>
      <c r="AW25" s="116">
        <v>0</v>
      </c>
      <c r="AX25" s="116">
        <v>0</v>
      </c>
      <c r="AY25" s="116">
        <f t="shared" si="15"/>
        <v>63672</v>
      </c>
      <c r="AZ25" s="116">
        <v>3205</v>
      </c>
      <c r="BA25" s="116">
        <v>48344</v>
      </c>
      <c r="BB25" s="116">
        <v>0</v>
      </c>
      <c r="BC25" s="116">
        <v>12123</v>
      </c>
      <c r="BD25" s="116">
        <v>0</v>
      </c>
      <c r="BE25" s="116">
        <v>0</v>
      </c>
      <c r="BF25" s="116">
        <v>0</v>
      </c>
      <c r="BG25" s="116">
        <f t="shared" si="17"/>
        <v>198405</v>
      </c>
      <c r="BH25" s="116">
        <f t="shared" si="20"/>
        <v>95660</v>
      </c>
      <c r="BI25" s="116">
        <f t="shared" si="19"/>
        <v>95660</v>
      </c>
      <c r="BJ25" s="116">
        <f t="shared" si="21"/>
        <v>0</v>
      </c>
      <c r="BK25" s="116">
        <f t="shared" si="22"/>
        <v>95660</v>
      </c>
      <c r="BL25" s="116">
        <f t="shared" si="23"/>
        <v>0</v>
      </c>
      <c r="BM25" s="116">
        <f t="shared" si="24"/>
        <v>0</v>
      </c>
      <c r="BN25" s="116">
        <f t="shared" si="25"/>
        <v>0</v>
      </c>
      <c r="BO25" s="116">
        <f t="shared" si="26"/>
        <v>85044</v>
      </c>
      <c r="BP25" s="116">
        <f t="shared" si="27"/>
        <v>767949</v>
      </c>
      <c r="BQ25" s="116">
        <f t="shared" si="28"/>
        <v>53729</v>
      </c>
      <c r="BR25" s="116">
        <f t="shared" si="29"/>
        <v>53729</v>
      </c>
      <c r="BS25" s="116">
        <f t="shared" si="30"/>
        <v>0</v>
      </c>
      <c r="BT25" s="116">
        <f t="shared" si="31"/>
        <v>0</v>
      </c>
      <c r="BU25" s="116">
        <f t="shared" si="32"/>
        <v>0</v>
      </c>
      <c r="BV25" s="116">
        <f t="shared" si="33"/>
        <v>80819</v>
      </c>
      <c r="BW25" s="116">
        <f t="shared" si="34"/>
        <v>0</v>
      </c>
      <c r="BX25" s="116">
        <f t="shared" si="35"/>
        <v>80819</v>
      </c>
      <c r="BY25" s="116">
        <f t="shared" si="36"/>
        <v>0</v>
      </c>
      <c r="BZ25" s="116">
        <f t="shared" si="37"/>
        <v>0</v>
      </c>
      <c r="CA25" s="116">
        <f t="shared" si="38"/>
        <v>633401</v>
      </c>
      <c r="CB25" s="116">
        <f t="shared" si="39"/>
        <v>162036</v>
      </c>
      <c r="CC25" s="116">
        <f t="shared" si="40"/>
        <v>413875</v>
      </c>
      <c r="CD25" s="116">
        <f t="shared" si="41"/>
        <v>40264</v>
      </c>
      <c r="CE25" s="116">
        <f t="shared" si="42"/>
        <v>17226</v>
      </c>
      <c r="CF25" s="116">
        <f t="shared" si="43"/>
        <v>598723</v>
      </c>
      <c r="CG25" s="116">
        <f t="shared" si="44"/>
        <v>0</v>
      </c>
      <c r="CH25" s="116">
        <f t="shared" si="45"/>
        <v>244</v>
      </c>
      <c r="CI25" s="116">
        <f t="shared" si="46"/>
        <v>863853</v>
      </c>
    </row>
    <row r="26" spans="1:87" ht="13.5" customHeight="1" x14ac:dyDescent="0.15">
      <c r="A26" s="114" t="s">
        <v>10</v>
      </c>
      <c r="B26" s="115" t="s">
        <v>390</v>
      </c>
      <c r="C26" s="114" t="s">
        <v>391</v>
      </c>
      <c r="D26" s="116">
        <f t="shared" si="0"/>
        <v>154554</v>
      </c>
      <c r="E26" s="116">
        <f t="shared" si="1"/>
        <v>154554</v>
      </c>
      <c r="F26" s="116">
        <v>0</v>
      </c>
      <c r="G26" s="116">
        <v>154554</v>
      </c>
      <c r="H26" s="116">
        <v>0</v>
      </c>
      <c r="I26" s="116">
        <v>0</v>
      </c>
      <c r="J26" s="116">
        <v>0</v>
      </c>
      <c r="K26" s="116">
        <v>0</v>
      </c>
      <c r="L26" s="116">
        <f t="shared" si="3"/>
        <v>515121</v>
      </c>
      <c r="M26" s="116">
        <f t="shared" si="4"/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 t="shared" si="5"/>
        <v>83190</v>
      </c>
      <c r="S26" s="116">
        <v>0</v>
      </c>
      <c r="T26" s="116">
        <v>83190</v>
      </c>
      <c r="U26" s="116">
        <v>0</v>
      </c>
      <c r="V26" s="116">
        <v>0</v>
      </c>
      <c r="W26" s="116">
        <f t="shared" si="6"/>
        <v>431931</v>
      </c>
      <c r="X26" s="116">
        <v>75504</v>
      </c>
      <c r="Y26" s="116">
        <v>265841</v>
      </c>
      <c r="Z26" s="116">
        <v>63674</v>
      </c>
      <c r="AA26" s="116">
        <v>26912</v>
      </c>
      <c r="AB26" s="116">
        <v>0</v>
      </c>
      <c r="AC26" s="116">
        <v>0</v>
      </c>
      <c r="AD26" s="116">
        <v>110000</v>
      </c>
      <c r="AE26" s="116">
        <f t="shared" si="8"/>
        <v>779675</v>
      </c>
      <c r="AF26" s="116">
        <f t="shared" si="9"/>
        <v>26125</v>
      </c>
      <c r="AG26" s="116">
        <f t="shared" si="10"/>
        <v>26125</v>
      </c>
      <c r="AH26" s="116">
        <v>0</v>
      </c>
      <c r="AI26" s="116">
        <v>26125</v>
      </c>
      <c r="AJ26" s="116">
        <v>0</v>
      </c>
      <c r="AK26" s="116">
        <v>0</v>
      </c>
      <c r="AL26" s="116">
        <v>0</v>
      </c>
      <c r="AM26" s="116">
        <v>0</v>
      </c>
      <c r="AN26" s="116">
        <f t="shared" si="12"/>
        <v>62797</v>
      </c>
      <c r="AO26" s="116">
        <f t="shared" si="13"/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 t="shared" si="14"/>
        <v>20870</v>
      </c>
      <c r="AU26" s="116">
        <v>0</v>
      </c>
      <c r="AV26" s="116">
        <v>20870</v>
      </c>
      <c r="AW26" s="116">
        <v>0</v>
      </c>
      <c r="AX26" s="116">
        <v>0</v>
      </c>
      <c r="AY26" s="116">
        <f t="shared" si="15"/>
        <v>41927</v>
      </c>
      <c r="AZ26" s="116">
        <v>0</v>
      </c>
      <c r="BA26" s="116">
        <v>33462</v>
      </c>
      <c r="BB26" s="116">
        <v>0</v>
      </c>
      <c r="BC26" s="116">
        <v>8465</v>
      </c>
      <c r="BD26" s="116">
        <v>0</v>
      </c>
      <c r="BE26" s="116">
        <v>0</v>
      </c>
      <c r="BF26" s="116">
        <v>0</v>
      </c>
      <c r="BG26" s="116">
        <f t="shared" si="17"/>
        <v>88922</v>
      </c>
      <c r="BH26" s="116">
        <f t="shared" si="20"/>
        <v>180679</v>
      </c>
      <c r="BI26" s="116">
        <f t="shared" si="19"/>
        <v>180679</v>
      </c>
      <c r="BJ26" s="116">
        <f t="shared" si="21"/>
        <v>0</v>
      </c>
      <c r="BK26" s="116">
        <f t="shared" si="22"/>
        <v>180679</v>
      </c>
      <c r="BL26" s="116">
        <f t="shared" si="23"/>
        <v>0</v>
      </c>
      <c r="BM26" s="116">
        <f t="shared" si="24"/>
        <v>0</v>
      </c>
      <c r="BN26" s="116">
        <f t="shared" si="25"/>
        <v>0</v>
      </c>
      <c r="BO26" s="116">
        <f t="shared" si="26"/>
        <v>0</v>
      </c>
      <c r="BP26" s="116">
        <f t="shared" si="27"/>
        <v>577918</v>
      </c>
      <c r="BQ26" s="116">
        <f t="shared" si="28"/>
        <v>0</v>
      </c>
      <c r="BR26" s="116">
        <f t="shared" si="29"/>
        <v>0</v>
      </c>
      <c r="BS26" s="116">
        <f t="shared" si="30"/>
        <v>0</v>
      </c>
      <c r="BT26" s="116">
        <f t="shared" si="31"/>
        <v>0</v>
      </c>
      <c r="BU26" s="116">
        <f t="shared" si="32"/>
        <v>0</v>
      </c>
      <c r="BV26" s="116">
        <f t="shared" si="33"/>
        <v>104060</v>
      </c>
      <c r="BW26" s="116">
        <f t="shared" si="34"/>
        <v>0</v>
      </c>
      <c r="BX26" s="116">
        <f t="shared" si="35"/>
        <v>104060</v>
      </c>
      <c r="BY26" s="116">
        <f t="shared" si="36"/>
        <v>0</v>
      </c>
      <c r="BZ26" s="116">
        <f t="shared" si="37"/>
        <v>0</v>
      </c>
      <c r="CA26" s="116">
        <f t="shared" si="38"/>
        <v>473858</v>
      </c>
      <c r="CB26" s="116">
        <f t="shared" si="39"/>
        <v>75504</v>
      </c>
      <c r="CC26" s="116">
        <f t="shared" si="40"/>
        <v>299303</v>
      </c>
      <c r="CD26" s="116">
        <f t="shared" si="41"/>
        <v>63674</v>
      </c>
      <c r="CE26" s="116">
        <f t="shared" si="42"/>
        <v>35377</v>
      </c>
      <c r="CF26" s="116">
        <f t="shared" si="43"/>
        <v>0</v>
      </c>
      <c r="CG26" s="116">
        <f t="shared" si="44"/>
        <v>0</v>
      </c>
      <c r="CH26" s="116">
        <f t="shared" si="45"/>
        <v>110000</v>
      </c>
      <c r="CI26" s="116">
        <f t="shared" si="46"/>
        <v>868597</v>
      </c>
    </row>
    <row r="27" spans="1:87" ht="13.5" customHeight="1" x14ac:dyDescent="0.15">
      <c r="A27" s="114" t="s">
        <v>10</v>
      </c>
      <c r="B27" s="115" t="s">
        <v>392</v>
      </c>
      <c r="C27" s="114" t="s">
        <v>393</v>
      </c>
      <c r="D27" s="116">
        <f t="shared" si="0"/>
        <v>0</v>
      </c>
      <c r="E27" s="116">
        <f t="shared" si="1"/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 t="shared" si="3"/>
        <v>260381</v>
      </c>
      <c r="M27" s="116">
        <f t="shared" si="4"/>
        <v>10618</v>
      </c>
      <c r="N27" s="116">
        <v>10618</v>
      </c>
      <c r="O27" s="116">
        <v>0</v>
      </c>
      <c r="P27" s="116">
        <v>0</v>
      </c>
      <c r="Q27" s="116">
        <v>0</v>
      </c>
      <c r="R27" s="116">
        <f t="shared" si="5"/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 t="shared" si="6"/>
        <v>249763</v>
      </c>
      <c r="X27" s="116">
        <v>249763</v>
      </c>
      <c r="Y27" s="116">
        <v>0</v>
      </c>
      <c r="Z27" s="116">
        <v>0</v>
      </c>
      <c r="AA27" s="116">
        <v>0</v>
      </c>
      <c r="AB27" s="116">
        <v>458286</v>
      </c>
      <c r="AC27" s="116">
        <v>0</v>
      </c>
      <c r="AD27" s="116">
        <v>0</v>
      </c>
      <c r="AE27" s="116">
        <f t="shared" si="8"/>
        <v>260381</v>
      </c>
      <c r="AF27" s="116">
        <f t="shared" si="9"/>
        <v>0</v>
      </c>
      <c r="AG27" s="116">
        <f t="shared" si="10"/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 t="shared" si="12"/>
        <v>2141</v>
      </c>
      <c r="AO27" s="116">
        <f t="shared" si="13"/>
        <v>401</v>
      </c>
      <c r="AP27" s="116">
        <v>401</v>
      </c>
      <c r="AQ27" s="116">
        <v>0</v>
      </c>
      <c r="AR27" s="116">
        <v>0</v>
      </c>
      <c r="AS27" s="116">
        <v>0</v>
      </c>
      <c r="AT27" s="116">
        <f t="shared" si="14"/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 t="shared" si="15"/>
        <v>1740</v>
      </c>
      <c r="AZ27" s="116">
        <v>1740</v>
      </c>
      <c r="BA27" s="116">
        <v>0</v>
      </c>
      <c r="BB27" s="116">
        <v>0</v>
      </c>
      <c r="BC27" s="116">
        <v>0</v>
      </c>
      <c r="BD27" s="116">
        <v>11012</v>
      </c>
      <c r="BE27" s="116">
        <v>0</v>
      </c>
      <c r="BF27" s="116">
        <v>0</v>
      </c>
      <c r="BG27" s="116">
        <f t="shared" si="17"/>
        <v>2141</v>
      </c>
      <c r="BH27" s="116">
        <f t="shared" si="20"/>
        <v>0</v>
      </c>
      <c r="BI27" s="116">
        <f t="shared" si="19"/>
        <v>0</v>
      </c>
      <c r="BJ27" s="116">
        <f t="shared" si="21"/>
        <v>0</v>
      </c>
      <c r="BK27" s="116">
        <f t="shared" si="22"/>
        <v>0</v>
      </c>
      <c r="BL27" s="116">
        <f t="shared" si="23"/>
        <v>0</v>
      </c>
      <c r="BM27" s="116">
        <f t="shared" si="24"/>
        <v>0</v>
      </c>
      <c r="BN27" s="116">
        <f t="shared" si="25"/>
        <v>0</v>
      </c>
      <c r="BO27" s="116">
        <f t="shared" si="26"/>
        <v>0</v>
      </c>
      <c r="BP27" s="116">
        <f t="shared" si="27"/>
        <v>262522</v>
      </c>
      <c r="BQ27" s="116">
        <f t="shared" si="28"/>
        <v>11019</v>
      </c>
      <c r="BR27" s="116">
        <f t="shared" si="29"/>
        <v>11019</v>
      </c>
      <c r="BS27" s="116">
        <f t="shared" si="30"/>
        <v>0</v>
      </c>
      <c r="BT27" s="116">
        <f t="shared" si="31"/>
        <v>0</v>
      </c>
      <c r="BU27" s="116">
        <f t="shared" si="32"/>
        <v>0</v>
      </c>
      <c r="BV27" s="116">
        <f t="shared" si="33"/>
        <v>0</v>
      </c>
      <c r="BW27" s="116">
        <f t="shared" si="34"/>
        <v>0</v>
      </c>
      <c r="BX27" s="116">
        <f t="shared" si="35"/>
        <v>0</v>
      </c>
      <c r="BY27" s="116">
        <f t="shared" si="36"/>
        <v>0</v>
      </c>
      <c r="BZ27" s="116">
        <f t="shared" si="37"/>
        <v>0</v>
      </c>
      <c r="CA27" s="116">
        <f t="shared" si="38"/>
        <v>251503</v>
      </c>
      <c r="CB27" s="116">
        <f t="shared" si="39"/>
        <v>251503</v>
      </c>
      <c r="CC27" s="116">
        <f t="shared" si="40"/>
        <v>0</v>
      </c>
      <c r="CD27" s="116">
        <f t="shared" si="41"/>
        <v>0</v>
      </c>
      <c r="CE27" s="116">
        <f t="shared" si="42"/>
        <v>0</v>
      </c>
      <c r="CF27" s="116">
        <f t="shared" si="43"/>
        <v>469298</v>
      </c>
      <c r="CG27" s="116">
        <f t="shared" si="44"/>
        <v>0</v>
      </c>
      <c r="CH27" s="116">
        <f t="shared" si="45"/>
        <v>0</v>
      </c>
      <c r="CI27" s="116">
        <f t="shared" si="46"/>
        <v>262522</v>
      </c>
    </row>
    <row r="28" spans="1:87" ht="13.5" customHeight="1" x14ac:dyDescent="0.15">
      <c r="A28" s="114" t="s">
        <v>10</v>
      </c>
      <c r="B28" s="115" t="s">
        <v>395</v>
      </c>
      <c r="C28" s="114" t="s">
        <v>396</v>
      </c>
      <c r="D28" s="116">
        <f t="shared" si="0"/>
        <v>0</v>
      </c>
      <c r="E28" s="116">
        <f t="shared" si="1"/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 t="shared" si="3"/>
        <v>0</v>
      </c>
      <c r="M28" s="116">
        <f t="shared" si="4"/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 t="shared" si="5"/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 t="shared" si="6"/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349749</v>
      </c>
      <c r="AC28" s="116">
        <v>0</v>
      </c>
      <c r="AD28" s="116">
        <v>0</v>
      </c>
      <c r="AE28" s="116">
        <f t="shared" si="8"/>
        <v>0</v>
      </c>
      <c r="AF28" s="116">
        <f t="shared" si="9"/>
        <v>0</v>
      </c>
      <c r="AG28" s="116">
        <f t="shared" si="10"/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3656</v>
      </c>
      <c r="AN28" s="116">
        <f t="shared" si="12"/>
        <v>0</v>
      </c>
      <c r="AO28" s="116">
        <f t="shared" si="13"/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 t="shared" si="14"/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 t="shared" si="15"/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99898</v>
      </c>
      <c r="BE28" s="116">
        <v>0</v>
      </c>
      <c r="BF28" s="116">
        <v>0</v>
      </c>
      <c r="BG28" s="116">
        <f t="shared" si="17"/>
        <v>0</v>
      </c>
      <c r="BH28" s="116">
        <f t="shared" si="20"/>
        <v>0</v>
      </c>
      <c r="BI28" s="116">
        <f t="shared" si="19"/>
        <v>0</v>
      </c>
      <c r="BJ28" s="116">
        <f t="shared" si="21"/>
        <v>0</v>
      </c>
      <c r="BK28" s="116">
        <f t="shared" si="22"/>
        <v>0</v>
      </c>
      <c r="BL28" s="116">
        <f t="shared" si="23"/>
        <v>0</v>
      </c>
      <c r="BM28" s="116">
        <f t="shared" si="24"/>
        <v>0</v>
      </c>
      <c r="BN28" s="116">
        <f t="shared" si="25"/>
        <v>0</v>
      </c>
      <c r="BO28" s="116">
        <f t="shared" si="26"/>
        <v>3656</v>
      </c>
      <c r="BP28" s="116">
        <f t="shared" si="27"/>
        <v>0</v>
      </c>
      <c r="BQ28" s="116">
        <f t="shared" si="28"/>
        <v>0</v>
      </c>
      <c r="BR28" s="116">
        <f t="shared" si="29"/>
        <v>0</v>
      </c>
      <c r="BS28" s="116">
        <f t="shared" si="30"/>
        <v>0</v>
      </c>
      <c r="BT28" s="116">
        <f t="shared" si="31"/>
        <v>0</v>
      </c>
      <c r="BU28" s="116">
        <f t="shared" si="32"/>
        <v>0</v>
      </c>
      <c r="BV28" s="116">
        <f t="shared" si="33"/>
        <v>0</v>
      </c>
      <c r="BW28" s="116">
        <f t="shared" si="34"/>
        <v>0</v>
      </c>
      <c r="BX28" s="116">
        <f t="shared" si="35"/>
        <v>0</v>
      </c>
      <c r="BY28" s="116">
        <f t="shared" si="36"/>
        <v>0</v>
      </c>
      <c r="BZ28" s="116">
        <f t="shared" si="37"/>
        <v>0</v>
      </c>
      <c r="CA28" s="116">
        <f t="shared" si="38"/>
        <v>0</v>
      </c>
      <c r="CB28" s="116">
        <f t="shared" si="39"/>
        <v>0</v>
      </c>
      <c r="CC28" s="116">
        <f t="shared" si="40"/>
        <v>0</v>
      </c>
      <c r="CD28" s="116">
        <f t="shared" si="41"/>
        <v>0</v>
      </c>
      <c r="CE28" s="116">
        <f t="shared" si="42"/>
        <v>0</v>
      </c>
      <c r="CF28" s="116">
        <f t="shared" si="43"/>
        <v>449647</v>
      </c>
      <c r="CG28" s="116">
        <f t="shared" si="44"/>
        <v>0</v>
      </c>
      <c r="CH28" s="116">
        <f t="shared" si="45"/>
        <v>0</v>
      </c>
      <c r="CI28" s="116">
        <f t="shared" si="46"/>
        <v>0</v>
      </c>
    </row>
    <row r="29" spans="1:87" ht="13.5" customHeight="1" x14ac:dyDescent="0.15">
      <c r="A29" s="114" t="s">
        <v>10</v>
      </c>
      <c r="B29" s="115" t="s">
        <v>397</v>
      </c>
      <c r="C29" s="114" t="s">
        <v>398</v>
      </c>
      <c r="D29" s="116">
        <f t="shared" si="0"/>
        <v>0</v>
      </c>
      <c r="E29" s="116">
        <f t="shared" si="1"/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 t="shared" si="3"/>
        <v>135451</v>
      </c>
      <c r="M29" s="116">
        <f t="shared" si="4"/>
        <v>17219</v>
      </c>
      <c r="N29" s="116">
        <v>13287</v>
      </c>
      <c r="O29" s="116">
        <v>3932</v>
      </c>
      <c r="P29" s="116">
        <v>0</v>
      </c>
      <c r="Q29" s="116">
        <v>0</v>
      </c>
      <c r="R29" s="116">
        <f t="shared" si="5"/>
        <v>752</v>
      </c>
      <c r="S29" s="116">
        <v>752</v>
      </c>
      <c r="T29" s="116">
        <v>0</v>
      </c>
      <c r="U29" s="116">
        <v>0</v>
      </c>
      <c r="V29" s="116">
        <v>0</v>
      </c>
      <c r="W29" s="116">
        <f t="shared" si="6"/>
        <v>117480</v>
      </c>
      <c r="X29" s="116">
        <v>117480</v>
      </c>
      <c r="Y29" s="116">
        <v>0</v>
      </c>
      <c r="Z29" s="116">
        <v>0</v>
      </c>
      <c r="AA29" s="116">
        <v>0</v>
      </c>
      <c r="AB29" s="116">
        <v>397876</v>
      </c>
      <c r="AC29" s="116">
        <v>0</v>
      </c>
      <c r="AD29" s="116">
        <v>0</v>
      </c>
      <c r="AE29" s="116">
        <f t="shared" si="8"/>
        <v>135451</v>
      </c>
      <c r="AF29" s="116">
        <f t="shared" si="9"/>
        <v>0</v>
      </c>
      <c r="AG29" s="116">
        <f t="shared" si="10"/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4247</v>
      </c>
      <c r="AN29" s="116">
        <f t="shared" si="12"/>
        <v>0</v>
      </c>
      <c r="AO29" s="116">
        <f t="shared" si="13"/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 t="shared" si="14"/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 t="shared" si="15"/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89940</v>
      </c>
      <c r="BE29" s="116">
        <v>0</v>
      </c>
      <c r="BF29" s="116">
        <v>0</v>
      </c>
      <c r="BG29" s="116">
        <f t="shared" si="17"/>
        <v>0</v>
      </c>
      <c r="BH29" s="116">
        <f t="shared" si="20"/>
        <v>0</v>
      </c>
      <c r="BI29" s="116">
        <f t="shared" si="19"/>
        <v>0</v>
      </c>
      <c r="BJ29" s="116">
        <f t="shared" si="21"/>
        <v>0</v>
      </c>
      <c r="BK29" s="116">
        <f t="shared" si="22"/>
        <v>0</v>
      </c>
      <c r="BL29" s="116">
        <f t="shared" si="23"/>
        <v>0</v>
      </c>
      <c r="BM29" s="116">
        <f t="shared" si="24"/>
        <v>0</v>
      </c>
      <c r="BN29" s="116">
        <f t="shared" si="25"/>
        <v>0</v>
      </c>
      <c r="BO29" s="116">
        <f t="shared" si="26"/>
        <v>4247</v>
      </c>
      <c r="BP29" s="116">
        <f t="shared" si="27"/>
        <v>135451</v>
      </c>
      <c r="BQ29" s="116">
        <f t="shared" si="28"/>
        <v>17219</v>
      </c>
      <c r="BR29" s="116">
        <f t="shared" si="29"/>
        <v>13287</v>
      </c>
      <c r="BS29" s="116">
        <f t="shared" si="30"/>
        <v>3932</v>
      </c>
      <c r="BT29" s="116">
        <f t="shared" si="31"/>
        <v>0</v>
      </c>
      <c r="BU29" s="116">
        <f t="shared" si="32"/>
        <v>0</v>
      </c>
      <c r="BV29" s="116">
        <f t="shared" si="33"/>
        <v>752</v>
      </c>
      <c r="BW29" s="116">
        <f t="shared" si="34"/>
        <v>752</v>
      </c>
      <c r="BX29" s="116">
        <f t="shared" si="35"/>
        <v>0</v>
      </c>
      <c r="BY29" s="116">
        <f t="shared" si="36"/>
        <v>0</v>
      </c>
      <c r="BZ29" s="116">
        <f t="shared" si="37"/>
        <v>0</v>
      </c>
      <c r="CA29" s="116">
        <f t="shared" si="38"/>
        <v>117480</v>
      </c>
      <c r="CB29" s="116">
        <f t="shared" si="39"/>
        <v>117480</v>
      </c>
      <c r="CC29" s="116">
        <f t="shared" si="40"/>
        <v>0</v>
      </c>
      <c r="CD29" s="116">
        <f t="shared" si="41"/>
        <v>0</v>
      </c>
      <c r="CE29" s="116">
        <f t="shared" si="42"/>
        <v>0</v>
      </c>
      <c r="CF29" s="116">
        <f t="shared" si="43"/>
        <v>487816</v>
      </c>
      <c r="CG29" s="116">
        <f t="shared" si="44"/>
        <v>0</v>
      </c>
      <c r="CH29" s="116">
        <f t="shared" si="45"/>
        <v>0</v>
      </c>
      <c r="CI29" s="116">
        <f t="shared" si="46"/>
        <v>135451</v>
      </c>
    </row>
    <row r="30" spans="1:87" ht="13.5" customHeight="1" x14ac:dyDescent="0.15">
      <c r="A30" s="114" t="s">
        <v>10</v>
      </c>
      <c r="B30" s="115" t="s">
        <v>401</v>
      </c>
      <c r="C30" s="114" t="s">
        <v>402</v>
      </c>
      <c r="D30" s="116">
        <f t="shared" si="0"/>
        <v>0</v>
      </c>
      <c r="E30" s="116">
        <f t="shared" si="1"/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462232</v>
      </c>
      <c r="L30" s="116">
        <f t="shared" si="3"/>
        <v>272342</v>
      </c>
      <c r="M30" s="116">
        <f t="shared" si="4"/>
        <v>26574</v>
      </c>
      <c r="N30" s="116">
        <v>23347</v>
      </c>
      <c r="O30" s="116">
        <v>3227</v>
      </c>
      <c r="P30" s="116">
        <v>0</v>
      </c>
      <c r="Q30" s="116">
        <v>0</v>
      </c>
      <c r="R30" s="116">
        <f t="shared" si="5"/>
        <v>1293</v>
      </c>
      <c r="S30" s="116">
        <v>1293</v>
      </c>
      <c r="T30" s="116">
        <v>0</v>
      </c>
      <c r="U30" s="116">
        <v>0</v>
      </c>
      <c r="V30" s="116">
        <v>0</v>
      </c>
      <c r="W30" s="116">
        <f t="shared" si="6"/>
        <v>244475</v>
      </c>
      <c r="X30" s="116">
        <v>243925</v>
      </c>
      <c r="Y30" s="116">
        <v>550</v>
      </c>
      <c r="Z30" s="116">
        <v>0</v>
      </c>
      <c r="AA30" s="116">
        <v>0</v>
      </c>
      <c r="AB30" s="116">
        <v>762755</v>
      </c>
      <c r="AC30" s="116">
        <v>0</v>
      </c>
      <c r="AD30" s="116">
        <v>2141</v>
      </c>
      <c r="AE30" s="116">
        <f t="shared" si="8"/>
        <v>274483</v>
      </c>
      <c r="AF30" s="116">
        <f t="shared" si="9"/>
        <v>0</v>
      </c>
      <c r="AG30" s="116">
        <f t="shared" si="10"/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 t="shared" si="12"/>
        <v>0</v>
      </c>
      <c r="AO30" s="116">
        <f t="shared" si="13"/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 t="shared" si="14"/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 t="shared" si="15"/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127711</v>
      </c>
      <c r="BE30" s="116">
        <v>0</v>
      </c>
      <c r="BF30" s="116">
        <v>0</v>
      </c>
      <c r="BG30" s="116">
        <f t="shared" si="17"/>
        <v>0</v>
      </c>
      <c r="BH30" s="116">
        <f t="shared" si="20"/>
        <v>0</v>
      </c>
      <c r="BI30" s="116">
        <f t="shared" si="19"/>
        <v>0</v>
      </c>
      <c r="BJ30" s="116">
        <f t="shared" si="21"/>
        <v>0</v>
      </c>
      <c r="BK30" s="116">
        <f t="shared" si="22"/>
        <v>0</v>
      </c>
      <c r="BL30" s="116">
        <f t="shared" si="23"/>
        <v>0</v>
      </c>
      <c r="BM30" s="116">
        <f t="shared" si="24"/>
        <v>0</v>
      </c>
      <c r="BN30" s="116">
        <f t="shared" si="25"/>
        <v>0</v>
      </c>
      <c r="BO30" s="116">
        <f t="shared" si="26"/>
        <v>462232</v>
      </c>
      <c r="BP30" s="116">
        <f t="shared" si="27"/>
        <v>272342</v>
      </c>
      <c r="BQ30" s="116">
        <f t="shared" si="28"/>
        <v>26574</v>
      </c>
      <c r="BR30" s="116">
        <f t="shared" si="29"/>
        <v>23347</v>
      </c>
      <c r="BS30" s="116">
        <f t="shared" si="30"/>
        <v>3227</v>
      </c>
      <c r="BT30" s="116">
        <f t="shared" si="31"/>
        <v>0</v>
      </c>
      <c r="BU30" s="116">
        <f t="shared" si="32"/>
        <v>0</v>
      </c>
      <c r="BV30" s="116">
        <f t="shared" si="33"/>
        <v>1293</v>
      </c>
      <c r="BW30" s="116">
        <f t="shared" si="34"/>
        <v>1293</v>
      </c>
      <c r="BX30" s="116">
        <f t="shared" si="35"/>
        <v>0</v>
      </c>
      <c r="BY30" s="116">
        <f t="shared" si="36"/>
        <v>0</v>
      </c>
      <c r="BZ30" s="116">
        <f t="shared" si="37"/>
        <v>0</v>
      </c>
      <c r="CA30" s="116">
        <f t="shared" si="38"/>
        <v>244475</v>
      </c>
      <c r="CB30" s="116">
        <f t="shared" si="39"/>
        <v>243925</v>
      </c>
      <c r="CC30" s="116">
        <f t="shared" si="40"/>
        <v>550</v>
      </c>
      <c r="CD30" s="116">
        <f t="shared" si="41"/>
        <v>0</v>
      </c>
      <c r="CE30" s="116">
        <f t="shared" si="42"/>
        <v>0</v>
      </c>
      <c r="CF30" s="116">
        <f t="shared" si="43"/>
        <v>890466</v>
      </c>
      <c r="CG30" s="116">
        <f t="shared" si="44"/>
        <v>0</v>
      </c>
      <c r="CH30" s="116">
        <f t="shared" si="45"/>
        <v>2141</v>
      </c>
      <c r="CI30" s="116">
        <f t="shared" si="46"/>
        <v>274483</v>
      </c>
    </row>
    <row r="31" spans="1:87" ht="13.5" customHeight="1" x14ac:dyDescent="0.15">
      <c r="A31" s="114" t="s">
        <v>10</v>
      </c>
      <c r="B31" s="115" t="s">
        <v>404</v>
      </c>
      <c r="C31" s="114" t="s">
        <v>405</v>
      </c>
      <c r="D31" s="116">
        <f t="shared" si="0"/>
        <v>0</v>
      </c>
      <c r="E31" s="116">
        <f t="shared" si="1"/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 t="shared" si="3"/>
        <v>209000</v>
      </c>
      <c r="M31" s="116">
        <f t="shared" si="4"/>
        <v>54500</v>
      </c>
      <c r="N31" s="116">
        <v>54500</v>
      </c>
      <c r="O31" s="116">
        <v>0</v>
      </c>
      <c r="P31" s="116">
        <v>0</v>
      </c>
      <c r="Q31" s="116">
        <v>0</v>
      </c>
      <c r="R31" s="116">
        <f t="shared" si="5"/>
        <v>227</v>
      </c>
      <c r="S31" s="116">
        <v>227</v>
      </c>
      <c r="T31" s="116">
        <v>0</v>
      </c>
      <c r="U31" s="116">
        <v>0</v>
      </c>
      <c r="V31" s="116">
        <v>0</v>
      </c>
      <c r="W31" s="116">
        <f t="shared" si="6"/>
        <v>154273</v>
      </c>
      <c r="X31" s="116">
        <v>153476</v>
      </c>
      <c r="Y31" s="116">
        <v>797</v>
      </c>
      <c r="Z31" s="116">
        <v>0</v>
      </c>
      <c r="AA31" s="116">
        <v>0</v>
      </c>
      <c r="AB31" s="116">
        <v>294476</v>
      </c>
      <c r="AC31" s="116">
        <v>0</v>
      </c>
      <c r="AD31" s="116">
        <v>0</v>
      </c>
      <c r="AE31" s="116">
        <f t="shared" si="8"/>
        <v>209000</v>
      </c>
      <c r="AF31" s="116">
        <f t="shared" si="9"/>
        <v>0</v>
      </c>
      <c r="AG31" s="116">
        <f t="shared" si="10"/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 t="shared" si="12"/>
        <v>18167</v>
      </c>
      <c r="AO31" s="116">
        <f t="shared" si="13"/>
        <v>18167</v>
      </c>
      <c r="AP31" s="116">
        <v>18167</v>
      </c>
      <c r="AQ31" s="116">
        <v>0</v>
      </c>
      <c r="AR31" s="116">
        <v>0</v>
      </c>
      <c r="AS31" s="116">
        <v>0</v>
      </c>
      <c r="AT31" s="116">
        <f t="shared" si="14"/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 t="shared" si="15"/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124908</v>
      </c>
      <c r="BE31" s="116">
        <v>0</v>
      </c>
      <c r="BF31" s="116">
        <v>0</v>
      </c>
      <c r="BG31" s="116">
        <f t="shared" si="17"/>
        <v>18167</v>
      </c>
      <c r="BH31" s="116">
        <f t="shared" si="20"/>
        <v>0</v>
      </c>
      <c r="BI31" s="116">
        <f t="shared" si="19"/>
        <v>0</v>
      </c>
      <c r="BJ31" s="116">
        <f t="shared" si="21"/>
        <v>0</v>
      </c>
      <c r="BK31" s="116">
        <f t="shared" si="22"/>
        <v>0</v>
      </c>
      <c r="BL31" s="116">
        <f t="shared" si="23"/>
        <v>0</v>
      </c>
      <c r="BM31" s="116">
        <f t="shared" si="24"/>
        <v>0</v>
      </c>
      <c r="BN31" s="116">
        <f t="shared" si="25"/>
        <v>0</v>
      </c>
      <c r="BO31" s="116">
        <f t="shared" si="26"/>
        <v>0</v>
      </c>
      <c r="BP31" s="116">
        <f t="shared" si="27"/>
        <v>227167</v>
      </c>
      <c r="BQ31" s="116">
        <f t="shared" si="28"/>
        <v>72667</v>
      </c>
      <c r="BR31" s="116">
        <f t="shared" si="29"/>
        <v>72667</v>
      </c>
      <c r="BS31" s="116">
        <f t="shared" si="30"/>
        <v>0</v>
      </c>
      <c r="BT31" s="116">
        <f t="shared" si="31"/>
        <v>0</v>
      </c>
      <c r="BU31" s="116">
        <f t="shared" si="32"/>
        <v>0</v>
      </c>
      <c r="BV31" s="116">
        <f t="shared" si="33"/>
        <v>227</v>
      </c>
      <c r="BW31" s="116">
        <f t="shared" si="34"/>
        <v>227</v>
      </c>
      <c r="BX31" s="116">
        <f t="shared" si="35"/>
        <v>0</v>
      </c>
      <c r="BY31" s="116">
        <f t="shared" si="36"/>
        <v>0</v>
      </c>
      <c r="BZ31" s="116">
        <f t="shared" si="37"/>
        <v>0</v>
      </c>
      <c r="CA31" s="116">
        <f t="shared" si="38"/>
        <v>154273</v>
      </c>
      <c r="CB31" s="116">
        <f t="shared" si="39"/>
        <v>153476</v>
      </c>
      <c r="CC31" s="116">
        <f t="shared" si="40"/>
        <v>797</v>
      </c>
      <c r="CD31" s="116">
        <f t="shared" si="41"/>
        <v>0</v>
      </c>
      <c r="CE31" s="116">
        <f t="shared" si="42"/>
        <v>0</v>
      </c>
      <c r="CF31" s="116">
        <f t="shared" si="43"/>
        <v>419384</v>
      </c>
      <c r="CG31" s="116">
        <f t="shared" si="44"/>
        <v>0</v>
      </c>
      <c r="CH31" s="116">
        <f t="shared" si="45"/>
        <v>0</v>
      </c>
      <c r="CI31" s="116">
        <f t="shared" si="46"/>
        <v>227167</v>
      </c>
    </row>
    <row r="32" spans="1:87" ht="13.5" customHeight="1" x14ac:dyDescent="0.15">
      <c r="A32" s="114" t="s">
        <v>10</v>
      </c>
      <c r="B32" s="115" t="s">
        <v>406</v>
      </c>
      <c r="C32" s="114" t="s">
        <v>407</v>
      </c>
      <c r="D32" s="116">
        <f t="shared" si="0"/>
        <v>0</v>
      </c>
      <c r="E32" s="116">
        <f t="shared" si="1"/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362658</v>
      </c>
      <c r="L32" s="116">
        <f t="shared" si="3"/>
        <v>0</v>
      </c>
      <c r="M32" s="116">
        <f t="shared" si="4"/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 t="shared" si="5"/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 t="shared" si="6"/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369985</v>
      </c>
      <c r="AC32" s="116">
        <v>0</v>
      </c>
      <c r="AD32" s="116">
        <v>0</v>
      </c>
      <c r="AE32" s="116">
        <f t="shared" si="8"/>
        <v>0</v>
      </c>
      <c r="AF32" s="116">
        <f t="shared" si="9"/>
        <v>0</v>
      </c>
      <c r="AG32" s="116">
        <f t="shared" si="10"/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 t="shared" si="12"/>
        <v>0</v>
      </c>
      <c r="AO32" s="116">
        <f t="shared" si="13"/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 t="shared" si="14"/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 t="shared" si="15"/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55309</v>
      </c>
      <c r="BE32" s="116">
        <v>0</v>
      </c>
      <c r="BF32" s="116">
        <v>0</v>
      </c>
      <c r="BG32" s="116">
        <f t="shared" si="17"/>
        <v>0</v>
      </c>
      <c r="BH32" s="116">
        <f t="shared" si="20"/>
        <v>0</v>
      </c>
      <c r="BI32" s="116">
        <f t="shared" si="19"/>
        <v>0</v>
      </c>
      <c r="BJ32" s="116">
        <f t="shared" si="21"/>
        <v>0</v>
      </c>
      <c r="BK32" s="116">
        <f t="shared" si="22"/>
        <v>0</v>
      </c>
      <c r="BL32" s="116">
        <f t="shared" si="23"/>
        <v>0</v>
      </c>
      <c r="BM32" s="116">
        <f t="shared" si="24"/>
        <v>0</v>
      </c>
      <c r="BN32" s="116">
        <f t="shared" si="25"/>
        <v>0</v>
      </c>
      <c r="BO32" s="116">
        <f t="shared" si="26"/>
        <v>362658</v>
      </c>
      <c r="BP32" s="116">
        <f t="shared" si="27"/>
        <v>0</v>
      </c>
      <c r="BQ32" s="116">
        <f t="shared" si="28"/>
        <v>0</v>
      </c>
      <c r="BR32" s="116">
        <f t="shared" si="29"/>
        <v>0</v>
      </c>
      <c r="BS32" s="116">
        <f t="shared" si="30"/>
        <v>0</v>
      </c>
      <c r="BT32" s="116">
        <f t="shared" si="31"/>
        <v>0</v>
      </c>
      <c r="BU32" s="116">
        <f t="shared" si="32"/>
        <v>0</v>
      </c>
      <c r="BV32" s="116">
        <f t="shared" si="33"/>
        <v>0</v>
      </c>
      <c r="BW32" s="116">
        <f t="shared" si="34"/>
        <v>0</v>
      </c>
      <c r="BX32" s="116">
        <f t="shared" si="35"/>
        <v>0</v>
      </c>
      <c r="BY32" s="116">
        <f t="shared" si="36"/>
        <v>0</v>
      </c>
      <c r="BZ32" s="116">
        <f t="shared" si="37"/>
        <v>0</v>
      </c>
      <c r="CA32" s="116">
        <f t="shared" si="38"/>
        <v>0</v>
      </c>
      <c r="CB32" s="116">
        <f t="shared" si="39"/>
        <v>0</v>
      </c>
      <c r="CC32" s="116">
        <f t="shared" si="40"/>
        <v>0</v>
      </c>
      <c r="CD32" s="116">
        <f t="shared" si="41"/>
        <v>0</v>
      </c>
      <c r="CE32" s="116">
        <f t="shared" si="42"/>
        <v>0</v>
      </c>
      <c r="CF32" s="116">
        <f t="shared" si="43"/>
        <v>425294</v>
      </c>
      <c r="CG32" s="116">
        <f t="shared" si="44"/>
        <v>0</v>
      </c>
      <c r="CH32" s="116">
        <f t="shared" si="45"/>
        <v>0</v>
      </c>
      <c r="CI32" s="116">
        <f t="shared" si="46"/>
        <v>0</v>
      </c>
    </row>
    <row r="33" spans="1:87" ht="13.5" customHeight="1" x14ac:dyDescent="0.15">
      <c r="A33" s="114" t="s">
        <v>10</v>
      </c>
      <c r="B33" s="115" t="s">
        <v>410</v>
      </c>
      <c r="C33" s="114" t="s">
        <v>411</v>
      </c>
      <c r="D33" s="116">
        <f t="shared" si="0"/>
        <v>0</v>
      </c>
      <c r="E33" s="116">
        <f t="shared" si="1"/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184981</v>
      </c>
      <c r="L33" s="116">
        <f t="shared" si="3"/>
        <v>153092</v>
      </c>
      <c r="M33" s="116">
        <f t="shared" si="4"/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 t="shared" si="5"/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 t="shared" si="6"/>
        <v>153092</v>
      </c>
      <c r="X33" s="116">
        <v>145094</v>
      </c>
      <c r="Y33" s="116">
        <v>7900</v>
      </c>
      <c r="Z33" s="116">
        <v>0</v>
      </c>
      <c r="AA33" s="116">
        <v>98</v>
      </c>
      <c r="AB33" s="116">
        <v>69290</v>
      </c>
      <c r="AC33" s="116">
        <v>0</v>
      </c>
      <c r="AD33" s="116">
        <v>0</v>
      </c>
      <c r="AE33" s="116">
        <f t="shared" si="8"/>
        <v>153092</v>
      </c>
      <c r="AF33" s="116">
        <f t="shared" si="9"/>
        <v>0</v>
      </c>
      <c r="AG33" s="116">
        <f t="shared" si="10"/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 t="shared" si="12"/>
        <v>0</v>
      </c>
      <c r="AO33" s="116">
        <f t="shared" si="13"/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 t="shared" si="14"/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 t="shared" si="15"/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78790</v>
      </c>
      <c r="BE33" s="116">
        <v>0</v>
      </c>
      <c r="BF33" s="116">
        <v>0</v>
      </c>
      <c r="BG33" s="116">
        <f t="shared" si="17"/>
        <v>0</v>
      </c>
      <c r="BH33" s="116">
        <f t="shared" si="20"/>
        <v>0</v>
      </c>
      <c r="BI33" s="116">
        <f t="shared" si="19"/>
        <v>0</v>
      </c>
      <c r="BJ33" s="116">
        <f t="shared" si="21"/>
        <v>0</v>
      </c>
      <c r="BK33" s="116">
        <f t="shared" si="22"/>
        <v>0</v>
      </c>
      <c r="BL33" s="116">
        <f t="shared" si="23"/>
        <v>0</v>
      </c>
      <c r="BM33" s="116">
        <f t="shared" si="24"/>
        <v>0</v>
      </c>
      <c r="BN33" s="116">
        <f t="shared" si="25"/>
        <v>0</v>
      </c>
      <c r="BO33" s="116">
        <f t="shared" si="26"/>
        <v>184981</v>
      </c>
      <c r="BP33" s="116">
        <f t="shared" si="27"/>
        <v>153092</v>
      </c>
      <c r="BQ33" s="116">
        <f t="shared" si="28"/>
        <v>0</v>
      </c>
      <c r="BR33" s="116">
        <f t="shared" si="29"/>
        <v>0</v>
      </c>
      <c r="BS33" s="116">
        <f t="shared" si="30"/>
        <v>0</v>
      </c>
      <c r="BT33" s="116">
        <f t="shared" si="31"/>
        <v>0</v>
      </c>
      <c r="BU33" s="116">
        <f t="shared" si="32"/>
        <v>0</v>
      </c>
      <c r="BV33" s="116">
        <f t="shared" si="33"/>
        <v>0</v>
      </c>
      <c r="BW33" s="116">
        <f t="shared" si="34"/>
        <v>0</v>
      </c>
      <c r="BX33" s="116">
        <f t="shared" si="35"/>
        <v>0</v>
      </c>
      <c r="BY33" s="116">
        <f t="shared" si="36"/>
        <v>0</v>
      </c>
      <c r="BZ33" s="116">
        <f t="shared" si="37"/>
        <v>0</v>
      </c>
      <c r="CA33" s="116">
        <f t="shared" si="38"/>
        <v>153092</v>
      </c>
      <c r="CB33" s="116">
        <f t="shared" si="39"/>
        <v>145094</v>
      </c>
      <c r="CC33" s="116">
        <f t="shared" si="40"/>
        <v>7900</v>
      </c>
      <c r="CD33" s="116">
        <f t="shared" si="41"/>
        <v>0</v>
      </c>
      <c r="CE33" s="116">
        <f t="shared" si="42"/>
        <v>98</v>
      </c>
      <c r="CF33" s="116">
        <f t="shared" si="43"/>
        <v>148080</v>
      </c>
      <c r="CG33" s="116">
        <f t="shared" si="44"/>
        <v>0</v>
      </c>
      <c r="CH33" s="116">
        <f t="shared" si="45"/>
        <v>0</v>
      </c>
      <c r="CI33" s="116">
        <f t="shared" si="46"/>
        <v>153092</v>
      </c>
    </row>
    <row r="34" spans="1:87" ht="13.5" customHeight="1" x14ac:dyDescent="0.15">
      <c r="A34" s="114" t="s">
        <v>10</v>
      </c>
      <c r="B34" s="115" t="s">
        <v>412</v>
      </c>
      <c r="C34" s="114" t="s">
        <v>413</v>
      </c>
      <c r="D34" s="116">
        <f t="shared" si="0"/>
        <v>0</v>
      </c>
      <c r="E34" s="116">
        <f t="shared" si="1"/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155192</v>
      </c>
      <c r="L34" s="116">
        <f t="shared" si="3"/>
        <v>191572</v>
      </c>
      <c r="M34" s="116">
        <f t="shared" si="4"/>
        <v>36911</v>
      </c>
      <c r="N34" s="116">
        <v>36911</v>
      </c>
      <c r="O34" s="116">
        <v>0</v>
      </c>
      <c r="P34" s="116">
        <v>0</v>
      </c>
      <c r="Q34" s="116">
        <v>0</v>
      </c>
      <c r="R34" s="116">
        <f t="shared" si="5"/>
        <v>1555</v>
      </c>
      <c r="S34" s="116">
        <v>0</v>
      </c>
      <c r="T34" s="116">
        <v>1555</v>
      </c>
      <c r="U34" s="116">
        <v>0</v>
      </c>
      <c r="V34" s="116">
        <v>0</v>
      </c>
      <c r="W34" s="116">
        <f t="shared" si="6"/>
        <v>153106</v>
      </c>
      <c r="X34" s="116">
        <v>124787</v>
      </c>
      <c r="Y34" s="116">
        <v>0</v>
      </c>
      <c r="Z34" s="116">
        <v>0</v>
      </c>
      <c r="AA34" s="116">
        <v>28319</v>
      </c>
      <c r="AB34" s="116">
        <v>280815</v>
      </c>
      <c r="AC34" s="116">
        <v>0</v>
      </c>
      <c r="AD34" s="116">
        <v>10543</v>
      </c>
      <c r="AE34" s="116">
        <f t="shared" si="8"/>
        <v>202115</v>
      </c>
      <c r="AF34" s="116">
        <f t="shared" si="9"/>
        <v>0</v>
      </c>
      <c r="AG34" s="116">
        <f t="shared" si="10"/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 t="shared" si="12"/>
        <v>0</v>
      </c>
      <c r="AO34" s="116">
        <f t="shared" si="13"/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 t="shared" si="14"/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 t="shared" si="15"/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111099</v>
      </c>
      <c r="BE34" s="116">
        <v>0</v>
      </c>
      <c r="BF34" s="116">
        <v>0</v>
      </c>
      <c r="BG34" s="116">
        <f t="shared" si="17"/>
        <v>0</v>
      </c>
      <c r="BH34" s="116">
        <f t="shared" si="20"/>
        <v>0</v>
      </c>
      <c r="BI34" s="116">
        <f t="shared" si="19"/>
        <v>0</v>
      </c>
      <c r="BJ34" s="116">
        <f t="shared" si="21"/>
        <v>0</v>
      </c>
      <c r="BK34" s="116">
        <f t="shared" si="22"/>
        <v>0</v>
      </c>
      <c r="BL34" s="116">
        <f t="shared" si="23"/>
        <v>0</v>
      </c>
      <c r="BM34" s="116">
        <f t="shared" si="24"/>
        <v>0</v>
      </c>
      <c r="BN34" s="116">
        <f t="shared" si="25"/>
        <v>0</v>
      </c>
      <c r="BO34" s="116">
        <f t="shared" si="26"/>
        <v>155192</v>
      </c>
      <c r="BP34" s="116">
        <f t="shared" si="27"/>
        <v>191572</v>
      </c>
      <c r="BQ34" s="116">
        <f t="shared" si="28"/>
        <v>36911</v>
      </c>
      <c r="BR34" s="116">
        <f t="shared" si="29"/>
        <v>36911</v>
      </c>
      <c r="BS34" s="116">
        <f t="shared" si="30"/>
        <v>0</v>
      </c>
      <c r="BT34" s="116">
        <f t="shared" si="31"/>
        <v>0</v>
      </c>
      <c r="BU34" s="116">
        <f t="shared" si="32"/>
        <v>0</v>
      </c>
      <c r="BV34" s="116">
        <f t="shared" si="33"/>
        <v>1555</v>
      </c>
      <c r="BW34" s="116">
        <f t="shared" si="34"/>
        <v>0</v>
      </c>
      <c r="BX34" s="116">
        <f t="shared" si="35"/>
        <v>1555</v>
      </c>
      <c r="BY34" s="116">
        <f t="shared" si="36"/>
        <v>0</v>
      </c>
      <c r="BZ34" s="116">
        <f t="shared" si="37"/>
        <v>0</v>
      </c>
      <c r="CA34" s="116">
        <f t="shared" si="38"/>
        <v>153106</v>
      </c>
      <c r="CB34" s="116">
        <f t="shared" si="39"/>
        <v>124787</v>
      </c>
      <c r="CC34" s="116">
        <f t="shared" si="40"/>
        <v>0</v>
      </c>
      <c r="CD34" s="116">
        <f t="shared" si="41"/>
        <v>0</v>
      </c>
      <c r="CE34" s="116">
        <f t="shared" si="42"/>
        <v>28319</v>
      </c>
      <c r="CF34" s="116">
        <f t="shared" si="43"/>
        <v>391914</v>
      </c>
      <c r="CG34" s="116">
        <f t="shared" si="44"/>
        <v>0</v>
      </c>
      <c r="CH34" s="116">
        <f t="shared" si="45"/>
        <v>10543</v>
      </c>
      <c r="CI34" s="116">
        <f t="shared" si="46"/>
        <v>202115</v>
      </c>
    </row>
    <row r="35" spans="1:87" ht="13.5" customHeight="1" x14ac:dyDescent="0.15">
      <c r="A35" s="114" t="s">
        <v>10</v>
      </c>
      <c r="B35" s="115" t="s">
        <v>414</v>
      </c>
      <c r="C35" s="114" t="s">
        <v>415</v>
      </c>
      <c r="D35" s="116">
        <f t="shared" si="0"/>
        <v>0</v>
      </c>
      <c r="E35" s="116">
        <f t="shared" si="1"/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126347</v>
      </c>
      <c r="L35" s="116">
        <f t="shared" si="3"/>
        <v>1113395</v>
      </c>
      <c r="M35" s="116">
        <f t="shared" si="4"/>
        <v>101318</v>
      </c>
      <c r="N35" s="116">
        <v>101318</v>
      </c>
      <c r="O35" s="116">
        <v>0</v>
      </c>
      <c r="P35" s="116">
        <v>0</v>
      </c>
      <c r="Q35" s="116">
        <v>0</v>
      </c>
      <c r="R35" s="116">
        <f t="shared" si="5"/>
        <v>272263</v>
      </c>
      <c r="S35" s="116">
        <v>342</v>
      </c>
      <c r="T35" s="116">
        <v>271921</v>
      </c>
      <c r="U35" s="116">
        <v>0</v>
      </c>
      <c r="V35" s="116">
        <v>0</v>
      </c>
      <c r="W35" s="116">
        <f t="shared" si="6"/>
        <v>739588</v>
      </c>
      <c r="X35" s="116">
        <v>327017</v>
      </c>
      <c r="Y35" s="116">
        <v>383900</v>
      </c>
      <c r="Z35" s="116">
        <v>28671</v>
      </c>
      <c r="AA35" s="116">
        <v>0</v>
      </c>
      <c r="AB35" s="116">
        <v>754580</v>
      </c>
      <c r="AC35" s="116">
        <v>226</v>
      </c>
      <c r="AD35" s="116">
        <v>149747</v>
      </c>
      <c r="AE35" s="116">
        <f t="shared" si="8"/>
        <v>1263142</v>
      </c>
      <c r="AF35" s="116">
        <f t="shared" si="9"/>
        <v>0</v>
      </c>
      <c r="AG35" s="116">
        <f t="shared" si="10"/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 t="shared" si="12"/>
        <v>224917</v>
      </c>
      <c r="AO35" s="116">
        <f t="shared" si="13"/>
        <v>28801</v>
      </c>
      <c r="AP35" s="116">
        <v>28801</v>
      </c>
      <c r="AQ35" s="116">
        <v>0</v>
      </c>
      <c r="AR35" s="116">
        <v>0</v>
      </c>
      <c r="AS35" s="116">
        <v>0</v>
      </c>
      <c r="AT35" s="116">
        <f t="shared" si="14"/>
        <v>137152</v>
      </c>
      <c r="AU35" s="116">
        <v>0</v>
      </c>
      <c r="AV35" s="116">
        <v>137152</v>
      </c>
      <c r="AW35" s="116">
        <v>0</v>
      </c>
      <c r="AX35" s="116">
        <v>0</v>
      </c>
      <c r="AY35" s="116">
        <f t="shared" si="15"/>
        <v>58964</v>
      </c>
      <c r="AZ35" s="116">
        <v>0</v>
      </c>
      <c r="BA35" s="116">
        <v>58964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16">
        <f t="shared" si="17"/>
        <v>224917</v>
      </c>
      <c r="BH35" s="116">
        <f t="shared" si="20"/>
        <v>0</v>
      </c>
      <c r="BI35" s="116">
        <f t="shared" si="19"/>
        <v>0</v>
      </c>
      <c r="BJ35" s="116">
        <f t="shared" si="21"/>
        <v>0</v>
      </c>
      <c r="BK35" s="116">
        <f t="shared" si="22"/>
        <v>0</v>
      </c>
      <c r="BL35" s="116">
        <f t="shared" si="23"/>
        <v>0</v>
      </c>
      <c r="BM35" s="116">
        <f t="shared" si="24"/>
        <v>0</v>
      </c>
      <c r="BN35" s="116">
        <f t="shared" si="25"/>
        <v>0</v>
      </c>
      <c r="BO35" s="116">
        <f t="shared" si="26"/>
        <v>126347</v>
      </c>
      <c r="BP35" s="116">
        <f t="shared" si="27"/>
        <v>1338312</v>
      </c>
      <c r="BQ35" s="116">
        <f t="shared" si="28"/>
        <v>130119</v>
      </c>
      <c r="BR35" s="116">
        <f t="shared" si="29"/>
        <v>130119</v>
      </c>
      <c r="BS35" s="116">
        <f t="shared" si="30"/>
        <v>0</v>
      </c>
      <c r="BT35" s="116">
        <f t="shared" si="31"/>
        <v>0</v>
      </c>
      <c r="BU35" s="116">
        <f t="shared" si="32"/>
        <v>0</v>
      </c>
      <c r="BV35" s="116">
        <f t="shared" si="33"/>
        <v>409415</v>
      </c>
      <c r="BW35" s="116">
        <f t="shared" si="34"/>
        <v>342</v>
      </c>
      <c r="BX35" s="116">
        <f t="shared" si="35"/>
        <v>409073</v>
      </c>
      <c r="BY35" s="116">
        <f t="shared" si="36"/>
        <v>0</v>
      </c>
      <c r="BZ35" s="116">
        <f t="shared" si="37"/>
        <v>0</v>
      </c>
      <c r="CA35" s="116">
        <f t="shared" si="38"/>
        <v>798552</v>
      </c>
      <c r="CB35" s="116">
        <f t="shared" si="39"/>
        <v>327017</v>
      </c>
      <c r="CC35" s="116">
        <f t="shared" si="40"/>
        <v>442864</v>
      </c>
      <c r="CD35" s="116">
        <f t="shared" si="41"/>
        <v>28671</v>
      </c>
      <c r="CE35" s="116">
        <f t="shared" si="42"/>
        <v>0</v>
      </c>
      <c r="CF35" s="116">
        <f t="shared" si="43"/>
        <v>754580</v>
      </c>
      <c r="CG35" s="116">
        <f t="shared" si="44"/>
        <v>226</v>
      </c>
      <c r="CH35" s="116">
        <f t="shared" si="45"/>
        <v>149747</v>
      </c>
      <c r="CI35" s="116">
        <f t="shared" si="46"/>
        <v>1488059</v>
      </c>
    </row>
    <row r="36" spans="1:87" ht="13.5" customHeight="1" x14ac:dyDescent="0.15">
      <c r="A36" s="114" t="s">
        <v>10</v>
      </c>
      <c r="B36" s="115" t="s">
        <v>416</v>
      </c>
      <c r="C36" s="114" t="s">
        <v>417</v>
      </c>
      <c r="D36" s="116">
        <f t="shared" si="0"/>
        <v>4928</v>
      </c>
      <c r="E36" s="116">
        <f t="shared" si="1"/>
        <v>4928</v>
      </c>
      <c r="F36" s="116">
        <v>0</v>
      </c>
      <c r="G36" s="116">
        <v>4928</v>
      </c>
      <c r="H36" s="116">
        <v>0</v>
      </c>
      <c r="I36" s="116">
        <v>0</v>
      </c>
      <c r="J36" s="116">
        <v>0</v>
      </c>
      <c r="K36" s="116">
        <v>0</v>
      </c>
      <c r="L36" s="116">
        <f t="shared" si="3"/>
        <v>279788</v>
      </c>
      <c r="M36" s="116">
        <f t="shared" si="4"/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 t="shared" si="5"/>
        <v>128388</v>
      </c>
      <c r="S36" s="116">
        <v>0</v>
      </c>
      <c r="T36" s="116">
        <v>125622</v>
      </c>
      <c r="U36" s="116">
        <v>2766</v>
      </c>
      <c r="V36" s="116">
        <v>0</v>
      </c>
      <c r="W36" s="116">
        <f t="shared" si="6"/>
        <v>151400</v>
      </c>
      <c r="X36" s="116">
        <v>0</v>
      </c>
      <c r="Y36" s="116">
        <v>141610</v>
      </c>
      <c r="Z36" s="116">
        <v>9790</v>
      </c>
      <c r="AA36" s="116">
        <v>0</v>
      </c>
      <c r="AB36" s="116">
        <v>0</v>
      </c>
      <c r="AC36" s="116">
        <v>0</v>
      </c>
      <c r="AD36" s="116">
        <v>0</v>
      </c>
      <c r="AE36" s="116">
        <f t="shared" si="8"/>
        <v>284716</v>
      </c>
      <c r="AF36" s="116">
        <f t="shared" si="9"/>
        <v>0</v>
      </c>
      <c r="AG36" s="116">
        <f t="shared" si="10"/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 t="shared" si="12"/>
        <v>141289</v>
      </c>
      <c r="AO36" s="116">
        <f t="shared" si="13"/>
        <v>62415</v>
      </c>
      <c r="AP36" s="116">
        <v>0</v>
      </c>
      <c r="AQ36" s="116">
        <v>0</v>
      </c>
      <c r="AR36" s="116">
        <v>62415</v>
      </c>
      <c r="AS36" s="116">
        <v>0</v>
      </c>
      <c r="AT36" s="116">
        <f t="shared" si="14"/>
        <v>78874</v>
      </c>
      <c r="AU36" s="116">
        <v>0</v>
      </c>
      <c r="AV36" s="116">
        <v>78874</v>
      </c>
      <c r="AW36" s="116">
        <v>0</v>
      </c>
      <c r="AX36" s="116">
        <v>0</v>
      </c>
      <c r="AY36" s="116">
        <f t="shared" si="15"/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5647</v>
      </c>
      <c r="BG36" s="116">
        <f t="shared" si="17"/>
        <v>146936</v>
      </c>
      <c r="BH36" s="116">
        <f t="shared" si="20"/>
        <v>4928</v>
      </c>
      <c r="BI36" s="116">
        <f t="shared" si="19"/>
        <v>4928</v>
      </c>
      <c r="BJ36" s="116">
        <f t="shared" si="21"/>
        <v>0</v>
      </c>
      <c r="BK36" s="116">
        <f t="shared" si="22"/>
        <v>4928</v>
      </c>
      <c r="BL36" s="116">
        <f t="shared" si="23"/>
        <v>0</v>
      </c>
      <c r="BM36" s="116">
        <f t="shared" si="24"/>
        <v>0</v>
      </c>
      <c r="BN36" s="116">
        <f t="shared" si="25"/>
        <v>0</v>
      </c>
      <c r="BO36" s="116">
        <f t="shared" si="26"/>
        <v>0</v>
      </c>
      <c r="BP36" s="116">
        <f t="shared" si="27"/>
        <v>421077</v>
      </c>
      <c r="BQ36" s="116">
        <f t="shared" si="28"/>
        <v>62415</v>
      </c>
      <c r="BR36" s="116">
        <f t="shared" si="29"/>
        <v>0</v>
      </c>
      <c r="BS36" s="116">
        <f t="shared" si="30"/>
        <v>0</v>
      </c>
      <c r="BT36" s="116">
        <f t="shared" si="31"/>
        <v>62415</v>
      </c>
      <c r="BU36" s="116">
        <f t="shared" si="32"/>
        <v>0</v>
      </c>
      <c r="BV36" s="116">
        <f t="shared" si="33"/>
        <v>207262</v>
      </c>
      <c r="BW36" s="116">
        <f t="shared" si="34"/>
        <v>0</v>
      </c>
      <c r="BX36" s="116">
        <f t="shared" si="35"/>
        <v>204496</v>
      </c>
      <c r="BY36" s="116">
        <f t="shared" si="36"/>
        <v>2766</v>
      </c>
      <c r="BZ36" s="116">
        <f t="shared" si="37"/>
        <v>0</v>
      </c>
      <c r="CA36" s="116">
        <f t="shared" si="38"/>
        <v>151400</v>
      </c>
      <c r="CB36" s="116">
        <f t="shared" si="39"/>
        <v>0</v>
      </c>
      <c r="CC36" s="116">
        <f t="shared" si="40"/>
        <v>141610</v>
      </c>
      <c r="CD36" s="116">
        <f t="shared" si="41"/>
        <v>9790</v>
      </c>
      <c r="CE36" s="116">
        <f t="shared" si="42"/>
        <v>0</v>
      </c>
      <c r="CF36" s="116">
        <f t="shared" si="43"/>
        <v>0</v>
      </c>
      <c r="CG36" s="116">
        <f t="shared" si="44"/>
        <v>0</v>
      </c>
      <c r="CH36" s="116">
        <f t="shared" si="45"/>
        <v>5647</v>
      </c>
      <c r="CI36" s="116">
        <f t="shared" si="46"/>
        <v>431652</v>
      </c>
    </row>
    <row r="37" spans="1:87" ht="13.5" customHeight="1" x14ac:dyDescent="0.15">
      <c r="A37" s="114" t="s">
        <v>10</v>
      </c>
      <c r="B37" s="115" t="s">
        <v>418</v>
      </c>
      <c r="C37" s="114" t="s">
        <v>419</v>
      </c>
      <c r="D37" s="116">
        <f t="shared" si="0"/>
        <v>187515</v>
      </c>
      <c r="E37" s="116">
        <f t="shared" si="1"/>
        <v>187515</v>
      </c>
      <c r="F37" s="116">
        <v>0</v>
      </c>
      <c r="G37" s="116">
        <v>187515</v>
      </c>
      <c r="H37" s="116">
        <v>0</v>
      </c>
      <c r="I37" s="116">
        <v>0</v>
      </c>
      <c r="J37" s="116">
        <v>0</v>
      </c>
      <c r="K37" s="116">
        <v>0</v>
      </c>
      <c r="L37" s="116">
        <f t="shared" si="3"/>
        <v>421632</v>
      </c>
      <c r="M37" s="116">
        <f t="shared" si="4"/>
        <v>55437</v>
      </c>
      <c r="N37" s="116">
        <v>22381</v>
      </c>
      <c r="O37" s="116">
        <v>0</v>
      </c>
      <c r="P37" s="116">
        <v>33056</v>
      </c>
      <c r="Q37" s="116">
        <v>0</v>
      </c>
      <c r="R37" s="116">
        <f t="shared" si="5"/>
        <v>90105</v>
      </c>
      <c r="S37" s="116">
        <v>0</v>
      </c>
      <c r="T37" s="116">
        <v>90105</v>
      </c>
      <c r="U37" s="116">
        <v>0</v>
      </c>
      <c r="V37" s="116">
        <v>0</v>
      </c>
      <c r="W37" s="116">
        <f t="shared" si="6"/>
        <v>276090</v>
      </c>
      <c r="X37" s="116">
        <v>108279</v>
      </c>
      <c r="Y37" s="116">
        <v>78222</v>
      </c>
      <c r="Z37" s="116">
        <v>89589</v>
      </c>
      <c r="AA37" s="116">
        <v>0</v>
      </c>
      <c r="AB37" s="116">
        <v>137757</v>
      </c>
      <c r="AC37" s="116">
        <v>0</v>
      </c>
      <c r="AD37" s="116">
        <v>0</v>
      </c>
      <c r="AE37" s="116">
        <f t="shared" si="8"/>
        <v>609147</v>
      </c>
      <c r="AF37" s="116">
        <f t="shared" si="9"/>
        <v>17348</v>
      </c>
      <c r="AG37" s="116">
        <f t="shared" si="10"/>
        <v>17348</v>
      </c>
      <c r="AH37" s="116">
        <v>0</v>
      </c>
      <c r="AI37" s="116">
        <v>17348</v>
      </c>
      <c r="AJ37" s="116">
        <v>0</v>
      </c>
      <c r="AK37" s="116">
        <v>0</v>
      </c>
      <c r="AL37" s="116">
        <v>0</v>
      </c>
      <c r="AM37" s="116">
        <v>0</v>
      </c>
      <c r="AN37" s="116">
        <f t="shared" si="12"/>
        <v>165121</v>
      </c>
      <c r="AO37" s="116">
        <f t="shared" si="13"/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 t="shared" si="14"/>
        <v>93284</v>
      </c>
      <c r="AU37" s="116">
        <v>0</v>
      </c>
      <c r="AV37" s="116">
        <v>93284</v>
      </c>
      <c r="AW37" s="116">
        <v>0</v>
      </c>
      <c r="AX37" s="116">
        <v>0</v>
      </c>
      <c r="AY37" s="116">
        <f t="shared" si="15"/>
        <v>71837</v>
      </c>
      <c r="AZ37" s="116">
        <v>0</v>
      </c>
      <c r="BA37" s="116">
        <v>70007</v>
      </c>
      <c r="BB37" s="116">
        <v>1830</v>
      </c>
      <c r="BC37" s="116">
        <v>0</v>
      </c>
      <c r="BD37" s="116">
        <v>33181</v>
      </c>
      <c r="BE37" s="116">
        <v>0</v>
      </c>
      <c r="BF37" s="116">
        <v>0</v>
      </c>
      <c r="BG37" s="116">
        <f t="shared" si="17"/>
        <v>182469</v>
      </c>
      <c r="BH37" s="116">
        <f t="shared" si="20"/>
        <v>204863</v>
      </c>
      <c r="BI37" s="116">
        <f t="shared" si="19"/>
        <v>204863</v>
      </c>
      <c r="BJ37" s="116">
        <f t="shared" si="21"/>
        <v>0</v>
      </c>
      <c r="BK37" s="116">
        <f t="shared" si="22"/>
        <v>204863</v>
      </c>
      <c r="BL37" s="116">
        <f t="shared" si="23"/>
        <v>0</v>
      </c>
      <c r="BM37" s="116">
        <f t="shared" si="24"/>
        <v>0</v>
      </c>
      <c r="BN37" s="116">
        <f t="shared" si="25"/>
        <v>0</v>
      </c>
      <c r="BO37" s="116">
        <f t="shared" si="26"/>
        <v>0</v>
      </c>
      <c r="BP37" s="116">
        <f t="shared" si="27"/>
        <v>586753</v>
      </c>
      <c r="BQ37" s="116">
        <f t="shared" si="28"/>
        <v>55437</v>
      </c>
      <c r="BR37" s="116">
        <f t="shared" si="29"/>
        <v>22381</v>
      </c>
      <c r="BS37" s="116">
        <f t="shared" si="30"/>
        <v>0</v>
      </c>
      <c r="BT37" s="116">
        <f t="shared" si="31"/>
        <v>33056</v>
      </c>
      <c r="BU37" s="116">
        <f t="shared" si="32"/>
        <v>0</v>
      </c>
      <c r="BV37" s="116">
        <f t="shared" si="33"/>
        <v>183389</v>
      </c>
      <c r="BW37" s="116">
        <f t="shared" si="34"/>
        <v>0</v>
      </c>
      <c r="BX37" s="116">
        <f t="shared" si="35"/>
        <v>183389</v>
      </c>
      <c r="BY37" s="116">
        <f t="shared" si="36"/>
        <v>0</v>
      </c>
      <c r="BZ37" s="116">
        <f t="shared" si="37"/>
        <v>0</v>
      </c>
      <c r="CA37" s="116">
        <f t="shared" si="38"/>
        <v>347927</v>
      </c>
      <c r="CB37" s="116">
        <f t="shared" si="39"/>
        <v>108279</v>
      </c>
      <c r="CC37" s="116">
        <f t="shared" si="40"/>
        <v>148229</v>
      </c>
      <c r="CD37" s="116">
        <f t="shared" si="41"/>
        <v>91419</v>
      </c>
      <c r="CE37" s="116">
        <f t="shared" si="42"/>
        <v>0</v>
      </c>
      <c r="CF37" s="116">
        <f t="shared" si="43"/>
        <v>170938</v>
      </c>
      <c r="CG37" s="116">
        <f t="shared" si="44"/>
        <v>0</v>
      </c>
      <c r="CH37" s="116">
        <f t="shared" si="45"/>
        <v>0</v>
      </c>
      <c r="CI37" s="116">
        <f t="shared" si="46"/>
        <v>791616</v>
      </c>
    </row>
    <row r="38" spans="1:87" ht="13.5" customHeight="1" x14ac:dyDescent="0.15">
      <c r="A38" s="114" t="s">
        <v>10</v>
      </c>
      <c r="B38" s="115" t="s">
        <v>421</v>
      </c>
      <c r="C38" s="114" t="s">
        <v>422</v>
      </c>
      <c r="D38" s="116">
        <f t="shared" si="0"/>
        <v>0</v>
      </c>
      <c r="E38" s="116">
        <f t="shared" si="1"/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 t="shared" si="3"/>
        <v>0</v>
      </c>
      <c r="M38" s="116">
        <f t="shared" si="4"/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 t="shared" si="5"/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 t="shared" si="6"/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335490</v>
      </c>
      <c r="AC38" s="116">
        <v>0</v>
      </c>
      <c r="AD38" s="116">
        <v>0</v>
      </c>
      <c r="AE38" s="116">
        <f t="shared" si="8"/>
        <v>0</v>
      </c>
      <c r="AF38" s="116">
        <f t="shared" si="9"/>
        <v>0</v>
      </c>
      <c r="AG38" s="116">
        <f t="shared" si="10"/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 t="shared" si="12"/>
        <v>0</v>
      </c>
      <c r="AO38" s="116">
        <f t="shared" si="13"/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 t="shared" si="14"/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 t="shared" si="15"/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56938</v>
      </c>
      <c r="BE38" s="116">
        <v>0</v>
      </c>
      <c r="BF38" s="116">
        <v>0</v>
      </c>
      <c r="BG38" s="116">
        <f t="shared" si="17"/>
        <v>0</v>
      </c>
      <c r="BH38" s="116">
        <f t="shared" si="20"/>
        <v>0</v>
      </c>
      <c r="BI38" s="116">
        <f t="shared" si="19"/>
        <v>0</v>
      </c>
      <c r="BJ38" s="116">
        <f t="shared" si="21"/>
        <v>0</v>
      </c>
      <c r="BK38" s="116">
        <f t="shared" si="22"/>
        <v>0</v>
      </c>
      <c r="BL38" s="116">
        <f t="shared" si="23"/>
        <v>0</v>
      </c>
      <c r="BM38" s="116">
        <f t="shared" si="24"/>
        <v>0</v>
      </c>
      <c r="BN38" s="116">
        <f t="shared" si="25"/>
        <v>0</v>
      </c>
      <c r="BO38" s="116">
        <f t="shared" si="26"/>
        <v>0</v>
      </c>
      <c r="BP38" s="116">
        <f t="shared" si="27"/>
        <v>0</v>
      </c>
      <c r="BQ38" s="116">
        <f t="shared" si="28"/>
        <v>0</v>
      </c>
      <c r="BR38" s="116">
        <f t="shared" si="29"/>
        <v>0</v>
      </c>
      <c r="BS38" s="116">
        <f t="shared" si="30"/>
        <v>0</v>
      </c>
      <c r="BT38" s="116">
        <f t="shared" si="31"/>
        <v>0</v>
      </c>
      <c r="BU38" s="116">
        <f t="shared" si="32"/>
        <v>0</v>
      </c>
      <c r="BV38" s="116">
        <f t="shared" si="33"/>
        <v>0</v>
      </c>
      <c r="BW38" s="116">
        <f t="shared" si="34"/>
        <v>0</v>
      </c>
      <c r="BX38" s="116">
        <f t="shared" si="35"/>
        <v>0</v>
      </c>
      <c r="BY38" s="116">
        <f t="shared" si="36"/>
        <v>0</v>
      </c>
      <c r="BZ38" s="116">
        <f t="shared" si="37"/>
        <v>0</v>
      </c>
      <c r="CA38" s="116">
        <f t="shared" si="38"/>
        <v>0</v>
      </c>
      <c r="CB38" s="116">
        <f t="shared" si="39"/>
        <v>0</v>
      </c>
      <c r="CC38" s="116">
        <f t="shared" si="40"/>
        <v>0</v>
      </c>
      <c r="CD38" s="116">
        <f t="shared" si="41"/>
        <v>0</v>
      </c>
      <c r="CE38" s="116">
        <f t="shared" si="42"/>
        <v>0</v>
      </c>
      <c r="CF38" s="116">
        <f t="shared" si="43"/>
        <v>392428</v>
      </c>
      <c r="CG38" s="116">
        <f t="shared" si="44"/>
        <v>0</v>
      </c>
      <c r="CH38" s="116">
        <f t="shared" si="45"/>
        <v>0</v>
      </c>
      <c r="CI38" s="116">
        <f t="shared" si="46"/>
        <v>0</v>
      </c>
    </row>
    <row r="39" spans="1:87" ht="13.5" customHeight="1" x14ac:dyDescent="0.15">
      <c r="A39" s="114" t="s">
        <v>10</v>
      </c>
      <c r="B39" s="115" t="s">
        <v>423</v>
      </c>
      <c r="C39" s="114" t="s">
        <v>424</v>
      </c>
      <c r="D39" s="116">
        <f t="shared" ref="D39:D70" si="47">+SUM(E39,J39)</f>
        <v>0</v>
      </c>
      <c r="E39" s="116">
        <f t="shared" ref="E39:E70" si="48"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228488</v>
      </c>
      <c r="L39" s="116">
        <f t="shared" ref="L39:L70" si="49">+SUM(M39,R39,V39,W39,AC39)</f>
        <v>120714</v>
      </c>
      <c r="M39" s="116">
        <f t="shared" ref="M39:M70" si="50"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 t="shared" ref="R39:R70" si="51"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 t="shared" ref="W39:W70" si="52">+SUM(X39:AA39)</f>
        <v>120714</v>
      </c>
      <c r="X39" s="116">
        <v>120714</v>
      </c>
      <c r="Y39" s="116">
        <v>0</v>
      </c>
      <c r="Z39" s="116">
        <v>0</v>
      </c>
      <c r="AA39" s="116">
        <v>0</v>
      </c>
      <c r="AB39" s="116">
        <v>76397</v>
      </c>
      <c r="AC39" s="116">
        <v>0</v>
      </c>
      <c r="AD39" s="116">
        <v>42030</v>
      </c>
      <c r="AE39" s="116">
        <f t="shared" ref="AE39:AE70" si="53">+SUM(D39,L39,AD39)</f>
        <v>162744</v>
      </c>
      <c r="AF39" s="116">
        <f t="shared" ref="AF39:AF70" si="54">+SUM(AG39,AL39)</f>
        <v>0</v>
      </c>
      <c r="AG39" s="116">
        <f t="shared" ref="AG39:AG70" si="55"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 t="shared" ref="AN39:AN70" si="56">+SUM(AO39,AT39,AX39,AY39,BE39)</f>
        <v>0</v>
      </c>
      <c r="AO39" s="116">
        <f t="shared" ref="AO39:AO70" si="57"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 t="shared" ref="AT39:AT70" si="58"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 t="shared" ref="AY39:AY70" si="59"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166406</v>
      </c>
      <c r="BE39" s="116">
        <v>0</v>
      </c>
      <c r="BF39" s="116">
        <v>9</v>
      </c>
      <c r="BG39" s="116">
        <f t="shared" ref="BG39:BG70" si="60">+SUM(BF39,AN39,AF39)</f>
        <v>9</v>
      </c>
      <c r="BH39" s="116">
        <f t="shared" si="20"/>
        <v>0</v>
      </c>
      <c r="BI39" s="116">
        <f t="shared" ref="BI39:BI67" si="61">SUM(E39,AG39)</f>
        <v>0</v>
      </c>
      <c r="BJ39" s="116">
        <f t="shared" si="21"/>
        <v>0</v>
      </c>
      <c r="BK39" s="116">
        <f t="shared" si="22"/>
        <v>0</v>
      </c>
      <c r="BL39" s="116">
        <f t="shared" si="23"/>
        <v>0</v>
      </c>
      <c r="BM39" s="116">
        <f t="shared" si="24"/>
        <v>0</v>
      </c>
      <c r="BN39" s="116">
        <f t="shared" si="25"/>
        <v>0</v>
      </c>
      <c r="BO39" s="116">
        <f t="shared" si="26"/>
        <v>228488</v>
      </c>
      <c r="BP39" s="116">
        <f t="shared" si="27"/>
        <v>120714</v>
      </c>
      <c r="BQ39" s="116">
        <f t="shared" si="28"/>
        <v>0</v>
      </c>
      <c r="BR39" s="116">
        <f t="shared" si="29"/>
        <v>0</v>
      </c>
      <c r="BS39" s="116">
        <f t="shared" si="30"/>
        <v>0</v>
      </c>
      <c r="BT39" s="116">
        <f t="shared" si="31"/>
        <v>0</v>
      </c>
      <c r="BU39" s="116">
        <f t="shared" si="32"/>
        <v>0</v>
      </c>
      <c r="BV39" s="116">
        <f t="shared" si="33"/>
        <v>0</v>
      </c>
      <c r="BW39" s="116">
        <f t="shared" si="34"/>
        <v>0</v>
      </c>
      <c r="BX39" s="116">
        <f t="shared" si="35"/>
        <v>0</v>
      </c>
      <c r="BY39" s="116">
        <f t="shared" si="36"/>
        <v>0</v>
      </c>
      <c r="BZ39" s="116">
        <f t="shared" si="37"/>
        <v>0</v>
      </c>
      <c r="CA39" s="116">
        <f t="shared" si="38"/>
        <v>120714</v>
      </c>
      <c r="CB39" s="116">
        <f t="shared" si="39"/>
        <v>120714</v>
      </c>
      <c r="CC39" s="116">
        <f t="shared" si="40"/>
        <v>0</v>
      </c>
      <c r="CD39" s="116">
        <f t="shared" si="41"/>
        <v>0</v>
      </c>
      <c r="CE39" s="116">
        <f t="shared" si="42"/>
        <v>0</v>
      </c>
      <c r="CF39" s="116">
        <f t="shared" si="43"/>
        <v>242803</v>
      </c>
      <c r="CG39" s="116">
        <f t="shared" si="44"/>
        <v>0</v>
      </c>
      <c r="CH39" s="116">
        <f t="shared" si="45"/>
        <v>42039</v>
      </c>
      <c r="CI39" s="116">
        <f t="shared" si="46"/>
        <v>162753</v>
      </c>
    </row>
    <row r="40" spans="1:87" ht="13.5" customHeight="1" x14ac:dyDescent="0.15">
      <c r="A40" s="114" t="s">
        <v>10</v>
      </c>
      <c r="B40" s="115" t="s">
        <v>426</v>
      </c>
      <c r="C40" s="114" t="s">
        <v>427</v>
      </c>
      <c r="D40" s="116">
        <f t="shared" si="47"/>
        <v>0</v>
      </c>
      <c r="E40" s="116">
        <f t="shared" si="48"/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22935</v>
      </c>
      <c r="L40" s="116">
        <f t="shared" si="49"/>
        <v>115788</v>
      </c>
      <c r="M40" s="116">
        <f t="shared" si="50"/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 t="shared" si="51"/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 t="shared" si="52"/>
        <v>115788</v>
      </c>
      <c r="X40" s="116">
        <v>115788</v>
      </c>
      <c r="Y40" s="116">
        <v>0</v>
      </c>
      <c r="Z40" s="116">
        <v>0</v>
      </c>
      <c r="AA40" s="116">
        <v>0</v>
      </c>
      <c r="AB40" s="116">
        <v>164053</v>
      </c>
      <c r="AC40" s="116">
        <v>0</v>
      </c>
      <c r="AD40" s="116">
        <v>0</v>
      </c>
      <c r="AE40" s="116">
        <f t="shared" si="53"/>
        <v>115788</v>
      </c>
      <c r="AF40" s="116">
        <f t="shared" si="54"/>
        <v>0</v>
      </c>
      <c r="AG40" s="116">
        <f t="shared" si="55"/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 t="shared" si="56"/>
        <v>0</v>
      </c>
      <c r="AO40" s="116">
        <f t="shared" si="57"/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 t="shared" si="58"/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 t="shared" si="59"/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88217</v>
      </c>
      <c r="BE40" s="116">
        <v>0</v>
      </c>
      <c r="BF40" s="116">
        <v>0</v>
      </c>
      <c r="BG40" s="116">
        <f t="shared" si="60"/>
        <v>0</v>
      </c>
      <c r="BH40" s="116">
        <f t="shared" ref="BH40:BH67" si="62">SUM(D40,AF40)</f>
        <v>0</v>
      </c>
      <c r="BI40" s="116">
        <f t="shared" si="61"/>
        <v>0</v>
      </c>
      <c r="BJ40" s="116">
        <f t="shared" ref="BJ40:BJ67" si="63">SUM(F40,AH40)</f>
        <v>0</v>
      </c>
      <c r="BK40" s="116">
        <f t="shared" ref="BK40:BK67" si="64">SUM(G40,AI40)</f>
        <v>0</v>
      </c>
      <c r="BL40" s="116">
        <f t="shared" ref="BL40:BL67" si="65">SUM(H40,AJ40)</f>
        <v>0</v>
      </c>
      <c r="BM40" s="116">
        <f t="shared" ref="BM40:BM67" si="66">SUM(I40,AK40)</f>
        <v>0</v>
      </c>
      <c r="BN40" s="116">
        <f t="shared" ref="BN40:BN67" si="67">SUM(J40,AL40)</f>
        <v>0</v>
      </c>
      <c r="BO40" s="116">
        <f t="shared" ref="BO40:BO67" si="68">SUM(K40,AM40)</f>
        <v>22935</v>
      </c>
      <c r="BP40" s="116">
        <f t="shared" ref="BP40:BP67" si="69">SUM(L40,AN40)</f>
        <v>115788</v>
      </c>
      <c r="BQ40" s="116">
        <f t="shared" ref="BQ40:BQ67" si="70">SUM(M40,AO40)</f>
        <v>0</v>
      </c>
      <c r="BR40" s="116">
        <f t="shared" ref="BR40:BR67" si="71">SUM(N40,AP40)</f>
        <v>0</v>
      </c>
      <c r="BS40" s="116">
        <f t="shared" ref="BS40:BS67" si="72">SUM(O40,AQ40)</f>
        <v>0</v>
      </c>
      <c r="BT40" s="116">
        <f t="shared" ref="BT40:BT67" si="73">SUM(P40,AR40)</f>
        <v>0</v>
      </c>
      <c r="BU40" s="116">
        <f t="shared" ref="BU40:BU67" si="74">SUM(Q40,AS40)</f>
        <v>0</v>
      </c>
      <c r="BV40" s="116">
        <f t="shared" ref="BV40:BV67" si="75">SUM(R40,AT40)</f>
        <v>0</v>
      </c>
      <c r="BW40" s="116">
        <f t="shared" ref="BW40:BW67" si="76">SUM(S40,AU40)</f>
        <v>0</v>
      </c>
      <c r="BX40" s="116">
        <f t="shared" ref="BX40:BX67" si="77">SUM(T40,AV40)</f>
        <v>0</v>
      </c>
      <c r="BY40" s="116">
        <f t="shared" ref="BY40:BY67" si="78">SUM(U40,AW40)</f>
        <v>0</v>
      </c>
      <c r="BZ40" s="116">
        <f t="shared" ref="BZ40:BZ67" si="79">SUM(V40,AX40)</f>
        <v>0</v>
      </c>
      <c r="CA40" s="116">
        <f t="shared" ref="CA40:CA67" si="80">SUM(W40,AY40)</f>
        <v>115788</v>
      </c>
      <c r="CB40" s="116">
        <f t="shared" ref="CB40:CB67" si="81">SUM(X40,AZ40)</f>
        <v>115788</v>
      </c>
      <c r="CC40" s="116">
        <f t="shared" ref="CC40:CC67" si="82">SUM(Y40,BA40)</f>
        <v>0</v>
      </c>
      <c r="CD40" s="116">
        <f t="shared" ref="CD40:CD67" si="83">SUM(Z40,BB40)</f>
        <v>0</v>
      </c>
      <c r="CE40" s="116">
        <f t="shared" ref="CE40:CE67" si="84">SUM(AA40,BC40)</f>
        <v>0</v>
      </c>
      <c r="CF40" s="116">
        <f t="shared" ref="CF40:CF67" si="85">SUM(AB40,BD40)</f>
        <v>252270</v>
      </c>
      <c r="CG40" s="116">
        <f t="shared" ref="CG40:CG67" si="86">SUM(AC40,BE40)</f>
        <v>0</v>
      </c>
      <c r="CH40" s="116">
        <f t="shared" ref="CH40:CH67" si="87">SUM(AD40,BF40)</f>
        <v>0</v>
      </c>
      <c r="CI40" s="116">
        <f t="shared" ref="CI40:CI67" si="88">SUM(AE40,BG40)</f>
        <v>115788</v>
      </c>
    </row>
    <row r="41" spans="1:87" ht="13.5" customHeight="1" x14ac:dyDescent="0.15">
      <c r="A41" s="114" t="s">
        <v>10</v>
      </c>
      <c r="B41" s="115" t="s">
        <v>428</v>
      </c>
      <c r="C41" s="114" t="s">
        <v>429</v>
      </c>
      <c r="D41" s="116">
        <f t="shared" si="47"/>
        <v>0</v>
      </c>
      <c r="E41" s="116">
        <f t="shared" si="48"/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 t="shared" si="49"/>
        <v>153383</v>
      </c>
      <c r="M41" s="116">
        <f t="shared" si="50"/>
        <v>25441</v>
      </c>
      <c r="N41" s="116">
        <v>25441</v>
      </c>
      <c r="O41" s="116">
        <v>0</v>
      </c>
      <c r="P41" s="116">
        <v>0</v>
      </c>
      <c r="Q41" s="116">
        <v>0</v>
      </c>
      <c r="R41" s="116">
        <f t="shared" si="51"/>
        <v>13837</v>
      </c>
      <c r="S41" s="116">
        <v>0</v>
      </c>
      <c r="T41" s="116">
        <v>13837</v>
      </c>
      <c r="U41" s="116">
        <v>0</v>
      </c>
      <c r="V41" s="116">
        <v>0</v>
      </c>
      <c r="W41" s="116">
        <f t="shared" si="52"/>
        <v>114105</v>
      </c>
      <c r="X41" s="116">
        <v>0</v>
      </c>
      <c r="Y41" s="116">
        <v>112151</v>
      </c>
      <c r="Z41" s="116">
        <v>0</v>
      </c>
      <c r="AA41" s="116">
        <v>1954</v>
      </c>
      <c r="AB41" s="116">
        <v>212145</v>
      </c>
      <c r="AC41" s="116">
        <v>0</v>
      </c>
      <c r="AD41" s="116">
        <v>0</v>
      </c>
      <c r="AE41" s="116">
        <f t="shared" si="53"/>
        <v>153383</v>
      </c>
      <c r="AF41" s="116">
        <f t="shared" si="54"/>
        <v>0</v>
      </c>
      <c r="AG41" s="116">
        <f t="shared" si="55"/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 t="shared" si="56"/>
        <v>0</v>
      </c>
      <c r="AO41" s="116">
        <f t="shared" si="57"/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 t="shared" si="58"/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 t="shared" si="59"/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37967</v>
      </c>
      <c r="BE41" s="116">
        <v>0</v>
      </c>
      <c r="BF41" s="116">
        <v>0</v>
      </c>
      <c r="BG41" s="116">
        <f t="shared" si="60"/>
        <v>0</v>
      </c>
      <c r="BH41" s="116">
        <f t="shared" si="62"/>
        <v>0</v>
      </c>
      <c r="BI41" s="116">
        <f t="shared" si="61"/>
        <v>0</v>
      </c>
      <c r="BJ41" s="116">
        <f t="shared" si="63"/>
        <v>0</v>
      </c>
      <c r="BK41" s="116">
        <f t="shared" si="64"/>
        <v>0</v>
      </c>
      <c r="BL41" s="116">
        <f t="shared" si="65"/>
        <v>0</v>
      </c>
      <c r="BM41" s="116">
        <f t="shared" si="66"/>
        <v>0</v>
      </c>
      <c r="BN41" s="116">
        <f t="shared" si="67"/>
        <v>0</v>
      </c>
      <c r="BO41" s="116">
        <f t="shared" si="68"/>
        <v>0</v>
      </c>
      <c r="BP41" s="116">
        <f t="shared" si="69"/>
        <v>153383</v>
      </c>
      <c r="BQ41" s="116">
        <f t="shared" si="70"/>
        <v>25441</v>
      </c>
      <c r="BR41" s="116">
        <f t="shared" si="71"/>
        <v>25441</v>
      </c>
      <c r="BS41" s="116">
        <f t="shared" si="72"/>
        <v>0</v>
      </c>
      <c r="BT41" s="116">
        <f t="shared" si="73"/>
        <v>0</v>
      </c>
      <c r="BU41" s="116">
        <f t="shared" si="74"/>
        <v>0</v>
      </c>
      <c r="BV41" s="116">
        <f t="shared" si="75"/>
        <v>13837</v>
      </c>
      <c r="BW41" s="116">
        <f t="shared" si="76"/>
        <v>0</v>
      </c>
      <c r="BX41" s="116">
        <f t="shared" si="77"/>
        <v>13837</v>
      </c>
      <c r="BY41" s="116">
        <f t="shared" si="78"/>
        <v>0</v>
      </c>
      <c r="BZ41" s="116">
        <f t="shared" si="79"/>
        <v>0</v>
      </c>
      <c r="CA41" s="116">
        <f t="shared" si="80"/>
        <v>114105</v>
      </c>
      <c r="CB41" s="116">
        <f t="shared" si="81"/>
        <v>0</v>
      </c>
      <c r="CC41" s="116">
        <f t="shared" si="82"/>
        <v>112151</v>
      </c>
      <c r="CD41" s="116">
        <f t="shared" si="83"/>
        <v>0</v>
      </c>
      <c r="CE41" s="116">
        <f t="shared" si="84"/>
        <v>1954</v>
      </c>
      <c r="CF41" s="116">
        <f t="shared" si="85"/>
        <v>250112</v>
      </c>
      <c r="CG41" s="116">
        <f t="shared" si="86"/>
        <v>0</v>
      </c>
      <c r="CH41" s="116">
        <f t="shared" si="87"/>
        <v>0</v>
      </c>
      <c r="CI41" s="116">
        <f t="shared" si="88"/>
        <v>153383</v>
      </c>
    </row>
    <row r="42" spans="1:87" ht="13.5" customHeight="1" x14ac:dyDescent="0.15">
      <c r="A42" s="114" t="s">
        <v>10</v>
      </c>
      <c r="B42" s="115" t="s">
        <v>431</v>
      </c>
      <c r="C42" s="114" t="s">
        <v>432</v>
      </c>
      <c r="D42" s="116">
        <f t="shared" si="47"/>
        <v>98604</v>
      </c>
      <c r="E42" s="116">
        <f t="shared" si="48"/>
        <v>90145</v>
      </c>
      <c r="F42" s="116">
        <v>0</v>
      </c>
      <c r="G42" s="116">
        <v>90145</v>
      </c>
      <c r="H42" s="116">
        <v>0</v>
      </c>
      <c r="I42" s="116">
        <v>0</v>
      </c>
      <c r="J42" s="116">
        <v>8459</v>
      </c>
      <c r="K42" s="116">
        <v>0</v>
      </c>
      <c r="L42" s="116">
        <f t="shared" si="49"/>
        <v>196844</v>
      </c>
      <c r="M42" s="116">
        <f t="shared" si="50"/>
        <v>69221</v>
      </c>
      <c r="N42" s="116">
        <v>9222</v>
      </c>
      <c r="O42" s="116">
        <v>0</v>
      </c>
      <c r="P42" s="116">
        <v>59999</v>
      </c>
      <c r="Q42" s="116">
        <v>0</v>
      </c>
      <c r="R42" s="116">
        <f t="shared" si="51"/>
        <v>36162</v>
      </c>
      <c r="S42" s="116">
        <v>0</v>
      </c>
      <c r="T42" s="116">
        <v>36162</v>
      </c>
      <c r="U42" s="116">
        <v>0</v>
      </c>
      <c r="V42" s="116">
        <v>0</v>
      </c>
      <c r="W42" s="116">
        <f t="shared" si="52"/>
        <v>88821</v>
      </c>
      <c r="X42" s="116">
        <v>39250</v>
      </c>
      <c r="Y42" s="116">
        <v>16060</v>
      </c>
      <c r="Z42" s="116">
        <v>23472</v>
      </c>
      <c r="AA42" s="116">
        <v>10039</v>
      </c>
      <c r="AB42" s="116">
        <v>0</v>
      </c>
      <c r="AC42" s="116">
        <v>2640</v>
      </c>
      <c r="AD42" s="116">
        <v>0</v>
      </c>
      <c r="AE42" s="116">
        <f t="shared" si="53"/>
        <v>295448</v>
      </c>
      <c r="AF42" s="116">
        <f t="shared" si="54"/>
        <v>0</v>
      </c>
      <c r="AG42" s="116">
        <f t="shared" si="55"/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 t="shared" si="56"/>
        <v>83252</v>
      </c>
      <c r="AO42" s="116">
        <f t="shared" si="57"/>
        <v>15514</v>
      </c>
      <c r="AP42" s="116">
        <v>8664</v>
      </c>
      <c r="AQ42" s="116">
        <v>0</v>
      </c>
      <c r="AR42" s="116">
        <v>6850</v>
      </c>
      <c r="AS42" s="116">
        <v>0</v>
      </c>
      <c r="AT42" s="116">
        <f t="shared" si="58"/>
        <v>29670</v>
      </c>
      <c r="AU42" s="116">
        <v>0</v>
      </c>
      <c r="AV42" s="116">
        <v>29670</v>
      </c>
      <c r="AW42" s="116">
        <v>0</v>
      </c>
      <c r="AX42" s="116">
        <v>0</v>
      </c>
      <c r="AY42" s="116">
        <f t="shared" si="59"/>
        <v>37254</v>
      </c>
      <c r="AZ42" s="116">
        <v>0</v>
      </c>
      <c r="BA42" s="116">
        <v>19276</v>
      </c>
      <c r="BB42" s="116">
        <v>0</v>
      </c>
      <c r="BC42" s="116">
        <v>17978</v>
      </c>
      <c r="BD42" s="116">
        <v>0</v>
      </c>
      <c r="BE42" s="116">
        <v>814</v>
      </c>
      <c r="BF42" s="116">
        <v>0</v>
      </c>
      <c r="BG42" s="116">
        <f t="shared" si="60"/>
        <v>83252</v>
      </c>
      <c r="BH42" s="116">
        <f t="shared" si="62"/>
        <v>98604</v>
      </c>
      <c r="BI42" s="116">
        <f t="shared" si="61"/>
        <v>90145</v>
      </c>
      <c r="BJ42" s="116">
        <f t="shared" si="63"/>
        <v>0</v>
      </c>
      <c r="BK42" s="116">
        <f t="shared" si="64"/>
        <v>90145</v>
      </c>
      <c r="BL42" s="116">
        <f t="shared" si="65"/>
        <v>0</v>
      </c>
      <c r="BM42" s="116">
        <f t="shared" si="66"/>
        <v>0</v>
      </c>
      <c r="BN42" s="116">
        <f t="shared" si="67"/>
        <v>8459</v>
      </c>
      <c r="BO42" s="116">
        <f t="shared" si="68"/>
        <v>0</v>
      </c>
      <c r="BP42" s="116">
        <f t="shared" si="69"/>
        <v>280096</v>
      </c>
      <c r="BQ42" s="116">
        <f t="shared" si="70"/>
        <v>84735</v>
      </c>
      <c r="BR42" s="116">
        <f t="shared" si="71"/>
        <v>17886</v>
      </c>
      <c r="BS42" s="116">
        <f t="shared" si="72"/>
        <v>0</v>
      </c>
      <c r="BT42" s="116">
        <f t="shared" si="73"/>
        <v>66849</v>
      </c>
      <c r="BU42" s="116">
        <f t="shared" si="74"/>
        <v>0</v>
      </c>
      <c r="BV42" s="116">
        <f t="shared" si="75"/>
        <v>65832</v>
      </c>
      <c r="BW42" s="116">
        <f t="shared" si="76"/>
        <v>0</v>
      </c>
      <c r="BX42" s="116">
        <f t="shared" si="77"/>
        <v>65832</v>
      </c>
      <c r="BY42" s="116">
        <f t="shared" si="78"/>
        <v>0</v>
      </c>
      <c r="BZ42" s="116">
        <f t="shared" si="79"/>
        <v>0</v>
      </c>
      <c r="CA42" s="116">
        <f t="shared" si="80"/>
        <v>126075</v>
      </c>
      <c r="CB42" s="116">
        <f t="shared" si="81"/>
        <v>39250</v>
      </c>
      <c r="CC42" s="116">
        <f t="shared" si="82"/>
        <v>35336</v>
      </c>
      <c r="CD42" s="116">
        <f t="shared" si="83"/>
        <v>23472</v>
      </c>
      <c r="CE42" s="116">
        <f t="shared" si="84"/>
        <v>28017</v>
      </c>
      <c r="CF42" s="116">
        <f t="shared" si="85"/>
        <v>0</v>
      </c>
      <c r="CG42" s="116">
        <f t="shared" si="86"/>
        <v>3454</v>
      </c>
      <c r="CH42" s="116">
        <f t="shared" si="87"/>
        <v>0</v>
      </c>
      <c r="CI42" s="116">
        <f t="shared" si="88"/>
        <v>378700</v>
      </c>
    </row>
    <row r="43" spans="1:87" ht="13.5" customHeight="1" x14ac:dyDescent="0.15">
      <c r="A43" s="114" t="s">
        <v>10</v>
      </c>
      <c r="B43" s="115" t="s">
        <v>433</v>
      </c>
      <c r="C43" s="114" t="s">
        <v>434</v>
      </c>
      <c r="D43" s="116">
        <f t="shared" si="47"/>
        <v>17416</v>
      </c>
      <c r="E43" s="116">
        <f t="shared" si="48"/>
        <v>16090</v>
      </c>
      <c r="F43" s="116">
        <v>0</v>
      </c>
      <c r="G43" s="116">
        <v>3365</v>
      </c>
      <c r="H43" s="116">
        <v>12725</v>
      </c>
      <c r="I43" s="116">
        <v>0</v>
      </c>
      <c r="J43" s="116">
        <v>1326</v>
      </c>
      <c r="K43" s="116">
        <v>0</v>
      </c>
      <c r="L43" s="116">
        <f t="shared" si="49"/>
        <v>327672</v>
      </c>
      <c r="M43" s="116">
        <f t="shared" si="50"/>
        <v>39464</v>
      </c>
      <c r="N43" s="116">
        <v>31313</v>
      </c>
      <c r="O43" s="116">
        <v>0</v>
      </c>
      <c r="P43" s="116">
        <v>8151</v>
      </c>
      <c r="Q43" s="116">
        <v>0</v>
      </c>
      <c r="R43" s="116">
        <f t="shared" si="51"/>
        <v>27678</v>
      </c>
      <c r="S43" s="116">
        <v>1446</v>
      </c>
      <c r="T43" s="116">
        <v>13882</v>
      </c>
      <c r="U43" s="116">
        <v>12350</v>
      </c>
      <c r="V43" s="116">
        <v>0</v>
      </c>
      <c r="W43" s="116">
        <f t="shared" si="52"/>
        <v>260530</v>
      </c>
      <c r="X43" s="116">
        <v>157051</v>
      </c>
      <c r="Y43" s="116">
        <v>79794</v>
      </c>
      <c r="Z43" s="116">
        <v>17113</v>
      </c>
      <c r="AA43" s="116">
        <v>6572</v>
      </c>
      <c r="AB43" s="116">
        <v>99243</v>
      </c>
      <c r="AC43" s="116">
        <v>0</v>
      </c>
      <c r="AD43" s="116">
        <v>0</v>
      </c>
      <c r="AE43" s="116">
        <f t="shared" si="53"/>
        <v>345088</v>
      </c>
      <c r="AF43" s="116">
        <f t="shared" si="54"/>
        <v>1659</v>
      </c>
      <c r="AG43" s="116">
        <f t="shared" si="55"/>
        <v>1265</v>
      </c>
      <c r="AH43" s="116">
        <v>0</v>
      </c>
      <c r="AI43" s="116">
        <v>1265</v>
      </c>
      <c r="AJ43" s="116">
        <v>0</v>
      </c>
      <c r="AK43" s="116">
        <v>0</v>
      </c>
      <c r="AL43" s="116">
        <v>394</v>
      </c>
      <c r="AM43" s="116">
        <v>0</v>
      </c>
      <c r="AN43" s="116">
        <f t="shared" si="56"/>
        <v>134318</v>
      </c>
      <c r="AO43" s="116">
        <f t="shared" si="57"/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 t="shared" si="58"/>
        <v>20295</v>
      </c>
      <c r="AU43" s="116">
        <v>0</v>
      </c>
      <c r="AV43" s="116">
        <v>20295</v>
      </c>
      <c r="AW43" s="116">
        <v>0</v>
      </c>
      <c r="AX43" s="116">
        <v>0</v>
      </c>
      <c r="AY43" s="116">
        <f t="shared" si="59"/>
        <v>114023</v>
      </c>
      <c r="AZ43" s="116">
        <v>0</v>
      </c>
      <c r="BA43" s="116">
        <v>99362</v>
      </c>
      <c r="BB43" s="116">
        <v>11546</v>
      </c>
      <c r="BC43" s="116">
        <v>3115</v>
      </c>
      <c r="BD43" s="116">
        <v>0</v>
      </c>
      <c r="BE43" s="116">
        <v>0</v>
      </c>
      <c r="BF43" s="116">
        <v>0</v>
      </c>
      <c r="BG43" s="116">
        <f t="shared" si="60"/>
        <v>135977</v>
      </c>
      <c r="BH43" s="116">
        <f t="shared" si="62"/>
        <v>19075</v>
      </c>
      <c r="BI43" s="116">
        <f t="shared" si="61"/>
        <v>17355</v>
      </c>
      <c r="BJ43" s="116">
        <f t="shared" si="63"/>
        <v>0</v>
      </c>
      <c r="BK43" s="116">
        <f t="shared" si="64"/>
        <v>4630</v>
      </c>
      <c r="BL43" s="116">
        <f t="shared" si="65"/>
        <v>12725</v>
      </c>
      <c r="BM43" s="116">
        <f t="shared" si="66"/>
        <v>0</v>
      </c>
      <c r="BN43" s="116">
        <f t="shared" si="67"/>
        <v>1720</v>
      </c>
      <c r="BO43" s="116">
        <f t="shared" si="68"/>
        <v>0</v>
      </c>
      <c r="BP43" s="116">
        <f t="shared" si="69"/>
        <v>461990</v>
      </c>
      <c r="BQ43" s="116">
        <f t="shared" si="70"/>
        <v>39464</v>
      </c>
      <c r="BR43" s="116">
        <f t="shared" si="71"/>
        <v>31313</v>
      </c>
      <c r="BS43" s="116">
        <f t="shared" si="72"/>
        <v>0</v>
      </c>
      <c r="BT43" s="116">
        <f t="shared" si="73"/>
        <v>8151</v>
      </c>
      <c r="BU43" s="116">
        <f t="shared" si="74"/>
        <v>0</v>
      </c>
      <c r="BV43" s="116">
        <f t="shared" si="75"/>
        <v>47973</v>
      </c>
      <c r="BW43" s="116">
        <f t="shared" si="76"/>
        <v>1446</v>
      </c>
      <c r="BX43" s="116">
        <f t="shared" si="77"/>
        <v>34177</v>
      </c>
      <c r="BY43" s="116">
        <f t="shared" si="78"/>
        <v>12350</v>
      </c>
      <c r="BZ43" s="116">
        <f t="shared" si="79"/>
        <v>0</v>
      </c>
      <c r="CA43" s="116">
        <f t="shared" si="80"/>
        <v>374553</v>
      </c>
      <c r="CB43" s="116">
        <f t="shared" si="81"/>
        <v>157051</v>
      </c>
      <c r="CC43" s="116">
        <f t="shared" si="82"/>
        <v>179156</v>
      </c>
      <c r="CD43" s="116">
        <f t="shared" si="83"/>
        <v>28659</v>
      </c>
      <c r="CE43" s="116">
        <f t="shared" si="84"/>
        <v>9687</v>
      </c>
      <c r="CF43" s="116">
        <f t="shared" si="85"/>
        <v>99243</v>
      </c>
      <c r="CG43" s="116">
        <f t="shared" si="86"/>
        <v>0</v>
      </c>
      <c r="CH43" s="116">
        <f t="shared" si="87"/>
        <v>0</v>
      </c>
      <c r="CI43" s="116">
        <f t="shared" si="88"/>
        <v>481065</v>
      </c>
    </row>
    <row r="44" spans="1:87" ht="13.5" customHeight="1" x14ac:dyDescent="0.15">
      <c r="A44" s="114" t="s">
        <v>10</v>
      </c>
      <c r="B44" s="115" t="s">
        <v>435</v>
      </c>
      <c r="C44" s="114" t="s">
        <v>436</v>
      </c>
      <c r="D44" s="116">
        <f t="shared" si="47"/>
        <v>0</v>
      </c>
      <c r="E44" s="116">
        <f t="shared" si="48"/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 t="shared" si="49"/>
        <v>247690</v>
      </c>
      <c r="M44" s="116">
        <f t="shared" si="50"/>
        <v>105708</v>
      </c>
      <c r="N44" s="116">
        <v>27343</v>
      </c>
      <c r="O44" s="116">
        <v>46871</v>
      </c>
      <c r="P44" s="116">
        <v>28844</v>
      </c>
      <c r="Q44" s="116">
        <v>2650</v>
      </c>
      <c r="R44" s="116">
        <f t="shared" si="51"/>
        <v>86904</v>
      </c>
      <c r="S44" s="116">
        <v>9767</v>
      </c>
      <c r="T44" s="116">
        <v>75609</v>
      </c>
      <c r="U44" s="116">
        <v>1528</v>
      </c>
      <c r="V44" s="116">
        <v>7680</v>
      </c>
      <c r="W44" s="116">
        <f t="shared" si="52"/>
        <v>47398</v>
      </c>
      <c r="X44" s="116">
        <v>25242</v>
      </c>
      <c r="Y44" s="116">
        <v>11377</v>
      </c>
      <c r="Z44" s="116">
        <v>1980</v>
      </c>
      <c r="AA44" s="116">
        <v>8799</v>
      </c>
      <c r="AB44" s="116">
        <v>0</v>
      </c>
      <c r="AC44" s="116">
        <v>0</v>
      </c>
      <c r="AD44" s="116">
        <v>9420</v>
      </c>
      <c r="AE44" s="116">
        <f t="shared" si="53"/>
        <v>257110</v>
      </c>
      <c r="AF44" s="116">
        <f t="shared" si="54"/>
        <v>0</v>
      </c>
      <c r="AG44" s="116">
        <f t="shared" si="55"/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 t="shared" si="56"/>
        <v>246987</v>
      </c>
      <c r="AO44" s="116">
        <f t="shared" si="57"/>
        <v>71062</v>
      </c>
      <c r="AP44" s="116">
        <v>27969</v>
      </c>
      <c r="AQ44" s="116">
        <v>43093</v>
      </c>
      <c r="AR44" s="116">
        <v>0</v>
      </c>
      <c r="AS44" s="116">
        <v>0</v>
      </c>
      <c r="AT44" s="116">
        <f t="shared" si="58"/>
        <v>9649</v>
      </c>
      <c r="AU44" s="116">
        <v>6023</v>
      </c>
      <c r="AV44" s="116">
        <v>3626</v>
      </c>
      <c r="AW44" s="116">
        <v>0</v>
      </c>
      <c r="AX44" s="116">
        <v>0</v>
      </c>
      <c r="AY44" s="116">
        <f t="shared" si="59"/>
        <v>166276</v>
      </c>
      <c r="AZ44" s="116">
        <v>0</v>
      </c>
      <c r="BA44" s="116">
        <v>124638</v>
      </c>
      <c r="BB44" s="116">
        <v>41638</v>
      </c>
      <c r="BC44" s="116">
        <v>0</v>
      </c>
      <c r="BD44" s="116">
        <v>0</v>
      </c>
      <c r="BE44" s="116">
        <v>0</v>
      </c>
      <c r="BF44" s="116">
        <v>23</v>
      </c>
      <c r="BG44" s="116">
        <f t="shared" si="60"/>
        <v>247010</v>
      </c>
      <c r="BH44" s="116">
        <f t="shared" si="62"/>
        <v>0</v>
      </c>
      <c r="BI44" s="116">
        <f t="shared" si="61"/>
        <v>0</v>
      </c>
      <c r="BJ44" s="116">
        <f t="shared" si="63"/>
        <v>0</v>
      </c>
      <c r="BK44" s="116">
        <f t="shared" si="64"/>
        <v>0</v>
      </c>
      <c r="BL44" s="116">
        <f t="shared" si="65"/>
        <v>0</v>
      </c>
      <c r="BM44" s="116">
        <f t="shared" si="66"/>
        <v>0</v>
      </c>
      <c r="BN44" s="116">
        <f t="shared" si="67"/>
        <v>0</v>
      </c>
      <c r="BO44" s="116">
        <f t="shared" si="68"/>
        <v>0</v>
      </c>
      <c r="BP44" s="116">
        <f t="shared" si="69"/>
        <v>494677</v>
      </c>
      <c r="BQ44" s="116">
        <f t="shared" si="70"/>
        <v>176770</v>
      </c>
      <c r="BR44" s="116">
        <f t="shared" si="71"/>
        <v>55312</v>
      </c>
      <c r="BS44" s="116">
        <f t="shared" si="72"/>
        <v>89964</v>
      </c>
      <c r="BT44" s="116">
        <f t="shared" si="73"/>
        <v>28844</v>
      </c>
      <c r="BU44" s="116">
        <f t="shared" si="74"/>
        <v>2650</v>
      </c>
      <c r="BV44" s="116">
        <f t="shared" si="75"/>
        <v>96553</v>
      </c>
      <c r="BW44" s="116">
        <f t="shared" si="76"/>
        <v>15790</v>
      </c>
      <c r="BX44" s="116">
        <f t="shared" si="77"/>
        <v>79235</v>
      </c>
      <c r="BY44" s="116">
        <f t="shared" si="78"/>
        <v>1528</v>
      </c>
      <c r="BZ44" s="116">
        <f t="shared" si="79"/>
        <v>7680</v>
      </c>
      <c r="CA44" s="116">
        <f t="shared" si="80"/>
        <v>213674</v>
      </c>
      <c r="CB44" s="116">
        <f t="shared" si="81"/>
        <v>25242</v>
      </c>
      <c r="CC44" s="116">
        <f t="shared" si="82"/>
        <v>136015</v>
      </c>
      <c r="CD44" s="116">
        <f t="shared" si="83"/>
        <v>43618</v>
      </c>
      <c r="CE44" s="116">
        <f t="shared" si="84"/>
        <v>8799</v>
      </c>
      <c r="CF44" s="116">
        <f t="shared" si="85"/>
        <v>0</v>
      </c>
      <c r="CG44" s="116">
        <f t="shared" si="86"/>
        <v>0</v>
      </c>
      <c r="CH44" s="116">
        <f t="shared" si="87"/>
        <v>9443</v>
      </c>
      <c r="CI44" s="116">
        <f t="shared" si="88"/>
        <v>504120</v>
      </c>
    </row>
    <row r="45" spans="1:87" ht="13.5" customHeight="1" x14ac:dyDescent="0.15">
      <c r="A45" s="114" t="s">
        <v>10</v>
      </c>
      <c r="B45" s="115" t="s">
        <v>437</v>
      </c>
      <c r="C45" s="114" t="s">
        <v>438</v>
      </c>
      <c r="D45" s="116">
        <f t="shared" si="47"/>
        <v>0</v>
      </c>
      <c r="E45" s="116">
        <f t="shared" si="48"/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148494</v>
      </c>
      <c r="L45" s="116">
        <f t="shared" si="49"/>
        <v>0</v>
      </c>
      <c r="M45" s="116">
        <f t="shared" si="50"/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 t="shared" si="51"/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 t="shared" si="52"/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144973</v>
      </c>
      <c r="AC45" s="116">
        <v>0</v>
      </c>
      <c r="AD45" s="116">
        <v>0</v>
      </c>
      <c r="AE45" s="116">
        <f t="shared" si="53"/>
        <v>0</v>
      </c>
      <c r="AF45" s="116">
        <f t="shared" si="54"/>
        <v>0</v>
      </c>
      <c r="AG45" s="116">
        <f t="shared" si="55"/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 t="shared" si="56"/>
        <v>0</v>
      </c>
      <c r="AO45" s="116">
        <f t="shared" si="57"/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 t="shared" si="58"/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 t="shared" si="59"/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16381</v>
      </c>
      <c r="BE45" s="116">
        <v>0</v>
      </c>
      <c r="BF45" s="116">
        <v>0</v>
      </c>
      <c r="BG45" s="116">
        <f t="shared" si="60"/>
        <v>0</v>
      </c>
      <c r="BH45" s="116">
        <f t="shared" si="62"/>
        <v>0</v>
      </c>
      <c r="BI45" s="116">
        <f t="shared" si="61"/>
        <v>0</v>
      </c>
      <c r="BJ45" s="116">
        <f t="shared" si="63"/>
        <v>0</v>
      </c>
      <c r="BK45" s="116">
        <f t="shared" si="64"/>
        <v>0</v>
      </c>
      <c r="BL45" s="116">
        <f t="shared" si="65"/>
        <v>0</v>
      </c>
      <c r="BM45" s="116">
        <f t="shared" si="66"/>
        <v>0</v>
      </c>
      <c r="BN45" s="116">
        <f t="shared" si="67"/>
        <v>0</v>
      </c>
      <c r="BO45" s="116">
        <f t="shared" si="68"/>
        <v>148494</v>
      </c>
      <c r="BP45" s="116">
        <f t="shared" si="69"/>
        <v>0</v>
      </c>
      <c r="BQ45" s="116">
        <f t="shared" si="70"/>
        <v>0</v>
      </c>
      <c r="BR45" s="116">
        <f t="shared" si="71"/>
        <v>0</v>
      </c>
      <c r="BS45" s="116">
        <f t="shared" si="72"/>
        <v>0</v>
      </c>
      <c r="BT45" s="116">
        <f t="shared" si="73"/>
        <v>0</v>
      </c>
      <c r="BU45" s="116">
        <f t="shared" si="74"/>
        <v>0</v>
      </c>
      <c r="BV45" s="116">
        <f t="shared" si="75"/>
        <v>0</v>
      </c>
      <c r="BW45" s="116">
        <f t="shared" si="76"/>
        <v>0</v>
      </c>
      <c r="BX45" s="116">
        <f t="shared" si="77"/>
        <v>0</v>
      </c>
      <c r="BY45" s="116">
        <f t="shared" si="78"/>
        <v>0</v>
      </c>
      <c r="BZ45" s="116">
        <f t="shared" si="79"/>
        <v>0</v>
      </c>
      <c r="CA45" s="116">
        <f t="shared" si="80"/>
        <v>0</v>
      </c>
      <c r="CB45" s="116">
        <f t="shared" si="81"/>
        <v>0</v>
      </c>
      <c r="CC45" s="116">
        <f t="shared" si="82"/>
        <v>0</v>
      </c>
      <c r="CD45" s="116">
        <f t="shared" si="83"/>
        <v>0</v>
      </c>
      <c r="CE45" s="116">
        <f t="shared" si="84"/>
        <v>0</v>
      </c>
      <c r="CF45" s="116">
        <f t="shared" si="85"/>
        <v>161354</v>
      </c>
      <c r="CG45" s="116">
        <f t="shared" si="86"/>
        <v>0</v>
      </c>
      <c r="CH45" s="116">
        <f t="shared" si="87"/>
        <v>0</v>
      </c>
      <c r="CI45" s="116">
        <f t="shared" si="88"/>
        <v>0</v>
      </c>
    </row>
    <row r="46" spans="1:87" ht="13.5" customHeight="1" x14ac:dyDescent="0.15">
      <c r="A46" s="114" t="s">
        <v>10</v>
      </c>
      <c r="B46" s="115" t="s">
        <v>439</v>
      </c>
      <c r="C46" s="114" t="s">
        <v>440</v>
      </c>
      <c r="D46" s="116">
        <f t="shared" si="47"/>
        <v>0</v>
      </c>
      <c r="E46" s="116">
        <f t="shared" si="48"/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 t="shared" si="49"/>
        <v>793557</v>
      </c>
      <c r="M46" s="116">
        <f t="shared" si="50"/>
        <v>40124</v>
      </c>
      <c r="N46" s="116">
        <v>40124</v>
      </c>
      <c r="O46" s="116">
        <v>0</v>
      </c>
      <c r="P46" s="116">
        <v>0</v>
      </c>
      <c r="Q46" s="116">
        <v>0</v>
      </c>
      <c r="R46" s="116">
        <f t="shared" si="51"/>
        <v>472562</v>
      </c>
      <c r="S46" s="116">
        <v>0</v>
      </c>
      <c r="T46" s="116">
        <v>463196</v>
      </c>
      <c r="U46" s="116">
        <v>9366</v>
      </c>
      <c r="V46" s="116">
        <v>0</v>
      </c>
      <c r="W46" s="116">
        <f t="shared" si="52"/>
        <v>280871</v>
      </c>
      <c r="X46" s="116">
        <v>135554</v>
      </c>
      <c r="Y46" s="116">
        <v>132425</v>
      </c>
      <c r="Z46" s="116">
        <v>12892</v>
      </c>
      <c r="AA46" s="116">
        <v>0</v>
      </c>
      <c r="AB46" s="116">
        <v>0</v>
      </c>
      <c r="AC46" s="116">
        <v>0</v>
      </c>
      <c r="AD46" s="116">
        <v>0</v>
      </c>
      <c r="AE46" s="116">
        <f t="shared" si="53"/>
        <v>793557</v>
      </c>
      <c r="AF46" s="116">
        <f t="shared" si="54"/>
        <v>0</v>
      </c>
      <c r="AG46" s="116">
        <f t="shared" si="55"/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 t="shared" si="56"/>
        <v>0</v>
      </c>
      <c r="AO46" s="116">
        <f t="shared" si="57"/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 t="shared" si="58"/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 t="shared" si="59"/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41335</v>
      </c>
      <c r="BE46" s="116">
        <v>0</v>
      </c>
      <c r="BF46" s="116">
        <v>0</v>
      </c>
      <c r="BG46" s="116">
        <f t="shared" si="60"/>
        <v>0</v>
      </c>
      <c r="BH46" s="116">
        <f t="shared" si="62"/>
        <v>0</v>
      </c>
      <c r="BI46" s="116">
        <f t="shared" si="61"/>
        <v>0</v>
      </c>
      <c r="BJ46" s="116">
        <f t="shared" si="63"/>
        <v>0</v>
      </c>
      <c r="BK46" s="116">
        <f t="shared" si="64"/>
        <v>0</v>
      </c>
      <c r="BL46" s="116">
        <f t="shared" si="65"/>
        <v>0</v>
      </c>
      <c r="BM46" s="116">
        <f t="shared" si="66"/>
        <v>0</v>
      </c>
      <c r="BN46" s="116">
        <f t="shared" si="67"/>
        <v>0</v>
      </c>
      <c r="BO46" s="116">
        <f t="shared" si="68"/>
        <v>0</v>
      </c>
      <c r="BP46" s="116">
        <f t="shared" si="69"/>
        <v>793557</v>
      </c>
      <c r="BQ46" s="116">
        <f t="shared" si="70"/>
        <v>40124</v>
      </c>
      <c r="BR46" s="116">
        <f t="shared" si="71"/>
        <v>40124</v>
      </c>
      <c r="BS46" s="116">
        <f t="shared" si="72"/>
        <v>0</v>
      </c>
      <c r="BT46" s="116">
        <f t="shared" si="73"/>
        <v>0</v>
      </c>
      <c r="BU46" s="116">
        <f t="shared" si="74"/>
        <v>0</v>
      </c>
      <c r="BV46" s="116">
        <f t="shared" si="75"/>
        <v>472562</v>
      </c>
      <c r="BW46" s="116">
        <f t="shared" si="76"/>
        <v>0</v>
      </c>
      <c r="BX46" s="116">
        <f t="shared" si="77"/>
        <v>463196</v>
      </c>
      <c r="BY46" s="116">
        <f t="shared" si="78"/>
        <v>9366</v>
      </c>
      <c r="BZ46" s="116">
        <f t="shared" si="79"/>
        <v>0</v>
      </c>
      <c r="CA46" s="116">
        <f t="shared" si="80"/>
        <v>280871</v>
      </c>
      <c r="CB46" s="116">
        <f t="shared" si="81"/>
        <v>135554</v>
      </c>
      <c r="CC46" s="116">
        <f t="shared" si="82"/>
        <v>132425</v>
      </c>
      <c r="CD46" s="116">
        <f t="shared" si="83"/>
        <v>12892</v>
      </c>
      <c r="CE46" s="116">
        <f t="shared" si="84"/>
        <v>0</v>
      </c>
      <c r="CF46" s="116">
        <f t="shared" si="85"/>
        <v>41335</v>
      </c>
      <c r="CG46" s="116">
        <f t="shared" si="86"/>
        <v>0</v>
      </c>
      <c r="CH46" s="116">
        <f t="shared" si="87"/>
        <v>0</v>
      </c>
      <c r="CI46" s="116">
        <f t="shared" si="88"/>
        <v>793557</v>
      </c>
    </row>
    <row r="47" spans="1:87" ht="13.5" customHeight="1" x14ac:dyDescent="0.15">
      <c r="A47" s="114" t="s">
        <v>10</v>
      </c>
      <c r="B47" s="115" t="s">
        <v>442</v>
      </c>
      <c r="C47" s="114" t="s">
        <v>443</v>
      </c>
      <c r="D47" s="116">
        <f t="shared" si="47"/>
        <v>0</v>
      </c>
      <c r="E47" s="116">
        <f t="shared" si="48"/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7463</v>
      </c>
      <c r="L47" s="116">
        <f t="shared" si="49"/>
        <v>25324</v>
      </c>
      <c r="M47" s="116">
        <f t="shared" si="50"/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 t="shared" si="51"/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 t="shared" si="52"/>
        <v>25324</v>
      </c>
      <c r="X47" s="116">
        <v>20702</v>
      </c>
      <c r="Y47" s="116">
        <v>51</v>
      </c>
      <c r="Z47" s="116">
        <v>0</v>
      </c>
      <c r="AA47" s="116">
        <v>4571</v>
      </c>
      <c r="AB47" s="116">
        <v>99159</v>
      </c>
      <c r="AC47" s="116">
        <v>0</v>
      </c>
      <c r="AD47" s="116">
        <v>4571</v>
      </c>
      <c r="AE47" s="116">
        <f t="shared" si="53"/>
        <v>29895</v>
      </c>
      <c r="AF47" s="116">
        <f t="shared" si="54"/>
        <v>0</v>
      </c>
      <c r="AG47" s="116">
        <f t="shared" si="55"/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 t="shared" si="56"/>
        <v>1697</v>
      </c>
      <c r="AO47" s="116">
        <f t="shared" si="57"/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 t="shared" si="58"/>
        <v>1697</v>
      </c>
      <c r="AU47" s="116">
        <v>0</v>
      </c>
      <c r="AV47" s="116">
        <v>1697</v>
      </c>
      <c r="AW47" s="116">
        <v>0</v>
      </c>
      <c r="AX47" s="116">
        <v>0</v>
      </c>
      <c r="AY47" s="116">
        <f t="shared" si="59"/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24463</v>
      </c>
      <c r="BE47" s="116">
        <v>0</v>
      </c>
      <c r="BF47" s="116">
        <v>0</v>
      </c>
      <c r="BG47" s="116">
        <f t="shared" si="60"/>
        <v>1697</v>
      </c>
      <c r="BH47" s="116">
        <f t="shared" si="62"/>
        <v>0</v>
      </c>
      <c r="BI47" s="116">
        <f t="shared" si="61"/>
        <v>0</v>
      </c>
      <c r="BJ47" s="116">
        <f t="shared" si="63"/>
        <v>0</v>
      </c>
      <c r="BK47" s="116">
        <f t="shared" si="64"/>
        <v>0</v>
      </c>
      <c r="BL47" s="116">
        <f t="shared" si="65"/>
        <v>0</v>
      </c>
      <c r="BM47" s="116">
        <f t="shared" si="66"/>
        <v>0</v>
      </c>
      <c r="BN47" s="116">
        <f t="shared" si="67"/>
        <v>0</v>
      </c>
      <c r="BO47" s="116">
        <f t="shared" si="68"/>
        <v>7463</v>
      </c>
      <c r="BP47" s="116">
        <f t="shared" si="69"/>
        <v>27021</v>
      </c>
      <c r="BQ47" s="116">
        <f t="shared" si="70"/>
        <v>0</v>
      </c>
      <c r="BR47" s="116">
        <f t="shared" si="71"/>
        <v>0</v>
      </c>
      <c r="BS47" s="116">
        <f t="shared" si="72"/>
        <v>0</v>
      </c>
      <c r="BT47" s="116">
        <f t="shared" si="73"/>
        <v>0</v>
      </c>
      <c r="BU47" s="116">
        <f t="shared" si="74"/>
        <v>0</v>
      </c>
      <c r="BV47" s="116">
        <f t="shared" si="75"/>
        <v>1697</v>
      </c>
      <c r="BW47" s="116">
        <f t="shared" si="76"/>
        <v>0</v>
      </c>
      <c r="BX47" s="116">
        <f t="shared" si="77"/>
        <v>1697</v>
      </c>
      <c r="BY47" s="116">
        <f t="shared" si="78"/>
        <v>0</v>
      </c>
      <c r="BZ47" s="116">
        <f t="shared" si="79"/>
        <v>0</v>
      </c>
      <c r="CA47" s="116">
        <f t="shared" si="80"/>
        <v>25324</v>
      </c>
      <c r="CB47" s="116">
        <f t="shared" si="81"/>
        <v>20702</v>
      </c>
      <c r="CC47" s="116">
        <f t="shared" si="82"/>
        <v>51</v>
      </c>
      <c r="CD47" s="116">
        <f t="shared" si="83"/>
        <v>0</v>
      </c>
      <c r="CE47" s="116">
        <f t="shared" si="84"/>
        <v>4571</v>
      </c>
      <c r="CF47" s="116">
        <f t="shared" si="85"/>
        <v>123622</v>
      </c>
      <c r="CG47" s="116">
        <f t="shared" si="86"/>
        <v>0</v>
      </c>
      <c r="CH47" s="116">
        <f t="shared" si="87"/>
        <v>4571</v>
      </c>
      <c r="CI47" s="116">
        <f t="shared" si="88"/>
        <v>31592</v>
      </c>
    </row>
    <row r="48" spans="1:87" ht="13.5" customHeight="1" x14ac:dyDescent="0.15">
      <c r="A48" s="114" t="s">
        <v>10</v>
      </c>
      <c r="B48" s="115" t="s">
        <v>444</v>
      </c>
      <c r="C48" s="114" t="s">
        <v>445</v>
      </c>
      <c r="D48" s="116">
        <f t="shared" si="47"/>
        <v>0</v>
      </c>
      <c r="E48" s="116">
        <f t="shared" si="48"/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 t="shared" si="49"/>
        <v>0</v>
      </c>
      <c r="M48" s="116">
        <f t="shared" si="50"/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 t="shared" si="51"/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 t="shared" si="52"/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135955</v>
      </c>
      <c r="AC48" s="116">
        <v>0</v>
      </c>
      <c r="AD48" s="116">
        <v>0</v>
      </c>
      <c r="AE48" s="116">
        <f t="shared" si="53"/>
        <v>0</v>
      </c>
      <c r="AF48" s="116">
        <f t="shared" si="54"/>
        <v>0</v>
      </c>
      <c r="AG48" s="116">
        <f t="shared" si="55"/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 t="shared" si="56"/>
        <v>0</v>
      </c>
      <c r="AO48" s="116">
        <f t="shared" si="57"/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 t="shared" si="58"/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 t="shared" si="59"/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36117</v>
      </c>
      <c r="BE48" s="116">
        <v>0</v>
      </c>
      <c r="BF48" s="116">
        <v>0</v>
      </c>
      <c r="BG48" s="116">
        <f t="shared" si="60"/>
        <v>0</v>
      </c>
      <c r="BH48" s="116">
        <f t="shared" si="62"/>
        <v>0</v>
      </c>
      <c r="BI48" s="116">
        <f t="shared" si="61"/>
        <v>0</v>
      </c>
      <c r="BJ48" s="116">
        <f t="shared" si="63"/>
        <v>0</v>
      </c>
      <c r="BK48" s="116">
        <f t="shared" si="64"/>
        <v>0</v>
      </c>
      <c r="BL48" s="116">
        <f t="shared" si="65"/>
        <v>0</v>
      </c>
      <c r="BM48" s="116">
        <f t="shared" si="66"/>
        <v>0</v>
      </c>
      <c r="BN48" s="116">
        <f t="shared" si="67"/>
        <v>0</v>
      </c>
      <c r="BO48" s="116">
        <f t="shared" si="68"/>
        <v>0</v>
      </c>
      <c r="BP48" s="116">
        <f t="shared" si="69"/>
        <v>0</v>
      </c>
      <c r="BQ48" s="116">
        <f t="shared" si="70"/>
        <v>0</v>
      </c>
      <c r="BR48" s="116">
        <f t="shared" si="71"/>
        <v>0</v>
      </c>
      <c r="BS48" s="116">
        <f t="shared" si="72"/>
        <v>0</v>
      </c>
      <c r="BT48" s="116">
        <f t="shared" si="73"/>
        <v>0</v>
      </c>
      <c r="BU48" s="116">
        <f t="shared" si="74"/>
        <v>0</v>
      </c>
      <c r="BV48" s="116">
        <f t="shared" si="75"/>
        <v>0</v>
      </c>
      <c r="BW48" s="116">
        <f t="shared" si="76"/>
        <v>0</v>
      </c>
      <c r="BX48" s="116">
        <f t="shared" si="77"/>
        <v>0</v>
      </c>
      <c r="BY48" s="116">
        <f t="shared" si="78"/>
        <v>0</v>
      </c>
      <c r="BZ48" s="116">
        <f t="shared" si="79"/>
        <v>0</v>
      </c>
      <c r="CA48" s="116">
        <f t="shared" si="80"/>
        <v>0</v>
      </c>
      <c r="CB48" s="116">
        <f t="shared" si="81"/>
        <v>0</v>
      </c>
      <c r="CC48" s="116">
        <f t="shared" si="82"/>
        <v>0</v>
      </c>
      <c r="CD48" s="116">
        <f t="shared" si="83"/>
        <v>0</v>
      </c>
      <c r="CE48" s="116">
        <f t="shared" si="84"/>
        <v>0</v>
      </c>
      <c r="CF48" s="116">
        <f t="shared" si="85"/>
        <v>172072</v>
      </c>
      <c r="CG48" s="116">
        <f t="shared" si="86"/>
        <v>0</v>
      </c>
      <c r="CH48" s="116">
        <f t="shared" si="87"/>
        <v>0</v>
      </c>
      <c r="CI48" s="116">
        <f t="shared" si="88"/>
        <v>0</v>
      </c>
    </row>
    <row r="49" spans="1:87" ht="13.5" customHeight="1" x14ac:dyDescent="0.15">
      <c r="A49" s="114" t="s">
        <v>10</v>
      </c>
      <c r="B49" s="115" t="s">
        <v>446</v>
      </c>
      <c r="C49" s="114" t="s">
        <v>447</v>
      </c>
      <c r="D49" s="116">
        <f t="shared" si="47"/>
        <v>0</v>
      </c>
      <c r="E49" s="116">
        <f t="shared" si="48"/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 t="shared" si="49"/>
        <v>28996</v>
      </c>
      <c r="M49" s="116">
        <f t="shared" si="50"/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 t="shared" si="51"/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 t="shared" si="52"/>
        <v>28996</v>
      </c>
      <c r="X49" s="116">
        <v>28996</v>
      </c>
      <c r="Y49" s="116">
        <v>0</v>
      </c>
      <c r="Z49" s="116">
        <v>0</v>
      </c>
      <c r="AA49" s="116">
        <v>0</v>
      </c>
      <c r="AB49" s="116">
        <v>62068</v>
      </c>
      <c r="AC49" s="116">
        <v>0</v>
      </c>
      <c r="AD49" s="116">
        <v>0</v>
      </c>
      <c r="AE49" s="116">
        <f t="shared" si="53"/>
        <v>28996</v>
      </c>
      <c r="AF49" s="116">
        <f t="shared" si="54"/>
        <v>0</v>
      </c>
      <c r="AG49" s="116">
        <f t="shared" si="55"/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 t="shared" si="56"/>
        <v>0</v>
      </c>
      <c r="AO49" s="116">
        <f t="shared" si="57"/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 t="shared" si="58"/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 t="shared" si="59"/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24119</v>
      </c>
      <c r="BE49" s="116">
        <v>0</v>
      </c>
      <c r="BF49" s="116">
        <v>0</v>
      </c>
      <c r="BG49" s="116">
        <f t="shared" si="60"/>
        <v>0</v>
      </c>
      <c r="BH49" s="116">
        <f t="shared" si="62"/>
        <v>0</v>
      </c>
      <c r="BI49" s="116">
        <f t="shared" si="61"/>
        <v>0</v>
      </c>
      <c r="BJ49" s="116">
        <f t="shared" si="63"/>
        <v>0</v>
      </c>
      <c r="BK49" s="116">
        <f t="shared" si="64"/>
        <v>0</v>
      </c>
      <c r="BL49" s="116">
        <f t="shared" si="65"/>
        <v>0</v>
      </c>
      <c r="BM49" s="116">
        <f t="shared" si="66"/>
        <v>0</v>
      </c>
      <c r="BN49" s="116">
        <f t="shared" si="67"/>
        <v>0</v>
      </c>
      <c r="BO49" s="116">
        <f t="shared" si="68"/>
        <v>0</v>
      </c>
      <c r="BP49" s="116">
        <f t="shared" si="69"/>
        <v>28996</v>
      </c>
      <c r="BQ49" s="116">
        <f t="shared" si="70"/>
        <v>0</v>
      </c>
      <c r="BR49" s="116">
        <f t="shared" si="71"/>
        <v>0</v>
      </c>
      <c r="BS49" s="116">
        <f t="shared" si="72"/>
        <v>0</v>
      </c>
      <c r="BT49" s="116">
        <f t="shared" si="73"/>
        <v>0</v>
      </c>
      <c r="BU49" s="116">
        <f t="shared" si="74"/>
        <v>0</v>
      </c>
      <c r="BV49" s="116">
        <f t="shared" si="75"/>
        <v>0</v>
      </c>
      <c r="BW49" s="116">
        <f t="shared" si="76"/>
        <v>0</v>
      </c>
      <c r="BX49" s="116">
        <f t="shared" si="77"/>
        <v>0</v>
      </c>
      <c r="BY49" s="116">
        <f t="shared" si="78"/>
        <v>0</v>
      </c>
      <c r="BZ49" s="116">
        <f t="shared" si="79"/>
        <v>0</v>
      </c>
      <c r="CA49" s="116">
        <f t="shared" si="80"/>
        <v>28996</v>
      </c>
      <c r="CB49" s="116">
        <f t="shared" si="81"/>
        <v>28996</v>
      </c>
      <c r="CC49" s="116">
        <f t="shared" si="82"/>
        <v>0</v>
      </c>
      <c r="CD49" s="116">
        <f t="shared" si="83"/>
        <v>0</v>
      </c>
      <c r="CE49" s="116">
        <f t="shared" si="84"/>
        <v>0</v>
      </c>
      <c r="CF49" s="116">
        <f t="shared" si="85"/>
        <v>86187</v>
      </c>
      <c r="CG49" s="116">
        <f t="shared" si="86"/>
        <v>0</v>
      </c>
      <c r="CH49" s="116">
        <f t="shared" si="87"/>
        <v>0</v>
      </c>
      <c r="CI49" s="116">
        <f t="shared" si="88"/>
        <v>28996</v>
      </c>
    </row>
    <row r="50" spans="1:87" ht="13.5" customHeight="1" x14ac:dyDescent="0.15">
      <c r="A50" s="114" t="s">
        <v>10</v>
      </c>
      <c r="B50" s="115" t="s">
        <v>449</v>
      </c>
      <c r="C50" s="114" t="s">
        <v>450</v>
      </c>
      <c r="D50" s="116">
        <f t="shared" si="47"/>
        <v>0</v>
      </c>
      <c r="E50" s="116">
        <f t="shared" si="48"/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f t="shared" si="49"/>
        <v>70496</v>
      </c>
      <c r="M50" s="116">
        <f t="shared" si="50"/>
        <v>11458</v>
      </c>
      <c r="N50" s="116">
        <v>11458</v>
      </c>
      <c r="O50" s="116">
        <v>0</v>
      </c>
      <c r="P50" s="116">
        <v>0</v>
      </c>
      <c r="Q50" s="116">
        <v>0</v>
      </c>
      <c r="R50" s="116">
        <f t="shared" si="51"/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 t="shared" si="52"/>
        <v>59038</v>
      </c>
      <c r="X50" s="116">
        <v>59038</v>
      </c>
      <c r="Y50" s="116">
        <v>0</v>
      </c>
      <c r="Z50" s="116">
        <v>0</v>
      </c>
      <c r="AA50" s="116">
        <v>0</v>
      </c>
      <c r="AB50" s="116">
        <v>129332</v>
      </c>
      <c r="AC50" s="116">
        <v>0</v>
      </c>
      <c r="AD50" s="116">
        <v>0</v>
      </c>
      <c r="AE50" s="116">
        <f t="shared" si="53"/>
        <v>70496</v>
      </c>
      <c r="AF50" s="116">
        <f t="shared" si="54"/>
        <v>0</v>
      </c>
      <c r="AG50" s="116">
        <f t="shared" si="55"/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 t="shared" si="56"/>
        <v>0</v>
      </c>
      <c r="AO50" s="116">
        <f t="shared" si="57"/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 t="shared" si="58"/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 t="shared" si="59"/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45190</v>
      </c>
      <c r="BE50" s="116">
        <v>0</v>
      </c>
      <c r="BF50" s="116">
        <v>0</v>
      </c>
      <c r="BG50" s="116">
        <f t="shared" si="60"/>
        <v>0</v>
      </c>
      <c r="BH50" s="116">
        <f t="shared" si="62"/>
        <v>0</v>
      </c>
      <c r="BI50" s="116">
        <f t="shared" si="61"/>
        <v>0</v>
      </c>
      <c r="BJ50" s="116">
        <f t="shared" si="63"/>
        <v>0</v>
      </c>
      <c r="BK50" s="116">
        <f t="shared" si="64"/>
        <v>0</v>
      </c>
      <c r="BL50" s="116">
        <f t="shared" si="65"/>
        <v>0</v>
      </c>
      <c r="BM50" s="116">
        <f t="shared" si="66"/>
        <v>0</v>
      </c>
      <c r="BN50" s="116">
        <f t="shared" si="67"/>
        <v>0</v>
      </c>
      <c r="BO50" s="116">
        <f t="shared" si="68"/>
        <v>0</v>
      </c>
      <c r="BP50" s="116">
        <f t="shared" si="69"/>
        <v>70496</v>
      </c>
      <c r="BQ50" s="116">
        <f t="shared" si="70"/>
        <v>11458</v>
      </c>
      <c r="BR50" s="116">
        <f t="shared" si="71"/>
        <v>11458</v>
      </c>
      <c r="BS50" s="116">
        <f t="shared" si="72"/>
        <v>0</v>
      </c>
      <c r="BT50" s="116">
        <f t="shared" si="73"/>
        <v>0</v>
      </c>
      <c r="BU50" s="116">
        <f t="shared" si="74"/>
        <v>0</v>
      </c>
      <c r="BV50" s="116">
        <f t="shared" si="75"/>
        <v>0</v>
      </c>
      <c r="BW50" s="116">
        <f t="shared" si="76"/>
        <v>0</v>
      </c>
      <c r="BX50" s="116">
        <f t="shared" si="77"/>
        <v>0</v>
      </c>
      <c r="BY50" s="116">
        <f t="shared" si="78"/>
        <v>0</v>
      </c>
      <c r="BZ50" s="116">
        <f t="shared" si="79"/>
        <v>0</v>
      </c>
      <c r="CA50" s="116">
        <f t="shared" si="80"/>
        <v>59038</v>
      </c>
      <c r="CB50" s="116">
        <f t="shared" si="81"/>
        <v>59038</v>
      </c>
      <c r="CC50" s="116">
        <f t="shared" si="82"/>
        <v>0</v>
      </c>
      <c r="CD50" s="116">
        <f t="shared" si="83"/>
        <v>0</v>
      </c>
      <c r="CE50" s="116">
        <f t="shared" si="84"/>
        <v>0</v>
      </c>
      <c r="CF50" s="116">
        <f t="shared" si="85"/>
        <v>174522</v>
      </c>
      <c r="CG50" s="116">
        <f t="shared" si="86"/>
        <v>0</v>
      </c>
      <c r="CH50" s="116">
        <f t="shared" si="87"/>
        <v>0</v>
      </c>
      <c r="CI50" s="116">
        <f t="shared" si="88"/>
        <v>70496</v>
      </c>
    </row>
    <row r="51" spans="1:87" ht="13.5" customHeight="1" x14ac:dyDescent="0.15">
      <c r="A51" s="114" t="s">
        <v>10</v>
      </c>
      <c r="B51" s="115" t="s">
        <v>451</v>
      </c>
      <c r="C51" s="114" t="s">
        <v>452</v>
      </c>
      <c r="D51" s="116">
        <f t="shared" si="47"/>
        <v>0</v>
      </c>
      <c r="E51" s="116">
        <f t="shared" si="48"/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f t="shared" si="49"/>
        <v>0</v>
      </c>
      <c r="M51" s="116">
        <f t="shared" si="50"/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 t="shared" si="51"/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 t="shared" si="52"/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173904</v>
      </c>
      <c r="AC51" s="116">
        <v>0</v>
      </c>
      <c r="AD51" s="116">
        <v>0</v>
      </c>
      <c r="AE51" s="116">
        <f t="shared" si="53"/>
        <v>0</v>
      </c>
      <c r="AF51" s="116">
        <f t="shared" si="54"/>
        <v>0</v>
      </c>
      <c r="AG51" s="116">
        <f t="shared" si="55"/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 t="shared" si="56"/>
        <v>0</v>
      </c>
      <c r="AO51" s="116">
        <f t="shared" si="57"/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 t="shared" si="58"/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 t="shared" si="59"/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12164</v>
      </c>
      <c r="BE51" s="116">
        <v>0</v>
      </c>
      <c r="BF51" s="116">
        <v>0</v>
      </c>
      <c r="BG51" s="116">
        <f t="shared" si="60"/>
        <v>0</v>
      </c>
      <c r="BH51" s="116">
        <f t="shared" si="62"/>
        <v>0</v>
      </c>
      <c r="BI51" s="116">
        <f t="shared" si="61"/>
        <v>0</v>
      </c>
      <c r="BJ51" s="116">
        <f t="shared" si="63"/>
        <v>0</v>
      </c>
      <c r="BK51" s="116">
        <f t="shared" si="64"/>
        <v>0</v>
      </c>
      <c r="BL51" s="116">
        <f t="shared" si="65"/>
        <v>0</v>
      </c>
      <c r="BM51" s="116">
        <f t="shared" si="66"/>
        <v>0</v>
      </c>
      <c r="BN51" s="116">
        <f t="shared" si="67"/>
        <v>0</v>
      </c>
      <c r="BO51" s="116">
        <f t="shared" si="68"/>
        <v>0</v>
      </c>
      <c r="BP51" s="116">
        <f t="shared" si="69"/>
        <v>0</v>
      </c>
      <c r="BQ51" s="116">
        <f t="shared" si="70"/>
        <v>0</v>
      </c>
      <c r="BR51" s="116">
        <f t="shared" si="71"/>
        <v>0</v>
      </c>
      <c r="BS51" s="116">
        <f t="shared" si="72"/>
        <v>0</v>
      </c>
      <c r="BT51" s="116">
        <f t="shared" si="73"/>
        <v>0</v>
      </c>
      <c r="BU51" s="116">
        <f t="shared" si="74"/>
        <v>0</v>
      </c>
      <c r="BV51" s="116">
        <f t="shared" si="75"/>
        <v>0</v>
      </c>
      <c r="BW51" s="116">
        <f t="shared" si="76"/>
        <v>0</v>
      </c>
      <c r="BX51" s="116">
        <f t="shared" si="77"/>
        <v>0</v>
      </c>
      <c r="BY51" s="116">
        <f t="shared" si="78"/>
        <v>0</v>
      </c>
      <c r="BZ51" s="116">
        <f t="shared" si="79"/>
        <v>0</v>
      </c>
      <c r="CA51" s="116">
        <f t="shared" si="80"/>
        <v>0</v>
      </c>
      <c r="CB51" s="116">
        <f t="shared" si="81"/>
        <v>0</v>
      </c>
      <c r="CC51" s="116">
        <f t="shared" si="82"/>
        <v>0</v>
      </c>
      <c r="CD51" s="116">
        <f t="shared" si="83"/>
        <v>0</v>
      </c>
      <c r="CE51" s="116">
        <f t="shared" si="84"/>
        <v>0</v>
      </c>
      <c r="CF51" s="116">
        <f t="shared" si="85"/>
        <v>186068</v>
      </c>
      <c r="CG51" s="116">
        <f t="shared" si="86"/>
        <v>0</v>
      </c>
      <c r="CH51" s="116">
        <f t="shared" si="87"/>
        <v>0</v>
      </c>
      <c r="CI51" s="116">
        <f t="shared" si="88"/>
        <v>0</v>
      </c>
    </row>
    <row r="52" spans="1:87" ht="13.5" customHeight="1" x14ac:dyDescent="0.15">
      <c r="A52" s="114" t="s">
        <v>10</v>
      </c>
      <c r="B52" s="115" t="s">
        <v>399</v>
      </c>
      <c r="C52" s="114" t="s">
        <v>400</v>
      </c>
      <c r="D52" s="116">
        <f t="shared" si="47"/>
        <v>0</v>
      </c>
      <c r="E52" s="116">
        <f t="shared" si="48"/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 t="shared" si="49"/>
        <v>951864</v>
      </c>
      <c r="M52" s="116">
        <f t="shared" si="50"/>
        <v>71406</v>
      </c>
      <c r="N52" s="116">
        <v>63254</v>
      </c>
      <c r="O52" s="116">
        <v>0</v>
      </c>
      <c r="P52" s="116">
        <v>8152</v>
      </c>
      <c r="Q52" s="116">
        <v>0</v>
      </c>
      <c r="R52" s="116">
        <f t="shared" si="51"/>
        <v>360649</v>
      </c>
      <c r="S52" s="116">
        <v>1575</v>
      </c>
      <c r="T52" s="116">
        <v>358424</v>
      </c>
      <c r="U52" s="116">
        <v>650</v>
      </c>
      <c r="V52" s="116">
        <v>0</v>
      </c>
      <c r="W52" s="116">
        <f t="shared" si="52"/>
        <v>519809</v>
      </c>
      <c r="X52" s="116">
        <v>100800</v>
      </c>
      <c r="Y52" s="116">
        <v>272297</v>
      </c>
      <c r="Z52" s="116">
        <v>144744</v>
      </c>
      <c r="AA52" s="116">
        <v>1968</v>
      </c>
      <c r="AB52" s="116"/>
      <c r="AC52" s="116">
        <v>0</v>
      </c>
      <c r="AD52" s="116">
        <v>83481</v>
      </c>
      <c r="AE52" s="116">
        <f t="shared" si="53"/>
        <v>1035345</v>
      </c>
      <c r="AF52" s="116">
        <f t="shared" si="54"/>
        <v>9505</v>
      </c>
      <c r="AG52" s="116">
        <f t="shared" si="55"/>
        <v>9505</v>
      </c>
      <c r="AH52" s="116">
        <v>0</v>
      </c>
      <c r="AI52" s="116">
        <v>9505</v>
      </c>
      <c r="AJ52" s="116">
        <v>0</v>
      </c>
      <c r="AK52" s="116">
        <v>0</v>
      </c>
      <c r="AL52" s="116">
        <v>0</v>
      </c>
      <c r="AM52" s="116"/>
      <c r="AN52" s="116">
        <f t="shared" si="56"/>
        <v>229388</v>
      </c>
      <c r="AO52" s="116">
        <f t="shared" si="57"/>
        <v>53475</v>
      </c>
      <c r="AP52" s="116">
        <v>47708</v>
      </c>
      <c r="AQ52" s="116">
        <v>0</v>
      </c>
      <c r="AR52" s="116">
        <v>5767</v>
      </c>
      <c r="AS52" s="116">
        <v>0</v>
      </c>
      <c r="AT52" s="116">
        <f t="shared" si="58"/>
        <v>99031</v>
      </c>
      <c r="AU52" s="116">
        <v>157</v>
      </c>
      <c r="AV52" s="116">
        <v>98874</v>
      </c>
      <c r="AW52" s="116">
        <v>0</v>
      </c>
      <c r="AX52" s="116">
        <v>0</v>
      </c>
      <c r="AY52" s="116">
        <f t="shared" si="59"/>
        <v>76882</v>
      </c>
      <c r="AZ52" s="116">
        <v>0</v>
      </c>
      <c r="BA52" s="116">
        <v>73634</v>
      </c>
      <c r="BB52" s="116">
        <v>1807</v>
      </c>
      <c r="BC52" s="116">
        <v>1441</v>
      </c>
      <c r="BD52" s="116"/>
      <c r="BE52" s="116">
        <v>0</v>
      </c>
      <c r="BF52" s="116">
        <v>44517</v>
      </c>
      <c r="BG52" s="116">
        <f t="shared" si="60"/>
        <v>283410</v>
      </c>
      <c r="BH52" s="116">
        <f t="shared" si="62"/>
        <v>9505</v>
      </c>
      <c r="BI52" s="116">
        <f t="shared" si="61"/>
        <v>9505</v>
      </c>
      <c r="BJ52" s="116">
        <f t="shared" si="63"/>
        <v>0</v>
      </c>
      <c r="BK52" s="116">
        <f t="shared" si="64"/>
        <v>9505</v>
      </c>
      <c r="BL52" s="116">
        <f t="shared" si="65"/>
        <v>0</v>
      </c>
      <c r="BM52" s="116">
        <f t="shared" si="66"/>
        <v>0</v>
      </c>
      <c r="BN52" s="116">
        <f t="shared" si="67"/>
        <v>0</v>
      </c>
      <c r="BO52" s="116">
        <f t="shared" si="68"/>
        <v>0</v>
      </c>
      <c r="BP52" s="116">
        <f t="shared" si="69"/>
        <v>1181252</v>
      </c>
      <c r="BQ52" s="116">
        <f t="shared" si="70"/>
        <v>124881</v>
      </c>
      <c r="BR52" s="116">
        <f t="shared" si="71"/>
        <v>110962</v>
      </c>
      <c r="BS52" s="116">
        <f t="shared" si="72"/>
        <v>0</v>
      </c>
      <c r="BT52" s="116">
        <f t="shared" si="73"/>
        <v>13919</v>
      </c>
      <c r="BU52" s="116">
        <f t="shared" si="74"/>
        <v>0</v>
      </c>
      <c r="BV52" s="116">
        <f t="shared" si="75"/>
        <v>459680</v>
      </c>
      <c r="BW52" s="116">
        <f t="shared" si="76"/>
        <v>1732</v>
      </c>
      <c r="BX52" s="116">
        <f t="shared" si="77"/>
        <v>457298</v>
      </c>
      <c r="BY52" s="116">
        <f t="shared" si="78"/>
        <v>650</v>
      </c>
      <c r="BZ52" s="116">
        <f t="shared" si="79"/>
        <v>0</v>
      </c>
      <c r="CA52" s="116">
        <f t="shared" si="80"/>
        <v>596691</v>
      </c>
      <c r="CB52" s="116">
        <f t="shared" si="81"/>
        <v>100800</v>
      </c>
      <c r="CC52" s="116">
        <f t="shared" si="82"/>
        <v>345931</v>
      </c>
      <c r="CD52" s="116">
        <f t="shared" si="83"/>
        <v>146551</v>
      </c>
      <c r="CE52" s="116">
        <f t="shared" si="84"/>
        <v>3409</v>
      </c>
      <c r="CF52" s="116">
        <f t="shared" si="85"/>
        <v>0</v>
      </c>
      <c r="CG52" s="116">
        <f t="shared" si="86"/>
        <v>0</v>
      </c>
      <c r="CH52" s="116">
        <f t="shared" si="87"/>
        <v>127998</v>
      </c>
      <c r="CI52" s="116">
        <f t="shared" si="88"/>
        <v>1318755</v>
      </c>
    </row>
    <row r="53" spans="1:87" ht="13.5" customHeight="1" x14ac:dyDescent="0.15">
      <c r="A53" s="114" t="s">
        <v>10</v>
      </c>
      <c r="B53" s="115" t="s">
        <v>362</v>
      </c>
      <c r="C53" s="114" t="s">
        <v>363</v>
      </c>
      <c r="D53" s="116">
        <f t="shared" si="47"/>
        <v>0</v>
      </c>
      <c r="E53" s="116">
        <f t="shared" si="48"/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 t="shared" si="49"/>
        <v>0</v>
      </c>
      <c r="M53" s="116">
        <f t="shared" si="50"/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 t="shared" si="51"/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 t="shared" si="52"/>
        <v>0</v>
      </c>
      <c r="X53" s="116">
        <v>0</v>
      </c>
      <c r="Y53" s="116">
        <v>0</v>
      </c>
      <c r="Z53" s="116">
        <v>0</v>
      </c>
      <c r="AA53" s="116">
        <v>0</v>
      </c>
      <c r="AB53" s="116"/>
      <c r="AC53" s="116">
        <v>0</v>
      </c>
      <c r="AD53" s="116">
        <v>0</v>
      </c>
      <c r="AE53" s="116">
        <f t="shared" si="53"/>
        <v>0</v>
      </c>
      <c r="AF53" s="116">
        <f t="shared" si="54"/>
        <v>3960</v>
      </c>
      <c r="AG53" s="116">
        <f t="shared" si="55"/>
        <v>3960</v>
      </c>
      <c r="AH53" s="116">
        <v>0</v>
      </c>
      <c r="AI53" s="116">
        <v>3960</v>
      </c>
      <c r="AJ53" s="116">
        <v>0</v>
      </c>
      <c r="AK53" s="116">
        <v>0</v>
      </c>
      <c r="AL53" s="116">
        <v>0</v>
      </c>
      <c r="AM53" s="116"/>
      <c r="AN53" s="116">
        <f t="shared" si="56"/>
        <v>245793</v>
      </c>
      <c r="AO53" s="116">
        <f t="shared" si="57"/>
        <v>85550</v>
      </c>
      <c r="AP53" s="116">
        <v>85550</v>
      </c>
      <c r="AQ53" s="116">
        <v>0</v>
      </c>
      <c r="AR53" s="116">
        <v>0</v>
      </c>
      <c r="AS53" s="116">
        <v>0</v>
      </c>
      <c r="AT53" s="116">
        <f t="shared" si="58"/>
        <v>152700</v>
      </c>
      <c r="AU53" s="116">
        <v>729</v>
      </c>
      <c r="AV53" s="116">
        <v>151971</v>
      </c>
      <c r="AW53" s="116">
        <v>0</v>
      </c>
      <c r="AX53" s="116">
        <v>0</v>
      </c>
      <c r="AY53" s="116">
        <f t="shared" si="59"/>
        <v>7543</v>
      </c>
      <c r="AZ53" s="116">
        <v>0</v>
      </c>
      <c r="BA53" s="116">
        <v>0</v>
      </c>
      <c r="BB53" s="116">
        <v>2582</v>
      </c>
      <c r="BC53" s="116">
        <v>4961</v>
      </c>
      <c r="BD53" s="116"/>
      <c r="BE53" s="116">
        <v>0</v>
      </c>
      <c r="BF53" s="116">
        <v>71840</v>
      </c>
      <c r="BG53" s="116">
        <f t="shared" si="60"/>
        <v>321593</v>
      </c>
      <c r="BH53" s="116">
        <f t="shared" si="62"/>
        <v>3960</v>
      </c>
      <c r="BI53" s="116">
        <f t="shared" si="61"/>
        <v>3960</v>
      </c>
      <c r="BJ53" s="116">
        <f t="shared" si="63"/>
        <v>0</v>
      </c>
      <c r="BK53" s="116">
        <f t="shared" si="64"/>
        <v>3960</v>
      </c>
      <c r="BL53" s="116">
        <f t="shared" si="65"/>
        <v>0</v>
      </c>
      <c r="BM53" s="116">
        <f t="shared" si="66"/>
        <v>0</v>
      </c>
      <c r="BN53" s="116">
        <f t="shared" si="67"/>
        <v>0</v>
      </c>
      <c r="BO53" s="116">
        <f t="shared" si="68"/>
        <v>0</v>
      </c>
      <c r="BP53" s="116">
        <f t="shared" si="69"/>
        <v>245793</v>
      </c>
      <c r="BQ53" s="116">
        <f t="shared" si="70"/>
        <v>85550</v>
      </c>
      <c r="BR53" s="116">
        <f t="shared" si="71"/>
        <v>85550</v>
      </c>
      <c r="BS53" s="116">
        <f t="shared" si="72"/>
        <v>0</v>
      </c>
      <c r="BT53" s="116">
        <f t="shared" si="73"/>
        <v>0</v>
      </c>
      <c r="BU53" s="116">
        <f t="shared" si="74"/>
        <v>0</v>
      </c>
      <c r="BV53" s="116">
        <f t="shared" si="75"/>
        <v>152700</v>
      </c>
      <c r="BW53" s="116">
        <f t="shared" si="76"/>
        <v>729</v>
      </c>
      <c r="BX53" s="116">
        <f t="shared" si="77"/>
        <v>151971</v>
      </c>
      <c r="BY53" s="116">
        <f t="shared" si="78"/>
        <v>0</v>
      </c>
      <c r="BZ53" s="116">
        <f t="shared" si="79"/>
        <v>0</v>
      </c>
      <c r="CA53" s="116">
        <f t="shared" si="80"/>
        <v>7543</v>
      </c>
      <c r="CB53" s="116">
        <f t="shared" si="81"/>
        <v>0</v>
      </c>
      <c r="CC53" s="116">
        <f t="shared" si="82"/>
        <v>0</v>
      </c>
      <c r="CD53" s="116">
        <f t="shared" si="83"/>
        <v>2582</v>
      </c>
      <c r="CE53" s="116">
        <f t="shared" si="84"/>
        <v>4961</v>
      </c>
      <c r="CF53" s="116">
        <f t="shared" si="85"/>
        <v>0</v>
      </c>
      <c r="CG53" s="116">
        <f t="shared" si="86"/>
        <v>0</v>
      </c>
      <c r="CH53" s="116">
        <f t="shared" si="87"/>
        <v>71840</v>
      </c>
      <c r="CI53" s="116">
        <f t="shared" si="88"/>
        <v>321593</v>
      </c>
    </row>
    <row r="54" spans="1:87" ht="13.5" customHeight="1" x14ac:dyDescent="0.15">
      <c r="A54" s="114" t="s">
        <v>10</v>
      </c>
      <c r="B54" s="115" t="s">
        <v>350</v>
      </c>
      <c r="C54" s="114" t="s">
        <v>351</v>
      </c>
      <c r="D54" s="116">
        <f t="shared" si="47"/>
        <v>93390</v>
      </c>
      <c r="E54" s="116">
        <f t="shared" si="48"/>
        <v>93390</v>
      </c>
      <c r="F54" s="116">
        <v>0</v>
      </c>
      <c r="G54" s="116">
        <v>93390</v>
      </c>
      <c r="H54" s="116">
        <v>0</v>
      </c>
      <c r="I54" s="116">
        <v>0</v>
      </c>
      <c r="J54" s="116">
        <v>0</v>
      </c>
      <c r="K54" s="116"/>
      <c r="L54" s="116">
        <f t="shared" si="49"/>
        <v>1143692</v>
      </c>
      <c r="M54" s="116">
        <f t="shared" si="50"/>
        <v>124116</v>
      </c>
      <c r="N54" s="116">
        <v>109773</v>
      </c>
      <c r="O54" s="116">
        <v>14343</v>
      </c>
      <c r="P54" s="116">
        <v>0</v>
      </c>
      <c r="Q54" s="116">
        <v>0</v>
      </c>
      <c r="R54" s="116">
        <f t="shared" si="51"/>
        <v>400824</v>
      </c>
      <c r="S54" s="116">
        <v>0</v>
      </c>
      <c r="T54" s="116">
        <v>391471</v>
      </c>
      <c r="U54" s="116">
        <v>9353</v>
      </c>
      <c r="V54" s="116">
        <v>0</v>
      </c>
      <c r="W54" s="116">
        <f t="shared" si="52"/>
        <v>618752</v>
      </c>
      <c r="X54" s="116">
        <v>0</v>
      </c>
      <c r="Y54" s="116">
        <v>354398</v>
      </c>
      <c r="Z54" s="116">
        <v>0</v>
      </c>
      <c r="AA54" s="116">
        <v>264354</v>
      </c>
      <c r="AB54" s="116"/>
      <c r="AC54" s="116">
        <v>0</v>
      </c>
      <c r="AD54" s="116">
        <v>37839</v>
      </c>
      <c r="AE54" s="116">
        <f t="shared" si="53"/>
        <v>1274921</v>
      </c>
      <c r="AF54" s="116">
        <f t="shared" si="54"/>
        <v>0</v>
      </c>
      <c r="AG54" s="116">
        <f t="shared" si="55"/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 t="shared" si="56"/>
        <v>0</v>
      </c>
      <c r="AO54" s="116">
        <f t="shared" si="57"/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 t="shared" si="58"/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 t="shared" si="59"/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 t="shared" si="60"/>
        <v>0</v>
      </c>
      <c r="BH54" s="116">
        <f t="shared" si="62"/>
        <v>93390</v>
      </c>
      <c r="BI54" s="116">
        <f t="shared" si="61"/>
        <v>93390</v>
      </c>
      <c r="BJ54" s="116">
        <f t="shared" si="63"/>
        <v>0</v>
      </c>
      <c r="BK54" s="116">
        <f t="shared" si="64"/>
        <v>93390</v>
      </c>
      <c r="BL54" s="116">
        <f t="shared" si="65"/>
        <v>0</v>
      </c>
      <c r="BM54" s="116">
        <f t="shared" si="66"/>
        <v>0</v>
      </c>
      <c r="BN54" s="116">
        <f t="shared" si="67"/>
        <v>0</v>
      </c>
      <c r="BO54" s="116">
        <f t="shared" si="68"/>
        <v>0</v>
      </c>
      <c r="BP54" s="116">
        <f t="shared" si="69"/>
        <v>1143692</v>
      </c>
      <c r="BQ54" s="116">
        <f t="shared" si="70"/>
        <v>124116</v>
      </c>
      <c r="BR54" s="116">
        <f t="shared" si="71"/>
        <v>109773</v>
      </c>
      <c r="BS54" s="116">
        <f t="shared" si="72"/>
        <v>14343</v>
      </c>
      <c r="BT54" s="116">
        <f t="shared" si="73"/>
        <v>0</v>
      </c>
      <c r="BU54" s="116">
        <f t="shared" si="74"/>
        <v>0</v>
      </c>
      <c r="BV54" s="116">
        <f t="shared" si="75"/>
        <v>400824</v>
      </c>
      <c r="BW54" s="116">
        <f t="shared" si="76"/>
        <v>0</v>
      </c>
      <c r="BX54" s="116">
        <f t="shared" si="77"/>
        <v>391471</v>
      </c>
      <c r="BY54" s="116">
        <f t="shared" si="78"/>
        <v>9353</v>
      </c>
      <c r="BZ54" s="116">
        <f t="shared" si="79"/>
        <v>0</v>
      </c>
      <c r="CA54" s="116">
        <f t="shared" si="80"/>
        <v>618752</v>
      </c>
      <c r="CB54" s="116">
        <f t="shared" si="81"/>
        <v>0</v>
      </c>
      <c r="CC54" s="116">
        <f t="shared" si="82"/>
        <v>354398</v>
      </c>
      <c r="CD54" s="116">
        <f t="shared" si="83"/>
        <v>0</v>
      </c>
      <c r="CE54" s="116">
        <f t="shared" si="84"/>
        <v>264354</v>
      </c>
      <c r="CF54" s="116">
        <f t="shared" si="85"/>
        <v>0</v>
      </c>
      <c r="CG54" s="116">
        <f t="shared" si="86"/>
        <v>0</v>
      </c>
      <c r="CH54" s="116">
        <f t="shared" si="87"/>
        <v>37839</v>
      </c>
      <c r="CI54" s="116">
        <f t="shared" si="88"/>
        <v>1274921</v>
      </c>
    </row>
    <row r="55" spans="1:87" ht="13.5" customHeight="1" x14ac:dyDescent="0.15">
      <c r="A55" s="114" t="s">
        <v>10</v>
      </c>
      <c r="B55" s="115" t="s">
        <v>352</v>
      </c>
      <c r="C55" s="114" t="s">
        <v>353</v>
      </c>
      <c r="D55" s="116">
        <f t="shared" si="47"/>
        <v>0</v>
      </c>
      <c r="E55" s="116">
        <f t="shared" si="48"/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 t="shared" si="49"/>
        <v>0</v>
      </c>
      <c r="M55" s="116">
        <f t="shared" si="50"/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 t="shared" si="51"/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 t="shared" si="52"/>
        <v>0</v>
      </c>
      <c r="X55" s="116">
        <v>0</v>
      </c>
      <c r="Y55" s="116">
        <v>0</v>
      </c>
      <c r="Z55" s="116">
        <v>0</v>
      </c>
      <c r="AA55" s="116">
        <v>0</v>
      </c>
      <c r="AB55" s="116"/>
      <c r="AC55" s="116">
        <v>0</v>
      </c>
      <c r="AD55" s="116">
        <v>0</v>
      </c>
      <c r="AE55" s="116">
        <f t="shared" si="53"/>
        <v>0</v>
      </c>
      <c r="AF55" s="116">
        <f t="shared" si="54"/>
        <v>0</v>
      </c>
      <c r="AG55" s="116">
        <f t="shared" si="55"/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 t="shared" si="56"/>
        <v>360268</v>
      </c>
      <c r="AO55" s="116">
        <f t="shared" si="57"/>
        <v>120987</v>
      </c>
      <c r="AP55" s="116">
        <v>120987</v>
      </c>
      <c r="AQ55" s="116">
        <v>0</v>
      </c>
      <c r="AR55" s="116">
        <v>0</v>
      </c>
      <c r="AS55" s="116">
        <v>0</v>
      </c>
      <c r="AT55" s="116">
        <f t="shared" si="58"/>
        <v>172824</v>
      </c>
      <c r="AU55" s="116">
        <v>0</v>
      </c>
      <c r="AV55" s="116">
        <v>172824</v>
      </c>
      <c r="AW55" s="116">
        <v>0</v>
      </c>
      <c r="AX55" s="116">
        <v>0</v>
      </c>
      <c r="AY55" s="116">
        <f t="shared" si="59"/>
        <v>66457</v>
      </c>
      <c r="AZ55" s="116">
        <v>0</v>
      </c>
      <c r="BA55" s="116">
        <v>56509</v>
      </c>
      <c r="BB55" s="116">
        <v>9948</v>
      </c>
      <c r="BC55" s="116">
        <v>0</v>
      </c>
      <c r="BD55" s="116"/>
      <c r="BE55" s="116">
        <v>0</v>
      </c>
      <c r="BF55" s="116">
        <v>38317</v>
      </c>
      <c r="BG55" s="116">
        <f t="shared" si="60"/>
        <v>398585</v>
      </c>
      <c r="BH55" s="116">
        <f t="shared" si="62"/>
        <v>0</v>
      </c>
      <c r="BI55" s="116">
        <f t="shared" si="61"/>
        <v>0</v>
      </c>
      <c r="BJ55" s="116">
        <f t="shared" si="63"/>
        <v>0</v>
      </c>
      <c r="BK55" s="116">
        <f t="shared" si="64"/>
        <v>0</v>
      </c>
      <c r="BL55" s="116">
        <f t="shared" si="65"/>
        <v>0</v>
      </c>
      <c r="BM55" s="116">
        <f t="shared" si="66"/>
        <v>0</v>
      </c>
      <c r="BN55" s="116">
        <f t="shared" si="67"/>
        <v>0</v>
      </c>
      <c r="BO55" s="116">
        <f t="shared" si="68"/>
        <v>0</v>
      </c>
      <c r="BP55" s="116">
        <f t="shared" si="69"/>
        <v>360268</v>
      </c>
      <c r="BQ55" s="116">
        <f t="shared" si="70"/>
        <v>120987</v>
      </c>
      <c r="BR55" s="116">
        <f t="shared" si="71"/>
        <v>120987</v>
      </c>
      <c r="BS55" s="116">
        <f t="shared" si="72"/>
        <v>0</v>
      </c>
      <c r="BT55" s="116">
        <f t="shared" si="73"/>
        <v>0</v>
      </c>
      <c r="BU55" s="116">
        <f t="shared" si="74"/>
        <v>0</v>
      </c>
      <c r="BV55" s="116">
        <f t="shared" si="75"/>
        <v>172824</v>
      </c>
      <c r="BW55" s="116">
        <f t="shared" si="76"/>
        <v>0</v>
      </c>
      <c r="BX55" s="116">
        <f t="shared" si="77"/>
        <v>172824</v>
      </c>
      <c r="BY55" s="116">
        <f t="shared" si="78"/>
        <v>0</v>
      </c>
      <c r="BZ55" s="116">
        <f t="shared" si="79"/>
        <v>0</v>
      </c>
      <c r="CA55" s="116">
        <f t="shared" si="80"/>
        <v>66457</v>
      </c>
      <c r="CB55" s="116">
        <f t="shared" si="81"/>
        <v>0</v>
      </c>
      <c r="CC55" s="116">
        <f t="shared" si="82"/>
        <v>56509</v>
      </c>
      <c r="CD55" s="116">
        <f t="shared" si="83"/>
        <v>9948</v>
      </c>
      <c r="CE55" s="116">
        <f t="shared" si="84"/>
        <v>0</v>
      </c>
      <c r="CF55" s="116">
        <f t="shared" si="85"/>
        <v>0</v>
      </c>
      <c r="CG55" s="116">
        <f t="shared" si="86"/>
        <v>0</v>
      </c>
      <c r="CH55" s="116">
        <f t="shared" si="87"/>
        <v>38317</v>
      </c>
      <c r="CI55" s="116">
        <f t="shared" si="88"/>
        <v>398585</v>
      </c>
    </row>
    <row r="56" spans="1:87" ht="13.5" customHeight="1" x14ac:dyDescent="0.15">
      <c r="A56" s="114" t="s">
        <v>10</v>
      </c>
      <c r="B56" s="115" t="s">
        <v>336</v>
      </c>
      <c r="C56" s="114" t="s">
        <v>337</v>
      </c>
      <c r="D56" s="116">
        <f t="shared" si="47"/>
        <v>0</v>
      </c>
      <c r="E56" s="116">
        <f t="shared" si="48"/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 t="shared" si="49"/>
        <v>1164440</v>
      </c>
      <c r="M56" s="116">
        <f t="shared" si="50"/>
        <v>260578</v>
      </c>
      <c r="N56" s="116">
        <v>260578</v>
      </c>
      <c r="O56" s="116">
        <v>0</v>
      </c>
      <c r="P56" s="116">
        <v>0</v>
      </c>
      <c r="Q56" s="116">
        <v>0</v>
      </c>
      <c r="R56" s="116">
        <f t="shared" si="51"/>
        <v>160546</v>
      </c>
      <c r="S56" s="116">
        <v>0</v>
      </c>
      <c r="T56" s="116">
        <v>112723</v>
      </c>
      <c r="U56" s="116">
        <v>47823</v>
      </c>
      <c r="V56" s="116">
        <v>0</v>
      </c>
      <c r="W56" s="116">
        <f t="shared" si="52"/>
        <v>743316</v>
      </c>
      <c r="X56" s="116">
        <v>30025</v>
      </c>
      <c r="Y56" s="116">
        <v>677877</v>
      </c>
      <c r="Z56" s="116">
        <v>35414</v>
      </c>
      <c r="AA56" s="116">
        <v>0</v>
      </c>
      <c r="AB56" s="116"/>
      <c r="AC56" s="116">
        <v>0</v>
      </c>
      <c r="AD56" s="116">
        <v>206517</v>
      </c>
      <c r="AE56" s="116">
        <f t="shared" si="53"/>
        <v>1370957</v>
      </c>
      <c r="AF56" s="116">
        <f t="shared" si="54"/>
        <v>0</v>
      </c>
      <c r="AG56" s="116">
        <f t="shared" si="55"/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 t="shared" si="56"/>
        <v>246740</v>
      </c>
      <c r="AO56" s="116">
        <f t="shared" si="57"/>
        <v>67421</v>
      </c>
      <c r="AP56" s="116">
        <v>67421</v>
      </c>
      <c r="AQ56" s="116">
        <v>0</v>
      </c>
      <c r="AR56" s="116">
        <v>0</v>
      </c>
      <c r="AS56" s="116">
        <v>0</v>
      </c>
      <c r="AT56" s="116">
        <f t="shared" si="58"/>
        <v>166104</v>
      </c>
      <c r="AU56" s="116">
        <v>0</v>
      </c>
      <c r="AV56" s="116">
        <v>166104</v>
      </c>
      <c r="AW56" s="116">
        <v>0</v>
      </c>
      <c r="AX56" s="116">
        <v>3349</v>
      </c>
      <c r="AY56" s="116">
        <f t="shared" si="59"/>
        <v>9866</v>
      </c>
      <c r="AZ56" s="116">
        <v>0</v>
      </c>
      <c r="BA56" s="116">
        <v>9866</v>
      </c>
      <c r="BB56" s="116">
        <v>0</v>
      </c>
      <c r="BC56" s="116">
        <v>0</v>
      </c>
      <c r="BD56" s="116"/>
      <c r="BE56" s="116">
        <v>0</v>
      </c>
      <c r="BF56" s="116">
        <v>102995</v>
      </c>
      <c r="BG56" s="116">
        <f t="shared" si="60"/>
        <v>349735</v>
      </c>
      <c r="BH56" s="116">
        <f t="shared" si="62"/>
        <v>0</v>
      </c>
      <c r="BI56" s="116">
        <f t="shared" si="61"/>
        <v>0</v>
      </c>
      <c r="BJ56" s="116">
        <f t="shared" si="63"/>
        <v>0</v>
      </c>
      <c r="BK56" s="116">
        <f t="shared" si="64"/>
        <v>0</v>
      </c>
      <c r="BL56" s="116">
        <f t="shared" si="65"/>
        <v>0</v>
      </c>
      <c r="BM56" s="116">
        <f t="shared" si="66"/>
        <v>0</v>
      </c>
      <c r="BN56" s="116">
        <f t="shared" si="67"/>
        <v>0</v>
      </c>
      <c r="BO56" s="116">
        <f t="shared" si="68"/>
        <v>0</v>
      </c>
      <c r="BP56" s="116">
        <f t="shared" si="69"/>
        <v>1411180</v>
      </c>
      <c r="BQ56" s="116">
        <f t="shared" si="70"/>
        <v>327999</v>
      </c>
      <c r="BR56" s="116">
        <f t="shared" si="71"/>
        <v>327999</v>
      </c>
      <c r="BS56" s="116">
        <f t="shared" si="72"/>
        <v>0</v>
      </c>
      <c r="BT56" s="116">
        <f t="shared" si="73"/>
        <v>0</v>
      </c>
      <c r="BU56" s="116">
        <f t="shared" si="74"/>
        <v>0</v>
      </c>
      <c r="BV56" s="116">
        <f t="shared" si="75"/>
        <v>326650</v>
      </c>
      <c r="BW56" s="116">
        <f t="shared" si="76"/>
        <v>0</v>
      </c>
      <c r="BX56" s="116">
        <f t="shared" si="77"/>
        <v>278827</v>
      </c>
      <c r="BY56" s="116">
        <f t="shared" si="78"/>
        <v>47823</v>
      </c>
      <c r="BZ56" s="116">
        <f t="shared" si="79"/>
        <v>3349</v>
      </c>
      <c r="CA56" s="116">
        <f t="shared" si="80"/>
        <v>753182</v>
      </c>
      <c r="CB56" s="116">
        <f t="shared" si="81"/>
        <v>30025</v>
      </c>
      <c r="CC56" s="116">
        <f t="shared" si="82"/>
        <v>687743</v>
      </c>
      <c r="CD56" s="116">
        <f t="shared" si="83"/>
        <v>35414</v>
      </c>
      <c r="CE56" s="116">
        <f t="shared" si="84"/>
        <v>0</v>
      </c>
      <c r="CF56" s="116">
        <f t="shared" si="85"/>
        <v>0</v>
      </c>
      <c r="CG56" s="116">
        <f t="shared" si="86"/>
        <v>0</v>
      </c>
      <c r="CH56" s="116">
        <f t="shared" si="87"/>
        <v>309512</v>
      </c>
      <c r="CI56" s="116">
        <f t="shared" si="88"/>
        <v>1720692</v>
      </c>
    </row>
    <row r="57" spans="1:87" ht="13.5" customHeight="1" x14ac:dyDescent="0.15">
      <c r="A57" s="114" t="s">
        <v>10</v>
      </c>
      <c r="B57" s="115" t="s">
        <v>372</v>
      </c>
      <c r="C57" s="114" t="s">
        <v>373</v>
      </c>
      <c r="D57" s="116">
        <f t="shared" si="47"/>
        <v>0</v>
      </c>
      <c r="E57" s="116">
        <f t="shared" si="48"/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 t="shared" si="49"/>
        <v>0</v>
      </c>
      <c r="M57" s="116">
        <f t="shared" si="50"/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 t="shared" si="51"/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 t="shared" si="52"/>
        <v>0</v>
      </c>
      <c r="X57" s="116">
        <v>0</v>
      </c>
      <c r="Y57" s="116">
        <v>0</v>
      </c>
      <c r="Z57" s="116">
        <v>0</v>
      </c>
      <c r="AA57" s="116">
        <v>0</v>
      </c>
      <c r="AB57" s="116"/>
      <c r="AC57" s="116">
        <v>0</v>
      </c>
      <c r="AD57" s="116">
        <v>0</v>
      </c>
      <c r="AE57" s="116">
        <f t="shared" si="53"/>
        <v>0</v>
      </c>
      <c r="AF57" s="116">
        <f t="shared" si="54"/>
        <v>0</v>
      </c>
      <c r="AG57" s="116">
        <f t="shared" si="55"/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 t="shared" si="56"/>
        <v>217440</v>
      </c>
      <c r="AO57" s="116">
        <f t="shared" si="57"/>
        <v>79532</v>
      </c>
      <c r="AP57" s="116">
        <v>38820</v>
      </c>
      <c r="AQ57" s="116">
        <v>0</v>
      </c>
      <c r="AR57" s="116">
        <v>40712</v>
      </c>
      <c r="AS57" s="116">
        <v>0</v>
      </c>
      <c r="AT57" s="116">
        <f t="shared" si="58"/>
        <v>117911</v>
      </c>
      <c r="AU57" s="116">
        <v>0</v>
      </c>
      <c r="AV57" s="116">
        <v>117911</v>
      </c>
      <c r="AW57" s="116">
        <v>0</v>
      </c>
      <c r="AX57" s="116">
        <v>0</v>
      </c>
      <c r="AY57" s="116">
        <f t="shared" si="59"/>
        <v>19098</v>
      </c>
      <c r="AZ57" s="116">
        <v>0</v>
      </c>
      <c r="BA57" s="116">
        <v>8990</v>
      </c>
      <c r="BB57" s="116">
        <v>6886</v>
      </c>
      <c r="BC57" s="116">
        <v>3222</v>
      </c>
      <c r="BD57" s="116"/>
      <c r="BE57" s="116">
        <v>899</v>
      </c>
      <c r="BF57" s="116">
        <v>8735</v>
      </c>
      <c r="BG57" s="116">
        <f t="shared" si="60"/>
        <v>226175</v>
      </c>
      <c r="BH57" s="116">
        <f t="shared" si="62"/>
        <v>0</v>
      </c>
      <c r="BI57" s="116">
        <f t="shared" si="61"/>
        <v>0</v>
      </c>
      <c r="BJ57" s="116">
        <f t="shared" si="63"/>
        <v>0</v>
      </c>
      <c r="BK57" s="116">
        <f t="shared" si="64"/>
        <v>0</v>
      </c>
      <c r="BL57" s="116">
        <f t="shared" si="65"/>
        <v>0</v>
      </c>
      <c r="BM57" s="116">
        <f t="shared" si="66"/>
        <v>0</v>
      </c>
      <c r="BN57" s="116">
        <f t="shared" si="67"/>
        <v>0</v>
      </c>
      <c r="BO57" s="116">
        <f t="shared" si="68"/>
        <v>0</v>
      </c>
      <c r="BP57" s="116">
        <f t="shared" si="69"/>
        <v>217440</v>
      </c>
      <c r="BQ57" s="116">
        <f t="shared" si="70"/>
        <v>79532</v>
      </c>
      <c r="BR57" s="116">
        <f t="shared" si="71"/>
        <v>38820</v>
      </c>
      <c r="BS57" s="116">
        <f t="shared" si="72"/>
        <v>0</v>
      </c>
      <c r="BT57" s="116">
        <f t="shared" si="73"/>
        <v>40712</v>
      </c>
      <c r="BU57" s="116">
        <f t="shared" si="74"/>
        <v>0</v>
      </c>
      <c r="BV57" s="116">
        <f t="shared" si="75"/>
        <v>117911</v>
      </c>
      <c r="BW57" s="116">
        <f t="shared" si="76"/>
        <v>0</v>
      </c>
      <c r="BX57" s="116">
        <f t="shared" si="77"/>
        <v>117911</v>
      </c>
      <c r="BY57" s="116">
        <f t="shared" si="78"/>
        <v>0</v>
      </c>
      <c r="BZ57" s="116">
        <f t="shared" si="79"/>
        <v>0</v>
      </c>
      <c r="CA57" s="116">
        <f t="shared" si="80"/>
        <v>19098</v>
      </c>
      <c r="CB57" s="116">
        <f t="shared" si="81"/>
        <v>0</v>
      </c>
      <c r="CC57" s="116">
        <f t="shared" si="82"/>
        <v>8990</v>
      </c>
      <c r="CD57" s="116">
        <f t="shared" si="83"/>
        <v>6886</v>
      </c>
      <c r="CE57" s="116">
        <f t="shared" si="84"/>
        <v>3222</v>
      </c>
      <c r="CF57" s="116">
        <f t="shared" si="85"/>
        <v>0</v>
      </c>
      <c r="CG57" s="116">
        <f t="shared" si="86"/>
        <v>899</v>
      </c>
      <c r="CH57" s="116">
        <f t="shared" si="87"/>
        <v>8735</v>
      </c>
      <c r="CI57" s="116">
        <f t="shared" si="88"/>
        <v>226175</v>
      </c>
    </row>
    <row r="58" spans="1:87" ht="13.5" customHeight="1" x14ac:dyDescent="0.15">
      <c r="A58" s="114" t="s">
        <v>10</v>
      </c>
      <c r="B58" s="115" t="s">
        <v>328</v>
      </c>
      <c r="C58" s="114" t="s">
        <v>425</v>
      </c>
      <c r="D58" s="116">
        <f t="shared" si="47"/>
        <v>0</v>
      </c>
      <c r="E58" s="116">
        <f t="shared" si="48"/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 t="shared" si="49"/>
        <v>0</v>
      </c>
      <c r="M58" s="116">
        <f t="shared" si="50"/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 t="shared" si="51"/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 t="shared" si="52"/>
        <v>0</v>
      </c>
      <c r="X58" s="116">
        <v>0</v>
      </c>
      <c r="Y58" s="116">
        <v>0</v>
      </c>
      <c r="Z58" s="116">
        <v>0</v>
      </c>
      <c r="AA58" s="116">
        <v>0</v>
      </c>
      <c r="AB58" s="116"/>
      <c r="AC58" s="116">
        <v>0</v>
      </c>
      <c r="AD58" s="116">
        <v>0</v>
      </c>
      <c r="AE58" s="116">
        <f t="shared" si="53"/>
        <v>0</v>
      </c>
      <c r="AF58" s="116">
        <f t="shared" si="54"/>
        <v>30908</v>
      </c>
      <c r="AG58" s="116">
        <f t="shared" si="55"/>
        <v>30908</v>
      </c>
      <c r="AH58" s="116">
        <v>0</v>
      </c>
      <c r="AI58" s="116">
        <v>30908</v>
      </c>
      <c r="AJ58" s="116">
        <v>0</v>
      </c>
      <c r="AK58" s="116">
        <v>0</v>
      </c>
      <c r="AL58" s="116">
        <v>0</v>
      </c>
      <c r="AM58" s="116"/>
      <c r="AN58" s="116">
        <f t="shared" si="56"/>
        <v>239634</v>
      </c>
      <c r="AO58" s="116">
        <f t="shared" si="57"/>
        <v>95404</v>
      </c>
      <c r="AP58" s="116">
        <v>95404</v>
      </c>
      <c r="AQ58" s="116">
        <v>0</v>
      </c>
      <c r="AR58" s="116">
        <v>0</v>
      </c>
      <c r="AS58" s="116">
        <v>0</v>
      </c>
      <c r="AT58" s="116">
        <f t="shared" si="58"/>
        <v>139765</v>
      </c>
      <c r="AU58" s="116">
        <v>0</v>
      </c>
      <c r="AV58" s="116">
        <v>139765</v>
      </c>
      <c r="AW58" s="116">
        <v>0</v>
      </c>
      <c r="AX58" s="116">
        <v>0</v>
      </c>
      <c r="AY58" s="116">
        <f t="shared" si="59"/>
        <v>4465</v>
      </c>
      <c r="AZ58" s="116">
        <v>0</v>
      </c>
      <c r="BA58" s="116">
        <v>4465</v>
      </c>
      <c r="BB58" s="116">
        <v>0</v>
      </c>
      <c r="BC58" s="116">
        <v>0</v>
      </c>
      <c r="BD58" s="116"/>
      <c r="BE58" s="116">
        <v>0</v>
      </c>
      <c r="BF58" s="116">
        <v>47566</v>
      </c>
      <c r="BG58" s="116">
        <f t="shared" si="60"/>
        <v>318108</v>
      </c>
      <c r="BH58" s="116">
        <f t="shared" si="62"/>
        <v>30908</v>
      </c>
      <c r="BI58" s="116">
        <f t="shared" si="61"/>
        <v>30908</v>
      </c>
      <c r="BJ58" s="116">
        <f t="shared" si="63"/>
        <v>0</v>
      </c>
      <c r="BK58" s="116">
        <f t="shared" si="64"/>
        <v>30908</v>
      </c>
      <c r="BL58" s="116">
        <f t="shared" si="65"/>
        <v>0</v>
      </c>
      <c r="BM58" s="116">
        <f t="shared" si="66"/>
        <v>0</v>
      </c>
      <c r="BN58" s="116">
        <f t="shared" si="67"/>
        <v>0</v>
      </c>
      <c r="BO58" s="116">
        <f t="shared" si="68"/>
        <v>0</v>
      </c>
      <c r="BP58" s="116">
        <f t="shared" si="69"/>
        <v>239634</v>
      </c>
      <c r="BQ58" s="116">
        <f t="shared" si="70"/>
        <v>95404</v>
      </c>
      <c r="BR58" s="116">
        <f t="shared" si="71"/>
        <v>95404</v>
      </c>
      <c r="BS58" s="116">
        <f t="shared" si="72"/>
        <v>0</v>
      </c>
      <c r="BT58" s="116">
        <f t="shared" si="73"/>
        <v>0</v>
      </c>
      <c r="BU58" s="116">
        <f t="shared" si="74"/>
        <v>0</v>
      </c>
      <c r="BV58" s="116">
        <f t="shared" si="75"/>
        <v>139765</v>
      </c>
      <c r="BW58" s="116">
        <f t="shared" si="76"/>
        <v>0</v>
      </c>
      <c r="BX58" s="116">
        <f t="shared" si="77"/>
        <v>139765</v>
      </c>
      <c r="BY58" s="116">
        <f t="shared" si="78"/>
        <v>0</v>
      </c>
      <c r="BZ58" s="116">
        <f t="shared" si="79"/>
        <v>0</v>
      </c>
      <c r="CA58" s="116">
        <f t="shared" si="80"/>
        <v>4465</v>
      </c>
      <c r="CB58" s="116">
        <f t="shared" si="81"/>
        <v>0</v>
      </c>
      <c r="CC58" s="116">
        <f t="shared" si="82"/>
        <v>4465</v>
      </c>
      <c r="CD58" s="116">
        <f t="shared" si="83"/>
        <v>0</v>
      </c>
      <c r="CE58" s="116">
        <f t="shared" si="84"/>
        <v>0</v>
      </c>
      <c r="CF58" s="116">
        <f t="shared" si="85"/>
        <v>0</v>
      </c>
      <c r="CG58" s="116">
        <f t="shared" si="86"/>
        <v>0</v>
      </c>
      <c r="CH58" s="116">
        <f t="shared" si="87"/>
        <v>47566</v>
      </c>
      <c r="CI58" s="116">
        <f t="shared" si="88"/>
        <v>318108</v>
      </c>
    </row>
    <row r="59" spans="1:87" ht="13.5" customHeight="1" x14ac:dyDescent="0.15">
      <c r="A59" s="114" t="s">
        <v>10</v>
      </c>
      <c r="B59" s="115" t="s">
        <v>326</v>
      </c>
      <c r="C59" s="114" t="s">
        <v>420</v>
      </c>
      <c r="D59" s="116">
        <f t="shared" si="47"/>
        <v>0</v>
      </c>
      <c r="E59" s="116">
        <f t="shared" si="48"/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/>
      <c r="L59" s="116">
        <f t="shared" si="49"/>
        <v>455248</v>
      </c>
      <c r="M59" s="116">
        <f t="shared" si="50"/>
        <v>102674</v>
      </c>
      <c r="N59" s="116">
        <v>12350</v>
      </c>
      <c r="O59" s="116">
        <v>0</v>
      </c>
      <c r="P59" s="116">
        <v>90324</v>
      </c>
      <c r="Q59" s="116">
        <v>0</v>
      </c>
      <c r="R59" s="116">
        <f t="shared" si="51"/>
        <v>233956</v>
      </c>
      <c r="S59" s="116">
        <v>0</v>
      </c>
      <c r="T59" s="116">
        <v>217357</v>
      </c>
      <c r="U59" s="116">
        <v>16599</v>
      </c>
      <c r="V59" s="116">
        <v>0</v>
      </c>
      <c r="W59" s="116">
        <f t="shared" si="52"/>
        <v>118618</v>
      </c>
      <c r="X59" s="116">
        <v>5181</v>
      </c>
      <c r="Y59" s="116">
        <v>101729</v>
      </c>
      <c r="Z59" s="116">
        <v>6019</v>
      </c>
      <c r="AA59" s="116">
        <v>5689</v>
      </c>
      <c r="AB59" s="116"/>
      <c r="AC59" s="116">
        <v>0</v>
      </c>
      <c r="AD59" s="116">
        <v>101664</v>
      </c>
      <c r="AE59" s="116">
        <f t="shared" si="53"/>
        <v>556912</v>
      </c>
      <c r="AF59" s="116">
        <f t="shared" si="54"/>
        <v>0</v>
      </c>
      <c r="AG59" s="116">
        <f t="shared" si="55"/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 t="shared" si="56"/>
        <v>121498</v>
      </c>
      <c r="AO59" s="116">
        <f t="shared" si="57"/>
        <v>35898</v>
      </c>
      <c r="AP59" s="116">
        <v>12350</v>
      </c>
      <c r="AQ59" s="116">
        <v>0</v>
      </c>
      <c r="AR59" s="116">
        <v>23548</v>
      </c>
      <c r="AS59" s="116">
        <v>0</v>
      </c>
      <c r="AT59" s="116">
        <f t="shared" si="58"/>
        <v>80682</v>
      </c>
      <c r="AU59" s="116">
        <v>0</v>
      </c>
      <c r="AV59" s="116">
        <v>80682</v>
      </c>
      <c r="AW59" s="116">
        <v>0</v>
      </c>
      <c r="AX59" s="116">
        <v>0</v>
      </c>
      <c r="AY59" s="116">
        <f t="shared" si="59"/>
        <v>4918</v>
      </c>
      <c r="AZ59" s="116">
        <v>0</v>
      </c>
      <c r="BA59" s="116">
        <v>104</v>
      </c>
      <c r="BB59" s="116">
        <v>4290</v>
      </c>
      <c r="BC59" s="116">
        <v>524</v>
      </c>
      <c r="BD59" s="116"/>
      <c r="BE59" s="116">
        <v>0</v>
      </c>
      <c r="BF59" s="116">
        <v>25480</v>
      </c>
      <c r="BG59" s="116">
        <f t="shared" si="60"/>
        <v>146978</v>
      </c>
      <c r="BH59" s="116">
        <f t="shared" si="62"/>
        <v>0</v>
      </c>
      <c r="BI59" s="116">
        <f t="shared" si="61"/>
        <v>0</v>
      </c>
      <c r="BJ59" s="116">
        <f t="shared" si="63"/>
        <v>0</v>
      </c>
      <c r="BK59" s="116">
        <f t="shared" si="64"/>
        <v>0</v>
      </c>
      <c r="BL59" s="116">
        <f t="shared" si="65"/>
        <v>0</v>
      </c>
      <c r="BM59" s="116">
        <f t="shared" si="66"/>
        <v>0</v>
      </c>
      <c r="BN59" s="116">
        <f t="shared" si="67"/>
        <v>0</v>
      </c>
      <c r="BO59" s="116">
        <f t="shared" si="68"/>
        <v>0</v>
      </c>
      <c r="BP59" s="116">
        <f t="shared" si="69"/>
        <v>576746</v>
      </c>
      <c r="BQ59" s="116">
        <f t="shared" si="70"/>
        <v>138572</v>
      </c>
      <c r="BR59" s="116">
        <f t="shared" si="71"/>
        <v>24700</v>
      </c>
      <c r="BS59" s="116">
        <f t="shared" si="72"/>
        <v>0</v>
      </c>
      <c r="BT59" s="116">
        <f t="shared" si="73"/>
        <v>113872</v>
      </c>
      <c r="BU59" s="116">
        <f t="shared" si="74"/>
        <v>0</v>
      </c>
      <c r="BV59" s="116">
        <f t="shared" si="75"/>
        <v>314638</v>
      </c>
      <c r="BW59" s="116">
        <f t="shared" si="76"/>
        <v>0</v>
      </c>
      <c r="BX59" s="116">
        <f t="shared" si="77"/>
        <v>298039</v>
      </c>
      <c r="BY59" s="116">
        <f t="shared" si="78"/>
        <v>16599</v>
      </c>
      <c r="BZ59" s="116">
        <f t="shared" si="79"/>
        <v>0</v>
      </c>
      <c r="CA59" s="116">
        <f t="shared" si="80"/>
        <v>123536</v>
      </c>
      <c r="CB59" s="116">
        <f t="shared" si="81"/>
        <v>5181</v>
      </c>
      <c r="CC59" s="116">
        <f t="shared" si="82"/>
        <v>101833</v>
      </c>
      <c r="CD59" s="116">
        <f t="shared" si="83"/>
        <v>10309</v>
      </c>
      <c r="CE59" s="116">
        <f t="shared" si="84"/>
        <v>6213</v>
      </c>
      <c r="CF59" s="116">
        <f t="shared" si="85"/>
        <v>0</v>
      </c>
      <c r="CG59" s="116">
        <f t="shared" si="86"/>
        <v>0</v>
      </c>
      <c r="CH59" s="116">
        <f t="shared" si="87"/>
        <v>127144</v>
      </c>
      <c r="CI59" s="116">
        <f t="shared" si="88"/>
        <v>703890</v>
      </c>
    </row>
    <row r="60" spans="1:87" ht="13.5" customHeight="1" x14ac:dyDescent="0.15">
      <c r="A60" s="114" t="s">
        <v>10</v>
      </c>
      <c r="B60" s="115" t="s">
        <v>408</v>
      </c>
      <c r="C60" s="114" t="s">
        <v>409</v>
      </c>
      <c r="D60" s="116">
        <f t="shared" si="47"/>
        <v>909703</v>
      </c>
      <c r="E60" s="116">
        <f t="shared" si="48"/>
        <v>909703</v>
      </c>
      <c r="F60" s="116">
        <v>0</v>
      </c>
      <c r="G60" s="116">
        <v>909703</v>
      </c>
      <c r="H60" s="116">
        <v>0</v>
      </c>
      <c r="I60" s="116">
        <v>0</v>
      </c>
      <c r="J60" s="116">
        <v>0</v>
      </c>
      <c r="K60" s="116"/>
      <c r="L60" s="116">
        <f t="shared" si="49"/>
        <v>706528</v>
      </c>
      <c r="M60" s="116">
        <f t="shared" si="50"/>
        <v>133862</v>
      </c>
      <c r="N60" s="116">
        <v>50995</v>
      </c>
      <c r="O60" s="116">
        <v>0</v>
      </c>
      <c r="P60" s="116">
        <v>82867</v>
      </c>
      <c r="Q60" s="116">
        <v>0</v>
      </c>
      <c r="R60" s="116">
        <f t="shared" si="51"/>
        <v>111202</v>
      </c>
      <c r="S60" s="116">
        <v>0</v>
      </c>
      <c r="T60" s="116">
        <v>111202</v>
      </c>
      <c r="U60" s="116">
        <v>0</v>
      </c>
      <c r="V60" s="116">
        <v>0</v>
      </c>
      <c r="W60" s="116">
        <f t="shared" si="52"/>
        <v>461464</v>
      </c>
      <c r="X60" s="116">
        <v>145058</v>
      </c>
      <c r="Y60" s="116">
        <v>228537</v>
      </c>
      <c r="Z60" s="116">
        <v>87869</v>
      </c>
      <c r="AA60" s="116">
        <v>0</v>
      </c>
      <c r="AB60" s="116"/>
      <c r="AC60" s="116">
        <v>0</v>
      </c>
      <c r="AD60" s="116">
        <v>0</v>
      </c>
      <c r="AE60" s="116">
        <f t="shared" si="53"/>
        <v>1616231</v>
      </c>
      <c r="AF60" s="116">
        <f t="shared" si="54"/>
        <v>0</v>
      </c>
      <c r="AG60" s="116">
        <f t="shared" si="55"/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 t="shared" si="56"/>
        <v>0</v>
      </c>
      <c r="AO60" s="116">
        <f t="shared" si="57"/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 t="shared" si="58"/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 t="shared" si="59"/>
        <v>0</v>
      </c>
      <c r="AZ60" s="116">
        <v>0</v>
      </c>
      <c r="BA60" s="116">
        <v>0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 t="shared" si="60"/>
        <v>0</v>
      </c>
      <c r="BH60" s="116">
        <f t="shared" si="62"/>
        <v>909703</v>
      </c>
      <c r="BI60" s="116">
        <f t="shared" si="61"/>
        <v>909703</v>
      </c>
      <c r="BJ60" s="116">
        <f t="shared" si="63"/>
        <v>0</v>
      </c>
      <c r="BK60" s="116">
        <f t="shared" si="64"/>
        <v>909703</v>
      </c>
      <c r="BL60" s="116">
        <f t="shared" si="65"/>
        <v>0</v>
      </c>
      <c r="BM60" s="116">
        <f t="shared" si="66"/>
        <v>0</v>
      </c>
      <c r="BN60" s="116">
        <f t="shared" si="67"/>
        <v>0</v>
      </c>
      <c r="BO60" s="116">
        <f t="shared" si="68"/>
        <v>0</v>
      </c>
      <c r="BP60" s="116">
        <f t="shared" si="69"/>
        <v>706528</v>
      </c>
      <c r="BQ60" s="116">
        <f t="shared" si="70"/>
        <v>133862</v>
      </c>
      <c r="BR60" s="116">
        <f t="shared" si="71"/>
        <v>50995</v>
      </c>
      <c r="BS60" s="116">
        <f t="shared" si="72"/>
        <v>0</v>
      </c>
      <c r="BT60" s="116">
        <f t="shared" si="73"/>
        <v>82867</v>
      </c>
      <c r="BU60" s="116">
        <f t="shared" si="74"/>
        <v>0</v>
      </c>
      <c r="BV60" s="116">
        <f t="shared" si="75"/>
        <v>111202</v>
      </c>
      <c r="BW60" s="116">
        <f t="shared" si="76"/>
        <v>0</v>
      </c>
      <c r="BX60" s="116">
        <f t="shared" si="77"/>
        <v>111202</v>
      </c>
      <c r="BY60" s="116">
        <f t="shared" si="78"/>
        <v>0</v>
      </c>
      <c r="BZ60" s="116">
        <f t="shared" si="79"/>
        <v>0</v>
      </c>
      <c r="CA60" s="116">
        <f t="shared" si="80"/>
        <v>461464</v>
      </c>
      <c r="CB60" s="116">
        <f t="shared" si="81"/>
        <v>145058</v>
      </c>
      <c r="CC60" s="116">
        <f t="shared" si="82"/>
        <v>228537</v>
      </c>
      <c r="CD60" s="116">
        <f t="shared" si="83"/>
        <v>87869</v>
      </c>
      <c r="CE60" s="116">
        <f t="shared" si="84"/>
        <v>0</v>
      </c>
      <c r="CF60" s="116">
        <f t="shared" si="85"/>
        <v>0</v>
      </c>
      <c r="CG60" s="116">
        <f t="shared" si="86"/>
        <v>0</v>
      </c>
      <c r="CH60" s="116">
        <f t="shared" si="87"/>
        <v>0</v>
      </c>
      <c r="CI60" s="116">
        <f t="shared" si="88"/>
        <v>1616231</v>
      </c>
    </row>
    <row r="61" spans="1:87" ht="13.5" customHeight="1" x14ac:dyDescent="0.15">
      <c r="A61" s="114" t="s">
        <v>10</v>
      </c>
      <c r="B61" s="115" t="s">
        <v>342</v>
      </c>
      <c r="C61" s="114" t="s">
        <v>343</v>
      </c>
      <c r="D61" s="116">
        <f t="shared" si="47"/>
        <v>0</v>
      </c>
      <c r="E61" s="116">
        <f t="shared" si="48"/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/>
      <c r="L61" s="116">
        <f t="shared" si="49"/>
        <v>0</v>
      </c>
      <c r="M61" s="116">
        <f t="shared" si="50"/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 t="shared" si="51"/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 t="shared" si="52"/>
        <v>0</v>
      </c>
      <c r="X61" s="116">
        <v>0</v>
      </c>
      <c r="Y61" s="116">
        <v>0</v>
      </c>
      <c r="Z61" s="116">
        <v>0</v>
      </c>
      <c r="AA61" s="116">
        <v>0</v>
      </c>
      <c r="AB61" s="116"/>
      <c r="AC61" s="116">
        <v>0</v>
      </c>
      <c r="AD61" s="116">
        <v>0</v>
      </c>
      <c r="AE61" s="116">
        <f t="shared" si="53"/>
        <v>0</v>
      </c>
      <c r="AF61" s="116">
        <f t="shared" si="54"/>
        <v>0</v>
      </c>
      <c r="AG61" s="116">
        <f t="shared" si="55"/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 t="shared" si="56"/>
        <v>424988</v>
      </c>
      <c r="AO61" s="116">
        <f t="shared" si="57"/>
        <v>18783</v>
      </c>
      <c r="AP61" s="116">
        <v>18783</v>
      </c>
      <c r="AQ61" s="116">
        <v>0</v>
      </c>
      <c r="AR61" s="116">
        <v>0</v>
      </c>
      <c r="AS61" s="116">
        <v>0</v>
      </c>
      <c r="AT61" s="116">
        <f t="shared" si="58"/>
        <v>77962</v>
      </c>
      <c r="AU61" s="116">
        <v>0</v>
      </c>
      <c r="AV61" s="116">
        <v>77962</v>
      </c>
      <c r="AW61" s="116">
        <v>0</v>
      </c>
      <c r="AX61" s="116">
        <v>0</v>
      </c>
      <c r="AY61" s="116">
        <f t="shared" si="59"/>
        <v>328243</v>
      </c>
      <c r="AZ61" s="116">
        <v>0</v>
      </c>
      <c r="BA61" s="116">
        <v>325596</v>
      </c>
      <c r="BB61" s="116">
        <v>2647</v>
      </c>
      <c r="BC61" s="116">
        <v>0</v>
      </c>
      <c r="BD61" s="116"/>
      <c r="BE61" s="116">
        <v>0</v>
      </c>
      <c r="BF61" s="116">
        <v>69525</v>
      </c>
      <c r="BG61" s="116">
        <f t="shared" si="60"/>
        <v>494513</v>
      </c>
      <c r="BH61" s="116">
        <f t="shared" si="62"/>
        <v>0</v>
      </c>
      <c r="BI61" s="116">
        <f t="shared" si="61"/>
        <v>0</v>
      </c>
      <c r="BJ61" s="116">
        <f t="shared" si="63"/>
        <v>0</v>
      </c>
      <c r="BK61" s="116">
        <f t="shared" si="64"/>
        <v>0</v>
      </c>
      <c r="BL61" s="116">
        <f t="shared" si="65"/>
        <v>0</v>
      </c>
      <c r="BM61" s="116">
        <f t="shared" si="66"/>
        <v>0</v>
      </c>
      <c r="BN61" s="116">
        <f t="shared" si="67"/>
        <v>0</v>
      </c>
      <c r="BO61" s="116">
        <f t="shared" si="68"/>
        <v>0</v>
      </c>
      <c r="BP61" s="116">
        <f t="shared" si="69"/>
        <v>424988</v>
      </c>
      <c r="BQ61" s="116">
        <f t="shared" si="70"/>
        <v>18783</v>
      </c>
      <c r="BR61" s="116">
        <f t="shared" si="71"/>
        <v>18783</v>
      </c>
      <c r="BS61" s="116">
        <f t="shared" si="72"/>
        <v>0</v>
      </c>
      <c r="BT61" s="116">
        <f t="shared" si="73"/>
        <v>0</v>
      </c>
      <c r="BU61" s="116">
        <f t="shared" si="74"/>
        <v>0</v>
      </c>
      <c r="BV61" s="116">
        <f t="shared" si="75"/>
        <v>77962</v>
      </c>
      <c r="BW61" s="116">
        <f t="shared" si="76"/>
        <v>0</v>
      </c>
      <c r="BX61" s="116">
        <f t="shared" si="77"/>
        <v>77962</v>
      </c>
      <c r="BY61" s="116">
        <f t="shared" si="78"/>
        <v>0</v>
      </c>
      <c r="BZ61" s="116">
        <f t="shared" si="79"/>
        <v>0</v>
      </c>
      <c r="CA61" s="116">
        <f t="shared" si="80"/>
        <v>328243</v>
      </c>
      <c r="CB61" s="116">
        <f t="shared" si="81"/>
        <v>0</v>
      </c>
      <c r="CC61" s="116">
        <f t="shared" si="82"/>
        <v>325596</v>
      </c>
      <c r="CD61" s="116">
        <f t="shared" si="83"/>
        <v>2647</v>
      </c>
      <c r="CE61" s="116">
        <f t="shared" si="84"/>
        <v>0</v>
      </c>
      <c r="CF61" s="116">
        <f t="shared" si="85"/>
        <v>0</v>
      </c>
      <c r="CG61" s="116">
        <f t="shared" si="86"/>
        <v>0</v>
      </c>
      <c r="CH61" s="116">
        <f t="shared" si="87"/>
        <v>69525</v>
      </c>
      <c r="CI61" s="116">
        <f t="shared" si="88"/>
        <v>494513</v>
      </c>
    </row>
    <row r="62" spans="1:87" ht="13.5" customHeight="1" x14ac:dyDescent="0.15">
      <c r="A62" s="114" t="s">
        <v>10</v>
      </c>
      <c r="B62" s="115" t="s">
        <v>346</v>
      </c>
      <c r="C62" s="114" t="s">
        <v>347</v>
      </c>
      <c r="D62" s="116">
        <f t="shared" si="47"/>
        <v>3492665</v>
      </c>
      <c r="E62" s="116">
        <f t="shared" si="48"/>
        <v>3492665</v>
      </c>
      <c r="F62" s="116">
        <v>0</v>
      </c>
      <c r="G62" s="116">
        <v>3492665</v>
      </c>
      <c r="H62" s="116">
        <v>0</v>
      </c>
      <c r="I62" s="116">
        <v>0</v>
      </c>
      <c r="J62" s="116">
        <v>0</v>
      </c>
      <c r="K62" s="116"/>
      <c r="L62" s="116">
        <f t="shared" si="49"/>
        <v>1907546</v>
      </c>
      <c r="M62" s="116">
        <f t="shared" si="50"/>
        <v>83391</v>
      </c>
      <c r="N62" s="116">
        <v>83391</v>
      </c>
      <c r="O62" s="116">
        <v>0</v>
      </c>
      <c r="P62" s="116">
        <v>0</v>
      </c>
      <c r="Q62" s="116">
        <v>0</v>
      </c>
      <c r="R62" s="116">
        <f t="shared" si="51"/>
        <v>247227</v>
      </c>
      <c r="S62" s="116">
        <v>0</v>
      </c>
      <c r="T62" s="116">
        <v>247227</v>
      </c>
      <c r="U62" s="116">
        <v>0</v>
      </c>
      <c r="V62" s="116">
        <v>0</v>
      </c>
      <c r="W62" s="116">
        <f t="shared" si="52"/>
        <v>1576928</v>
      </c>
      <c r="X62" s="116">
        <v>148472</v>
      </c>
      <c r="Y62" s="116">
        <v>1409306</v>
      </c>
      <c r="Z62" s="116">
        <v>19150</v>
      </c>
      <c r="AA62" s="116">
        <v>0</v>
      </c>
      <c r="AB62" s="116"/>
      <c r="AC62" s="116">
        <v>0</v>
      </c>
      <c r="AD62" s="116">
        <v>251436</v>
      </c>
      <c r="AE62" s="116">
        <f t="shared" si="53"/>
        <v>5651647</v>
      </c>
      <c r="AF62" s="116">
        <f t="shared" si="54"/>
        <v>0</v>
      </c>
      <c r="AG62" s="116">
        <f t="shared" si="55"/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 t="shared" si="56"/>
        <v>230708</v>
      </c>
      <c r="AO62" s="116">
        <f t="shared" si="57"/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 t="shared" si="58"/>
        <v>99808</v>
      </c>
      <c r="AU62" s="116">
        <v>0</v>
      </c>
      <c r="AV62" s="116">
        <v>99808</v>
      </c>
      <c r="AW62" s="116">
        <v>0</v>
      </c>
      <c r="AX62" s="116">
        <v>0</v>
      </c>
      <c r="AY62" s="116">
        <f t="shared" si="59"/>
        <v>130900</v>
      </c>
      <c r="AZ62" s="116">
        <v>0</v>
      </c>
      <c r="BA62" s="116">
        <v>130900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 t="shared" si="60"/>
        <v>230708</v>
      </c>
      <c r="BH62" s="116">
        <f t="shared" si="62"/>
        <v>3492665</v>
      </c>
      <c r="BI62" s="116">
        <f t="shared" si="61"/>
        <v>3492665</v>
      </c>
      <c r="BJ62" s="116">
        <f t="shared" si="63"/>
        <v>0</v>
      </c>
      <c r="BK62" s="116">
        <f t="shared" si="64"/>
        <v>3492665</v>
      </c>
      <c r="BL62" s="116">
        <f t="shared" si="65"/>
        <v>0</v>
      </c>
      <c r="BM62" s="116">
        <f t="shared" si="66"/>
        <v>0</v>
      </c>
      <c r="BN62" s="116">
        <f t="shared" si="67"/>
        <v>0</v>
      </c>
      <c r="BO62" s="116">
        <f t="shared" si="68"/>
        <v>0</v>
      </c>
      <c r="BP62" s="116">
        <f t="shared" si="69"/>
        <v>2138254</v>
      </c>
      <c r="BQ62" s="116">
        <f t="shared" si="70"/>
        <v>83391</v>
      </c>
      <c r="BR62" s="116">
        <f t="shared" si="71"/>
        <v>83391</v>
      </c>
      <c r="BS62" s="116">
        <f t="shared" si="72"/>
        <v>0</v>
      </c>
      <c r="BT62" s="116">
        <f t="shared" si="73"/>
        <v>0</v>
      </c>
      <c r="BU62" s="116">
        <f t="shared" si="74"/>
        <v>0</v>
      </c>
      <c r="BV62" s="116">
        <f t="shared" si="75"/>
        <v>347035</v>
      </c>
      <c r="BW62" s="116">
        <f t="shared" si="76"/>
        <v>0</v>
      </c>
      <c r="BX62" s="116">
        <f t="shared" si="77"/>
        <v>347035</v>
      </c>
      <c r="BY62" s="116">
        <f t="shared" si="78"/>
        <v>0</v>
      </c>
      <c r="BZ62" s="116">
        <f t="shared" si="79"/>
        <v>0</v>
      </c>
      <c r="CA62" s="116">
        <f t="shared" si="80"/>
        <v>1707828</v>
      </c>
      <c r="CB62" s="116">
        <f t="shared" si="81"/>
        <v>148472</v>
      </c>
      <c r="CC62" s="116">
        <f t="shared" si="82"/>
        <v>1540206</v>
      </c>
      <c r="CD62" s="116">
        <f t="shared" si="83"/>
        <v>19150</v>
      </c>
      <c r="CE62" s="116">
        <f t="shared" si="84"/>
        <v>0</v>
      </c>
      <c r="CF62" s="116">
        <f t="shared" si="85"/>
        <v>0</v>
      </c>
      <c r="CG62" s="116">
        <f t="shared" si="86"/>
        <v>0</v>
      </c>
      <c r="CH62" s="116">
        <f t="shared" si="87"/>
        <v>251436</v>
      </c>
      <c r="CI62" s="116">
        <f t="shared" si="88"/>
        <v>5882355</v>
      </c>
    </row>
    <row r="63" spans="1:87" ht="13.5" customHeight="1" x14ac:dyDescent="0.15">
      <c r="A63" s="114" t="s">
        <v>10</v>
      </c>
      <c r="B63" s="115" t="s">
        <v>360</v>
      </c>
      <c r="C63" s="114" t="s">
        <v>377</v>
      </c>
      <c r="D63" s="116">
        <f t="shared" si="47"/>
        <v>0</v>
      </c>
      <c r="E63" s="116">
        <f t="shared" si="48"/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 t="shared" si="49"/>
        <v>1765821</v>
      </c>
      <c r="M63" s="116">
        <f t="shared" si="50"/>
        <v>57993</v>
      </c>
      <c r="N63" s="116">
        <v>57993</v>
      </c>
      <c r="O63" s="116">
        <v>0</v>
      </c>
      <c r="P63" s="116">
        <v>0</v>
      </c>
      <c r="Q63" s="116">
        <v>0</v>
      </c>
      <c r="R63" s="116">
        <f t="shared" si="51"/>
        <v>120891</v>
      </c>
      <c r="S63" s="116">
        <v>0</v>
      </c>
      <c r="T63" s="116">
        <v>120891</v>
      </c>
      <c r="U63" s="116">
        <v>0</v>
      </c>
      <c r="V63" s="116">
        <v>0</v>
      </c>
      <c r="W63" s="116">
        <f t="shared" si="52"/>
        <v>1586937</v>
      </c>
      <c r="X63" s="116">
        <v>0</v>
      </c>
      <c r="Y63" s="116">
        <v>1435300</v>
      </c>
      <c r="Z63" s="116">
        <v>137834</v>
      </c>
      <c r="AA63" s="116">
        <v>13803</v>
      </c>
      <c r="AB63" s="116"/>
      <c r="AC63" s="116">
        <v>0</v>
      </c>
      <c r="AD63" s="116">
        <v>351394</v>
      </c>
      <c r="AE63" s="116">
        <f t="shared" si="53"/>
        <v>2117215</v>
      </c>
      <c r="AF63" s="116">
        <f t="shared" si="54"/>
        <v>0</v>
      </c>
      <c r="AG63" s="116">
        <f t="shared" si="55"/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 t="shared" si="56"/>
        <v>0</v>
      </c>
      <c r="AO63" s="116">
        <f t="shared" si="57"/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 t="shared" si="58"/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 t="shared" si="59"/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 t="shared" si="60"/>
        <v>0</v>
      </c>
      <c r="BH63" s="116">
        <f t="shared" si="62"/>
        <v>0</v>
      </c>
      <c r="BI63" s="116">
        <f t="shared" si="61"/>
        <v>0</v>
      </c>
      <c r="BJ63" s="116">
        <f t="shared" si="63"/>
        <v>0</v>
      </c>
      <c r="BK63" s="116">
        <f t="shared" si="64"/>
        <v>0</v>
      </c>
      <c r="BL63" s="116">
        <f t="shared" si="65"/>
        <v>0</v>
      </c>
      <c r="BM63" s="116">
        <f t="shared" si="66"/>
        <v>0</v>
      </c>
      <c r="BN63" s="116">
        <f t="shared" si="67"/>
        <v>0</v>
      </c>
      <c r="BO63" s="116">
        <f t="shared" si="68"/>
        <v>0</v>
      </c>
      <c r="BP63" s="116">
        <f t="shared" si="69"/>
        <v>1765821</v>
      </c>
      <c r="BQ63" s="116">
        <f t="shared" si="70"/>
        <v>57993</v>
      </c>
      <c r="BR63" s="116">
        <f t="shared" si="71"/>
        <v>57993</v>
      </c>
      <c r="BS63" s="116">
        <f t="shared" si="72"/>
        <v>0</v>
      </c>
      <c r="BT63" s="116">
        <f t="shared" si="73"/>
        <v>0</v>
      </c>
      <c r="BU63" s="116">
        <f t="shared" si="74"/>
        <v>0</v>
      </c>
      <c r="BV63" s="116">
        <f t="shared" si="75"/>
        <v>120891</v>
      </c>
      <c r="BW63" s="116">
        <f t="shared" si="76"/>
        <v>0</v>
      </c>
      <c r="BX63" s="116">
        <f t="shared" si="77"/>
        <v>120891</v>
      </c>
      <c r="BY63" s="116">
        <f t="shared" si="78"/>
        <v>0</v>
      </c>
      <c r="BZ63" s="116">
        <f t="shared" si="79"/>
        <v>0</v>
      </c>
      <c r="CA63" s="116">
        <f t="shared" si="80"/>
        <v>1586937</v>
      </c>
      <c r="CB63" s="116">
        <f t="shared" si="81"/>
        <v>0</v>
      </c>
      <c r="CC63" s="116">
        <f t="shared" si="82"/>
        <v>1435300</v>
      </c>
      <c r="CD63" s="116">
        <f t="shared" si="83"/>
        <v>137834</v>
      </c>
      <c r="CE63" s="116">
        <f t="shared" si="84"/>
        <v>13803</v>
      </c>
      <c r="CF63" s="116">
        <f t="shared" si="85"/>
        <v>0</v>
      </c>
      <c r="CG63" s="116">
        <f t="shared" si="86"/>
        <v>0</v>
      </c>
      <c r="CH63" s="116">
        <f t="shared" si="87"/>
        <v>351394</v>
      </c>
      <c r="CI63" s="116">
        <f t="shared" si="88"/>
        <v>2117215</v>
      </c>
    </row>
    <row r="64" spans="1:87" ht="13.5" customHeight="1" x14ac:dyDescent="0.15">
      <c r="A64" s="114" t="s">
        <v>10</v>
      </c>
      <c r="B64" s="115" t="s">
        <v>340</v>
      </c>
      <c r="C64" s="114" t="s">
        <v>341</v>
      </c>
      <c r="D64" s="116">
        <f t="shared" si="47"/>
        <v>135890</v>
      </c>
      <c r="E64" s="116">
        <f t="shared" si="48"/>
        <v>135890</v>
      </c>
      <c r="F64" s="116">
        <v>0</v>
      </c>
      <c r="G64" s="116">
        <v>135890</v>
      </c>
      <c r="H64" s="116">
        <v>0</v>
      </c>
      <c r="I64" s="116">
        <v>0</v>
      </c>
      <c r="J64" s="116">
        <v>0</v>
      </c>
      <c r="K64" s="116"/>
      <c r="L64" s="116">
        <f t="shared" si="49"/>
        <v>1085660</v>
      </c>
      <c r="M64" s="116">
        <f t="shared" si="50"/>
        <v>153946</v>
      </c>
      <c r="N64" s="116">
        <v>144766</v>
      </c>
      <c r="O64" s="116">
        <v>0</v>
      </c>
      <c r="P64" s="116">
        <v>9180</v>
      </c>
      <c r="Q64" s="116">
        <v>0</v>
      </c>
      <c r="R64" s="116">
        <f t="shared" si="51"/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 t="shared" si="52"/>
        <v>931714</v>
      </c>
      <c r="X64" s="116">
        <v>0</v>
      </c>
      <c r="Y64" s="116">
        <v>923943</v>
      </c>
      <c r="Z64" s="116">
        <v>7771</v>
      </c>
      <c r="AA64" s="116">
        <v>0</v>
      </c>
      <c r="AB64" s="116"/>
      <c r="AC64" s="116">
        <v>0</v>
      </c>
      <c r="AD64" s="116">
        <v>1077520</v>
      </c>
      <c r="AE64" s="116">
        <f t="shared" si="53"/>
        <v>2299070</v>
      </c>
      <c r="AF64" s="116">
        <f t="shared" si="54"/>
        <v>0</v>
      </c>
      <c r="AG64" s="116">
        <f t="shared" si="55"/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 t="shared" si="56"/>
        <v>0</v>
      </c>
      <c r="AO64" s="116">
        <f t="shared" si="57"/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 t="shared" si="58"/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 t="shared" si="59"/>
        <v>0</v>
      </c>
      <c r="AZ64" s="116">
        <v>0</v>
      </c>
      <c r="BA64" s="116">
        <v>0</v>
      </c>
      <c r="BB64" s="116">
        <v>0</v>
      </c>
      <c r="BC64" s="116">
        <v>0</v>
      </c>
      <c r="BD64" s="116"/>
      <c r="BE64" s="116">
        <v>0</v>
      </c>
      <c r="BF64" s="116">
        <v>0</v>
      </c>
      <c r="BG64" s="116">
        <f t="shared" si="60"/>
        <v>0</v>
      </c>
      <c r="BH64" s="116">
        <f t="shared" si="62"/>
        <v>135890</v>
      </c>
      <c r="BI64" s="116">
        <f t="shared" si="61"/>
        <v>135890</v>
      </c>
      <c r="BJ64" s="116">
        <f t="shared" si="63"/>
        <v>0</v>
      </c>
      <c r="BK64" s="116">
        <f t="shared" si="64"/>
        <v>135890</v>
      </c>
      <c r="BL64" s="116">
        <f t="shared" si="65"/>
        <v>0</v>
      </c>
      <c r="BM64" s="116">
        <f t="shared" si="66"/>
        <v>0</v>
      </c>
      <c r="BN64" s="116">
        <f t="shared" si="67"/>
        <v>0</v>
      </c>
      <c r="BO64" s="116">
        <f t="shared" si="68"/>
        <v>0</v>
      </c>
      <c r="BP64" s="116">
        <f t="shared" si="69"/>
        <v>1085660</v>
      </c>
      <c r="BQ64" s="116">
        <f t="shared" si="70"/>
        <v>153946</v>
      </c>
      <c r="BR64" s="116">
        <f t="shared" si="71"/>
        <v>144766</v>
      </c>
      <c r="BS64" s="116">
        <f t="shared" si="72"/>
        <v>0</v>
      </c>
      <c r="BT64" s="116">
        <f t="shared" si="73"/>
        <v>9180</v>
      </c>
      <c r="BU64" s="116">
        <f t="shared" si="74"/>
        <v>0</v>
      </c>
      <c r="BV64" s="116">
        <f t="shared" si="75"/>
        <v>0</v>
      </c>
      <c r="BW64" s="116">
        <f t="shared" si="76"/>
        <v>0</v>
      </c>
      <c r="BX64" s="116">
        <f t="shared" si="77"/>
        <v>0</v>
      </c>
      <c r="BY64" s="116">
        <f t="shared" si="78"/>
        <v>0</v>
      </c>
      <c r="BZ64" s="116">
        <f t="shared" si="79"/>
        <v>0</v>
      </c>
      <c r="CA64" s="116">
        <f t="shared" si="80"/>
        <v>931714</v>
      </c>
      <c r="CB64" s="116">
        <f t="shared" si="81"/>
        <v>0</v>
      </c>
      <c r="CC64" s="116">
        <f t="shared" si="82"/>
        <v>923943</v>
      </c>
      <c r="CD64" s="116">
        <f t="shared" si="83"/>
        <v>7771</v>
      </c>
      <c r="CE64" s="116">
        <f t="shared" si="84"/>
        <v>0</v>
      </c>
      <c r="CF64" s="116">
        <f t="shared" si="85"/>
        <v>0</v>
      </c>
      <c r="CG64" s="116">
        <f t="shared" si="86"/>
        <v>0</v>
      </c>
      <c r="CH64" s="116">
        <f t="shared" si="87"/>
        <v>1077520</v>
      </c>
      <c r="CI64" s="116">
        <f t="shared" si="88"/>
        <v>2299070</v>
      </c>
    </row>
    <row r="65" spans="1:87" ht="13.5" customHeight="1" x14ac:dyDescent="0.15">
      <c r="A65" s="114" t="s">
        <v>10</v>
      </c>
      <c r="B65" s="115" t="s">
        <v>388</v>
      </c>
      <c r="C65" s="114" t="s">
        <v>389</v>
      </c>
      <c r="D65" s="116">
        <f t="shared" si="47"/>
        <v>3647496</v>
      </c>
      <c r="E65" s="116">
        <f t="shared" si="48"/>
        <v>3647496</v>
      </c>
      <c r="F65" s="116">
        <v>0</v>
      </c>
      <c r="G65" s="116">
        <v>3647496</v>
      </c>
      <c r="H65" s="116">
        <v>0</v>
      </c>
      <c r="I65" s="116">
        <v>0</v>
      </c>
      <c r="J65" s="116">
        <v>0</v>
      </c>
      <c r="K65" s="116"/>
      <c r="L65" s="116">
        <f t="shared" si="49"/>
        <v>606848</v>
      </c>
      <c r="M65" s="116">
        <f t="shared" si="50"/>
        <v>90649</v>
      </c>
      <c r="N65" s="116">
        <v>90649</v>
      </c>
      <c r="O65" s="116">
        <v>0</v>
      </c>
      <c r="P65" s="116">
        <v>0</v>
      </c>
      <c r="Q65" s="116">
        <v>0</v>
      </c>
      <c r="R65" s="116">
        <f t="shared" si="51"/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 t="shared" si="52"/>
        <v>516199</v>
      </c>
      <c r="X65" s="116">
        <v>0</v>
      </c>
      <c r="Y65" s="116">
        <v>516199</v>
      </c>
      <c r="Z65" s="116">
        <v>0</v>
      </c>
      <c r="AA65" s="116">
        <v>0</v>
      </c>
      <c r="AB65" s="116"/>
      <c r="AC65" s="116">
        <v>0</v>
      </c>
      <c r="AD65" s="116">
        <v>1247196</v>
      </c>
      <c r="AE65" s="116">
        <f t="shared" si="53"/>
        <v>5501540</v>
      </c>
      <c r="AF65" s="116">
        <f t="shared" si="54"/>
        <v>0</v>
      </c>
      <c r="AG65" s="116">
        <f t="shared" si="55"/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/>
      <c r="AN65" s="116">
        <f t="shared" si="56"/>
        <v>0</v>
      </c>
      <c r="AO65" s="116">
        <f t="shared" si="57"/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 t="shared" si="58"/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 t="shared" si="59"/>
        <v>0</v>
      </c>
      <c r="AZ65" s="116">
        <v>0</v>
      </c>
      <c r="BA65" s="116">
        <v>0</v>
      </c>
      <c r="BB65" s="116">
        <v>0</v>
      </c>
      <c r="BC65" s="116">
        <v>0</v>
      </c>
      <c r="BD65" s="116"/>
      <c r="BE65" s="116">
        <v>0</v>
      </c>
      <c r="BF65" s="116">
        <v>0</v>
      </c>
      <c r="BG65" s="116">
        <f t="shared" si="60"/>
        <v>0</v>
      </c>
      <c r="BH65" s="116">
        <f t="shared" si="62"/>
        <v>3647496</v>
      </c>
      <c r="BI65" s="116">
        <f t="shared" si="61"/>
        <v>3647496</v>
      </c>
      <c r="BJ65" s="116">
        <f t="shared" si="63"/>
        <v>0</v>
      </c>
      <c r="BK65" s="116">
        <f t="shared" si="64"/>
        <v>3647496</v>
      </c>
      <c r="BL65" s="116">
        <f t="shared" si="65"/>
        <v>0</v>
      </c>
      <c r="BM65" s="116">
        <f t="shared" si="66"/>
        <v>0</v>
      </c>
      <c r="BN65" s="116">
        <f t="shared" si="67"/>
        <v>0</v>
      </c>
      <c r="BO65" s="116">
        <f t="shared" si="68"/>
        <v>0</v>
      </c>
      <c r="BP65" s="116">
        <f t="shared" si="69"/>
        <v>606848</v>
      </c>
      <c r="BQ65" s="116">
        <f t="shared" si="70"/>
        <v>90649</v>
      </c>
      <c r="BR65" s="116">
        <f t="shared" si="71"/>
        <v>90649</v>
      </c>
      <c r="BS65" s="116">
        <f t="shared" si="72"/>
        <v>0</v>
      </c>
      <c r="BT65" s="116">
        <f t="shared" si="73"/>
        <v>0</v>
      </c>
      <c r="BU65" s="116">
        <f t="shared" si="74"/>
        <v>0</v>
      </c>
      <c r="BV65" s="116">
        <f t="shared" si="75"/>
        <v>0</v>
      </c>
      <c r="BW65" s="116">
        <f t="shared" si="76"/>
        <v>0</v>
      </c>
      <c r="BX65" s="116">
        <f t="shared" si="77"/>
        <v>0</v>
      </c>
      <c r="BY65" s="116">
        <f t="shared" si="78"/>
        <v>0</v>
      </c>
      <c r="BZ65" s="116">
        <f t="shared" si="79"/>
        <v>0</v>
      </c>
      <c r="CA65" s="116">
        <f t="shared" si="80"/>
        <v>516199</v>
      </c>
      <c r="CB65" s="116">
        <f t="shared" si="81"/>
        <v>0</v>
      </c>
      <c r="CC65" s="116">
        <f t="shared" si="82"/>
        <v>516199</v>
      </c>
      <c r="CD65" s="116">
        <f t="shared" si="83"/>
        <v>0</v>
      </c>
      <c r="CE65" s="116">
        <f t="shared" si="84"/>
        <v>0</v>
      </c>
      <c r="CF65" s="116">
        <f t="shared" si="85"/>
        <v>0</v>
      </c>
      <c r="CG65" s="116">
        <f t="shared" si="86"/>
        <v>0</v>
      </c>
      <c r="CH65" s="116">
        <f t="shared" si="87"/>
        <v>1247196</v>
      </c>
      <c r="CI65" s="116">
        <f t="shared" si="88"/>
        <v>5501540</v>
      </c>
    </row>
    <row r="66" spans="1:87" ht="13.5" customHeight="1" x14ac:dyDescent="0.15">
      <c r="A66" s="114" t="s">
        <v>10</v>
      </c>
      <c r="B66" s="115" t="s">
        <v>356</v>
      </c>
      <c r="C66" s="114" t="s">
        <v>357</v>
      </c>
      <c r="D66" s="116">
        <f t="shared" si="47"/>
        <v>0</v>
      </c>
      <c r="E66" s="116">
        <f t="shared" si="48"/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/>
      <c r="L66" s="116">
        <f t="shared" si="49"/>
        <v>892013</v>
      </c>
      <c r="M66" s="116">
        <f t="shared" si="50"/>
        <v>78288</v>
      </c>
      <c r="N66" s="116">
        <v>78288</v>
      </c>
      <c r="O66" s="116">
        <v>0</v>
      </c>
      <c r="P66" s="116">
        <v>0</v>
      </c>
      <c r="Q66" s="116">
        <v>0</v>
      </c>
      <c r="R66" s="116">
        <f t="shared" si="51"/>
        <v>328305</v>
      </c>
      <c r="S66" s="116">
        <v>0</v>
      </c>
      <c r="T66" s="116">
        <v>316452</v>
      </c>
      <c r="U66" s="116">
        <v>11853</v>
      </c>
      <c r="V66" s="116">
        <v>0</v>
      </c>
      <c r="W66" s="116">
        <f t="shared" si="52"/>
        <v>485420</v>
      </c>
      <c r="X66" s="116">
        <v>13858</v>
      </c>
      <c r="Y66" s="116">
        <v>405546</v>
      </c>
      <c r="Z66" s="116">
        <v>43956</v>
      </c>
      <c r="AA66" s="116">
        <v>22060</v>
      </c>
      <c r="AB66" s="116"/>
      <c r="AC66" s="116">
        <v>0</v>
      </c>
      <c r="AD66" s="116">
        <v>114765</v>
      </c>
      <c r="AE66" s="116">
        <f t="shared" si="53"/>
        <v>1006778</v>
      </c>
      <c r="AF66" s="116">
        <f t="shared" si="54"/>
        <v>0</v>
      </c>
      <c r="AG66" s="116">
        <f t="shared" si="55"/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/>
      <c r="AN66" s="116">
        <f t="shared" si="56"/>
        <v>180843</v>
      </c>
      <c r="AO66" s="116">
        <f t="shared" si="57"/>
        <v>25059</v>
      </c>
      <c r="AP66" s="116">
        <v>25059</v>
      </c>
      <c r="AQ66" s="116">
        <v>0</v>
      </c>
      <c r="AR66" s="116">
        <v>0</v>
      </c>
      <c r="AS66" s="116">
        <v>0</v>
      </c>
      <c r="AT66" s="116">
        <f t="shared" si="58"/>
        <v>95678</v>
      </c>
      <c r="AU66" s="116">
        <v>0</v>
      </c>
      <c r="AV66" s="116">
        <v>95678</v>
      </c>
      <c r="AW66" s="116">
        <v>0</v>
      </c>
      <c r="AX66" s="116">
        <v>0</v>
      </c>
      <c r="AY66" s="116">
        <f t="shared" si="59"/>
        <v>60106</v>
      </c>
      <c r="AZ66" s="116">
        <v>0</v>
      </c>
      <c r="BA66" s="116">
        <v>59446</v>
      </c>
      <c r="BB66" s="116">
        <v>0</v>
      </c>
      <c r="BC66" s="116">
        <v>660</v>
      </c>
      <c r="BD66" s="116"/>
      <c r="BE66" s="116">
        <v>0</v>
      </c>
      <c r="BF66" s="116">
        <v>24110</v>
      </c>
      <c r="BG66" s="116">
        <f t="shared" si="60"/>
        <v>204953</v>
      </c>
      <c r="BH66" s="116">
        <f t="shared" si="62"/>
        <v>0</v>
      </c>
      <c r="BI66" s="116">
        <f t="shared" si="61"/>
        <v>0</v>
      </c>
      <c r="BJ66" s="116">
        <f t="shared" si="63"/>
        <v>0</v>
      </c>
      <c r="BK66" s="116">
        <f t="shared" si="64"/>
        <v>0</v>
      </c>
      <c r="BL66" s="116">
        <f t="shared" si="65"/>
        <v>0</v>
      </c>
      <c r="BM66" s="116">
        <f t="shared" si="66"/>
        <v>0</v>
      </c>
      <c r="BN66" s="116">
        <f t="shared" si="67"/>
        <v>0</v>
      </c>
      <c r="BO66" s="116">
        <f t="shared" si="68"/>
        <v>0</v>
      </c>
      <c r="BP66" s="116">
        <f t="shared" si="69"/>
        <v>1072856</v>
      </c>
      <c r="BQ66" s="116">
        <f t="shared" si="70"/>
        <v>103347</v>
      </c>
      <c r="BR66" s="116">
        <f t="shared" si="71"/>
        <v>103347</v>
      </c>
      <c r="BS66" s="116">
        <f t="shared" si="72"/>
        <v>0</v>
      </c>
      <c r="BT66" s="116">
        <f t="shared" si="73"/>
        <v>0</v>
      </c>
      <c r="BU66" s="116">
        <f t="shared" si="74"/>
        <v>0</v>
      </c>
      <c r="BV66" s="116">
        <f t="shared" si="75"/>
        <v>423983</v>
      </c>
      <c r="BW66" s="116">
        <f t="shared" si="76"/>
        <v>0</v>
      </c>
      <c r="BX66" s="116">
        <f t="shared" si="77"/>
        <v>412130</v>
      </c>
      <c r="BY66" s="116">
        <f t="shared" si="78"/>
        <v>11853</v>
      </c>
      <c r="BZ66" s="116">
        <f t="shared" si="79"/>
        <v>0</v>
      </c>
      <c r="CA66" s="116">
        <f t="shared" si="80"/>
        <v>545526</v>
      </c>
      <c r="CB66" s="116">
        <f t="shared" si="81"/>
        <v>13858</v>
      </c>
      <c r="CC66" s="116">
        <f t="shared" si="82"/>
        <v>464992</v>
      </c>
      <c r="CD66" s="116">
        <f t="shared" si="83"/>
        <v>43956</v>
      </c>
      <c r="CE66" s="116">
        <f t="shared" si="84"/>
        <v>22720</v>
      </c>
      <c r="CF66" s="116">
        <f t="shared" si="85"/>
        <v>0</v>
      </c>
      <c r="CG66" s="116">
        <f t="shared" si="86"/>
        <v>0</v>
      </c>
      <c r="CH66" s="116">
        <f t="shared" si="87"/>
        <v>138875</v>
      </c>
      <c r="CI66" s="116">
        <f t="shared" si="88"/>
        <v>1211731</v>
      </c>
    </row>
    <row r="67" spans="1:87" ht="13.5" customHeight="1" x14ac:dyDescent="0.15">
      <c r="A67" s="114" t="s">
        <v>10</v>
      </c>
      <c r="B67" s="115" t="s">
        <v>384</v>
      </c>
      <c r="C67" s="114" t="s">
        <v>385</v>
      </c>
      <c r="D67" s="116">
        <f t="shared" si="47"/>
        <v>0</v>
      </c>
      <c r="E67" s="116">
        <f t="shared" si="48"/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/>
      <c r="L67" s="116">
        <f t="shared" si="49"/>
        <v>555510</v>
      </c>
      <c r="M67" s="116">
        <f t="shared" si="50"/>
        <v>22714</v>
      </c>
      <c r="N67" s="116">
        <v>22714</v>
      </c>
      <c r="O67" s="116">
        <v>0</v>
      </c>
      <c r="P67" s="116">
        <v>0</v>
      </c>
      <c r="Q67" s="116">
        <v>0</v>
      </c>
      <c r="R67" s="116">
        <f t="shared" si="51"/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 t="shared" si="52"/>
        <v>530530</v>
      </c>
      <c r="X67" s="116">
        <v>0</v>
      </c>
      <c r="Y67" s="116">
        <v>517708</v>
      </c>
      <c r="Z67" s="116">
        <v>12822</v>
      </c>
      <c r="AA67" s="116">
        <v>0</v>
      </c>
      <c r="AB67" s="116"/>
      <c r="AC67" s="116">
        <v>2266</v>
      </c>
      <c r="AD67" s="116">
        <v>4789</v>
      </c>
      <c r="AE67" s="116">
        <f t="shared" si="53"/>
        <v>560299</v>
      </c>
      <c r="AF67" s="116">
        <f t="shared" si="54"/>
        <v>0</v>
      </c>
      <c r="AG67" s="116">
        <f t="shared" si="55"/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/>
      <c r="AN67" s="116">
        <f t="shared" si="56"/>
        <v>0</v>
      </c>
      <c r="AO67" s="116">
        <f t="shared" si="57"/>
        <v>0</v>
      </c>
      <c r="AP67" s="116">
        <v>0</v>
      </c>
      <c r="AQ67" s="116">
        <v>0</v>
      </c>
      <c r="AR67" s="116">
        <v>0</v>
      </c>
      <c r="AS67" s="116">
        <v>0</v>
      </c>
      <c r="AT67" s="116">
        <f t="shared" si="58"/>
        <v>0</v>
      </c>
      <c r="AU67" s="116">
        <v>0</v>
      </c>
      <c r="AV67" s="116">
        <v>0</v>
      </c>
      <c r="AW67" s="116">
        <v>0</v>
      </c>
      <c r="AX67" s="116">
        <v>0</v>
      </c>
      <c r="AY67" s="116">
        <f t="shared" si="59"/>
        <v>0</v>
      </c>
      <c r="AZ67" s="116">
        <v>0</v>
      </c>
      <c r="BA67" s="116">
        <v>0</v>
      </c>
      <c r="BB67" s="116">
        <v>0</v>
      </c>
      <c r="BC67" s="116">
        <v>0</v>
      </c>
      <c r="BD67" s="116"/>
      <c r="BE67" s="116">
        <v>0</v>
      </c>
      <c r="BF67" s="116">
        <v>0</v>
      </c>
      <c r="BG67" s="116">
        <f t="shared" si="60"/>
        <v>0</v>
      </c>
      <c r="BH67" s="116">
        <f t="shared" si="62"/>
        <v>0</v>
      </c>
      <c r="BI67" s="116">
        <f t="shared" si="61"/>
        <v>0</v>
      </c>
      <c r="BJ67" s="116">
        <f t="shared" si="63"/>
        <v>0</v>
      </c>
      <c r="BK67" s="116">
        <f t="shared" si="64"/>
        <v>0</v>
      </c>
      <c r="BL67" s="116">
        <f t="shared" si="65"/>
        <v>0</v>
      </c>
      <c r="BM67" s="116">
        <f t="shared" si="66"/>
        <v>0</v>
      </c>
      <c r="BN67" s="116">
        <f t="shared" si="67"/>
        <v>0</v>
      </c>
      <c r="BO67" s="116">
        <f t="shared" si="68"/>
        <v>0</v>
      </c>
      <c r="BP67" s="116">
        <f t="shared" si="69"/>
        <v>555510</v>
      </c>
      <c r="BQ67" s="116">
        <f t="shared" si="70"/>
        <v>22714</v>
      </c>
      <c r="BR67" s="116">
        <f t="shared" si="71"/>
        <v>22714</v>
      </c>
      <c r="BS67" s="116">
        <f t="shared" si="72"/>
        <v>0</v>
      </c>
      <c r="BT67" s="116">
        <f t="shared" si="73"/>
        <v>0</v>
      </c>
      <c r="BU67" s="116">
        <f t="shared" si="74"/>
        <v>0</v>
      </c>
      <c r="BV67" s="116">
        <f t="shared" si="75"/>
        <v>0</v>
      </c>
      <c r="BW67" s="116">
        <f t="shared" si="76"/>
        <v>0</v>
      </c>
      <c r="BX67" s="116">
        <f t="shared" si="77"/>
        <v>0</v>
      </c>
      <c r="BY67" s="116">
        <f t="shared" si="78"/>
        <v>0</v>
      </c>
      <c r="BZ67" s="116">
        <f t="shared" si="79"/>
        <v>0</v>
      </c>
      <c r="CA67" s="116">
        <f t="shared" si="80"/>
        <v>530530</v>
      </c>
      <c r="CB67" s="116">
        <f t="shared" si="81"/>
        <v>0</v>
      </c>
      <c r="CC67" s="116">
        <f t="shared" si="82"/>
        <v>517708</v>
      </c>
      <c r="CD67" s="116">
        <f t="shared" si="83"/>
        <v>12822</v>
      </c>
      <c r="CE67" s="116">
        <f t="shared" si="84"/>
        <v>0</v>
      </c>
      <c r="CF67" s="116">
        <f t="shared" si="85"/>
        <v>0</v>
      </c>
      <c r="CG67" s="116">
        <f t="shared" si="86"/>
        <v>2266</v>
      </c>
      <c r="CH67" s="116">
        <f t="shared" si="87"/>
        <v>4789</v>
      </c>
      <c r="CI67" s="116">
        <f t="shared" si="88"/>
        <v>560299</v>
      </c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xmlns:xlrd2="http://schemas.microsoft.com/office/spreadsheetml/2017/richdata2" ref="A8:XFD67">
    <sortCondition ref="A8:A67"/>
    <sortCondition ref="B8:B67"/>
    <sortCondition ref="C8:C6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66" man="1"/>
    <brk id="67" min="1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109"/>
      <c r="C1" s="109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63" t="s">
        <v>268</v>
      </c>
      <c r="B2" s="155" t="s">
        <v>269</v>
      </c>
      <c r="C2" s="167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4"/>
      <c r="B3" s="156"/>
      <c r="C3" s="168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4"/>
      <c r="B4" s="156"/>
      <c r="C4" s="166"/>
      <c r="D4" s="103" t="s">
        <v>305</v>
      </c>
      <c r="E4" s="96"/>
      <c r="F4" s="102"/>
      <c r="G4" s="103" t="s">
        <v>306</v>
      </c>
      <c r="H4" s="96"/>
      <c r="I4" s="102"/>
      <c r="J4" s="163" t="s">
        <v>313</v>
      </c>
      <c r="K4" s="165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63" t="s">
        <v>313</v>
      </c>
      <c r="S4" s="165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63" t="s">
        <v>313</v>
      </c>
      <c r="AA4" s="165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63" t="s">
        <v>313</v>
      </c>
      <c r="AI4" s="165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63" t="s">
        <v>313</v>
      </c>
      <c r="AQ4" s="165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63" t="s">
        <v>313</v>
      </c>
      <c r="AY4" s="165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4"/>
      <c r="B5" s="156"/>
      <c r="C5" s="166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4"/>
      <c r="K5" s="166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4"/>
      <c r="S5" s="166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4"/>
      <c r="AA5" s="166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4"/>
      <c r="AI5" s="166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4"/>
      <c r="AQ5" s="166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4"/>
      <c r="AY5" s="166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4"/>
      <c r="B6" s="156"/>
      <c r="C6" s="166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4"/>
      <c r="K6" s="166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4"/>
      <c r="S6" s="166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4"/>
      <c r="AA6" s="166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4"/>
      <c r="AI6" s="166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4"/>
      <c r="AQ6" s="166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4"/>
      <c r="AY6" s="166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茨城県</v>
      </c>
      <c r="B7" s="132" t="str">
        <f>'廃棄物事業経費（市町村）'!B7</f>
        <v>08000</v>
      </c>
      <c r="C7" s="131" t="s">
        <v>278</v>
      </c>
      <c r="D7" s="133">
        <f t="shared" ref="D7:D51" si="0">SUM(L7,T7,AB7,AJ7,AR7,AZ7)</f>
        <v>2322067</v>
      </c>
      <c r="E7" s="133">
        <f t="shared" ref="E7:E51" si="1">SUM(M7,U7,AC7,AK7,AS7,BA7)</f>
        <v>9474877</v>
      </c>
      <c r="F7" s="133">
        <f t="shared" ref="F7:F51" si="2">SUM(D7:E7)</f>
        <v>11796944</v>
      </c>
      <c r="G7" s="133">
        <f t="shared" ref="G7:G51" si="3">SUM(O7,W7,AE7,AM7,AU7,BC7)</f>
        <v>7903</v>
      </c>
      <c r="H7" s="133">
        <f t="shared" ref="H7:H51" si="4">SUM(P7,X7,AF7,AN7,AV7,BD7)</f>
        <v>2356605</v>
      </c>
      <c r="I7" s="133">
        <f t="shared" ref="I7:I51" si="5">SUM(G7:H7)</f>
        <v>2364508</v>
      </c>
      <c r="J7" s="134">
        <f>COUNTIF(J$8:J$207,"&lt;&gt;")</f>
        <v>33</v>
      </c>
      <c r="K7" s="134">
        <f>COUNTIF(K$8:K$207,"&lt;&gt;")</f>
        <v>33</v>
      </c>
      <c r="L7" s="133">
        <f>SUM(L$8:L$207)</f>
        <v>1965657</v>
      </c>
      <c r="M7" s="133">
        <f>SUM(M$8:M$207)</f>
        <v>8931714</v>
      </c>
      <c r="N7" s="133">
        <f t="shared" ref="N7:N51" si="6">IF(AND(L7&lt;&gt;"",M7&lt;&gt;""),SUM(L7:M7),"")</f>
        <v>10897371</v>
      </c>
      <c r="O7" s="133">
        <f>SUM(O$8:O$207)</f>
        <v>7903</v>
      </c>
      <c r="P7" s="133">
        <f>SUM(P$8:P$207)</f>
        <v>1091917</v>
      </c>
      <c r="Q7" s="133">
        <f t="shared" ref="Q7:Q51" si="7">IF(AND(O7&lt;&gt;"",P7&lt;&gt;""),SUM(O7:P7),"")</f>
        <v>1099820</v>
      </c>
      <c r="R7" s="134">
        <f>COUNTIF(R$8:R$207,"&lt;&gt;")</f>
        <v>17</v>
      </c>
      <c r="S7" s="134">
        <f>COUNTIF(S$8:S$207,"&lt;&gt;")</f>
        <v>17</v>
      </c>
      <c r="T7" s="133">
        <f>SUM(T$8:T$207)</f>
        <v>333475</v>
      </c>
      <c r="U7" s="133">
        <f>SUM(U$8:U$207)</f>
        <v>214263</v>
      </c>
      <c r="V7" s="133">
        <f t="shared" ref="V7:V51" si="8">IF(AND(T7&lt;&gt;"",U7&lt;&gt;""),SUM(T7:U7),"")</f>
        <v>547738</v>
      </c>
      <c r="W7" s="133">
        <f>SUM(W$8:W$207)</f>
        <v>0</v>
      </c>
      <c r="X7" s="133">
        <f>SUM(X$8:X$207)</f>
        <v>1118032</v>
      </c>
      <c r="Y7" s="133">
        <f t="shared" ref="Y7:Y51" si="9">IF(AND(W7&lt;&gt;"",X7&lt;&gt;""),SUM(W7:X7),"")</f>
        <v>1118032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22935</v>
      </c>
      <c r="AC7" s="133">
        <f>SUM(AC$8:AC$207)</f>
        <v>328900</v>
      </c>
      <c r="AD7" s="133">
        <f t="shared" ref="AD7:AD51" si="10">IF(AND(AB7&lt;&gt;"",AC7&lt;&gt;""),SUM(AB7:AC7),"")</f>
        <v>351835</v>
      </c>
      <c r="AE7" s="133">
        <f>SUM(AE$8:AE$207)</f>
        <v>0</v>
      </c>
      <c r="AF7" s="133">
        <f>SUM(AF$8:AF$207)</f>
        <v>146656</v>
      </c>
      <c r="AG7" s="133">
        <f t="shared" ref="AG7:AG51" si="11">IF(AND(AE7&lt;&gt;"",AF7&lt;&gt;""),SUM(AE7:AF7),"")</f>
        <v>146656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 t="shared" ref="AL7:AL51" si="12"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 t="shared" ref="AO7:AO51" si="13"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 t="shared" ref="AT7:AT51" si="14"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 t="shared" ref="AW7:AW51" si="15"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 t="shared" ref="BB7:BB51" si="16"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 t="shared" ref="BE7:BE51" si="17">IF(AND(BC7&lt;&gt;"",BD7&lt;&gt;""),SUM(BC7:BD7),"")</f>
        <v>0</v>
      </c>
    </row>
    <row r="8" spans="1:57" ht="13.5" customHeight="1" x14ac:dyDescent="0.15">
      <c r="A8" s="114" t="s">
        <v>10</v>
      </c>
      <c r="B8" s="115" t="s">
        <v>323</v>
      </c>
      <c r="C8" s="114" t="s">
        <v>324</v>
      </c>
      <c r="D8" s="116">
        <f t="shared" si="0"/>
        <v>0</v>
      </c>
      <c r="E8" s="116">
        <f t="shared" si="1"/>
        <v>0</v>
      </c>
      <c r="F8" s="116">
        <f t="shared" si="2"/>
        <v>0</v>
      </c>
      <c r="G8" s="116">
        <f t="shared" si="3"/>
        <v>0</v>
      </c>
      <c r="H8" s="116">
        <f t="shared" si="4"/>
        <v>76593</v>
      </c>
      <c r="I8" s="116">
        <f t="shared" si="5"/>
        <v>76593</v>
      </c>
      <c r="J8" s="115" t="s">
        <v>326</v>
      </c>
      <c r="K8" s="114" t="s">
        <v>327</v>
      </c>
      <c r="L8" s="116">
        <v>0</v>
      </c>
      <c r="M8" s="116">
        <v>0</v>
      </c>
      <c r="N8" s="116">
        <f t="shared" si="6"/>
        <v>0</v>
      </c>
      <c r="O8" s="116">
        <v>0</v>
      </c>
      <c r="P8" s="116">
        <v>30448</v>
      </c>
      <c r="Q8" s="116">
        <f t="shared" si="7"/>
        <v>30448</v>
      </c>
      <c r="R8" s="115" t="s">
        <v>328</v>
      </c>
      <c r="S8" s="114" t="s">
        <v>329</v>
      </c>
      <c r="T8" s="116">
        <v>0</v>
      </c>
      <c r="U8" s="116">
        <v>0</v>
      </c>
      <c r="V8" s="116">
        <f t="shared" si="8"/>
        <v>0</v>
      </c>
      <c r="W8" s="116">
        <v>0</v>
      </c>
      <c r="X8" s="116">
        <v>46145</v>
      </c>
      <c r="Y8" s="116">
        <f t="shared" si="9"/>
        <v>46145</v>
      </c>
      <c r="Z8" s="115"/>
      <c r="AA8" s="114"/>
      <c r="AB8" s="116"/>
      <c r="AC8" s="116"/>
      <c r="AD8" s="116" t="str">
        <f t="shared" si="10"/>
        <v/>
      </c>
      <c r="AE8" s="116"/>
      <c r="AF8" s="116"/>
      <c r="AG8" s="116" t="str">
        <f t="shared" si="11"/>
        <v/>
      </c>
      <c r="AH8" s="115"/>
      <c r="AI8" s="114"/>
      <c r="AJ8" s="116"/>
      <c r="AK8" s="116"/>
      <c r="AL8" s="116" t="str">
        <f t="shared" si="12"/>
        <v/>
      </c>
      <c r="AM8" s="116"/>
      <c r="AN8" s="116"/>
      <c r="AO8" s="116" t="str">
        <f t="shared" si="13"/>
        <v/>
      </c>
      <c r="AP8" s="115"/>
      <c r="AQ8" s="114"/>
      <c r="AR8" s="116"/>
      <c r="AS8" s="116"/>
      <c r="AT8" s="116" t="str">
        <f t="shared" si="14"/>
        <v/>
      </c>
      <c r="AU8" s="116"/>
      <c r="AV8" s="116"/>
      <c r="AW8" s="116" t="str">
        <f t="shared" si="15"/>
        <v/>
      </c>
      <c r="AX8" s="115"/>
      <c r="AY8" s="114"/>
      <c r="AZ8" s="116"/>
      <c r="BA8" s="116"/>
      <c r="BB8" s="116" t="str">
        <f t="shared" si="16"/>
        <v/>
      </c>
      <c r="BC8" s="116"/>
      <c r="BD8" s="116"/>
      <c r="BE8" s="116" t="str">
        <f t="shared" si="17"/>
        <v/>
      </c>
    </row>
    <row r="9" spans="1:57" ht="13.5" customHeight="1" x14ac:dyDescent="0.15">
      <c r="A9" s="114" t="s">
        <v>10</v>
      </c>
      <c r="B9" s="115" t="s">
        <v>330</v>
      </c>
      <c r="C9" s="114" t="s">
        <v>331</v>
      </c>
      <c r="D9" s="116">
        <f t="shared" si="0"/>
        <v>0</v>
      </c>
      <c r="E9" s="116">
        <f t="shared" si="1"/>
        <v>0</v>
      </c>
      <c r="F9" s="116">
        <f t="shared" si="2"/>
        <v>0</v>
      </c>
      <c r="G9" s="116">
        <f t="shared" si="3"/>
        <v>0</v>
      </c>
      <c r="H9" s="116">
        <f t="shared" si="4"/>
        <v>0</v>
      </c>
      <c r="I9" s="116">
        <f t="shared" si="5"/>
        <v>0</v>
      </c>
      <c r="J9" s="115"/>
      <c r="K9" s="114"/>
      <c r="L9" s="116"/>
      <c r="M9" s="116"/>
      <c r="N9" s="116" t="str">
        <f t="shared" si="6"/>
        <v/>
      </c>
      <c r="O9" s="116"/>
      <c r="P9" s="116"/>
      <c r="Q9" s="116" t="str">
        <f t="shared" si="7"/>
        <v/>
      </c>
      <c r="R9" s="115"/>
      <c r="S9" s="114"/>
      <c r="T9" s="116"/>
      <c r="U9" s="116"/>
      <c r="V9" s="116" t="str">
        <f t="shared" si="8"/>
        <v/>
      </c>
      <c r="W9" s="116"/>
      <c r="X9" s="116"/>
      <c r="Y9" s="116" t="str">
        <f t="shared" si="9"/>
        <v/>
      </c>
      <c r="Z9" s="115"/>
      <c r="AA9" s="114"/>
      <c r="AB9" s="116"/>
      <c r="AC9" s="116"/>
      <c r="AD9" s="116" t="str">
        <f t="shared" si="10"/>
        <v/>
      </c>
      <c r="AE9" s="116"/>
      <c r="AF9" s="116"/>
      <c r="AG9" s="116" t="str">
        <f t="shared" si="11"/>
        <v/>
      </c>
      <c r="AH9" s="115"/>
      <c r="AI9" s="114"/>
      <c r="AJ9" s="116"/>
      <c r="AK9" s="116"/>
      <c r="AL9" s="116" t="str">
        <f t="shared" si="12"/>
        <v/>
      </c>
      <c r="AM9" s="116"/>
      <c r="AN9" s="116"/>
      <c r="AO9" s="116" t="str">
        <f t="shared" si="13"/>
        <v/>
      </c>
      <c r="AP9" s="115"/>
      <c r="AQ9" s="114"/>
      <c r="AR9" s="116"/>
      <c r="AS9" s="116"/>
      <c r="AT9" s="116" t="str">
        <f t="shared" si="14"/>
        <v/>
      </c>
      <c r="AU9" s="116"/>
      <c r="AV9" s="116"/>
      <c r="AW9" s="116" t="str">
        <f t="shared" si="15"/>
        <v/>
      </c>
      <c r="AX9" s="115"/>
      <c r="AY9" s="114"/>
      <c r="AZ9" s="116"/>
      <c r="BA9" s="116"/>
      <c r="BB9" s="116" t="str">
        <f t="shared" si="16"/>
        <v/>
      </c>
      <c r="BC9" s="116"/>
      <c r="BD9" s="116"/>
      <c r="BE9" s="116" t="str">
        <f t="shared" si="17"/>
        <v/>
      </c>
    </row>
    <row r="10" spans="1:57" ht="13.5" customHeight="1" x14ac:dyDescent="0.15">
      <c r="A10" s="114" t="s">
        <v>10</v>
      </c>
      <c r="B10" s="115" t="s">
        <v>332</v>
      </c>
      <c r="C10" s="114" t="s">
        <v>333</v>
      </c>
      <c r="D10" s="116">
        <f t="shared" si="0"/>
        <v>0</v>
      </c>
      <c r="E10" s="116">
        <f t="shared" si="1"/>
        <v>0</v>
      </c>
      <c r="F10" s="116">
        <f t="shared" si="2"/>
        <v>0</v>
      </c>
      <c r="G10" s="116">
        <f t="shared" si="3"/>
        <v>0</v>
      </c>
      <c r="H10" s="116">
        <f t="shared" si="4"/>
        <v>0</v>
      </c>
      <c r="I10" s="116">
        <f t="shared" si="5"/>
        <v>0</v>
      </c>
      <c r="J10" s="115"/>
      <c r="K10" s="114"/>
      <c r="L10" s="116"/>
      <c r="M10" s="116"/>
      <c r="N10" s="116" t="str">
        <f t="shared" si="6"/>
        <v/>
      </c>
      <c r="O10" s="116"/>
      <c r="P10" s="116"/>
      <c r="Q10" s="116" t="str">
        <f t="shared" si="7"/>
        <v/>
      </c>
      <c r="R10" s="115"/>
      <c r="S10" s="114"/>
      <c r="T10" s="116"/>
      <c r="U10" s="116"/>
      <c r="V10" s="116" t="str">
        <f t="shared" si="8"/>
        <v/>
      </c>
      <c r="W10" s="116"/>
      <c r="X10" s="116"/>
      <c r="Y10" s="116" t="str">
        <f t="shared" si="9"/>
        <v/>
      </c>
      <c r="Z10" s="115"/>
      <c r="AA10" s="114"/>
      <c r="AB10" s="116"/>
      <c r="AC10" s="116"/>
      <c r="AD10" s="116" t="str">
        <f t="shared" si="10"/>
        <v/>
      </c>
      <c r="AE10" s="116"/>
      <c r="AF10" s="116"/>
      <c r="AG10" s="116" t="str">
        <f t="shared" si="11"/>
        <v/>
      </c>
      <c r="AH10" s="115"/>
      <c r="AI10" s="114"/>
      <c r="AJ10" s="116"/>
      <c r="AK10" s="116"/>
      <c r="AL10" s="116" t="str">
        <f t="shared" si="12"/>
        <v/>
      </c>
      <c r="AM10" s="116"/>
      <c r="AN10" s="116"/>
      <c r="AO10" s="116" t="str">
        <f t="shared" si="13"/>
        <v/>
      </c>
      <c r="AP10" s="115"/>
      <c r="AQ10" s="114"/>
      <c r="AR10" s="116"/>
      <c r="AS10" s="116"/>
      <c r="AT10" s="116" t="str">
        <f t="shared" si="14"/>
        <v/>
      </c>
      <c r="AU10" s="116"/>
      <c r="AV10" s="116"/>
      <c r="AW10" s="116" t="str">
        <f t="shared" si="15"/>
        <v/>
      </c>
      <c r="AX10" s="115"/>
      <c r="AY10" s="114"/>
      <c r="AZ10" s="116"/>
      <c r="BA10" s="116"/>
      <c r="BB10" s="116" t="str">
        <f t="shared" si="16"/>
        <v/>
      </c>
      <c r="BC10" s="116"/>
      <c r="BD10" s="116"/>
      <c r="BE10" s="116" t="str">
        <f t="shared" si="17"/>
        <v/>
      </c>
    </row>
    <row r="11" spans="1:57" ht="13.5" customHeight="1" x14ac:dyDescent="0.15">
      <c r="A11" s="114" t="s">
        <v>10</v>
      </c>
      <c r="B11" s="115" t="s">
        <v>334</v>
      </c>
      <c r="C11" s="114" t="s">
        <v>335</v>
      </c>
      <c r="D11" s="116">
        <f t="shared" si="0"/>
        <v>0</v>
      </c>
      <c r="E11" s="116">
        <f t="shared" si="1"/>
        <v>441899</v>
      </c>
      <c r="F11" s="116">
        <f t="shared" si="2"/>
        <v>441899</v>
      </c>
      <c r="G11" s="116">
        <f t="shared" si="3"/>
        <v>0</v>
      </c>
      <c r="H11" s="116">
        <f t="shared" si="4"/>
        <v>155893</v>
      </c>
      <c r="I11" s="116">
        <f t="shared" si="5"/>
        <v>155893</v>
      </c>
      <c r="J11" s="115" t="s">
        <v>336</v>
      </c>
      <c r="K11" s="114" t="s">
        <v>337</v>
      </c>
      <c r="L11" s="116">
        <v>0</v>
      </c>
      <c r="M11" s="116">
        <v>441899</v>
      </c>
      <c r="N11" s="116">
        <f t="shared" si="6"/>
        <v>441899</v>
      </c>
      <c r="O11" s="116">
        <v>0</v>
      </c>
      <c r="P11" s="116">
        <v>155893</v>
      </c>
      <c r="Q11" s="116">
        <f t="shared" si="7"/>
        <v>155893</v>
      </c>
      <c r="R11" s="115"/>
      <c r="S11" s="114"/>
      <c r="T11" s="116"/>
      <c r="U11" s="116"/>
      <c r="V11" s="116" t="str">
        <f t="shared" si="8"/>
        <v/>
      </c>
      <c r="W11" s="116"/>
      <c r="X11" s="116"/>
      <c r="Y11" s="116" t="str">
        <f t="shared" si="9"/>
        <v/>
      </c>
      <c r="Z11" s="115"/>
      <c r="AA11" s="114"/>
      <c r="AB11" s="116"/>
      <c r="AC11" s="116"/>
      <c r="AD11" s="116" t="str">
        <f t="shared" si="10"/>
        <v/>
      </c>
      <c r="AE11" s="116"/>
      <c r="AF11" s="116"/>
      <c r="AG11" s="116" t="str">
        <f t="shared" si="11"/>
        <v/>
      </c>
      <c r="AH11" s="115"/>
      <c r="AI11" s="114"/>
      <c r="AJ11" s="116"/>
      <c r="AK11" s="116"/>
      <c r="AL11" s="116" t="str">
        <f t="shared" si="12"/>
        <v/>
      </c>
      <c r="AM11" s="116"/>
      <c r="AN11" s="116"/>
      <c r="AO11" s="116" t="str">
        <f t="shared" si="13"/>
        <v/>
      </c>
      <c r="AP11" s="115"/>
      <c r="AQ11" s="114"/>
      <c r="AR11" s="116"/>
      <c r="AS11" s="116"/>
      <c r="AT11" s="116" t="str">
        <f t="shared" si="14"/>
        <v/>
      </c>
      <c r="AU11" s="116"/>
      <c r="AV11" s="116"/>
      <c r="AW11" s="116" t="str">
        <f t="shared" si="15"/>
        <v/>
      </c>
      <c r="AX11" s="115"/>
      <c r="AY11" s="114"/>
      <c r="AZ11" s="116"/>
      <c r="BA11" s="116"/>
      <c r="BB11" s="116" t="str">
        <f t="shared" si="16"/>
        <v/>
      </c>
      <c r="BC11" s="116"/>
      <c r="BD11" s="116"/>
      <c r="BE11" s="116" t="str">
        <f t="shared" si="17"/>
        <v/>
      </c>
    </row>
    <row r="12" spans="1:57" ht="13.5" customHeight="1" x14ac:dyDescent="0.15">
      <c r="A12" s="114" t="s">
        <v>10</v>
      </c>
      <c r="B12" s="115" t="s">
        <v>338</v>
      </c>
      <c r="C12" s="114" t="s">
        <v>339</v>
      </c>
      <c r="D12" s="116">
        <f t="shared" si="0"/>
        <v>313352</v>
      </c>
      <c r="E12" s="116">
        <f t="shared" si="1"/>
        <v>110775</v>
      </c>
      <c r="F12" s="116">
        <f t="shared" si="2"/>
        <v>424127</v>
      </c>
      <c r="G12" s="116">
        <f t="shared" si="3"/>
        <v>0</v>
      </c>
      <c r="H12" s="116">
        <f t="shared" si="4"/>
        <v>216598</v>
      </c>
      <c r="I12" s="116">
        <f t="shared" si="5"/>
        <v>216598</v>
      </c>
      <c r="J12" s="115" t="s">
        <v>340</v>
      </c>
      <c r="K12" s="114" t="s">
        <v>341</v>
      </c>
      <c r="L12" s="116">
        <v>313352</v>
      </c>
      <c r="M12" s="116">
        <v>110775</v>
      </c>
      <c r="N12" s="116">
        <f t="shared" si="6"/>
        <v>424127</v>
      </c>
      <c r="O12" s="116">
        <v>0</v>
      </c>
      <c r="P12" s="116">
        <v>0</v>
      </c>
      <c r="Q12" s="116">
        <f t="shared" si="7"/>
        <v>0</v>
      </c>
      <c r="R12" s="115" t="s">
        <v>342</v>
      </c>
      <c r="S12" s="114" t="s">
        <v>343</v>
      </c>
      <c r="T12" s="116">
        <v>0</v>
      </c>
      <c r="U12" s="116">
        <v>0</v>
      </c>
      <c r="V12" s="116">
        <f t="shared" si="8"/>
        <v>0</v>
      </c>
      <c r="W12" s="116">
        <v>0</v>
      </c>
      <c r="X12" s="116">
        <v>216598</v>
      </c>
      <c r="Y12" s="116">
        <f t="shared" si="9"/>
        <v>216598</v>
      </c>
      <c r="Z12" s="115"/>
      <c r="AA12" s="114"/>
      <c r="AB12" s="116"/>
      <c r="AC12" s="116"/>
      <c r="AD12" s="116" t="str">
        <f t="shared" si="10"/>
        <v/>
      </c>
      <c r="AE12" s="116"/>
      <c r="AF12" s="116"/>
      <c r="AG12" s="116" t="str">
        <f t="shared" si="11"/>
        <v/>
      </c>
      <c r="AH12" s="115"/>
      <c r="AI12" s="114"/>
      <c r="AJ12" s="116"/>
      <c r="AK12" s="116"/>
      <c r="AL12" s="116" t="str">
        <f t="shared" si="12"/>
        <v/>
      </c>
      <c r="AM12" s="116"/>
      <c r="AN12" s="116"/>
      <c r="AO12" s="116" t="str">
        <f t="shared" si="13"/>
        <v/>
      </c>
      <c r="AP12" s="115"/>
      <c r="AQ12" s="114"/>
      <c r="AR12" s="116"/>
      <c r="AS12" s="116"/>
      <c r="AT12" s="116" t="str">
        <f t="shared" si="14"/>
        <v/>
      </c>
      <c r="AU12" s="116"/>
      <c r="AV12" s="116"/>
      <c r="AW12" s="116" t="str">
        <f t="shared" si="15"/>
        <v/>
      </c>
      <c r="AX12" s="115"/>
      <c r="AY12" s="114"/>
      <c r="AZ12" s="116"/>
      <c r="BA12" s="116"/>
      <c r="BB12" s="116" t="str">
        <f t="shared" si="16"/>
        <v/>
      </c>
      <c r="BC12" s="116"/>
      <c r="BD12" s="116"/>
      <c r="BE12" s="116" t="str">
        <f t="shared" si="17"/>
        <v/>
      </c>
    </row>
    <row r="13" spans="1:57" ht="13.5" customHeight="1" x14ac:dyDescent="0.15">
      <c r="A13" s="114" t="s">
        <v>10</v>
      </c>
      <c r="B13" s="115" t="s">
        <v>344</v>
      </c>
      <c r="C13" s="114" t="s">
        <v>345</v>
      </c>
      <c r="D13" s="116">
        <f t="shared" si="0"/>
        <v>224881</v>
      </c>
      <c r="E13" s="116">
        <f t="shared" si="1"/>
        <v>383619</v>
      </c>
      <c r="F13" s="116">
        <f t="shared" si="2"/>
        <v>608500</v>
      </c>
      <c r="G13" s="116">
        <f t="shared" si="3"/>
        <v>0</v>
      </c>
      <c r="H13" s="116">
        <f t="shared" si="4"/>
        <v>41911</v>
      </c>
      <c r="I13" s="116">
        <f t="shared" si="5"/>
        <v>41911</v>
      </c>
      <c r="J13" s="115" t="s">
        <v>346</v>
      </c>
      <c r="K13" s="114" t="s">
        <v>347</v>
      </c>
      <c r="L13" s="116">
        <v>224881</v>
      </c>
      <c r="M13" s="116">
        <v>383619</v>
      </c>
      <c r="N13" s="116">
        <f t="shared" si="6"/>
        <v>608500</v>
      </c>
      <c r="O13" s="116">
        <v>0</v>
      </c>
      <c r="P13" s="116">
        <v>41911</v>
      </c>
      <c r="Q13" s="116">
        <f t="shared" si="7"/>
        <v>41911</v>
      </c>
      <c r="R13" s="115"/>
      <c r="S13" s="114"/>
      <c r="T13" s="116"/>
      <c r="U13" s="116"/>
      <c r="V13" s="116" t="str">
        <f t="shared" si="8"/>
        <v/>
      </c>
      <c r="W13" s="116"/>
      <c r="X13" s="116"/>
      <c r="Y13" s="116" t="str">
        <f t="shared" si="9"/>
        <v/>
      </c>
      <c r="Z13" s="115"/>
      <c r="AA13" s="114"/>
      <c r="AB13" s="116"/>
      <c r="AC13" s="116"/>
      <c r="AD13" s="116" t="str">
        <f t="shared" si="10"/>
        <v/>
      </c>
      <c r="AE13" s="116"/>
      <c r="AF13" s="116"/>
      <c r="AG13" s="116" t="str">
        <f t="shared" si="11"/>
        <v/>
      </c>
      <c r="AH13" s="115"/>
      <c r="AI13" s="114"/>
      <c r="AJ13" s="116"/>
      <c r="AK13" s="116"/>
      <c r="AL13" s="116" t="str">
        <f t="shared" si="12"/>
        <v/>
      </c>
      <c r="AM13" s="116"/>
      <c r="AN13" s="116"/>
      <c r="AO13" s="116" t="str">
        <f t="shared" si="13"/>
        <v/>
      </c>
      <c r="AP13" s="115"/>
      <c r="AQ13" s="114"/>
      <c r="AR13" s="116"/>
      <c r="AS13" s="116"/>
      <c r="AT13" s="116" t="str">
        <f t="shared" si="14"/>
        <v/>
      </c>
      <c r="AU13" s="116"/>
      <c r="AV13" s="116"/>
      <c r="AW13" s="116" t="str">
        <f t="shared" si="15"/>
        <v/>
      </c>
      <c r="AX13" s="115"/>
      <c r="AY13" s="114"/>
      <c r="AZ13" s="116"/>
      <c r="BA13" s="116"/>
      <c r="BB13" s="116" t="str">
        <f t="shared" si="16"/>
        <v/>
      </c>
      <c r="BC13" s="116"/>
      <c r="BD13" s="116"/>
      <c r="BE13" s="116" t="str">
        <f t="shared" si="17"/>
        <v/>
      </c>
    </row>
    <row r="14" spans="1:57" ht="13.5" customHeight="1" x14ac:dyDescent="0.15">
      <c r="A14" s="114" t="s">
        <v>10</v>
      </c>
      <c r="B14" s="115" t="s">
        <v>348</v>
      </c>
      <c r="C14" s="114" t="s">
        <v>349</v>
      </c>
      <c r="D14" s="116">
        <f t="shared" si="0"/>
        <v>0</v>
      </c>
      <c r="E14" s="116">
        <f t="shared" si="1"/>
        <v>692893</v>
      </c>
      <c r="F14" s="116">
        <f t="shared" si="2"/>
        <v>692893</v>
      </c>
      <c r="G14" s="116">
        <f t="shared" si="3"/>
        <v>0</v>
      </c>
      <c r="H14" s="116">
        <f t="shared" si="4"/>
        <v>59752</v>
      </c>
      <c r="I14" s="116">
        <f t="shared" si="5"/>
        <v>59752</v>
      </c>
      <c r="J14" s="115" t="s">
        <v>350</v>
      </c>
      <c r="K14" s="114" t="s">
        <v>351</v>
      </c>
      <c r="L14" s="116">
        <v>0</v>
      </c>
      <c r="M14" s="116">
        <v>692893</v>
      </c>
      <c r="N14" s="116">
        <f t="shared" si="6"/>
        <v>692893</v>
      </c>
      <c r="O14" s="116">
        <v>0</v>
      </c>
      <c r="P14" s="116">
        <v>0</v>
      </c>
      <c r="Q14" s="116">
        <f t="shared" si="7"/>
        <v>0</v>
      </c>
      <c r="R14" s="115" t="s">
        <v>352</v>
      </c>
      <c r="S14" s="114" t="s">
        <v>353</v>
      </c>
      <c r="T14" s="116">
        <v>0</v>
      </c>
      <c r="U14" s="116">
        <v>0</v>
      </c>
      <c r="V14" s="116">
        <f t="shared" si="8"/>
        <v>0</v>
      </c>
      <c r="W14" s="116">
        <v>0</v>
      </c>
      <c r="X14" s="116">
        <v>59752</v>
      </c>
      <c r="Y14" s="116">
        <f t="shared" si="9"/>
        <v>59752</v>
      </c>
      <c r="Z14" s="115"/>
      <c r="AA14" s="114"/>
      <c r="AB14" s="116"/>
      <c r="AC14" s="116"/>
      <c r="AD14" s="116" t="str">
        <f t="shared" si="10"/>
        <v/>
      </c>
      <c r="AE14" s="116"/>
      <c r="AF14" s="116"/>
      <c r="AG14" s="116" t="str">
        <f t="shared" si="11"/>
        <v/>
      </c>
      <c r="AH14" s="115"/>
      <c r="AI14" s="114"/>
      <c r="AJ14" s="116"/>
      <c r="AK14" s="116"/>
      <c r="AL14" s="116" t="str">
        <f t="shared" si="12"/>
        <v/>
      </c>
      <c r="AM14" s="116"/>
      <c r="AN14" s="116"/>
      <c r="AO14" s="116" t="str">
        <f t="shared" si="13"/>
        <v/>
      </c>
      <c r="AP14" s="115"/>
      <c r="AQ14" s="114"/>
      <c r="AR14" s="116"/>
      <c r="AS14" s="116"/>
      <c r="AT14" s="116" t="str">
        <f t="shared" si="14"/>
        <v/>
      </c>
      <c r="AU14" s="116"/>
      <c r="AV14" s="116"/>
      <c r="AW14" s="116" t="str">
        <f t="shared" si="15"/>
        <v/>
      </c>
      <c r="AX14" s="115"/>
      <c r="AY14" s="114"/>
      <c r="AZ14" s="116"/>
      <c r="BA14" s="116"/>
      <c r="BB14" s="116" t="str">
        <f t="shared" si="16"/>
        <v/>
      </c>
      <c r="BC14" s="116"/>
      <c r="BD14" s="116"/>
      <c r="BE14" s="116" t="str">
        <f t="shared" si="17"/>
        <v/>
      </c>
    </row>
    <row r="15" spans="1:57" ht="13.5" customHeight="1" x14ac:dyDescent="0.15">
      <c r="A15" s="114" t="s">
        <v>10</v>
      </c>
      <c r="B15" s="115" t="s">
        <v>354</v>
      </c>
      <c r="C15" s="114" t="s">
        <v>355</v>
      </c>
      <c r="D15" s="116">
        <f t="shared" si="0"/>
        <v>0</v>
      </c>
      <c r="E15" s="116">
        <f t="shared" si="1"/>
        <v>334203</v>
      </c>
      <c r="F15" s="116">
        <f t="shared" si="2"/>
        <v>334203</v>
      </c>
      <c r="G15" s="116">
        <f t="shared" si="3"/>
        <v>0</v>
      </c>
      <c r="H15" s="116">
        <f t="shared" si="4"/>
        <v>74462</v>
      </c>
      <c r="I15" s="116">
        <f t="shared" si="5"/>
        <v>74462</v>
      </c>
      <c r="J15" s="115" t="s">
        <v>356</v>
      </c>
      <c r="K15" s="114" t="s">
        <v>357</v>
      </c>
      <c r="L15" s="116">
        <v>0</v>
      </c>
      <c r="M15" s="116">
        <v>334203</v>
      </c>
      <c r="N15" s="116">
        <f t="shared" si="6"/>
        <v>334203</v>
      </c>
      <c r="O15" s="116">
        <v>0</v>
      </c>
      <c r="P15" s="116">
        <v>74462</v>
      </c>
      <c r="Q15" s="116">
        <f t="shared" si="7"/>
        <v>74462</v>
      </c>
      <c r="R15" s="115"/>
      <c r="S15" s="114"/>
      <c r="T15" s="116"/>
      <c r="U15" s="116"/>
      <c r="V15" s="116" t="str">
        <f t="shared" si="8"/>
        <v/>
      </c>
      <c r="W15" s="116"/>
      <c r="X15" s="116"/>
      <c r="Y15" s="116" t="str">
        <f t="shared" si="9"/>
        <v/>
      </c>
      <c r="Z15" s="115"/>
      <c r="AA15" s="114"/>
      <c r="AB15" s="116"/>
      <c r="AC15" s="116"/>
      <c r="AD15" s="116" t="str">
        <f t="shared" si="10"/>
        <v/>
      </c>
      <c r="AE15" s="116"/>
      <c r="AF15" s="116"/>
      <c r="AG15" s="116" t="str">
        <f t="shared" si="11"/>
        <v/>
      </c>
      <c r="AH15" s="115"/>
      <c r="AI15" s="114"/>
      <c r="AJ15" s="116"/>
      <c r="AK15" s="116"/>
      <c r="AL15" s="116" t="str">
        <f t="shared" si="12"/>
        <v/>
      </c>
      <c r="AM15" s="116"/>
      <c r="AN15" s="116"/>
      <c r="AO15" s="116" t="str">
        <f t="shared" si="13"/>
        <v/>
      </c>
      <c r="AP15" s="115"/>
      <c r="AQ15" s="114"/>
      <c r="AR15" s="116"/>
      <c r="AS15" s="116"/>
      <c r="AT15" s="116" t="str">
        <f t="shared" si="14"/>
        <v/>
      </c>
      <c r="AU15" s="116"/>
      <c r="AV15" s="116"/>
      <c r="AW15" s="116" t="str">
        <f t="shared" si="15"/>
        <v/>
      </c>
      <c r="AX15" s="115"/>
      <c r="AY15" s="114"/>
      <c r="AZ15" s="116"/>
      <c r="BA15" s="116"/>
      <c r="BB15" s="116" t="str">
        <f t="shared" si="16"/>
        <v/>
      </c>
      <c r="BC15" s="116"/>
      <c r="BD15" s="116"/>
      <c r="BE15" s="116" t="str">
        <f t="shared" si="17"/>
        <v/>
      </c>
    </row>
    <row r="16" spans="1:57" ht="13.5" customHeight="1" x14ac:dyDescent="0.15">
      <c r="A16" s="114" t="s">
        <v>10</v>
      </c>
      <c r="B16" s="115" t="s">
        <v>358</v>
      </c>
      <c r="C16" s="114" t="s">
        <v>359</v>
      </c>
      <c r="D16" s="116">
        <f t="shared" si="0"/>
        <v>0</v>
      </c>
      <c r="E16" s="116">
        <f t="shared" si="1"/>
        <v>440736</v>
      </c>
      <c r="F16" s="116">
        <f t="shared" si="2"/>
        <v>440736</v>
      </c>
      <c r="G16" s="116">
        <f t="shared" si="3"/>
        <v>0</v>
      </c>
      <c r="H16" s="116">
        <f t="shared" si="4"/>
        <v>146947</v>
      </c>
      <c r="I16" s="116">
        <f t="shared" si="5"/>
        <v>146947</v>
      </c>
      <c r="J16" s="115" t="s">
        <v>360</v>
      </c>
      <c r="K16" s="114" t="s">
        <v>361</v>
      </c>
      <c r="L16" s="116">
        <v>0</v>
      </c>
      <c r="M16" s="116">
        <v>275889</v>
      </c>
      <c r="N16" s="116">
        <f t="shared" si="6"/>
        <v>275889</v>
      </c>
      <c r="O16" s="116">
        <v>0</v>
      </c>
      <c r="P16" s="116">
        <v>0</v>
      </c>
      <c r="Q16" s="116">
        <f t="shared" si="7"/>
        <v>0</v>
      </c>
      <c r="R16" s="115" t="s">
        <v>362</v>
      </c>
      <c r="S16" s="114" t="s">
        <v>363</v>
      </c>
      <c r="T16" s="116">
        <v>0</v>
      </c>
      <c r="U16" s="116">
        <v>0</v>
      </c>
      <c r="V16" s="116">
        <f t="shared" si="8"/>
        <v>0</v>
      </c>
      <c r="W16" s="116">
        <v>0</v>
      </c>
      <c r="X16" s="116">
        <v>104877</v>
      </c>
      <c r="Y16" s="116">
        <f t="shared" si="9"/>
        <v>104877</v>
      </c>
      <c r="Z16" s="115" t="s">
        <v>356</v>
      </c>
      <c r="AA16" s="114" t="s">
        <v>357</v>
      </c>
      <c r="AB16" s="116">
        <v>0</v>
      </c>
      <c r="AC16" s="116">
        <v>164847</v>
      </c>
      <c r="AD16" s="116">
        <f t="shared" si="10"/>
        <v>164847</v>
      </c>
      <c r="AE16" s="116">
        <v>0</v>
      </c>
      <c r="AF16" s="116">
        <v>42070</v>
      </c>
      <c r="AG16" s="116">
        <f t="shared" si="11"/>
        <v>42070</v>
      </c>
      <c r="AH16" s="115"/>
      <c r="AI16" s="114"/>
      <c r="AJ16" s="116"/>
      <c r="AK16" s="116"/>
      <c r="AL16" s="116" t="str">
        <f t="shared" si="12"/>
        <v/>
      </c>
      <c r="AM16" s="116"/>
      <c r="AN16" s="116"/>
      <c r="AO16" s="116" t="str">
        <f t="shared" si="13"/>
        <v/>
      </c>
      <c r="AP16" s="115"/>
      <c r="AQ16" s="114"/>
      <c r="AR16" s="116"/>
      <c r="AS16" s="116"/>
      <c r="AT16" s="116" t="str">
        <f t="shared" si="14"/>
        <v/>
      </c>
      <c r="AU16" s="116"/>
      <c r="AV16" s="116"/>
      <c r="AW16" s="116" t="str">
        <f t="shared" si="15"/>
        <v/>
      </c>
      <c r="AX16" s="115"/>
      <c r="AY16" s="114"/>
      <c r="AZ16" s="116"/>
      <c r="BA16" s="116"/>
      <c r="BB16" s="116" t="str">
        <f t="shared" si="16"/>
        <v/>
      </c>
      <c r="BC16" s="116"/>
      <c r="BD16" s="116"/>
      <c r="BE16" s="116" t="str">
        <f t="shared" si="17"/>
        <v/>
      </c>
    </row>
    <row r="17" spans="1:57" ht="13.5" customHeight="1" x14ac:dyDescent="0.15">
      <c r="A17" s="114" t="s">
        <v>10</v>
      </c>
      <c r="B17" s="115" t="s">
        <v>364</v>
      </c>
      <c r="C17" s="114" t="s">
        <v>365</v>
      </c>
      <c r="D17" s="116">
        <f t="shared" si="0"/>
        <v>0</v>
      </c>
      <c r="E17" s="116">
        <f t="shared" si="1"/>
        <v>0</v>
      </c>
      <c r="F17" s="116">
        <f t="shared" si="2"/>
        <v>0</v>
      </c>
      <c r="G17" s="116">
        <f t="shared" si="3"/>
        <v>0</v>
      </c>
      <c r="H17" s="116">
        <f t="shared" si="4"/>
        <v>0</v>
      </c>
      <c r="I17" s="116">
        <f t="shared" si="5"/>
        <v>0</v>
      </c>
      <c r="J17" s="115"/>
      <c r="K17" s="114"/>
      <c r="L17" s="116"/>
      <c r="M17" s="116"/>
      <c r="N17" s="116" t="str">
        <f t="shared" si="6"/>
        <v/>
      </c>
      <c r="O17" s="116"/>
      <c r="P17" s="116"/>
      <c r="Q17" s="116" t="str">
        <f t="shared" si="7"/>
        <v/>
      </c>
      <c r="R17" s="115"/>
      <c r="S17" s="114"/>
      <c r="T17" s="116"/>
      <c r="U17" s="116"/>
      <c r="V17" s="116" t="str">
        <f t="shared" si="8"/>
        <v/>
      </c>
      <c r="W17" s="116"/>
      <c r="X17" s="116"/>
      <c r="Y17" s="116" t="str">
        <f t="shared" si="9"/>
        <v/>
      </c>
      <c r="Z17" s="115"/>
      <c r="AA17" s="114"/>
      <c r="AB17" s="116"/>
      <c r="AC17" s="116"/>
      <c r="AD17" s="116" t="str">
        <f t="shared" si="10"/>
        <v/>
      </c>
      <c r="AE17" s="116"/>
      <c r="AF17" s="116"/>
      <c r="AG17" s="116" t="str">
        <f t="shared" si="11"/>
        <v/>
      </c>
      <c r="AH17" s="115"/>
      <c r="AI17" s="114"/>
      <c r="AJ17" s="116"/>
      <c r="AK17" s="116"/>
      <c r="AL17" s="116" t="str">
        <f t="shared" si="12"/>
        <v/>
      </c>
      <c r="AM17" s="116"/>
      <c r="AN17" s="116"/>
      <c r="AO17" s="116" t="str">
        <f t="shared" si="13"/>
        <v/>
      </c>
      <c r="AP17" s="115"/>
      <c r="AQ17" s="114"/>
      <c r="AR17" s="116"/>
      <c r="AS17" s="116"/>
      <c r="AT17" s="116" t="str">
        <f t="shared" si="14"/>
        <v/>
      </c>
      <c r="AU17" s="116"/>
      <c r="AV17" s="116"/>
      <c r="AW17" s="116" t="str">
        <f t="shared" si="15"/>
        <v/>
      </c>
      <c r="AX17" s="115"/>
      <c r="AY17" s="114"/>
      <c r="AZ17" s="116"/>
      <c r="BA17" s="116"/>
      <c r="BB17" s="116" t="str">
        <f t="shared" si="16"/>
        <v/>
      </c>
      <c r="BC17" s="116"/>
      <c r="BD17" s="116"/>
      <c r="BE17" s="116" t="str">
        <f t="shared" si="17"/>
        <v/>
      </c>
    </row>
    <row r="18" spans="1:57" ht="13.5" customHeight="1" x14ac:dyDescent="0.15">
      <c r="A18" s="114" t="s">
        <v>10</v>
      </c>
      <c r="B18" s="115" t="s">
        <v>366</v>
      </c>
      <c r="C18" s="114" t="s">
        <v>367</v>
      </c>
      <c r="D18" s="116">
        <f t="shared" si="0"/>
        <v>0</v>
      </c>
      <c r="E18" s="116">
        <f t="shared" si="1"/>
        <v>0</v>
      </c>
      <c r="F18" s="116">
        <f t="shared" si="2"/>
        <v>0</v>
      </c>
      <c r="G18" s="116">
        <f t="shared" si="3"/>
        <v>0</v>
      </c>
      <c r="H18" s="116">
        <f t="shared" si="4"/>
        <v>0</v>
      </c>
      <c r="I18" s="116">
        <f t="shared" si="5"/>
        <v>0</v>
      </c>
      <c r="J18" s="115"/>
      <c r="K18" s="114"/>
      <c r="L18" s="116"/>
      <c r="M18" s="116"/>
      <c r="N18" s="116" t="str">
        <f t="shared" si="6"/>
        <v/>
      </c>
      <c r="O18" s="116"/>
      <c r="P18" s="116"/>
      <c r="Q18" s="116" t="str">
        <f t="shared" si="7"/>
        <v/>
      </c>
      <c r="R18" s="115"/>
      <c r="S18" s="114"/>
      <c r="T18" s="116"/>
      <c r="U18" s="116"/>
      <c r="V18" s="116" t="str">
        <f t="shared" si="8"/>
        <v/>
      </c>
      <c r="W18" s="116"/>
      <c r="X18" s="116"/>
      <c r="Y18" s="116" t="str">
        <f t="shared" si="9"/>
        <v/>
      </c>
      <c r="Z18" s="115"/>
      <c r="AA18" s="114"/>
      <c r="AB18" s="116"/>
      <c r="AC18" s="116"/>
      <c r="AD18" s="116" t="str">
        <f t="shared" si="10"/>
        <v/>
      </c>
      <c r="AE18" s="116"/>
      <c r="AF18" s="116"/>
      <c r="AG18" s="116" t="str">
        <f t="shared" si="11"/>
        <v/>
      </c>
      <c r="AH18" s="115"/>
      <c r="AI18" s="114"/>
      <c r="AJ18" s="116"/>
      <c r="AK18" s="116"/>
      <c r="AL18" s="116" t="str">
        <f t="shared" si="12"/>
        <v/>
      </c>
      <c r="AM18" s="116"/>
      <c r="AN18" s="116"/>
      <c r="AO18" s="116" t="str">
        <f t="shared" si="13"/>
        <v/>
      </c>
      <c r="AP18" s="115"/>
      <c r="AQ18" s="114"/>
      <c r="AR18" s="116"/>
      <c r="AS18" s="116"/>
      <c r="AT18" s="116" t="str">
        <f t="shared" si="14"/>
        <v/>
      </c>
      <c r="AU18" s="116"/>
      <c r="AV18" s="116"/>
      <c r="AW18" s="116" t="str">
        <f t="shared" si="15"/>
        <v/>
      </c>
      <c r="AX18" s="115"/>
      <c r="AY18" s="114"/>
      <c r="AZ18" s="116"/>
      <c r="BA18" s="116"/>
      <c r="BB18" s="116" t="str">
        <f t="shared" si="16"/>
        <v/>
      </c>
      <c r="BC18" s="116"/>
      <c r="BD18" s="116"/>
      <c r="BE18" s="116" t="str">
        <f t="shared" si="17"/>
        <v/>
      </c>
    </row>
    <row r="19" spans="1:57" ht="13.5" customHeight="1" x14ac:dyDescent="0.15">
      <c r="A19" s="114" t="s">
        <v>10</v>
      </c>
      <c r="B19" s="115" t="s">
        <v>368</v>
      </c>
      <c r="C19" s="114" t="s">
        <v>369</v>
      </c>
      <c r="D19" s="116">
        <f t="shared" si="0"/>
        <v>0</v>
      </c>
      <c r="E19" s="116">
        <f t="shared" si="1"/>
        <v>0</v>
      </c>
      <c r="F19" s="116">
        <f t="shared" si="2"/>
        <v>0</v>
      </c>
      <c r="G19" s="116">
        <f t="shared" si="3"/>
        <v>0</v>
      </c>
      <c r="H19" s="116">
        <f t="shared" si="4"/>
        <v>0</v>
      </c>
      <c r="I19" s="116">
        <f t="shared" si="5"/>
        <v>0</v>
      </c>
      <c r="J19" s="115"/>
      <c r="K19" s="114"/>
      <c r="L19" s="116"/>
      <c r="M19" s="116"/>
      <c r="N19" s="116" t="str">
        <f t="shared" si="6"/>
        <v/>
      </c>
      <c r="O19" s="116"/>
      <c r="P19" s="116"/>
      <c r="Q19" s="116" t="str">
        <f t="shared" si="7"/>
        <v/>
      </c>
      <c r="R19" s="115"/>
      <c r="S19" s="114"/>
      <c r="T19" s="116"/>
      <c r="U19" s="116"/>
      <c r="V19" s="116" t="str">
        <f t="shared" si="8"/>
        <v/>
      </c>
      <c r="W19" s="116"/>
      <c r="X19" s="116"/>
      <c r="Y19" s="116" t="str">
        <f t="shared" si="9"/>
        <v/>
      </c>
      <c r="Z19" s="115"/>
      <c r="AA19" s="114"/>
      <c r="AB19" s="116"/>
      <c r="AC19" s="116"/>
      <c r="AD19" s="116" t="str">
        <f t="shared" si="10"/>
        <v/>
      </c>
      <c r="AE19" s="116"/>
      <c r="AF19" s="116"/>
      <c r="AG19" s="116" t="str">
        <f t="shared" si="11"/>
        <v/>
      </c>
      <c r="AH19" s="115"/>
      <c r="AI19" s="114"/>
      <c r="AJ19" s="116"/>
      <c r="AK19" s="116"/>
      <c r="AL19" s="116" t="str">
        <f t="shared" si="12"/>
        <v/>
      </c>
      <c r="AM19" s="116"/>
      <c r="AN19" s="116"/>
      <c r="AO19" s="116" t="str">
        <f t="shared" si="13"/>
        <v/>
      </c>
      <c r="AP19" s="115"/>
      <c r="AQ19" s="114"/>
      <c r="AR19" s="116"/>
      <c r="AS19" s="116"/>
      <c r="AT19" s="116" t="str">
        <f t="shared" si="14"/>
        <v/>
      </c>
      <c r="AU19" s="116"/>
      <c r="AV19" s="116"/>
      <c r="AW19" s="116" t="str">
        <f t="shared" si="15"/>
        <v/>
      </c>
      <c r="AX19" s="115"/>
      <c r="AY19" s="114"/>
      <c r="AZ19" s="116"/>
      <c r="BA19" s="116"/>
      <c r="BB19" s="116" t="str">
        <f t="shared" si="16"/>
        <v/>
      </c>
      <c r="BC19" s="116"/>
      <c r="BD19" s="116"/>
      <c r="BE19" s="116" t="str">
        <f t="shared" si="17"/>
        <v/>
      </c>
    </row>
    <row r="20" spans="1:57" ht="13.5" customHeight="1" x14ac:dyDescent="0.15">
      <c r="A20" s="114" t="s">
        <v>10</v>
      </c>
      <c r="B20" s="115" t="s">
        <v>370</v>
      </c>
      <c r="C20" s="114" t="s">
        <v>371</v>
      </c>
      <c r="D20" s="116">
        <f t="shared" si="0"/>
        <v>0</v>
      </c>
      <c r="E20" s="116">
        <f t="shared" si="1"/>
        <v>0</v>
      </c>
      <c r="F20" s="116">
        <f t="shared" si="2"/>
        <v>0</v>
      </c>
      <c r="G20" s="116">
        <f t="shared" si="3"/>
        <v>0</v>
      </c>
      <c r="H20" s="116">
        <f t="shared" si="4"/>
        <v>173787</v>
      </c>
      <c r="I20" s="116">
        <f t="shared" si="5"/>
        <v>173787</v>
      </c>
      <c r="J20" s="115" t="s">
        <v>372</v>
      </c>
      <c r="K20" s="114" t="s">
        <v>373</v>
      </c>
      <c r="L20" s="116">
        <v>0</v>
      </c>
      <c r="M20" s="116">
        <v>0</v>
      </c>
      <c r="N20" s="116">
        <f t="shared" si="6"/>
        <v>0</v>
      </c>
      <c r="O20" s="116">
        <v>0</v>
      </c>
      <c r="P20" s="116">
        <v>88719</v>
      </c>
      <c r="Q20" s="116">
        <f t="shared" si="7"/>
        <v>88719</v>
      </c>
      <c r="R20" s="115" t="s">
        <v>328</v>
      </c>
      <c r="S20" s="114" t="s">
        <v>374</v>
      </c>
      <c r="T20" s="116">
        <v>0</v>
      </c>
      <c r="U20" s="116">
        <v>0</v>
      </c>
      <c r="V20" s="116">
        <f t="shared" si="8"/>
        <v>0</v>
      </c>
      <c r="W20" s="116">
        <v>0</v>
      </c>
      <c r="X20" s="116">
        <v>85068</v>
      </c>
      <c r="Y20" s="116">
        <f t="shared" si="9"/>
        <v>85068</v>
      </c>
      <c r="Z20" s="115"/>
      <c r="AA20" s="114"/>
      <c r="AB20" s="116"/>
      <c r="AC20" s="116"/>
      <c r="AD20" s="116" t="str">
        <f t="shared" si="10"/>
        <v/>
      </c>
      <c r="AE20" s="116"/>
      <c r="AF20" s="116"/>
      <c r="AG20" s="116" t="str">
        <f t="shared" si="11"/>
        <v/>
      </c>
      <c r="AH20" s="115"/>
      <c r="AI20" s="114"/>
      <c r="AJ20" s="116"/>
      <c r="AK20" s="116"/>
      <c r="AL20" s="116" t="str">
        <f t="shared" si="12"/>
        <v/>
      </c>
      <c r="AM20" s="116"/>
      <c r="AN20" s="116"/>
      <c r="AO20" s="116" t="str">
        <f t="shared" si="13"/>
        <v/>
      </c>
      <c r="AP20" s="115"/>
      <c r="AQ20" s="114"/>
      <c r="AR20" s="116"/>
      <c r="AS20" s="116"/>
      <c r="AT20" s="116" t="str">
        <f t="shared" si="14"/>
        <v/>
      </c>
      <c r="AU20" s="116"/>
      <c r="AV20" s="116"/>
      <c r="AW20" s="116" t="str">
        <f t="shared" si="15"/>
        <v/>
      </c>
      <c r="AX20" s="115"/>
      <c r="AY20" s="114"/>
      <c r="AZ20" s="116"/>
      <c r="BA20" s="116"/>
      <c r="BB20" s="116" t="str">
        <f t="shared" si="16"/>
        <v/>
      </c>
      <c r="BC20" s="116"/>
      <c r="BD20" s="116"/>
      <c r="BE20" s="116" t="str">
        <f t="shared" si="17"/>
        <v/>
      </c>
    </row>
    <row r="21" spans="1:57" ht="13.5" customHeight="1" x14ac:dyDescent="0.15">
      <c r="A21" s="114" t="s">
        <v>10</v>
      </c>
      <c r="B21" s="115" t="s">
        <v>375</v>
      </c>
      <c r="C21" s="114" t="s">
        <v>376</v>
      </c>
      <c r="D21" s="116">
        <f t="shared" si="0"/>
        <v>0</v>
      </c>
      <c r="E21" s="116">
        <f t="shared" si="1"/>
        <v>703677</v>
      </c>
      <c r="F21" s="116">
        <f t="shared" si="2"/>
        <v>703677</v>
      </c>
      <c r="G21" s="116">
        <f t="shared" si="3"/>
        <v>0</v>
      </c>
      <c r="H21" s="116">
        <f t="shared" si="4"/>
        <v>92690</v>
      </c>
      <c r="I21" s="116">
        <f t="shared" si="5"/>
        <v>92690</v>
      </c>
      <c r="J21" s="115" t="s">
        <v>360</v>
      </c>
      <c r="K21" s="114" t="s">
        <v>377</v>
      </c>
      <c r="L21" s="116">
        <v>0</v>
      </c>
      <c r="M21" s="116">
        <v>703677</v>
      </c>
      <c r="N21" s="116">
        <f t="shared" si="6"/>
        <v>703677</v>
      </c>
      <c r="O21" s="116">
        <v>0</v>
      </c>
      <c r="P21" s="116">
        <v>0</v>
      </c>
      <c r="Q21" s="116">
        <f t="shared" si="7"/>
        <v>0</v>
      </c>
      <c r="R21" s="115" t="s">
        <v>352</v>
      </c>
      <c r="S21" s="114" t="s">
        <v>353</v>
      </c>
      <c r="T21" s="116">
        <v>0</v>
      </c>
      <c r="U21" s="116">
        <v>0</v>
      </c>
      <c r="V21" s="116">
        <f t="shared" si="8"/>
        <v>0</v>
      </c>
      <c r="W21" s="116">
        <v>0</v>
      </c>
      <c r="X21" s="116">
        <v>92690</v>
      </c>
      <c r="Y21" s="116">
        <f t="shared" si="9"/>
        <v>92690</v>
      </c>
      <c r="Z21" s="115"/>
      <c r="AA21" s="114"/>
      <c r="AB21" s="116"/>
      <c r="AC21" s="116"/>
      <c r="AD21" s="116" t="str">
        <f t="shared" si="10"/>
        <v/>
      </c>
      <c r="AE21" s="116"/>
      <c r="AF21" s="116"/>
      <c r="AG21" s="116" t="str">
        <f t="shared" si="11"/>
        <v/>
      </c>
      <c r="AH21" s="115"/>
      <c r="AI21" s="114"/>
      <c r="AJ21" s="116"/>
      <c r="AK21" s="116"/>
      <c r="AL21" s="116" t="str">
        <f t="shared" si="12"/>
        <v/>
      </c>
      <c r="AM21" s="116"/>
      <c r="AN21" s="116"/>
      <c r="AO21" s="116" t="str">
        <f t="shared" si="13"/>
        <v/>
      </c>
      <c r="AP21" s="115"/>
      <c r="AQ21" s="114"/>
      <c r="AR21" s="116"/>
      <c r="AS21" s="116"/>
      <c r="AT21" s="116" t="str">
        <f t="shared" si="14"/>
        <v/>
      </c>
      <c r="AU21" s="116"/>
      <c r="AV21" s="116"/>
      <c r="AW21" s="116" t="str">
        <f t="shared" si="15"/>
        <v/>
      </c>
      <c r="AX21" s="115"/>
      <c r="AY21" s="114"/>
      <c r="AZ21" s="116"/>
      <c r="BA21" s="116"/>
      <c r="BB21" s="116" t="str">
        <f t="shared" si="16"/>
        <v/>
      </c>
      <c r="BC21" s="116"/>
      <c r="BD21" s="116"/>
      <c r="BE21" s="116" t="str">
        <f t="shared" si="17"/>
        <v/>
      </c>
    </row>
    <row r="22" spans="1:57" ht="13.5" customHeight="1" x14ac:dyDescent="0.15">
      <c r="A22" s="114" t="s">
        <v>10</v>
      </c>
      <c r="B22" s="115" t="s">
        <v>378</v>
      </c>
      <c r="C22" s="114" t="s">
        <v>379</v>
      </c>
      <c r="D22" s="116">
        <f t="shared" si="0"/>
        <v>0</v>
      </c>
      <c r="E22" s="116">
        <f t="shared" si="1"/>
        <v>0</v>
      </c>
      <c r="F22" s="116">
        <f t="shared" si="2"/>
        <v>0</v>
      </c>
      <c r="G22" s="116">
        <f t="shared" si="3"/>
        <v>0</v>
      </c>
      <c r="H22" s="116">
        <f t="shared" si="4"/>
        <v>36827</v>
      </c>
      <c r="I22" s="116">
        <f t="shared" si="5"/>
        <v>36827</v>
      </c>
      <c r="J22" s="115" t="s">
        <v>352</v>
      </c>
      <c r="K22" s="114" t="s">
        <v>353</v>
      </c>
      <c r="L22" s="116">
        <v>0</v>
      </c>
      <c r="M22" s="116">
        <v>0</v>
      </c>
      <c r="N22" s="116">
        <f t="shared" si="6"/>
        <v>0</v>
      </c>
      <c r="O22" s="116">
        <v>0</v>
      </c>
      <c r="P22" s="116">
        <v>36827</v>
      </c>
      <c r="Q22" s="116">
        <f t="shared" si="7"/>
        <v>36827</v>
      </c>
      <c r="R22" s="115"/>
      <c r="S22" s="114"/>
      <c r="T22" s="116"/>
      <c r="U22" s="116"/>
      <c r="V22" s="116" t="str">
        <f t="shared" si="8"/>
        <v/>
      </c>
      <c r="W22" s="116"/>
      <c r="X22" s="116"/>
      <c r="Y22" s="116" t="str">
        <f t="shared" si="9"/>
        <v/>
      </c>
      <c r="Z22" s="115"/>
      <c r="AA22" s="114"/>
      <c r="AB22" s="116"/>
      <c r="AC22" s="116"/>
      <c r="AD22" s="116" t="str">
        <f t="shared" si="10"/>
        <v/>
      </c>
      <c r="AE22" s="116"/>
      <c r="AF22" s="116"/>
      <c r="AG22" s="116" t="str">
        <f t="shared" si="11"/>
        <v/>
      </c>
      <c r="AH22" s="115"/>
      <c r="AI22" s="114"/>
      <c r="AJ22" s="116"/>
      <c r="AK22" s="116"/>
      <c r="AL22" s="116" t="str">
        <f t="shared" si="12"/>
        <v/>
      </c>
      <c r="AM22" s="116"/>
      <c r="AN22" s="116"/>
      <c r="AO22" s="116" t="str">
        <f t="shared" si="13"/>
        <v/>
      </c>
      <c r="AP22" s="115"/>
      <c r="AQ22" s="114"/>
      <c r="AR22" s="116"/>
      <c r="AS22" s="116"/>
      <c r="AT22" s="116" t="str">
        <f t="shared" si="14"/>
        <v/>
      </c>
      <c r="AU22" s="116"/>
      <c r="AV22" s="116"/>
      <c r="AW22" s="116" t="str">
        <f t="shared" si="15"/>
        <v/>
      </c>
      <c r="AX22" s="115"/>
      <c r="AY22" s="114"/>
      <c r="AZ22" s="116"/>
      <c r="BA22" s="116"/>
      <c r="BB22" s="116" t="str">
        <f t="shared" si="16"/>
        <v/>
      </c>
      <c r="BC22" s="116"/>
      <c r="BD22" s="116"/>
      <c r="BE22" s="116" t="str">
        <f t="shared" si="17"/>
        <v/>
      </c>
    </row>
    <row r="23" spans="1:57" ht="13.5" customHeight="1" x14ac:dyDescent="0.15">
      <c r="A23" s="114" t="s">
        <v>10</v>
      </c>
      <c r="B23" s="115" t="s">
        <v>380</v>
      </c>
      <c r="C23" s="114" t="s">
        <v>381</v>
      </c>
      <c r="D23" s="116">
        <f t="shared" si="0"/>
        <v>0</v>
      </c>
      <c r="E23" s="116">
        <f t="shared" si="1"/>
        <v>0</v>
      </c>
      <c r="F23" s="116">
        <f t="shared" si="2"/>
        <v>0</v>
      </c>
      <c r="G23" s="116">
        <f t="shared" si="3"/>
        <v>0</v>
      </c>
      <c r="H23" s="116">
        <f t="shared" si="4"/>
        <v>0</v>
      </c>
      <c r="I23" s="116">
        <f t="shared" si="5"/>
        <v>0</v>
      </c>
      <c r="J23" s="115"/>
      <c r="K23" s="114"/>
      <c r="L23" s="116"/>
      <c r="M23" s="116"/>
      <c r="N23" s="116" t="str">
        <f t="shared" si="6"/>
        <v/>
      </c>
      <c r="O23" s="116"/>
      <c r="P23" s="116"/>
      <c r="Q23" s="116" t="str">
        <f t="shared" si="7"/>
        <v/>
      </c>
      <c r="R23" s="115"/>
      <c r="S23" s="114"/>
      <c r="T23" s="116"/>
      <c r="U23" s="116"/>
      <c r="V23" s="116" t="str">
        <f t="shared" si="8"/>
        <v/>
      </c>
      <c r="W23" s="116"/>
      <c r="X23" s="116"/>
      <c r="Y23" s="116" t="str">
        <f t="shared" si="9"/>
        <v/>
      </c>
      <c r="Z23" s="115"/>
      <c r="AA23" s="114"/>
      <c r="AB23" s="116"/>
      <c r="AC23" s="116"/>
      <c r="AD23" s="116" t="str">
        <f t="shared" si="10"/>
        <v/>
      </c>
      <c r="AE23" s="116"/>
      <c r="AF23" s="116"/>
      <c r="AG23" s="116" t="str">
        <f t="shared" si="11"/>
        <v/>
      </c>
      <c r="AH23" s="115"/>
      <c r="AI23" s="114"/>
      <c r="AJ23" s="116"/>
      <c r="AK23" s="116"/>
      <c r="AL23" s="116" t="str">
        <f t="shared" si="12"/>
        <v/>
      </c>
      <c r="AM23" s="116"/>
      <c r="AN23" s="116"/>
      <c r="AO23" s="116" t="str">
        <f t="shared" si="13"/>
        <v/>
      </c>
      <c r="AP23" s="115"/>
      <c r="AQ23" s="114"/>
      <c r="AR23" s="116"/>
      <c r="AS23" s="116"/>
      <c r="AT23" s="116" t="str">
        <f t="shared" si="14"/>
        <v/>
      </c>
      <c r="AU23" s="116"/>
      <c r="AV23" s="116"/>
      <c r="AW23" s="116" t="str">
        <f t="shared" si="15"/>
        <v/>
      </c>
      <c r="AX23" s="115"/>
      <c r="AY23" s="114"/>
      <c r="AZ23" s="116"/>
      <c r="BA23" s="116"/>
      <c r="BB23" s="116" t="str">
        <f t="shared" si="16"/>
        <v/>
      </c>
      <c r="BC23" s="116"/>
      <c r="BD23" s="116"/>
      <c r="BE23" s="116" t="str">
        <f t="shared" si="17"/>
        <v/>
      </c>
    </row>
    <row r="24" spans="1:57" ht="13.5" customHeight="1" x14ac:dyDescent="0.15">
      <c r="A24" s="114" t="s">
        <v>10</v>
      </c>
      <c r="B24" s="115" t="s">
        <v>382</v>
      </c>
      <c r="C24" s="114" t="s">
        <v>383</v>
      </c>
      <c r="D24" s="116">
        <f t="shared" si="0"/>
        <v>0</v>
      </c>
      <c r="E24" s="116">
        <f t="shared" si="1"/>
        <v>260064</v>
      </c>
      <c r="F24" s="116">
        <f t="shared" si="2"/>
        <v>260064</v>
      </c>
      <c r="G24" s="116">
        <f t="shared" si="3"/>
        <v>0</v>
      </c>
      <c r="H24" s="116">
        <f t="shared" si="4"/>
        <v>0</v>
      </c>
      <c r="I24" s="116">
        <f t="shared" si="5"/>
        <v>0</v>
      </c>
      <c r="J24" s="115" t="s">
        <v>384</v>
      </c>
      <c r="K24" s="114" t="s">
        <v>385</v>
      </c>
      <c r="L24" s="116">
        <v>0</v>
      </c>
      <c r="M24" s="116">
        <v>260064</v>
      </c>
      <c r="N24" s="116">
        <f t="shared" si="6"/>
        <v>260064</v>
      </c>
      <c r="O24" s="116">
        <v>0</v>
      </c>
      <c r="P24" s="116">
        <v>0</v>
      </c>
      <c r="Q24" s="116">
        <f t="shared" si="7"/>
        <v>0</v>
      </c>
      <c r="R24" s="115"/>
      <c r="S24" s="114"/>
      <c r="T24" s="116"/>
      <c r="U24" s="116"/>
      <c r="V24" s="116" t="str">
        <f t="shared" si="8"/>
        <v/>
      </c>
      <c r="W24" s="116"/>
      <c r="X24" s="116"/>
      <c r="Y24" s="116" t="str">
        <f t="shared" si="9"/>
        <v/>
      </c>
      <c r="Z24" s="115"/>
      <c r="AA24" s="114"/>
      <c r="AB24" s="116"/>
      <c r="AC24" s="116"/>
      <c r="AD24" s="116" t="str">
        <f t="shared" si="10"/>
        <v/>
      </c>
      <c r="AE24" s="116"/>
      <c r="AF24" s="116"/>
      <c r="AG24" s="116" t="str">
        <f t="shared" si="11"/>
        <v/>
      </c>
      <c r="AH24" s="115"/>
      <c r="AI24" s="114"/>
      <c r="AJ24" s="116"/>
      <c r="AK24" s="116"/>
      <c r="AL24" s="116" t="str">
        <f t="shared" si="12"/>
        <v/>
      </c>
      <c r="AM24" s="116"/>
      <c r="AN24" s="116"/>
      <c r="AO24" s="116" t="str">
        <f t="shared" si="13"/>
        <v/>
      </c>
      <c r="AP24" s="115"/>
      <c r="AQ24" s="114"/>
      <c r="AR24" s="116"/>
      <c r="AS24" s="116"/>
      <c r="AT24" s="116" t="str">
        <f t="shared" si="14"/>
        <v/>
      </c>
      <c r="AU24" s="116"/>
      <c r="AV24" s="116"/>
      <c r="AW24" s="116" t="str">
        <f t="shared" si="15"/>
        <v/>
      </c>
      <c r="AX24" s="115"/>
      <c r="AY24" s="114"/>
      <c r="AZ24" s="116"/>
      <c r="BA24" s="116"/>
      <c r="BB24" s="116" t="str">
        <f t="shared" si="16"/>
        <v/>
      </c>
      <c r="BC24" s="116"/>
      <c r="BD24" s="116"/>
      <c r="BE24" s="116" t="str">
        <f t="shared" si="17"/>
        <v/>
      </c>
    </row>
    <row r="25" spans="1:57" ht="13.5" customHeight="1" x14ac:dyDescent="0.15">
      <c r="A25" s="114" t="s">
        <v>10</v>
      </c>
      <c r="B25" s="115" t="s">
        <v>386</v>
      </c>
      <c r="C25" s="114" t="s">
        <v>387</v>
      </c>
      <c r="D25" s="116">
        <f t="shared" si="0"/>
        <v>85044</v>
      </c>
      <c r="E25" s="116">
        <f t="shared" si="1"/>
        <v>598723</v>
      </c>
      <c r="F25" s="116">
        <f t="shared" si="2"/>
        <v>683767</v>
      </c>
      <c r="G25" s="116">
        <f t="shared" si="3"/>
        <v>0</v>
      </c>
      <c r="H25" s="116">
        <f t="shared" si="4"/>
        <v>0</v>
      </c>
      <c r="I25" s="116">
        <f t="shared" si="5"/>
        <v>0</v>
      </c>
      <c r="J25" s="115" t="s">
        <v>388</v>
      </c>
      <c r="K25" s="114" t="s">
        <v>389</v>
      </c>
      <c r="L25" s="116">
        <v>85044</v>
      </c>
      <c r="M25" s="116">
        <v>598723</v>
      </c>
      <c r="N25" s="116">
        <f t="shared" si="6"/>
        <v>683767</v>
      </c>
      <c r="O25" s="116">
        <v>0</v>
      </c>
      <c r="P25" s="116">
        <v>0</v>
      </c>
      <c r="Q25" s="116">
        <f t="shared" si="7"/>
        <v>0</v>
      </c>
      <c r="R25" s="115"/>
      <c r="S25" s="114"/>
      <c r="T25" s="116"/>
      <c r="U25" s="116"/>
      <c r="V25" s="116" t="str">
        <f t="shared" si="8"/>
        <v/>
      </c>
      <c r="W25" s="116"/>
      <c r="X25" s="116"/>
      <c r="Y25" s="116" t="str">
        <f t="shared" si="9"/>
        <v/>
      </c>
      <c r="Z25" s="115"/>
      <c r="AA25" s="114"/>
      <c r="AB25" s="116"/>
      <c r="AC25" s="116"/>
      <c r="AD25" s="116" t="str">
        <f t="shared" si="10"/>
        <v/>
      </c>
      <c r="AE25" s="116"/>
      <c r="AF25" s="116"/>
      <c r="AG25" s="116" t="str">
        <f t="shared" si="11"/>
        <v/>
      </c>
      <c r="AH25" s="115"/>
      <c r="AI25" s="114"/>
      <c r="AJ25" s="116"/>
      <c r="AK25" s="116"/>
      <c r="AL25" s="116" t="str">
        <f t="shared" si="12"/>
        <v/>
      </c>
      <c r="AM25" s="116"/>
      <c r="AN25" s="116"/>
      <c r="AO25" s="116" t="str">
        <f t="shared" si="13"/>
        <v/>
      </c>
      <c r="AP25" s="115"/>
      <c r="AQ25" s="114"/>
      <c r="AR25" s="116"/>
      <c r="AS25" s="116"/>
      <c r="AT25" s="116" t="str">
        <f t="shared" si="14"/>
        <v/>
      </c>
      <c r="AU25" s="116"/>
      <c r="AV25" s="116"/>
      <c r="AW25" s="116" t="str">
        <f t="shared" si="15"/>
        <v/>
      </c>
      <c r="AX25" s="115"/>
      <c r="AY25" s="114"/>
      <c r="AZ25" s="116"/>
      <c r="BA25" s="116"/>
      <c r="BB25" s="116" t="str">
        <f t="shared" si="16"/>
        <v/>
      </c>
      <c r="BC25" s="116"/>
      <c r="BD25" s="116"/>
      <c r="BE25" s="116" t="str">
        <f t="shared" si="17"/>
        <v/>
      </c>
    </row>
    <row r="26" spans="1:57" ht="13.5" customHeight="1" x14ac:dyDescent="0.15">
      <c r="A26" s="114" t="s">
        <v>10</v>
      </c>
      <c r="B26" s="115" t="s">
        <v>390</v>
      </c>
      <c r="C26" s="114" t="s">
        <v>391</v>
      </c>
      <c r="D26" s="116">
        <f t="shared" si="0"/>
        <v>0</v>
      </c>
      <c r="E26" s="116">
        <f t="shared" si="1"/>
        <v>0</v>
      </c>
      <c r="F26" s="116">
        <f t="shared" si="2"/>
        <v>0</v>
      </c>
      <c r="G26" s="116">
        <f t="shared" si="3"/>
        <v>0</v>
      </c>
      <c r="H26" s="116">
        <f t="shared" si="4"/>
        <v>0</v>
      </c>
      <c r="I26" s="116">
        <f t="shared" si="5"/>
        <v>0</v>
      </c>
      <c r="J26" s="115"/>
      <c r="K26" s="114"/>
      <c r="L26" s="116"/>
      <c r="M26" s="116"/>
      <c r="N26" s="116" t="str">
        <f t="shared" si="6"/>
        <v/>
      </c>
      <c r="O26" s="116"/>
      <c r="P26" s="116"/>
      <c r="Q26" s="116" t="str">
        <f t="shared" si="7"/>
        <v/>
      </c>
      <c r="R26" s="115"/>
      <c r="S26" s="114"/>
      <c r="T26" s="116"/>
      <c r="U26" s="116"/>
      <c r="V26" s="116" t="str">
        <f t="shared" si="8"/>
        <v/>
      </c>
      <c r="W26" s="116"/>
      <c r="X26" s="116"/>
      <c r="Y26" s="116" t="str">
        <f t="shared" si="9"/>
        <v/>
      </c>
      <c r="Z26" s="115"/>
      <c r="AA26" s="114"/>
      <c r="AB26" s="116"/>
      <c r="AC26" s="116"/>
      <c r="AD26" s="116" t="str">
        <f t="shared" si="10"/>
        <v/>
      </c>
      <c r="AE26" s="116"/>
      <c r="AF26" s="116"/>
      <c r="AG26" s="116" t="str">
        <f t="shared" si="11"/>
        <v/>
      </c>
      <c r="AH26" s="115"/>
      <c r="AI26" s="114"/>
      <c r="AJ26" s="116"/>
      <c r="AK26" s="116"/>
      <c r="AL26" s="116" t="str">
        <f t="shared" si="12"/>
        <v/>
      </c>
      <c r="AM26" s="116"/>
      <c r="AN26" s="116"/>
      <c r="AO26" s="116" t="str">
        <f t="shared" si="13"/>
        <v/>
      </c>
      <c r="AP26" s="115"/>
      <c r="AQ26" s="114"/>
      <c r="AR26" s="116"/>
      <c r="AS26" s="116"/>
      <c r="AT26" s="116" t="str">
        <f t="shared" si="14"/>
        <v/>
      </c>
      <c r="AU26" s="116"/>
      <c r="AV26" s="116"/>
      <c r="AW26" s="116" t="str">
        <f t="shared" si="15"/>
        <v/>
      </c>
      <c r="AX26" s="115"/>
      <c r="AY26" s="114"/>
      <c r="AZ26" s="116"/>
      <c r="BA26" s="116"/>
      <c r="BB26" s="116" t="str">
        <f t="shared" si="16"/>
        <v/>
      </c>
      <c r="BC26" s="116"/>
      <c r="BD26" s="116"/>
      <c r="BE26" s="116" t="str">
        <f t="shared" si="17"/>
        <v/>
      </c>
    </row>
    <row r="27" spans="1:57" ht="13.5" customHeight="1" x14ac:dyDescent="0.15">
      <c r="A27" s="114" t="s">
        <v>10</v>
      </c>
      <c r="B27" s="115" t="s">
        <v>392</v>
      </c>
      <c r="C27" s="114" t="s">
        <v>393</v>
      </c>
      <c r="D27" s="116">
        <f t="shared" si="0"/>
        <v>0</v>
      </c>
      <c r="E27" s="116">
        <f t="shared" si="1"/>
        <v>458286</v>
      </c>
      <c r="F27" s="116">
        <f t="shared" si="2"/>
        <v>458286</v>
      </c>
      <c r="G27" s="116">
        <f t="shared" si="3"/>
        <v>0</v>
      </c>
      <c r="H27" s="116">
        <f t="shared" si="4"/>
        <v>11012</v>
      </c>
      <c r="I27" s="116">
        <f t="shared" si="5"/>
        <v>11012</v>
      </c>
      <c r="J27" s="115" t="s">
        <v>360</v>
      </c>
      <c r="K27" s="114" t="s">
        <v>394</v>
      </c>
      <c r="L27" s="116">
        <v>0</v>
      </c>
      <c r="M27" s="116">
        <v>458286</v>
      </c>
      <c r="N27" s="116">
        <f t="shared" si="6"/>
        <v>458286</v>
      </c>
      <c r="O27" s="116">
        <v>0</v>
      </c>
      <c r="P27" s="116">
        <v>0</v>
      </c>
      <c r="Q27" s="116">
        <f t="shared" si="7"/>
        <v>0</v>
      </c>
      <c r="R27" s="115" t="s">
        <v>362</v>
      </c>
      <c r="S27" s="114" t="s">
        <v>363</v>
      </c>
      <c r="T27" s="116">
        <v>0</v>
      </c>
      <c r="U27" s="116">
        <v>0</v>
      </c>
      <c r="V27" s="116">
        <f t="shared" si="8"/>
        <v>0</v>
      </c>
      <c r="W27" s="116">
        <v>0</v>
      </c>
      <c r="X27" s="116">
        <v>11012</v>
      </c>
      <c r="Y27" s="116">
        <f t="shared" si="9"/>
        <v>11012</v>
      </c>
      <c r="Z27" s="115"/>
      <c r="AA27" s="114"/>
      <c r="AB27" s="116"/>
      <c r="AC27" s="116"/>
      <c r="AD27" s="116" t="str">
        <f t="shared" si="10"/>
        <v/>
      </c>
      <c r="AE27" s="116"/>
      <c r="AF27" s="116"/>
      <c r="AG27" s="116" t="str">
        <f t="shared" si="11"/>
        <v/>
      </c>
      <c r="AH27" s="115"/>
      <c r="AI27" s="114"/>
      <c r="AJ27" s="116"/>
      <c r="AK27" s="116"/>
      <c r="AL27" s="116" t="str">
        <f t="shared" si="12"/>
        <v/>
      </c>
      <c r="AM27" s="116"/>
      <c r="AN27" s="116"/>
      <c r="AO27" s="116" t="str">
        <f t="shared" si="13"/>
        <v/>
      </c>
      <c r="AP27" s="115"/>
      <c r="AQ27" s="114"/>
      <c r="AR27" s="116"/>
      <c r="AS27" s="116"/>
      <c r="AT27" s="116" t="str">
        <f t="shared" si="14"/>
        <v/>
      </c>
      <c r="AU27" s="116"/>
      <c r="AV27" s="116"/>
      <c r="AW27" s="116" t="str">
        <f t="shared" si="15"/>
        <v/>
      </c>
      <c r="AX27" s="115"/>
      <c r="AY27" s="114"/>
      <c r="AZ27" s="116"/>
      <c r="BA27" s="116"/>
      <c r="BB27" s="116" t="str">
        <f t="shared" si="16"/>
        <v/>
      </c>
      <c r="BC27" s="116"/>
      <c r="BD27" s="116"/>
      <c r="BE27" s="116" t="str">
        <f t="shared" si="17"/>
        <v/>
      </c>
    </row>
    <row r="28" spans="1:57" ht="13.5" customHeight="1" x14ac:dyDescent="0.15">
      <c r="A28" s="114" t="s">
        <v>10</v>
      </c>
      <c r="B28" s="115" t="s">
        <v>395</v>
      </c>
      <c r="C28" s="114" t="s">
        <v>396</v>
      </c>
      <c r="D28" s="116">
        <f t="shared" si="0"/>
        <v>0</v>
      </c>
      <c r="E28" s="116">
        <f t="shared" si="1"/>
        <v>349749</v>
      </c>
      <c r="F28" s="116">
        <f t="shared" si="2"/>
        <v>349749</v>
      </c>
      <c r="G28" s="116">
        <f t="shared" si="3"/>
        <v>3656</v>
      </c>
      <c r="H28" s="116">
        <f t="shared" si="4"/>
        <v>99898</v>
      </c>
      <c r="I28" s="116">
        <f t="shared" si="5"/>
        <v>103554</v>
      </c>
      <c r="J28" s="148" t="s">
        <v>454</v>
      </c>
      <c r="K28" s="149" t="s">
        <v>455</v>
      </c>
      <c r="L28" s="116">
        <v>0</v>
      </c>
      <c r="M28" s="116">
        <v>349749</v>
      </c>
      <c r="N28" s="116">
        <f t="shared" si="6"/>
        <v>349749</v>
      </c>
      <c r="O28" s="116">
        <v>3656</v>
      </c>
      <c r="P28" s="116">
        <v>99898</v>
      </c>
      <c r="Q28" s="116">
        <f t="shared" si="7"/>
        <v>103554</v>
      </c>
      <c r="R28" s="115"/>
      <c r="S28" s="114"/>
      <c r="T28" s="116"/>
      <c r="U28" s="116"/>
      <c r="V28" s="116" t="str">
        <f t="shared" si="8"/>
        <v/>
      </c>
      <c r="W28" s="116"/>
      <c r="X28" s="116"/>
      <c r="Y28" s="116" t="str">
        <f t="shared" si="9"/>
        <v/>
      </c>
      <c r="Z28" s="115"/>
      <c r="AA28" s="114"/>
      <c r="AB28" s="116"/>
      <c r="AC28" s="116"/>
      <c r="AD28" s="116" t="str">
        <f t="shared" si="10"/>
        <v/>
      </c>
      <c r="AE28" s="116"/>
      <c r="AF28" s="116"/>
      <c r="AG28" s="116" t="str">
        <f t="shared" si="11"/>
        <v/>
      </c>
      <c r="AH28" s="115"/>
      <c r="AI28" s="114"/>
      <c r="AJ28" s="116"/>
      <c r="AK28" s="116"/>
      <c r="AL28" s="116" t="str">
        <f t="shared" si="12"/>
        <v/>
      </c>
      <c r="AM28" s="116"/>
      <c r="AN28" s="116"/>
      <c r="AO28" s="116" t="str">
        <f t="shared" si="13"/>
        <v/>
      </c>
      <c r="AP28" s="115"/>
      <c r="AQ28" s="114"/>
      <c r="AR28" s="116"/>
      <c r="AS28" s="116"/>
      <c r="AT28" s="116" t="str">
        <f t="shared" si="14"/>
        <v/>
      </c>
      <c r="AU28" s="116"/>
      <c r="AV28" s="116"/>
      <c r="AW28" s="116" t="str">
        <f t="shared" si="15"/>
        <v/>
      </c>
      <c r="AX28" s="115"/>
      <c r="AY28" s="114"/>
      <c r="AZ28" s="116"/>
      <c r="BA28" s="116"/>
      <c r="BB28" s="116" t="str">
        <f t="shared" si="16"/>
        <v/>
      </c>
      <c r="BC28" s="116"/>
      <c r="BD28" s="116"/>
      <c r="BE28" s="116" t="str">
        <f t="shared" si="17"/>
        <v/>
      </c>
    </row>
    <row r="29" spans="1:57" ht="13.5" customHeight="1" x14ac:dyDescent="0.15">
      <c r="A29" s="114" t="s">
        <v>10</v>
      </c>
      <c r="B29" s="115" t="s">
        <v>397</v>
      </c>
      <c r="C29" s="114" t="s">
        <v>398</v>
      </c>
      <c r="D29" s="116">
        <f t="shared" si="0"/>
        <v>0</v>
      </c>
      <c r="E29" s="116">
        <f t="shared" si="1"/>
        <v>397876</v>
      </c>
      <c r="F29" s="116">
        <f t="shared" si="2"/>
        <v>397876</v>
      </c>
      <c r="G29" s="116">
        <f t="shared" si="3"/>
        <v>4247</v>
      </c>
      <c r="H29" s="116">
        <f t="shared" si="4"/>
        <v>89940</v>
      </c>
      <c r="I29" s="116">
        <f t="shared" si="5"/>
        <v>94187</v>
      </c>
      <c r="J29" s="115" t="s">
        <v>399</v>
      </c>
      <c r="K29" s="114" t="s">
        <v>400</v>
      </c>
      <c r="L29" s="116">
        <v>0</v>
      </c>
      <c r="M29" s="116">
        <v>397876</v>
      </c>
      <c r="N29" s="116">
        <f t="shared" si="6"/>
        <v>397876</v>
      </c>
      <c r="O29" s="116">
        <v>4247</v>
      </c>
      <c r="P29" s="116">
        <v>89940</v>
      </c>
      <c r="Q29" s="116">
        <f t="shared" si="7"/>
        <v>94187</v>
      </c>
      <c r="R29" s="115"/>
      <c r="S29" s="114"/>
      <c r="T29" s="116"/>
      <c r="U29" s="116"/>
      <c r="V29" s="116" t="str">
        <f t="shared" si="8"/>
        <v/>
      </c>
      <c r="W29" s="116"/>
      <c r="X29" s="116"/>
      <c r="Y29" s="116" t="str">
        <f t="shared" si="9"/>
        <v/>
      </c>
      <c r="Z29" s="115"/>
      <c r="AA29" s="114"/>
      <c r="AB29" s="116"/>
      <c r="AC29" s="116"/>
      <c r="AD29" s="116" t="str">
        <f t="shared" si="10"/>
        <v/>
      </c>
      <c r="AE29" s="116"/>
      <c r="AF29" s="116"/>
      <c r="AG29" s="116" t="str">
        <f t="shared" si="11"/>
        <v/>
      </c>
      <c r="AH29" s="115"/>
      <c r="AI29" s="114"/>
      <c r="AJ29" s="116"/>
      <c r="AK29" s="116"/>
      <c r="AL29" s="116" t="str">
        <f t="shared" si="12"/>
        <v/>
      </c>
      <c r="AM29" s="116"/>
      <c r="AN29" s="116"/>
      <c r="AO29" s="116" t="str">
        <f t="shared" si="13"/>
        <v/>
      </c>
      <c r="AP29" s="115"/>
      <c r="AQ29" s="114"/>
      <c r="AR29" s="116"/>
      <c r="AS29" s="116"/>
      <c r="AT29" s="116" t="str">
        <f t="shared" si="14"/>
        <v/>
      </c>
      <c r="AU29" s="116"/>
      <c r="AV29" s="116"/>
      <c r="AW29" s="116" t="str">
        <f t="shared" si="15"/>
        <v/>
      </c>
      <c r="AX29" s="115"/>
      <c r="AY29" s="114"/>
      <c r="AZ29" s="116"/>
      <c r="BA29" s="116"/>
      <c r="BB29" s="116" t="str">
        <f t="shared" si="16"/>
        <v/>
      </c>
      <c r="BC29" s="116"/>
      <c r="BD29" s="116"/>
      <c r="BE29" s="116" t="str">
        <f t="shared" si="17"/>
        <v/>
      </c>
    </row>
    <row r="30" spans="1:57" ht="13.5" customHeight="1" x14ac:dyDescent="0.15">
      <c r="A30" s="114" t="s">
        <v>10</v>
      </c>
      <c r="B30" s="115" t="s">
        <v>401</v>
      </c>
      <c r="C30" s="114" t="s">
        <v>402</v>
      </c>
      <c r="D30" s="116">
        <f t="shared" si="0"/>
        <v>462232</v>
      </c>
      <c r="E30" s="116">
        <f t="shared" si="1"/>
        <v>762755</v>
      </c>
      <c r="F30" s="116">
        <f t="shared" si="2"/>
        <v>1224987</v>
      </c>
      <c r="G30" s="116">
        <f t="shared" si="3"/>
        <v>0</v>
      </c>
      <c r="H30" s="116">
        <f t="shared" si="4"/>
        <v>127711</v>
      </c>
      <c r="I30" s="116">
        <f t="shared" si="5"/>
        <v>127711</v>
      </c>
      <c r="J30" s="115" t="s">
        <v>346</v>
      </c>
      <c r="K30" s="114" t="s">
        <v>403</v>
      </c>
      <c r="L30" s="116">
        <v>462232</v>
      </c>
      <c r="M30" s="116">
        <v>762755</v>
      </c>
      <c r="N30" s="116">
        <f t="shared" si="6"/>
        <v>1224987</v>
      </c>
      <c r="O30" s="116">
        <v>0</v>
      </c>
      <c r="P30" s="116">
        <v>127711</v>
      </c>
      <c r="Q30" s="116">
        <f t="shared" si="7"/>
        <v>127711</v>
      </c>
      <c r="R30" s="115"/>
      <c r="S30" s="114"/>
      <c r="T30" s="116"/>
      <c r="U30" s="116"/>
      <c r="V30" s="116" t="str">
        <f t="shared" si="8"/>
        <v/>
      </c>
      <c r="W30" s="116"/>
      <c r="X30" s="116"/>
      <c r="Y30" s="116" t="str">
        <f t="shared" si="9"/>
        <v/>
      </c>
      <c r="Z30" s="115"/>
      <c r="AA30" s="114"/>
      <c r="AB30" s="116"/>
      <c r="AC30" s="116"/>
      <c r="AD30" s="116" t="str">
        <f t="shared" si="10"/>
        <v/>
      </c>
      <c r="AE30" s="116"/>
      <c r="AF30" s="116"/>
      <c r="AG30" s="116" t="str">
        <f t="shared" si="11"/>
        <v/>
      </c>
      <c r="AH30" s="115"/>
      <c r="AI30" s="114"/>
      <c r="AJ30" s="116"/>
      <c r="AK30" s="116"/>
      <c r="AL30" s="116" t="str">
        <f t="shared" si="12"/>
        <v/>
      </c>
      <c r="AM30" s="116"/>
      <c r="AN30" s="116"/>
      <c r="AO30" s="116" t="str">
        <f t="shared" si="13"/>
        <v/>
      </c>
      <c r="AP30" s="115"/>
      <c r="AQ30" s="114"/>
      <c r="AR30" s="116"/>
      <c r="AS30" s="116"/>
      <c r="AT30" s="116" t="str">
        <f t="shared" si="14"/>
        <v/>
      </c>
      <c r="AU30" s="116"/>
      <c r="AV30" s="116"/>
      <c r="AW30" s="116" t="str">
        <f t="shared" si="15"/>
        <v/>
      </c>
      <c r="AX30" s="115"/>
      <c r="AY30" s="114"/>
      <c r="AZ30" s="116"/>
      <c r="BA30" s="116"/>
      <c r="BB30" s="116" t="str">
        <f t="shared" si="16"/>
        <v/>
      </c>
      <c r="BC30" s="116"/>
      <c r="BD30" s="116"/>
      <c r="BE30" s="116" t="str">
        <f t="shared" si="17"/>
        <v/>
      </c>
    </row>
    <row r="31" spans="1:57" ht="13.5" customHeight="1" x14ac:dyDescent="0.15">
      <c r="A31" s="114" t="s">
        <v>10</v>
      </c>
      <c r="B31" s="115" t="s">
        <v>404</v>
      </c>
      <c r="C31" s="114" t="s">
        <v>405</v>
      </c>
      <c r="D31" s="116">
        <f t="shared" si="0"/>
        <v>0</v>
      </c>
      <c r="E31" s="116">
        <f t="shared" si="1"/>
        <v>294476</v>
      </c>
      <c r="F31" s="116">
        <f t="shared" si="2"/>
        <v>294476</v>
      </c>
      <c r="G31" s="116">
        <f t="shared" si="3"/>
        <v>0</v>
      </c>
      <c r="H31" s="116">
        <f t="shared" si="4"/>
        <v>124908</v>
      </c>
      <c r="I31" s="116">
        <f t="shared" si="5"/>
        <v>124908</v>
      </c>
      <c r="J31" s="115" t="s">
        <v>336</v>
      </c>
      <c r="K31" s="114" t="s">
        <v>337</v>
      </c>
      <c r="L31" s="116">
        <v>0</v>
      </c>
      <c r="M31" s="116">
        <v>294476</v>
      </c>
      <c r="N31" s="116">
        <f t="shared" si="6"/>
        <v>294476</v>
      </c>
      <c r="O31" s="116">
        <v>0</v>
      </c>
      <c r="P31" s="116">
        <v>33028</v>
      </c>
      <c r="Q31" s="116">
        <f t="shared" si="7"/>
        <v>33028</v>
      </c>
      <c r="R31" s="115" t="s">
        <v>362</v>
      </c>
      <c r="S31" s="114" t="s">
        <v>363</v>
      </c>
      <c r="T31" s="116">
        <v>0</v>
      </c>
      <c r="U31" s="116">
        <v>0</v>
      </c>
      <c r="V31" s="116">
        <f t="shared" si="8"/>
        <v>0</v>
      </c>
      <c r="W31" s="116">
        <v>0</v>
      </c>
      <c r="X31" s="116">
        <v>91880</v>
      </c>
      <c r="Y31" s="116">
        <f t="shared" si="9"/>
        <v>91880</v>
      </c>
      <c r="Z31" s="115"/>
      <c r="AA31" s="114"/>
      <c r="AB31" s="116"/>
      <c r="AC31" s="116"/>
      <c r="AD31" s="116" t="str">
        <f t="shared" si="10"/>
        <v/>
      </c>
      <c r="AE31" s="116"/>
      <c r="AF31" s="116"/>
      <c r="AG31" s="116" t="str">
        <f t="shared" si="11"/>
        <v/>
      </c>
      <c r="AH31" s="115"/>
      <c r="AI31" s="114"/>
      <c r="AJ31" s="116"/>
      <c r="AK31" s="116"/>
      <c r="AL31" s="116" t="str">
        <f t="shared" si="12"/>
        <v/>
      </c>
      <c r="AM31" s="116"/>
      <c r="AN31" s="116"/>
      <c r="AO31" s="116" t="str">
        <f t="shared" si="13"/>
        <v/>
      </c>
      <c r="AP31" s="115"/>
      <c r="AQ31" s="114"/>
      <c r="AR31" s="116"/>
      <c r="AS31" s="116"/>
      <c r="AT31" s="116" t="str">
        <f t="shared" si="14"/>
        <v/>
      </c>
      <c r="AU31" s="116"/>
      <c r="AV31" s="116"/>
      <c r="AW31" s="116" t="str">
        <f t="shared" si="15"/>
        <v/>
      </c>
      <c r="AX31" s="115"/>
      <c r="AY31" s="114"/>
      <c r="AZ31" s="116"/>
      <c r="BA31" s="116"/>
      <c r="BB31" s="116" t="str">
        <f t="shared" si="16"/>
        <v/>
      </c>
      <c r="BC31" s="116"/>
      <c r="BD31" s="116"/>
      <c r="BE31" s="116" t="str">
        <f t="shared" si="17"/>
        <v/>
      </c>
    </row>
    <row r="32" spans="1:57" ht="13.5" customHeight="1" x14ac:dyDescent="0.15">
      <c r="A32" s="114" t="s">
        <v>10</v>
      </c>
      <c r="B32" s="115" t="s">
        <v>406</v>
      </c>
      <c r="C32" s="114" t="s">
        <v>407</v>
      </c>
      <c r="D32" s="116">
        <f t="shared" si="0"/>
        <v>362658</v>
      </c>
      <c r="E32" s="116">
        <f t="shared" si="1"/>
        <v>369985</v>
      </c>
      <c r="F32" s="116">
        <f t="shared" si="2"/>
        <v>732643</v>
      </c>
      <c r="G32" s="116">
        <f t="shared" si="3"/>
        <v>0</v>
      </c>
      <c r="H32" s="116">
        <f t="shared" si="4"/>
        <v>55309</v>
      </c>
      <c r="I32" s="116">
        <f t="shared" si="5"/>
        <v>55309</v>
      </c>
      <c r="J32" s="115" t="s">
        <v>408</v>
      </c>
      <c r="K32" s="114" t="s">
        <v>409</v>
      </c>
      <c r="L32" s="116">
        <v>362658</v>
      </c>
      <c r="M32" s="116">
        <v>369985</v>
      </c>
      <c r="N32" s="116">
        <f t="shared" si="6"/>
        <v>732643</v>
      </c>
      <c r="O32" s="116">
        <v>0</v>
      </c>
      <c r="P32" s="116">
        <v>0</v>
      </c>
      <c r="Q32" s="116">
        <f t="shared" si="7"/>
        <v>0</v>
      </c>
      <c r="R32" s="115" t="s">
        <v>352</v>
      </c>
      <c r="S32" s="114" t="s">
        <v>353</v>
      </c>
      <c r="T32" s="116">
        <v>0</v>
      </c>
      <c r="U32" s="116">
        <v>0</v>
      </c>
      <c r="V32" s="116">
        <f t="shared" si="8"/>
        <v>0</v>
      </c>
      <c r="W32" s="116">
        <v>0</v>
      </c>
      <c r="X32" s="116">
        <v>55309</v>
      </c>
      <c r="Y32" s="116">
        <f t="shared" si="9"/>
        <v>55309</v>
      </c>
      <c r="Z32" s="115"/>
      <c r="AA32" s="114"/>
      <c r="AB32" s="116"/>
      <c r="AC32" s="116"/>
      <c r="AD32" s="116" t="str">
        <f t="shared" si="10"/>
        <v/>
      </c>
      <c r="AE32" s="116"/>
      <c r="AF32" s="116"/>
      <c r="AG32" s="116" t="str">
        <f t="shared" si="11"/>
        <v/>
      </c>
      <c r="AH32" s="115"/>
      <c r="AI32" s="114"/>
      <c r="AJ32" s="116"/>
      <c r="AK32" s="116"/>
      <c r="AL32" s="116" t="str">
        <f t="shared" si="12"/>
        <v/>
      </c>
      <c r="AM32" s="116"/>
      <c r="AN32" s="116"/>
      <c r="AO32" s="116" t="str">
        <f t="shared" si="13"/>
        <v/>
      </c>
      <c r="AP32" s="115"/>
      <c r="AQ32" s="114"/>
      <c r="AR32" s="116"/>
      <c r="AS32" s="116"/>
      <c r="AT32" s="116" t="str">
        <f t="shared" si="14"/>
        <v/>
      </c>
      <c r="AU32" s="116"/>
      <c r="AV32" s="116"/>
      <c r="AW32" s="116" t="str">
        <f t="shared" si="15"/>
        <v/>
      </c>
      <c r="AX32" s="115"/>
      <c r="AY32" s="114"/>
      <c r="AZ32" s="116"/>
      <c r="BA32" s="116"/>
      <c r="BB32" s="116" t="str">
        <f t="shared" si="16"/>
        <v/>
      </c>
      <c r="BC32" s="116"/>
      <c r="BD32" s="116"/>
      <c r="BE32" s="116" t="str">
        <f t="shared" si="17"/>
        <v/>
      </c>
    </row>
    <row r="33" spans="1:57" ht="13.5" customHeight="1" x14ac:dyDescent="0.15">
      <c r="A33" s="114" t="s">
        <v>10</v>
      </c>
      <c r="B33" s="115" t="s">
        <v>410</v>
      </c>
      <c r="C33" s="114" t="s">
        <v>411</v>
      </c>
      <c r="D33" s="116">
        <f t="shared" si="0"/>
        <v>184981</v>
      </c>
      <c r="E33" s="116">
        <f t="shared" si="1"/>
        <v>69290</v>
      </c>
      <c r="F33" s="116">
        <f t="shared" si="2"/>
        <v>254271</v>
      </c>
      <c r="G33" s="116">
        <f t="shared" si="3"/>
        <v>0</v>
      </c>
      <c r="H33" s="116">
        <f t="shared" si="4"/>
        <v>78790</v>
      </c>
      <c r="I33" s="116">
        <f t="shared" si="5"/>
        <v>78790</v>
      </c>
      <c r="J33" s="115" t="s">
        <v>342</v>
      </c>
      <c r="K33" s="114" t="s">
        <v>343</v>
      </c>
      <c r="L33" s="116">
        <v>0</v>
      </c>
      <c r="M33" s="116">
        <v>0</v>
      </c>
      <c r="N33" s="116">
        <f t="shared" si="6"/>
        <v>0</v>
      </c>
      <c r="O33" s="116">
        <v>0</v>
      </c>
      <c r="P33" s="116">
        <v>78790</v>
      </c>
      <c r="Q33" s="116">
        <f t="shared" si="7"/>
        <v>78790</v>
      </c>
      <c r="R33" s="115" t="s">
        <v>340</v>
      </c>
      <c r="S33" s="114" t="s">
        <v>341</v>
      </c>
      <c r="T33" s="116">
        <v>184981</v>
      </c>
      <c r="U33" s="116">
        <v>69290</v>
      </c>
      <c r="V33" s="116">
        <f t="shared" si="8"/>
        <v>254271</v>
      </c>
      <c r="W33" s="116">
        <v>0</v>
      </c>
      <c r="X33" s="116">
        <v>0</v>
      </c>
      <c r="Y33" s="116">
        <f t="shared" si="9"/>
        <v>0</v>
      </c>
      <c r="Z33" s="115"/>
      <c r="AA33" s="114"/>
      <c r="AB33" s="116"/>
      <c r="AC33" s="116"/>
      <c r="AD33" s="116" t="str">
        <f t="shared" si="10"/>
        <v/>
      </c>
      <c r="AE33" s="116"/>
      <c r="AF33" s="116"/>
      <c r="AG33" s="116" t="str">
        <f t="shared" si="11"/>
        <v/>
      </c>
      <c r="AH33" s="115"/>
      <c r="AI33" s="114"/>
      <c r="AJ33" s="116"/>
      <c r="AK33" s="116"/>
      <c r="AL33" s="116" t="str">
        <f t="shared" si="12"/>
        <v/>
      </c>
      <c r="AM33" s="116"/>
      <c r="AN33" s="116"/>
      <c r="AO33" s="116" t="str">
        <f t="shared" si="13"/>
        <v/>
      </c>
      <c r="AP33" s="115"/>
      <c r="AQ33" s="114"/>
      <c r="AR33" s="116"/>
      <c r="AS33" s="116"/>
      <c r="AT33" s="116" t="str">
        <f t="shared" si="14"/>
        <v/>
      </c>
      <c r="AU33" s="116"/>
      <c r="AV33" s="116"/>
      <c r="AW33" s="116" t="str">
        <f t="shared" si="15"/>
        <v/>
      </c>
      <c r="AX33" s="115"/>
      <c r="AY33" s="114"/>
      <c r="AZ33" s="116"/>
      <c r="BA33" s="116"/>
      <c r="BB33" s="116" t="str">
        <f t="shared" si="16"/>
        <v/>
      </c>
      <c r="BC33" s="116"/>
      <c r="BD33" s="116"/>
      <c r="BE33" s="116" t="str">
        <f t="shared" si="17"/>
        <v/>
      </c>
    </row>
    <row r="34" spans="1:57" ht="13.5" customHeight="1" x14ac:dyDescent="0.15">
      <c r="A34" s="114" t="s">
        <v>10</v>
      </c>
      <c r="B34" s="115" t="s">
        <v>412</v>
      </c>
      <c r="C34" s="114" t="s">
        <v>413</v>
      </c>
      <c r="D34" s="116">
        <f t="shared" si="0"/>
        <v>155192</v>
      </c>
      <c r="E34" s="116">
        <f t="shared" si="1"/>
        <v>280815</v>
      </c>
      <c r="F34" s="116">
        <f t="shared" si="2"/>
        <v>436007</v>
      </c>
      <c r="G34" s="116">
        <f t="shared" si="3"/>
        <v>0</v>
      </c>
      <c r="H34" s="116">
        <f t="shared" si="4"/>
        <v>111099</v>
      </c>
      <c r="I34" s="116">
        <f t="shared" si="5"/>
        <v>111099</v>
      </c>
      <c r="J34" s="115" t="s">
        <v>346</v>
      </c>
      <c r="K34" s="114" t="s">
        <v>347</v>
      </c>
      <c r="L34" s="116">
        <v>155192</v>
      </c>
      <c r="M34" s="116">
        <v>280815</v>
      </c>
      <c r="N34" s="116">
        <f t="shared" si="6"/>
        <v>436007</v>
      </c>
      <c r="O34" s="116">
        <v>0</v>
      </c>
      <c r="P34" s="116">
        <v>0</v>
      </c>
      <c r="Q34" s="116">
        <f t="shared" si="7"/>
        <v>0</v>
      </c>
      <c r="R34" s="115" t="s">
        <v>372</v>
      </c>
      <c r="S34" s="114" t="s">
        <v>373</v>
      </c>
      <c r="T34" s="116">
        <v>0</v>
      </c>
      <c r="U34" s="116">
        <v>0</v>
      </c>
      <c r="V34" s="116">
        <f t="shared" si="8"/>
        <v>0</v>
      </c>
      <c r="W34" s="116">
        <v>0</v>
      </c>
      <c r="X34" s="116">
        <v>111099</v>
      </c>
      <c r="Y34" s="116">
        <f t="shared" si="9"/>
        <v>111099</v>
      </c>
      <c r="Z34" s="115"/>
      <c r="AA34" s="114"/>
      <c r="AB34" s="116"/>
      <c r="AC34" s="116"/>
      <c r="AD34" s="116" t="str">
        <f t="shared" si="10"/>
        <v/>
      </c>
      <c r="AE34" s="116"/>
      <c r="AF34" s="116"/>
      <c r="AG34" s="116" t="str">
        <f t="shared" si="11"/>
        <v/>
      </c>
      <c r="AH34" s="115"/>
      <c r="AI34" s="114"/>
      <c r="AJ34" s="116"/>
      <c r="AK34" s="116"/>
      <c r="AL34" s="116" t="str">
        <f t="shared" si="12"/>
        <v/>
      </c>
      <c r="AM34" s="116"/>
      <c r="AN34" s="116"/>
      <c r="AO34" s="116" t="str">
        <f t="shared" si="13"/>
        <v/>
      </c>
      <c r="AP34" s="115"/>
      <c r="AQ34" s="114"/>
      <c r="AR34" s="116"/>
      <c r="AS34" s="116"/>
      <c r="AT34" s="116" t="str">
        <f t="shared" si="14"/>
        <v/>
      </c>
      <c r="AU34" s="116"/>
      <c r="AV34" s="116"/>
      <c r="AW34" s="116" t="str">
        <f t="shared" si="15"/>
        <v/>
      </c>
      <c r="AX34" s="115"/>
      <c r="AY34" s="114"/>
      <c r="AZ34" s="116"/>
      <c r="BA34" s="116"/>
      <c r="BB34" s="116" t="str">
        <f t="shared" si="16"/>
        <v/>
      </c>
      <c r="BC34" s="116"/>
      <c r="BD34" s="116"/>
      <c r="BE34" s="116" t="str">
        <f t="shared" si="17"/>
        <v/>
      </c>
    </row>
    <row r="35" spans="1:57" ht="13.5" customHeight="1" x14ac:dyDescent="0.15">
      <c r="A35" s="114" t="s">
        <v>10</v>
      </c>
      <c r="B35" s="115" t="s">
        <v>414</v>
      </c>
      <c r="C35" s="114" t="s">
        <v>415</v>
      </c>
      <c r="D35" s="116">
        <f t="shared" si="0"/>
        <v>126347</v>
      </c>
      <c r="E35" s="116">
        <f t="shared" si="1"/>
        <v>754580</v>
      </c>
      <c r="F35" s="116">
        <f t="shared" si="2"/>
        <v>880927</v>
      </c>
      <c r="G35" s="116">
        <f t="shared" si="3"/>
        <v>0</v>
      </c>
      <c r="H35" s="116">
        <f t="shared" si="4"/>
        <v>0</v>
      </c>
      <c r="I35" s="116">
        <f t="shared" si="5"/>
        <v>0</v>
      </c>
      <c r="J35" s="148" t="s">
        <v>456</v>
      </c>
      <c r="K35" s="149" t="s">
        <v>457</v>
      </c>
      <c r="L35" s="116">
        <v>126347</v>
      </c>
      <c r="M35" s="116">
        <v>754580</v>
      </c>
      <c r="N35" s="116">
        <f t="shared" si="6"/>
        <v>880927</v>
      </c>
      <c r="O35" s="116">
        <v>0</v>
      </c>
      <c r="P35" s="116">
        <v>0</v>
      </c>
      <c r="Q35" s="116">
        <f t="shared" si="7"/>
        <v>0</v>
      </c>
      <c r="R35" s="115"/>
      <c r="S35" s="114"/>
      <c r="T35" s="116"/>
      <c r="U35" s="116"/>
      <c r="V35" s="116" t="str">
        <f t="shared" si="8"/>
        <v/>
      </c>
      <c r="W35" s="116"/>
      <c r="X35" s="116"/>
      <c r="Y35" s="116" t="str">
        <f t="shared" si="9"/>
        <v/>
      </c>
      <c r="Z35" s="115"/>
      <c r="AA35" s="114"/>
      <c r="AB35" s="116"/>
      <c r="AC35" s="116"/>
      <c r="AD35" s="116" t="str">
        <f t="shared" si="10"/>
        <v/>
      </c>
      <c r="AE35" s="116"/>
      <c r="AF35" s="116"/>
      <c r="AG35" s="116" t="str">
        <f t="shared" si="11"/>
        <v/>
      </c>
      <c r="AH35" s="115"/>
      <c r="AI35" s="114"/>
      <c r="AJ35" s="116"/>
      <c r="AK35" s="116"/>
      <c r="AL35" s="116" t="str">
        <f t="shared" si="12"/>
        <v/>
      </c>
      <c r="AM35" s="116"/>
      <c r="AN35" s="116"/>
      <c r="AO35" s="116" t="str">
        <f t="shared" si="13"/>
        <v/>
      </c>
      <c r="AP35" s="115"/>
      <c r="AQ35" s="114"/>
      <c r="AR35" s="116"/>
      <c r="AS35" s="116"/>
      <c r="AT35" s="116" t="str">
        <f t="shared" si="14"/>
        <v/>
      </c>
      <c r="AU35" s="116"/>
      <c r="AV35" s="116"/>
      <c r="AW35" s="116" t="str">
        <f t="shared" si="15"/>
        <v/>
      </c>
      <c r="AX35" s="115"/>
      <c r="AY35" s="114"/>
      <c r="AZ35" s="116"/>
      <c r="BA35" s="116"/>
      <c r="BB35" s="116" t="str">
        <f t="shared" si="16"/>
        <v/>
      </c>
      <c r="BC35" s="116"/>
      <c r="BD35" s="116"/>
      <c r="BE35" s="116" t="str">
        <f t="shared" si="17"/>
        <v/>
      </c>
    </row>
    <row r="36" spans="1:57" ht="13.5" customHeight="1" x14ac:dyDescent="0.15">
      <c r="A36" s="114" t="s">
        <v>10</v>
      </c>
      <c r="B36" s="115" t="s">
        <v>416</v>
      </c>
      <c r="C36" s="114" t="s">
        <v>417</v>
      </c>
      <c r="D36" s="116">
        <f t="shared" si="0"/>
        <v>0</v>
      </c>
      <c r="E36" s="116">
        <f t="shared" si="1"/>
        <v>0</v>
      </c>
      <c r="F36" s="116">
        <f t="shared" si="2"/>
        <v>0</v>
      </c>
      <c r="G36" s="116">
        <f t="shared" si="3"/>
        <v>0</v>
      </c>
      <c r="H36" s="116">
        <f t="shared" si="4"/>
        <v>0</v>
      </c>
      <c r="I36" s="116">
        <f t="shared" si="5"/>
        <v>0</v>
      </c>
      <c r="J36" s="115"/>
      <c r="K36" s="114"/>
      <c r="L36" s="116"/>
      <c r="M36" s="116"/>
      <c r="N36" s="116" t="str">
        <f t="shared" si="6"/>
        <v/>
      </c>
      <c r="O36" s="116"/>
      <c r="P36" s="116"/>
      <c r="Q36" s="116" t="str">
        <f t="shared" si="7"/>
        <v/>
      </c>
      <c r="R36" s="115"/>
      <c r="S36" s="114"/>
      <c r="T36" s="116"/>
      <c r="U36" s="116"/>
      <c r="V36" s="116" t="str">
        <f t="shared" si="8"/>
        <v/>
      </c>
      <c r="W36" s="116"/>
      <c r="X36" s="116"/>
      <c r="Y36" s="116" t="str">
        <f t="shared" si="9"/>
        <v/>
      </c>
      <c r="Z36" s="115"/>
      <c r="AA36" s="114"/>
      <c r="AB36" s="116"/>
      <c r="AC36" s="116"/>
      <c r="AD36" s="116" t="str">
        <f t="shared" si="10"/>
        <v/>
      </c>
      <c r="AE36" s="116"/>
      <c r="AF36" s="116"/>
      <c r="AG36" s="116" t="str">
        <f t="shared" si="11"/>
        <v/>
      </c>
      <c r="AH36" s="115"/>
      <c r="AI36" s="114"/>
      <c r="AJ36" s="116"/>
      <c r="AK36" s="116"/>
      <c r="AL36" s="116" t="str">
        <f t="shared" si="12"/>
        <v/>
      </c>
      <c r="AM36" s="116"/>
      <c r="AN36" s="116"/>
      <c r="AO36" s="116" t="str">
        <f t="shared" si="13"/>
        <v/>
      </c>
      <c r="AP36" s="115"/>
      <c r="AQ36" s="114"/>
      <c r="AR36" s="116"/>
      <c r="AS36" s="116"/>
      <c r="AT36" s="116" t="str">
        <f t="shared" si="14"/>
        <v/>
      </c>
      <c r="AU36" s="116"/>
      <c r="AV36" s="116"/>
      <c r="AW36" s="116" t="str">
        <f t="shared" si="15"/>
        <v/>
      </c>
      <c r="AX36" s="115"/>
      <c r="AY36" s="114"/>
      <c r="AZ36" s="116"/>
      <c r="BA36" s="116"/>
      <c r="BB36" s="116" t="str">
        <f t="shared" si="16"/>
        <v/>
      </c>
      <c r="BC36" s="116"/>
      <c r="BD36" s="116"/>
      <c r="BE36" s="116" t="str">
        <f t="shared" si="17"/>
        <v/>
      </c>
    </row>
    <row r="37" spans="1:57" ht="13.5" customHeight="1" x14ac:dyDescent="0.15">
      <c r="A37" s="114" t="s">
        <v>10</v>
      </c>
      <c r="B37" s="115" t="s">
        <v>418</v>
      </c>
      <c r="C37" s="114" t="s">
        <v>419</v>
      </c>
      <c r="D37" s="116">
        <f t="shared" si="0"/>
        <v>0</v>
      </c>
      <c r="E37" s="116">
        <f t="shared" si="1"/>
        <v>137757</v>
      </c>
      <c r="F37" s="116">
        <f t="shared" si="2"/>
        <v>137757</v>
      </c>
      <c r="G37" s="116">
        <f t="shared" si="3"/>
        <v>0</v>
      </c>
      <c r="H37" s="116">
        <f t="shared" si="4"/>
        <v>33181</v>
      </c>
      <c r="I37" s="116">
        <f t="shared" si="5"/>
        <v>33181</v>
      </c>
      <c r="J37" s="115" t="s">
        <v>326</v>
      </c>
      <c r="K37" s="114" t="s">
        <v>420</v>
      </c>
      <c r="L37" s="116">
        <v>0</v>
      </c>
      <c r="M37" s="116">
        <v>137757</v>
      </c>
      <c r="N37" s="116">
        <f t="shared" si="6"/>
        <v>137757</v>
      </c>
      <c r="O37" s="116">
        <v>0</v>
      </c>
      <c r="P37" s="116">
        <v>33181</v>
      </c>
      <c r="Q37" s="116">
        <f t="shared" si="7"/>
        <v>33181</v>
      </c>
      <c r="R37" s="115"/>
      <c r="S37" s="114"/>
      <c r="T37" s="116"/>
      <c r="U37" s="116"/>
      <c r="V37" s="116" t="str">
        <f t="shared" si="8"/>
        <v/>
      </c>
      <c r="W37" s="116"/>
      <c r="X37" s="116"/>
      <c r="Y37" s="116" t="str">
        <f t="shared" si="9"/>
        <v/>
      </c>
      <c r="Z37" s="115"/>
      <c r="AA37" s="114"/>
      <c r="AB37" s="116"/>
      <c r="AC37" s="116"/>
      <c r="AD37" s="116" t="str">
        <f t="shared" si="10"/>
        <v/>
      </c>
      <c r="AE37" s="116"/>
      <c r="AF37" s="116"/>
      <c r="AG37" s="116" t="str">
        <f t="shared" si="11"/>
        <v/>
      </c>
      <c r="AH37" s="115"/>
      <c r="AI37" s="114"/>
      <c r="AJ37" s="116"/>
      <c r="AK37" s="116"/>
      <c r="AL37" s="116" t="str">
        <f t="shared" si="12"/>
        <v/>
      </c>
      <c r="AM37" s="116"/>
      <c r="AN37" s="116"/>
      <c r="AO37" s="116" t="str">
        <f t="shared" si="13"/>
        <v/>
      </c>
      <c r="AP37" s="115"/>
      <c r="AQ37" s="114"/>
      <c r="AR37" s="116"/>
      <c r="AS37" s="116"/>
      <c r="AT37" s="116" t="str">
        <f t="shared" si="14"/>
        <v/>
      </c>
      <c r="AU37" s="116"/>
      <c r="AV37" s="116"/>
      <c r="AW37" s="116" t="str">
        <f t="shared" si="15"/>
        <v/>
      </c>
      <c r="AX37" s="115"/>
      <c r="AY37" s="114"/>
      <c r="AZ37" s="116"/>
      <c r="BA37" s="116"/>
      <c r="BB37" s="116" t="str">
        <f t="shared" si="16"/>
        <v/>
      </c>
      <c r="BC37" s="116"/>
      <c r="BD37" s="116"/>
      <c r="BE37" s="116" t="str">
        <f t="shared" si="17"/>
        <v/>
      </c>
    </row>
    <row r="38" spans="1:57" ht="13.5" customHeight="1" x14ac:dyDescent="0.15">
      <c r="A38" s="114" t="s">
        <v>10</v>
      </c>
      <c r="B38" s="115" t="s">
        <v>421</v>
      </c>
      <c r="C38" s="114" t="s">
        <v>422</v>
      </c>
      <c r="D38" s="116">
        <f t="shared" si="0"/>
        <v>0</v>
      </c>
      <c r="E38" s="116">
        <f t="shared" si="1"/>
        <v>335490</v>
      </c>
      <c r="F38" s="116">
        <f t="shared" si="2"/>
        <v>335490</v>
      </c>
      <c r="G38" s="116">
        <f t="shared" si="3"/>
        <v>0</v>
      </c>
      <c r="H38" s="116">
        <f t="shared" si="4"/>
        <v>56938</v>
      </c>
      <c r="I38" s="116">
        <f t="shared" si="5"/>
        <v>56938</v>
      </c>
      <c r="J38" s="115" t="s">
        <v>360</v>
      </c>
      <c r="K38" s="114" t="s">
        <v>377</v>
      </c>
      <c r="L38" s="116">
        <v>0</v>
      </c>
      <c r="M38" s="116">
        <v>335490</v>
      </c>
      <c r="N38" s="116">
        <f t="shared" si="6"/>
        <v>335490</v>
      </c>
      <c r="O38" s="116">
        <v>0</v>
      </c>
      <c r="P38" s="116">
        <v>0</v>
      </c>
      <c r="Q38" s="116">
        <f t="shared" si="7"/>
        <v>0</v>
      </c>
      <c r="R38" s="115" t="s">
        <v>362</v>
      </c>
      <c r="S38" s="114" t="s">
        <v>363</v>
      </c>
      <c r="T38" s="116">
        <v>0</v>
      </c>
      <c r="U38" s="116">
        <v>0</v>
      </c>
      <c r="V38" s="116">
        <f t="shared" si="8"/>
        <v>0</v>
      </c>
      <c r="W38" s="116">
        <v>0</v>
      </c>
      <c r="X38" s="116">
        <v>56938</v>
      </c>
      <c r="Y38" s="116">
        <f t="shared" si="9"/>
        <v>56938</v>
      </c>
      <c r="Z38" s="115"/>
      <c r="AA38" s="114"/>
      <c r="AB38" s="116"/>
      <c r="AC38" s="116"/>
      <c r="AD38" s="116" t="str">
        <f t="shared" si="10"/>
        <v/>
      </c>
      <c r="AE38" s="116"/>
      <c r="AF38" s="116"/>
      <c r="AG38" s="116" t="str">
        <f t="shared" si="11"/>
        <v/>
      </c>
      <c r="AH38" s="115"/>
      <c r="AI38" s="114"/>
      <c r="AJ38" s="116"/>
      <c r="AK38" s="116"/>
      <c r="AL38" s="116" t="str">
        <f t="shared" si="12"/>
        <v/>
      </c>
      <c r="AM38" s="116"/>
      <c r="AN38" s="116"/>
      <c r="AO38" s="116" t="str">
        <f t="shared" si="13"/>
        <v/>
      </c>
      <c r="AP38" s="115"/>
      <c r="AQ38" s="114"/>
      <c r="AR38" s="116"/>
      <c r="AS38" s="116"/>
      <c r="AT38" s="116" t="str">
        <f t="shared" si="14"/>
        <v/>
      </c>
      <c r="AU38" s="116"/>
      <c r="AV38" s="116"/>
      <c r="AW38" s="116" t="str">
        <f t="shared" si="15"/>
        <v/>
      </c>
      <c r="AX38" s="115"/>
      <c r="AY38" s="114"/>
      <c r="AZ38" s="116"/>
      <c r="BA38" s="116"/>
      <c r="BB38" s="116" t="str">
        <f t="shared" si="16"/>
        <v/>
      </c>
      <c r="BC38" s="116"/>
      <c r="BD38" s="116"/>
      <c r="BE38" s="116" t="str">
        <f t="shared" si="17"/>
        <v/>
      </c>
    </row>
    <row r="39" spans="1:57" ht="13.5" customHeight="1" x14ac:dyDescent="0.15">
      <c r="A39" s="114" t="s">
        <v>10</v>
      </c>
      <c r="B39" s="115" t="s">
        <v>423</v>
      </c>
      <c r="C39" s="114" t="s">
        <v>424</v>
      </c>
      <c r="D39" s="116">
        <f t="shared" si="0"/>
        <v>228488</v>
      </c>
      <c r="E39" s="116">
        <f t="shared" si="1"/>
        <v>76397</v>
      </c>
      <c r="F39" s="116">
        <f t="shared" si="2"/>
        <v>304885</v>
      </c>
      <c r="G39" s="116">
        <f t="shared" si="3"/>
        <v>0</v>
      </c>
      <c r="H39" s="116">
        <f t="shared" si="4"/>
        <v>166406</v>
      </c>
      <c r="I39" s="116">
        <f t="shared" si="5"/>
        <v>166406</v>
      </c>
      <c r="J39" s="115" t="s">
        <v>340</v>
      </c>
      <c r="K39" s="114" t="s">
        <v>341</v>
      </c>
      <c r="L39" s="116">
        <v>228488</v>
      </c>
      <c r="M39" s="116">
        <v>76397</v>
      </c>
      <c r="N39" s="116">
        <f t="shared" si="6"/>
        <v>304885</v>
      </c>
      <c r="O39" s="116">
        <v>0</v>
      </c>
      <c r="P39" s="116">
        <v>0</v>
      </c>
      <c r="Q39" s="116">
        <f t="shared" si="7"/>
        <v>0</v>
      </c>
      <c r="R39" s="115" t="s">
        <v>328</v>
      </c>
      <c r="S39" s="114" t="s">
        <v>425</v>
      </c>
      <c r="T39" s="116">
        <v>0</v>
      </c>
      <c r="U39" s="116">
        <v>0</v>
      </c>
      <c r="V39" s="116">
        <f t="shared" si="8"/>
        <v>0</v>
      </c>
      <c r="W39" s="116">
        <v>0</v>
      </c>
      <c r="X39" s="116">
        <v>61820</v>
      </c>
      <c r="Y39" s="116">
        <f t="shared" si="9"/>
        <v>61820</v>
      </c>
      <c r="Z39" s="115" t="s">
        <v>342</v>
      </c>
      <c r="AA39" s="114" t="s">
        <v>343</v>
      </c>
      <c r="AB39" s="116">
        <v>0</v>
      </c>
      <c r="AC39" s="116">
        <v>0</v>
      </c>
      <c r="AD39" s="116">
        <f t="shared" si="10"/>
        <v>0</v>
      </c>
      <c r="AE39" s="116">
        <v>0</v>
      </c>
      <c r="AF39" s="116">
        <v>104586</v>
      </c>
      <c r="AG39" s="116">
        <f t="shared" si="11"/>
        <v>104586</v>
      </c>
      <c r="AH39" s="115"/>
      <c r="AI39" s="114"/>
      <c r="AJ39" s="116"/>
      <c r="AK39" s="116"/>
      <c r="AL39" s="116" t="str">
        <f t="shared" si="12"/>
        <v/>
      </c>
      <c r="AM39" s="116"/>
      <c r="AN39" s="116"/>
      <c r="AO39" s="116" t="str">
        <f t="shared" si="13"/>
        <v/>
      </c>
      <c r="AP39" s="115"/>
      <c r="AQ39" s="114"/>
      <c r="AR39" s="116"/>
      <c r="AS39" s="116"/>
      <c r="AT39" s="116" t="str">
        <f t="shared" si="14"/>
        <v/>
      </c>
      <c r="AU39" s="116"/>
      <c r="AV39" s="116"/>
      <c r="AW39" s="116" t="str">
        <f t="shared" si="15"/>
        <v/>
      </c>
      <c r="AX39" s="115"/>
      <c r="AY39" s="114"/>
      <c r="AZ39" s="116"/>
      <c r="BA39" s="116"/>
      <c r="BB39" s="116" t="str">
        <f t="shared" si="16"/>
        <v/>
      </c>
      <c r="BC39" s="116"/>
      <c r="BD39" s="116"/>
      <c r="BE39" s="116" t="str">
        <f t="shared" si="17"/>
        <v/>
      </c>
    </row>
    <row r="40" spans="1:57" ht="13.5" customHeight="1" x14ac:dyDescent="0.15">
      <c r="A40" s="114" t="s">
        <v>10</v>
      </c>
      <c r="B40" s="115" t="s">
        <v>426</v>
      </c>
      <c r="C40" s="114" t="s">
        <v>427</v>
      </c>
      <c r="D40" s="116">
        <f t="shared" si="0"/>
        <v>22935</v>
      </c>
      <c r="E40" s="116">
        <f t="shared" si="1"/>
        <v>164053</v>
      </c>
      <c r="F40" s="116">
        <f t="shared" si="2"/>
        <v>186988</v>
      </c>
      <c r="G40" s="116">
        <f t="shared" si="3"/>
        <v>0</v>
      </c>
      <c r="H40" s="116">
        <f t="shared" si="4"/>
        <v>88217</v>
      </c>
      <c r="I40" s="116">
        <f t="shared" si="5"/>
        <v>88217</v>
      </c>
      <c r="J40" s="115"/>
      <c r="K40" s="114"/>
      <c r="L40" s="116"/>
      <c r="M40" s="116"/>
      <c r="N40" s="116" t="str">
        <f t="shared" si="6"/>
        <v/>
      </c>
      <c r="O40" s="116"/>
      <c r="P40" s="116"/>
      <c r="Q40" s="116" t="str">
        <f t="shared" si="7"/>
        <v/>
      </c>
      <c r="R40" s="115" t="s">
        <v>328</v>
      </c>
      <c r="S40" s="114" t="s">
        <v>425</v>
      </c>
      <c r="T40" s="116">
        <v>0</v>
      </c>
      <c r="U40" s="116">
        <v>0</v>
      </c>
      <c r="V40" s="116">
        <f t="shared" si="8"/>
        <v>0</v>
      </c>
      <c r="W40" s="116">
        <v>0</v>
      </c>
      <c r="X40" s="116">
        <v>88217</v>
      </c>
      <c r="Y40" s="116">
        <f t="shared" si="9"/>
        <v>88217</v>
      </c>
      <c r="Z40" s="115" t="s">
        <v>340</v>
      </c>
      <c r="AA40" s="114" t="s">
        <v>341</v>
      </c>
      <c r="AB40" s="116">
        <v>22935</v>
      </c>
      <c r="AC40" s="116">
        <v>164053</v>
      </c>
      <c r="AD40" s="116">
        <f t="shared" si="10"/>
        <v>186988</v>
      </c>
      <c r="AE40" s="116">
        <v>0</v>
      </c>
      <c r="AF40" s="116">
        <v>0</v>
      </c>
      <c r="AG40" s="116">
        <f t="shared" si="11"/>
        <v>0</v>
      </c>
      <c r="AH40" s="115"/>
      <c r="AI40" s="114"/>
      <c r="AJ40" s="116"/>
      <c r="AK40" s="116"/>
      <c r="AL40" s="116" t="str">
        <f t="shared" si="12"/>
        <v/>
      </c>
      <c r="AM40" s="116"/>
      <c r="AN40" s="116"/>
      <c r="AO40" s="116" t="str">
        <f t="shared" si="13"/>
        <v/>
      </c>
      <c r="AP40" s="115"/>
      <c r="AQ40" s="114"/>
      <c r="AR40" s="116"/>
      <c r="AS40" s="116"/>
      <c r="AT40" s="116" t="str">
        <f t="shared" si="14"/>
        <v/>
      </c>
      <c r="AU40" s="116"/>
      <c r="AV40" s="116"/>
      <c r="AW40" s="116" t="str">
        <f t="shared" si="15"/>
        <v/>
      </c>
      <c r="AX40" s="115"/>
      <c r="AY40" s="114"/>
      <c r="AZ40" s="116"/>
      <c r="BA40" s="116"/>
      <c r="BB40" s="116" t="str">
        <f t="shared" si="16"/>
        <v/>
      </c>
      <c r="BC40" s="116"/>
      <c r="BD40" s="116"/>
      <c r="BE40" s="116" t="str">
        <f t="shared" si="17"/>
        <v/>
      </c>
    </row>
    <row r="41" spans="1:57" ht="13.5" customHeight="1" x14ac:dyDescent="0.15">
      <c r="A41" s="114" t="s">
        <v>10</v>
      </c>
      <c r="B41" s="115" t="s">
        <v>428</v>
      </c>
      <c r="C41" s="114" t="s">
        <v>429</v>
      </c>
      <c r="D41" s="116">
        <f t="shared" si="0"/>
        <v>0</v>
      </c>
      <c r="E41" s="116">
        <f t="shared" si="1"/>
        <v>212145</v>
      </c>
      <c r="F41" s="116">
        <f t="shared" si="2"/>
        <v>212145</v>
      </c>
      <c r="G41" s="116">
        <f t="shared" si="3"/>
        <v>0</v>
      </c>
      <c r="H41" s="116">
        <f t="shared" si="4"/>
        <v>37967</v>
      </c>
      <c r="I41" s="116">
        <f t="shared" si="5"/>
        <v>37967</v>
      </c>
      <c r="J41" s="115" t="s">
        <v>326</v>
      </c>
      <c r="K41" s="114" t="s">
        <v>430</v>
      </c>
      <c r="L41" s="116">
        <v>0</v>
      </c>
      <c r="M41" s="116">
        <v>212145</v>
      </c>
      <c r="N41" s="116">
        <f t="shared" si="6"/>
        <v>212145</v>
      </c>
      <c r="O41" s="116">
        <v>0</v>
      </c>
      <c r="P41" s="116">
        <v>37967</v>
      </c>
      <c r="Q41" s="116">
        <f t="shared" si="7"/>
        <v>37967</v>
      </c>
      <c r="R41" s="115"/>
      <c r="S41" s="114"/>
      <c r="T41" s="116"/>
      <c r="U41" s="116"/>
      <c r="V41" s="116" t="str">
        <f t="shared" si="8"/>
        <v/>
      </c>
      <c r="W41" s="116"/>
      <c r="X41" s="116"/>
      <c r="Y41" s="116" t="str">
        <f t="shared" si="9"/>
        <v/>
      </c>
      <c r="Z41" s="115"/>
      <c r="AA41" s="114"/>
      <c r="AB41" s="116"/>
      <c r="AC41" s="116"/>
      <c r="AD41" s="116" t="str">
        <f t="shared" si="10"/>
        <v/>
      </c>
      <c r="AE41" s="116"/>
      <c r="AF41" s="116"/>
      <c r="AG41" s="116" t="str">
        <f t="shared" si="11"/>
        <v/>
      </c>
      <c r="AH41" s="115"/>
      <c r="AI41" s="114"/>
      <c r="AJ41" s="116"/>
      <c r="AK41" s="116"/>
      <c r="AL41" s="116" t="str">
        <f t="shared" si="12"/>
        <v/>
      </c>
      <c r="AM41" s="116"/>
      <c r="AN41" s="116"/>
      <c r="AO41" s="116" t="str">
        <f t="shared" si="13"/>
        <v/>
      </c>
      <c r="AP41" s="115"/>
      <c r="AQ41" s="114"/>
      <c r="AR41" s="116"/>
      <c r="AS41" s="116"/>
      <c r="AT41" s="116" t="str">
        <f t="shared" si="14"/>
        <v/>
      </c>
      <c r="AU41" s="116"/>
      <c r="AV41" s="116"/>
      <c r="AW41" s="116" t="str">
        <f t="shared" si="15"/>
        <v/>
      </c>
      <c r="AX41" s="115"/>
      <c r="AY41" s="114"/>
      <c r="AZ41" s="116"/>
      <c r="BA41" s="116"/>
      <c r="BB41" s="116" t="str">
        <f t="shared" si="16"/>
        <v/>
      </c>
      <c r="BC41" s="116"/>
      <c r="BD41" s="116"/>
      <c r="BE41" s="116" t="str">
        <f t="shared" si="17"/>
        <v/>
      </c>
    </row>
    <row r="42" spans="1:57" ht="13.5" customHeight="1" x14ac:dyDescent="0.15">
      <c r="A42" s="114" t="s">
        <v>10</v>
      </c>
      <c r="B42" s="115" t="s">
        <v>431</v>
      </c>
      <c r="C42" s="114" t="s">
        <v>432</v>
      </c>
      <c r="D42" s="116">
        <f t="shared" si="0"/>
        <v>0</v>
      </c>
      <c r="E42" s="116">
        <f t="shared" si="1"/>
        <v>0</v>
      </c>
      <c r="F42" s="116">
        <f t="shared" si="2"/>
        <v>0</v>
      </c>
      <c r="G42" s="116">
        <f t="shared" si="3"/>
        <v>0</v>
      </c>
      <c r="H42" s="116">
        <f t="shared" si="4"/>
        <v>0</v>
      </c>
      <c r="I42" s="116">
        <f t="shared" si="5"/>
        <v>0</v>
      </c>
      <c r="J42" s="115"/>
      <c r="K42" s="114"/>
      <c r="L42" s="116"/>
      <c r="M42" s="116"/>
      <c r="N42" s="116" t="str">
        <f t="shared" si="6"/>
        <v/>
      </c>
      <c r="O42" s="116"/>
      <c r="P42" s="116"/>
      <c r="Q42" s="116" t="str">
        <f t="shared" si="7"/>
        <v/>
      </c>
      <c r="R42" s="115"/>
      <c r="S42" s="114"/>
      <c r="T42" s="116"/>
      <c r="U42" s="116"/>
      <c r="V42" s="116" t="str">
        <f t="shared" si="8"/>
        <v/>
      </c>
      <c r="W42" s="116"/>
      <c r="X42" s="116"/>
      <c r="Y42" s="116" t="str">
        <f t="shared" si="9"/>
        <v/>
      </c>
      <c r="Z42" s="115"/>
      <c r="AA42" s="114"/>
      <c r="AB42" s="116"/>
      <c r="AC42" s="116"/>
      <c r="AD42" s="116" t="str">
        <f t="shared" si="10"/>
        <v/>
      </c>
      <c r="AE42" s="116"/>
      <c r="AF42" s="116"/>
      <c r="AG42" s="116" t="str">
        <f t="shared" si="11"/>
        <v/>
      </c>
      <c r="AH42" s="115"/>
      <c r="AI42" s="114"/>
      <c r="AJ42" s="116"/>
      <c r="AK42" s="116"/>
      <c r="AL42" s="116" t="str">
        <f t="shared" si="12"/>
        <v/>
      </c>
      <c r="AM42" s="116"/>
      <c r="AN42" s="116"/>
      <c r="AO42" s="116" t="str">
        <f t="shared" si="13"/>
        <v/>
      </c>
      <c r="AP42" s="115"/>
      <c r="AQ42" s="114"/>
      <c r="AR42" s="116"/>
      <c r="AS42" s="116"/>
      <c r="AT42" s="116" t="str">
        <f t="shared" si="14"/>
        <v/>
      </c>
      <c r="AU42" s="116"/>
      <c r="AV42" s="116"/>
      <c r="AW42" s="116" t="str">
        <f t="shared" si="15"/>
        <v/>
      </c>
      <c r="AX42" s="115"/>
      <c r="AY42" s="114"/>
      <c r="AZ42" s="116"/>
      <c r="BA42" s="116"/>
      <c r="BB42" s="116" t="str">
        <f t="shared" si="16"/>
        <v/>
      </c>
      <c r="BC42" s="116"/>
      <c r="BD42" s="116"/>
      <c r="BE42" s="116" t="str">
        <f t="shared" si="17"/>
        <v/>
      </c>
    </row>
    <row r="43" spans="1:57" ht="13.5" customHeight="1" x14ac:dyDescent="0.15">
      <c r="A43" s="114" t="s">
        <v>10</v>
      </c>
      <c r="B43" s="115" t="s">
        <v>433</v>
      </c>
      <c r="C43" s="114" t="s">
        <v>434</v>
      </c>
      <c r="D43" s="116">
        <f t="shared" si="0"/>
        <v>0</v>
      </c>
      <c r="E43" s="116">
        <f t="shared" si="1"/>
        <v>99243</v>
      </c>
      <c r="F43" s="116">
        <f t="shared" si="2"/>
        <v>99243</v>
      </c>
      <c r="G43" s="116">
        <f t="shared" si="3"/>
        <v>0</v>
      </c>
      <c r="H43" s="116">
        <f t="shared" si="4"/>
        <v>0</v>
      </c>
      <c r="I43" s="116">
        <f t="shared" si="5"/>
        <v>0</v>
      </c>
      <c r="J43" s="115" t="s">
        <v>384</v>
      </c>
      <c r="K43" s="114" t="s">
        <v>385</v>
      </c>
      <c r="L43" s="116">
        <v>0</v>
      </c>
      <c r="M43" s="116">
        <v>99243</v>
      </c>
      <c r="N43" s="116">
        <f t="shared" si="6"/>
        <v>99243</v>
      </c>
      <c r="O43" s="116">
        <v>0</v>
      </c>
      <c r="P43" s="116">
        <v>0</v>
      </c>
      <c r="Q43" s="116">
        <f t="shared" si="7"/>
        <v>0</v>
      </c>
      <c r="R43" s="115"/>
      <c r="S43" s="114"/>
      <c r="T43" s="116"/>
      <c r="U43" s="116"/>
      <c r="V43" s="116" t="str">
        <f t="shared" si="8"/>
        <v/>
      </c>
      <c r="W43" s="116"/>
      <c r="X43" s="116"/>
      <c r="Y43" s="116" t="str">
        <f t="shared" si="9"/>
        <v/>
      </c>
      <c r="Z43" s="115"/>
      <c r="AA43" s="114"/>
      <c r="AB43" s="116"/>
      <c r="AC43" s="116"/>
      <c r="AD43" s="116" t="str">
        <f t="shared" si="10"/>
        <v/>
      </c>
      <c r="AE43" s="116"/>
      <c r="AF43" s="116"/>
      <c r="AG43" s="116" t="str">
        <f t="shared" si="11"/>
        <v/>
      </c>
      <c r="AH43" s="115"/>
      <c r="AI43" s="114"/>
      <c r="AJ43" s="116"/>
      <c r="AK43" s="116"/>
      <c r="AL43" s="116" t="str">
        <f t="shared" si="12"/>
        <v/>
      </c>
      <c r="AM43" s="116"/>
      <c r="AN43" s="116"/>
      <c r="AO43" s="116" t="str">
        <f t="shared" si="13"/>
        <v/>
      </c>
      <c r="AP43" s="115"/>
      <c r="AQ43" s="114"/>
      <c r="AR43" s="116"/>
      <c r="AS43" s="116"/>
      <c r="AT43" s="116" t="str">
        <f t="shared" si="14"/>
        <v/>
      </c>
      <c r="AU43" s="116"/>
      <c r="AV43" s="116"/>
      <c r="AW43" s="116" t="str">
        <f t="shared" si="15"/>
        <v/>
      </c>
      <c r="AX43" s="115"/>
      <c r="AY43" s="114"/>
      <c r="AZ43" s="116"/>
      <c r="BA43" s="116"/>
      <c r="BB43" s="116" t="str">
        <f t="shared" si="16"/>
        <v/>
      </c>
      <c r="BC43" s="116"/>
      <c r="BD43" s="116"/>
      <c r="BE43" s="116" t="str">
        <f t="shared" si="17"/>
        <v/>
      </c>
    </row>
    <row r="44" spans="1:57" ht="13.5" customHeight="1" x14ac:dyDescent="0.15">
      <c r="A44" s="114" t="s">
        <v>10</v>
      </c>
      <c r="B44" s="115" t="s">
        <v>435</v>
      </c>
      <c r="C44" s="114" t="s">
        <v>436</v>
      </c>
      <c r="D44" s="116">
        <f t="shared" si="0"/>
        <v>0</v>
      </c>
      <c r="E44" s="116">
        <f t="shared" si="1"/>
        <v>0</v>
      </c>
      <c r="F44" s="116">
        <f t="shared" si="2"/>
        <v>0</v>
      </c>
      <c r="G44" s="116">
        <f t="shared" si="3"/>
        <v>0</v>
      </c>
      <c r="H44" s="116">
        <f t="shared" si="4"/>
        <v>0</v>
      </c>
      <c r="I44" s="116">
        <f t="shared" si="5"/>
        <v>0</v>
      </c>
      <c r="J44" s="115"/>
      <c r="K44" s="114"/>
      <c r="L44" s="116"/>
      <c r="M44" s="116"/>
      <c r="N44" s="116" t="str">
        <f t="shared" si="6"/>
        <v/>
      </c>
      <c r="O44" s="116"/>
      <c r="P44" s="116"/>
      <c r="Q44" s="116" t="str">
        <f t="shared" si="7"/>
        <v/>
      </c>
      <c r="R44" s="115"/>
      <c r="S44" s="114"/>
      <c r="T44" s="116"/>
      <c r="U44" s="116"/>
      <c r="V44" s="116" t="str">
        <f t="shared" si="8"/>
        <v/>
      </c>
      <c r="W44" s="116"/>
      <c r="X44" s="116"/>
      <c r="Y44" s="116" t="str">
        <f t="shared" si="9"/>
        <v/>
      </c>
      <c r="Z44" s="115"/>
      <c r="AA44" s="114"/>
      <c r="AB44" s="116"/>
      <c r="AC44" s="116"/>
      <c r="AD44" s="116" t="str">
        <f t="shared" si="10"/>
        <v/>
      </c>
      <c r="AE44" s="116"/>
      <c r="AF44" s="116"/>
      <c r="AG44" s="116" t="str">
        <f t="shared" si="11"/>
        <v/>
      </c>
      <c r="AH44" s="115"/>
      <c r="AI44" s="114"/>
      <c r="AJ44" s="116"/>
      <c r="AK44" s="116"/>
      <c r="AL44" s="116" t="str">
        <f t="shared" si="12"/>
        <v/>
      </c>
      <c r="AM44" s="116"/>
      <c r="AN44" s="116"/>
      <c r="AO44" s="116" t="str">
        <f t="shared" si="13"/>
        <v/>
      </c>
      <c r="AP44" s="115"/>
      <c r="AQ44" s="114"/>
      <c r="AR44" s="116"/>
      <c r="AS44" s="116"/>
      <c r="AT44" s="116" t="str">
        <f t="shared" si="14"/>
        <v/>
      </c>
      <c r="AU44" s="116"/>
      <c r="AV44" s="116"/>
      <c r="AW44" s="116" t="str">
        <f t="shared" si="15"/>
        <v/>
      </c>
      <c r="AX44" s="115"/>
      <c r="AY44" s="114"/>
      <c r="AZ44" s="116"/>
      <c r="BA44" s="116"/>
      <c r="BB44" s="116" t="str">
        <f t="shared" si="16"/>
        <v/>
      </c>
      <c r="BC44" s="116"/>
      <c r="BD44" s="116"/>
      <c r="BE44" s="116" t="str">
        <f t="shared" si="17"/>
        <v/>
      </c>
    </row>
    <row r="45" spans="1:57" ht="13.5" customHeight="1" x14ac:dyDescent="0.15">
      <c r="A45" s="114" t="s">
        <v>10</v>
      </c>
      <c r="B45" s="115" t="s">
        <v>437</v>
      </c>
      <c r="C45" s="114" t="s">
        <v>438</v>
      </c>
      <c r="D45" s="116">
        <f t="shared" si="0"/>
        <v>148494</v>
      </c>
      <c r="E45" s="116">
        <f t="shared" si="1"/>
        <v>144973</v>
      </c>
      <c r="F45" s="116">
        <f t="shared" si="2"/>
        <v>293467</v>
      </c>
      <c r="G45" s="116">
        <f t="shared" si="3"/>
        <v>0</v>
      </c>
      <c r="H45" s="116">
        <f t="shared" si="4"/>
        <v>16381</v>
      </c>
      <c r="I45" s="116">
        <f t="shared" si="5"/>
        <v>16381</v>
      </c>
      <c r="J45" s="115" t="s">
        <v>352</v>
      </c>
      <c r="K45" s="114" t="s">
        <v>353</v>
      </c>
      <c r="L45" s="116">
        <v>0</v>
      </c>
      <c r="M45" s="116">
        <v>0</v>
      </c>
      <c r="N45" s="116">
        <f t="shared" si="6"/>
        <v>0</v>
      </c>
      <c r="O45" s="116">
        <v>0</v>
      </c>
      <c r="P45" s="116">
        <v>16381</v>
      </c>
      <c r="Q45" s="116">
        <f t="shared" si="7"/>
        <v>16381</v>
      </c>
      <c r="R45" s="115" t="s">
        <v>408</v>
      </c>
      <c r="S45" s="114" t="s">
        <v>409</v>
      </c>
      <c r="T45" s="116">
        <v>148494</v>
      </c>
      <c r="U45" s="116">
        <v>144973</v>
      </c>
      <c r="V45" s="116">
        <f t="shared" si="8"/>
        <v>293467</v>
      </c>
      <c r="W45" s="116">
        <v>0</v>
      </c>
      <c r="X45" s="116">
        <v>0</v>
      </c>
      <c r="Y45" s="116">
        <f t="shared" si="9"/>
        <v>0</v>
      </c>
      <c r="Z45" s="115"/>
      <c r="AA45" s="114"/>
      <c r="AB45" s="116"/>
      <c r="AC45" s="116"/>
      <c r="AD45" s="116" t="str">
        <f t="shared" si="10"/>
        <v/>
      </c>
      <c r="AE45" s="116"/>
      <c r="AF45" s="116"/>
      <c r="AG45" s="116" t="str">
        <f t="shared" si="11"/>
        <v/>
      </c>
      <c r="AH45" s="115"/>
      <c r="AI45" s="114"/>
      <c r="AJ45" s="116"/>
      <c r="AK45" s="116"/>
      <c r="AL45" s="116" t="str">
        <f t="shared" si="12"/>
        <v/>
      </c>
      <c r="AM45" s="116"/>
      <c r="AN45" s="116"/>
      <c r="AO45" s="116" t="str">
        <f t="shared" si="13"/>
        <v/>
      </c>
      <c r="AP45" s="115"/>
      <c r="AQ45" s="114"/>
      <c r="AR45" s="116"/>
      <c r="AS45" s="116"/>
      <c r="AT45" s="116" t="str">
        <f t="shared" si="14"/>
        <v/>
      </c>
      <c r="AU45" s="116"/>
      <c r="AV45" s="116"/>
      <c r="AW45" s="116" t="str">
        <f t="shared" si="15"/>
        <v/>
      </c>
      <c r="AX45" s="115"/>
      <c r="AY45" s="114"/>
      <c r="AZ45" s="116"/>
      <c r="BA45" s="116"/>
      <c r="BB45" s="116" t="str">
        <f t="shared" si="16"/>
        <v/>
      </c>
      <c r="BC45" s="116"/>
      <c r="BD45" s="116"/>
      <c r="BE45" s="116" t="str">
        <f t="shared" si="17"/>
        <v/>
      </c>
    </row>
    <row r="46" spans="1:57" ht="13.5" customHeight="1" x14ac:dyDescent="0.15">
      <c r="A46" s="114" t="s">
        <v>10</v>
      </c>
      <c r="B46" s="115" t="s">
        <v>439</v>
      </c>
      <c r="C46" s="114" t="s">
        <v>440</v>
      </c>
      <c r="D46" s="116">
        <f t="shared" si="0"/>
        <v>0</v>
      </c>
      <c r="E46" s="116">
        <f t="shared" si="1"/>
        <v>0</v>
      </c>
      <c r="F46" s="116">
        <f t="shared" si="2"/>
        <v>0</v>
      </c>
      <c r="G46" s="116">
        <f t="shared" si="3"/>
        <v>0</v>
      </c>
      <c r="H46" s="116">
        <f t="shared" si="4"/>
        <v>41335</v>
      </c>
      <c r="I46" s="116">
        <f t="shared" si="5"/>
        <v>41335</v>
      </c>
      <c r="J46" s="115" t="s">
        <v>352</v>
      </c>
      <c r="K46" s="114" t="s">
        <v>441</v>
      </c>
      <c r="L46" s="116">
        <v>0</v>
      </c>
      <c r="M46" s="116">
        <v>0</v>
      </c>
      <c r="N46" s="116">
        <f t="shared" si="6"/>
        <v>0</v>
      </c>
      <c r="O46" s="116">
        <v>0</v>
      </c>
      <c r="P46" s="116">
        <v>41335</v>
      </c>
      <c r="Q46" s="116">
        <f t="shared" si="7"/>
        <v>41335</v>
      </c>
      <c r="R46" s="115"/>
      <c r="S46" s="114"/>
      <c r="T46" s="116"/>
      <c r="U46" s="116"/>
      <c r="V46" s="116" t="str">
        <f t="shared" si="8"/>
        <v/>
      </c>
      <c r="W46" s="116"/>
      <c r="X46" s="116"/>
      <c r="Y46" s="116" t="str">
        <f t="shared" si="9"/>
        <v/>
      </c>
      <c r="Z46" s="115"/>
      <c r="AA46" s="114"/>
      <c r="AB46" s="116"/>
      <c r="AC46" s="116"/>
      <c r="AD46" s="116" t="str">
        <f t="shared" si="10"/>
        <v/>
      </c>
      <c r="AE46" s="116"/>
      <c r="AF46" s="116"/>
      <c r="AG46" s="116" t="str">
        <f t="shared" si="11"/>
        <v/>
      </c>
      <c r="AH46" s="115"/>
      <c r="AI46" s="114"/>
      <c r="AJ46" s="116"/>
      <c r="AK46" s="116"/>
      <c r="AL46" s="116" t="str">
        <f t="shared" si="12"/>
        <v/>
      </c>
      <c r="AM46" s="116"/>
      <c r="AN46" s="116"/>
      <c r="AO46" s="116" t="str">
        <f t="shared" si="13"/>
        <v/>
      </c>
      <c r="AP46" s="115"/>
      <c r="AQ46" s="114"/>
      <c r="AR46" s="116"/>
      <c r="AS46" s="116"/>
      <c r="AT46" s="116" t="str">
        <f t="shared" si="14"/>
        <v/>
      </c>
      <c r="AU46" s="116"/>
      <c r="AV46" s="116"/>
      <c r="AW46" s="116" t="str">
        <f t="shared" si="15"/>
        <v/>
      </c>
      <c r="AX46" s="115"/>
      <c r="AY46" s="114"/>
      <c r="AZ46" s="116"/>
      <c r="BA46" s="116"/>
      <c r="BB46" s="116" t="str">
        <f t="shared" si="16"/>
        <v/>
      </c>
      <c r="BC46" s="116"/>
      <c r="BD46" s="116"/>
      <c r="BE46" s="116" t="str">
        <f t="shared" si="17"/>
        <v/>
      </c>
    </row>
    <row r="47" spans="1:57" ht="13.5" customHeight="1" x14ac:dyDescent="0.15">
      <c r="A47" s="114" t="s">
        <v>10</v>
      </c>
      <c r="B47" s="115" t="s">
        <v>442</v>
      </c>
      <c r="C47" s="114" t="s">
        <v>443</v>
      </c>
      <c r="D47" s="116">
        <f t="shared" si="0"/>
        <v>7463</v>
      </c>
      <c r="E47" s="116">
        <f t="shared" si="1"/>
        <v>99159</v>
      </c>
      <c r="F47" s="116">
        <f t="shared" si="2"/>
        <v>106622</v>
      </c>
      <c r="G47" s="116">
        <f t="shared" si="3"/>
        <v>0</v>
      </c>
      <c r="H47" s="116">
        <f t="shared" si="4"/>
        <v>24463</v>
      </c>
      <c r="I47" s="116">
        <f t="shared" si="5"/>
        <v>24463</v>
      </c>
      <c r="J47" s="115" t="s">
        <v>350</v>
      </c>
      <c r="K47" s="114" t="s">
        <v>351</v>
      </c>
      <c r="L47" s="116">
        <v>7463</v>
      </c>
      <c r="M47" s="116">
        <v>99159</v>
      </c>
      <c r="N47" s="116">
        <f t="shared" si="6"/>
        <v>106622</v>
      </c>
      <c r="O47" s="116">
        <v>0</v>
      </c>
      <c r="P47" s="116">
        <v>0</v>
      </c>
      <c r="Q47" s="116">
        <f t="shared" si="7"/>
        <v>0</v>
      </c>
      <c r="R47" s="115" t="s">
        <v>352</v>
      </c>
      <c r="S47" s="114" t="s">
        <v>353</v>
      </c>
      <c r="T47" s="116">
        <v>0</v>
      </c>
      <c r="U47" s="116">
        <v>0</v>
      </c>
      <c r="V47" s="116">
        <f t="shared" si="8"/>
        <v>0</v>
      </c>
      <c r="W47" s="116">
        <v>0</v>
      </c>
      <c r="X47" s="116">
        <v>24463</v>
      </c>
      <c r="Y47" s="116">
        <f t="shared" si="9"/>
        <v>24463</v>
      </c>
      <c r="Z47" s="115"/>
      <c r="AA47" s="114"/>
      <c r="AB47" s="116"/>
      <c r="AC47" s="116"/>
      <c r="AD47" s="116" t="str">
        <f t="shared" si="10"/>
        <v/>
      </c>
      <c r="AE47" s="116"/>
      <c r="AF47" s="116"/>
      <c r="AG47" s="116" t="str">
        <f t="shared" si="11"/>
        <v/>
      </c>
      <c r="AH47" s="115"/>
      <c r="AI47" s="114"/>
      <c r="AJ47" s="116"/>
      <c r="AK47" s="116"/>
      <c r="AL47" s="116" t="str">
        <f t="shared" si="12"/>
        <v/>
      </c>
      <c r="AM47" s="116"/>
      <c r="AN47" s="116"/>
      <c r="AO47" s="116" t="str">
        <f t="shared" si="13"/>
        <v/>
      </c>
      <c r="AP47" s="115"/>
      <c r="AQ47" s="114"/>
      <c r="AR47" s="116"/>
      <c r="AS47" s="116"/>
      <c r="AT47" s="116" t="str">
        <f t="shared" si="14"/>
        <v/>
      </c>
      <c r="AU47" s="116"/>
      <c r="AV47" s="116"/>
      <c r="AW47" s="116" t="str">
        <f t="shared" si="15"/>
        <v/>
      </c>
      <c r="AX47" s="115"/>
      <c r="AY47" s="114"/>
      <c r="AZ47" s="116"/>
      <c r="BA47" s="116"/>
      <c r="BB47" s="116" t="str">
        <f t="shared" si="16"/>
        <v/>
      </c>
      <c r="BC47" s="116"/>
      <c r="BD47" s="116"/>
      <c r="BE47" s="116" t="str">
        <f t="shared" si="17"/>
        <v/>
      </c>
    </row>
    <row r="48" spans="1:57" ht="13.5" customHeight="1" x14ac:dyDescent="0.15">
      <c r="A48" s="114" t="s">
        <v>10</v>
      </c>
      <c r="B48" s="115" t="s">
        <v>444</v>
      </c>
      <c r="C48" s="114" t="s">
        <v>445</v>
      </c>
      <c r="D48" s="116">
        <f t="shared" si="0"/>
        <v>0</v>
      </c>
      <c r="E48" s="116">
        <f t="shared" si="1"/>
        <v>135955</v>
      </c>
      <c r="F48" s="116">
        <f t="shared" si="2"/>
        <v>135955</v>
      </c>
      <c r="G48" s="116">
        <f t="shared" si="3"/>
        <v>0</v>
      </c>
      <c r="H48" s="116">
        <f t="shared" si="4"/>
        <v>36117</v>
      </c>
      <c r="I48" s="116">
        <f t="shared" si="5"/>
        <v>36117</v>
      </c>
      <c r="J48" s="115" t="s">
        <v>356</v>
      </c>
      <c r="K48" s="114" t="s">
        <v>357</v>
      </c>
      <c r="L48" s="116">
        <v>0</v>
      </c>
      <c r="M48" s="116">
        <v>135955</v>
      </c>
      <c r="N48" s="116">
        <f t="shared" si="6"/>
        <v>135955</v>
      </c>
      <c r="O48" s="116">
        <v>0</v>
      </c>
      <c r="P48" s="116">
        <v>36117</v>
      </c>
      <c r="Q48" s="116">
        <f t="shared" si="7"/>
        <v>36117</v>
      </c>
      <c r="R48" s="115"/>
      <c r="S48" s="114"/>
      <c r="T48" s="116"/>
      <c r="U48" s="116"/>
      <c r="V48" s="116" t="str">
        <f t="shared" si="8"/>
        <v/>
      </c>
      <c r="W48" s="116"/>
      <c r="X48" s="116"/>
      <c r="Y48" s="116" t="str">
        <f t="shared" si="9"/>
        <v/>
      </c>
      <c r="Z48" s="115"/>
      <c r="AA48" s="114"/>
      <c r="AB48" s="116"/>
      <c r="AC48" s="116"/>
      <c r="AD48" s="116" t="str">
        <f t="shared" si="10"/>
        <v/>
      </c>
      <c r="AE48" s="116"/>
      <c r="AF48" s="116"/>
      <c r="AG48" s="116" t="str">
        <f t="shared" si="11"/>
        <v/>
      </c>
      <c r="AH48" s="115"/>
      <c r="AI48" s="114"/>
      <c r="AJ48" s="116"/>
      <c r="AK48" s="116"/>
      <c r="AL48" s="116" t="str">
        <f t="shared" si="12"/>
        <v/>
      </c>
      <c r="AM48" s="116"/>
      <c r="AN48" s="116"/>
      <c r="AO48" s="116" t="str">
        <f t="shared" si="13"/>
        <v/>
      </c>
      <c r="AP48" s="115"/>
      <c r="AQ48" s="114"/>
      <c r="AR48" s="116"/>
      <c r="AS48" s="116"/>
      <c r="AT48" s="116" t="str">
        <f t="shared" si="14"/>
        <v/>
      </c>
      <c r="AU48" s="116"/>
      <c r="AV48" s="116"/>
      <c r="AW48" s="116" t="str">
        <f t="shared" si="15"/>
        <v/>
      </c>
      <c r="AX48" s="115"/>
      <c r="AY48" s="114"/>
      <c r="AZ48" s="116"/>
      <c r="BA48" s="116"/>
      <c r="BB48" s="116" t="str">
        <f t="shared" si="16"/>
        <v/>
      </c>
      <c r="BC48" s="116"/>
      <c r="BD48" s="116"/>
      <c r="BE48" s="116" t="str">
        <f t="shared" si="17"/>
        <v/>
      </c>
    </row>
    <row r="49" spans="1:57" ht="13.5" customHeight="1" x14ac:dyDescent="0.15">
      <c r="A49" s="114" t="s">
        <v>10</v>
      </c>
      <c r="B49" s="115" t="s">
        <v>446</v>
      </c>
      <c r="C49" s="114" t="s">
        <v>447</v>
      </c>
      <c r="D49" s="116">
        <f t="shared" si="0"/>
        <v>0</v>
      </c>
      <c r="E49" s="116">
        <f t="shared" si="1"/>
        <v>62068</v>
      </c>
      <c r="F49" s="116">
        <f t="shared" si="2"/>
        <v>62068</v>
      </c>
      <c r="G49" s="116">
        <f t="shared" si="3"/>
        <v>0</v>
      </c>
      <c r="H49" s="116">
        <f t="shared" si="4"/>
        <v>24119</v>
      </c>
      <c r="I49" s="116">
        <f t="shared" si="5"/>
        <v>24119</v>
      </c>
      <c r="J49" s="115" t="s">
        <v>336</v>
      </c>
      <c r="K49" s="114" t="s">
        <v>448</v>
      </c>
      <c r="L49" s="116">
        <v>0</v>
      </c>
      <c r="M49" s="116">
        <v>62068</v>
      </c>
      <c r="N49" s="116">
        <f t="shared" si="6"/>
        <v>62068</v>
      </c>
      <c r="O49" s="116">
        <v>0</v>
      </c>
      <c r="P49" s="116">
        <v>24119</v>
      </c>
      <c r="Q49" s="116">
        <f t="shared" si="7"/>
        <v>24119</v>
      </c>
      <c r="R49" s="115"/>
      <c r="S49" s="114"/>
      <c r="T49" s="116"/>
      <c r="U49" s="116"/>
      <c r="V49" s="116" t="str">
        <f t="shared" si="8"/>
        <v/>
      </c>
      <c r="W49" s="116"/>
      <c r="X49" s="116"/>
      <c r="Y49" s="116" t="str">
        <f t="shared" si="9"/>
        <v/>
      </c>
      <c r="Z49" s="115"/>
      <c r="AA49" s="114"/>
      <c r="AB49" s="116"/>
      <c r="AC49" s="116"/>
      <c r="AD49" s="116" t="str">
        <f t="shared" si="10"/>
        <v/>
      </c>
      <c r="AE49" s="116"/>
      <c r="AF49" s="116"/>
      <c r="AG49" s="116" t="str">
        <f t="shared" si="11"/>
        <v/>
      </c>
      <c r="AH49" s="115"/>
      <c r="AI49" s="114"/>
      <c r="AJ49" s="116"/>
      <c r="AK49" s="116"/>
      <c r="AL49" s="116" t="str">
        <f t="shared" si="12"/>
        <v/>
      </c>
      <c r="AM49" s="116"/>
      <c r="AN49" s="116"/>
      <c r="AO49" s="116" t="str">
        <f t="shared" si="13"/>
        <v/>
      </c>
      <c r="AP49" s="115"/>
      <c r="AQ49" s="114"/>
      <c r="AR49" s="116"/>
      <c r="AS49" s="116"/>
      <c r="AT49" s="116" t="str">
        <f t="shared" si="14"/>
        <v/>
      </c>
      <c r="AU49" s="116"/>
      <c r="AV49" s="116"/>
      <c r="AW49" s="116" t="str">
        <f t="shared" si="15"/>
        <v/>
      </c>
      <c r="AX49" s="115"/>
      <c r="AY49" s="114"/>
      <c r="AZ49" s="116"/>
      <c r="BA49" s="116"/>
      <c r="BB49" s="116" t="str">
        <f t="shared" si="16"/>
        <v/>
      </c>
      <c r="BC49" s="116"/>
      <c r="BD49" s="116"/>
      <c r="BE49" s="116" t="str">
        <f t="shared" si="17"/>
        <v/>
      </c>
    </row>
    <row r="50" spans="1:57" ht="13.5" customHeight="1" x14ac:dyDescent="0.15">
      <c r="A50" s="114" t="s">
        <v>10</v>
      </c>
      <c r="B50" s="115" t="s">
        <v>449</v>
      </c>
      <c r="C50" s="114" t="s">
        <v>450</v>
      </c>
      <c r="D50" s="116">
        <f t="shared" si="0"/>
        <v>0</v>
      </c>
      <c r="E50" s="116">
        <f t="shared" si="1"/>
        <v>129332</v>
      </c>
      <c r="F50" s="116">
        <f t="shared" si="2"/>
        <v>129332</v>
      </c>
      <c r="G50" s="116">
        <f t="shared" si="3"/>
        <v>0</v>
      </c>
      <c r="H50" s="116">
        <f t="shared" si="4"/>
        <v>45190</v>
      </c>
      <c r="I50" s="116">
        <f t="shared" si="5"/>
        <v>45190</v>
      </c>
      <c r="J50" s="115" t="s">
        <v>336</v>
      </c>
      <c r="K50" s="114" t="s">
        <v>337</v>
      </c>
      <c r="L50" s="116">
        <v>0</v>
      </c>
      <c r="M50" s="116">
        <v>129332</v>
      </c>
      <c r="N50" s="116">
        <f t="shared" si="6"/>
        <v>129332</v>
      </c>
      <c r="O50" s="116">
        <v>0</v>
      </c>
      <c r="P50" s="116">
        <v>45190</v>
      </c>
      <c r="Q50" s="116">
        <f t="shared" si="7"/>
        <v>45190</v>
      </c>
      <c r="R50" s="115"/>
      <c r="S50" s="114"/>
      <c r="T50" s="116"/>
      <c r="U50" s="116"/>
      <c r="V50" s="116" t="str">
        <f t="shared" si="8"/>
        <v/>
      </c>
      <c r="W50" s="116"/>
      <c r="X50" s="116"/>
      <c r="Y50" s="116" t="str">
        <f t="shared" si="9"/>
        <v/>
      </c>
      <c r="Z50" s="115"/>
      <c r="AA50" s="114"/>
      <c r="AB50" s="116"/>
      <c r="AC50" s="116"/>
      <c r="AD50" s="116" t="str">
        <f t="shared" si="10"/>
        <v/>
      </c>
      <c r="AE50" s="116"/>
      <c r="AF50" s="116"/>
      <c r="AG50" s="116" t="str">
        <f t="shared" si="11"/>
        <v/>
      </c>
      <c r="AH50" s="115"/>
      <c r="AI50" s="114"/>
      <c r="AJ50" s="116"/>
      <c r="AK50" s="116"/>
      <c r="AL50" s="116" t="str">
        <f t="shared" si="12"/>
        <v/>
      </c>
      <c r="AM50" s="116"/>
      <c r="AN50" s="116"/>
      <c r="AO50" s="116" t="str">
        <f t="shared" si="13"/>
        <v/>
      </c>
      <c r="AP50" s="115"/>
      <c r="AQ50" s="114"/>
      <c r="AR50" s="116"/>
      <c r="AS50" s="116"/>
      <c r="AT50" s="116" t="str">
        <f t="shared" si="14"/>
        <v/>
      </c>
      <c r="AU50" s="116"/>
      <c r="AV50" s="116"/>
      <c r="AW50" s="116" t="str">
        <f t="shared" si="15"/>
        <v/>
      </c>
      <c r="AX50" s="115"/>
      <c r="AY50" s="114"/>
      <c r="AZ50" s="116"/>
      <c r="BA50" s="116"/>
      <c r="BB50" s="116" t="str">
        <f t="shared" si="16"/>
        <v/>
      </c>
      <c r="BC50" s="116"/>
      <c r="BD50" s="116"/>
      <c r="BE50" s="116" t="str">
        <f t="shared" si="17"/>
        <v/>
      </c>
    </row>
    <row r="51" spans="1:57" ht="13.5" customHeight="1" x14ac:dyDescent="0.15">
      <c r="A51" s="114" t="s">
        <v>10</v>
      </c>
      <c r="B51" s="115" t="s">
        <v>451</v>
      </c>
      <c r="C51" s="114" t="s">
        <v>452</v>
      </c>
      <c r="D51" s="116">
        <f t="shared" si="0"/>
        <v>0</v>
      </c>
      <c r="E51" s="116">
        <f t="shared" si="1"/>
        <v>173904</v>
      </c>
      <c r="F51" s="116">
        <f t="shared" si="2"/>
        <v>173904</v>
      </c>
      <c r="G51" s="116">
        <f t="shared" si="3"/>
        <v>0</v>
      </c>
      <c r="H51" s="116">
        <f t="shared" si="4"/>
        <v>12164</v>
      </c>
      <c r="I51" s="116">
        <f t="shared" si="5"/>
        <v>12164</v>
      </c>
      <c r="J51" s="115" t="s">
        <v>350</v>
      </c>
      <c r="K51" s="114" t="s">
        <v>351</v>
      </c>
      <c r="L51" s="116">
        <v>0</v>
      </c>
      <c r="M51" s="116">
        <v>173904</v>
      </c>
      <c r="N51" s="116">
        <f t="shared" si="6"/>
        <v>173904</v>
      </c>
      <c r="O51" s="116">
        <v>0</v>
      </c>
      <c r="P51" s="116">
        <v>0</v>
      </c>
      <c r="Q51" s="116">
        <f t="shared" si="7"/>
        <v>0</v>
      </c>
      <c r="R51" s="115" t="s">
        <v>352</v>
      </c>
      <c r="S51" s="114" t="s">
        <v>353</v>
      </c>
      <c r="T51" s="116">
        <v>0</v>
      </c>
      <c r="U51" s="116">
        <v>0</v>
      </c>
      <c r="V51" s="116">
        <f t="shared" si="8"/>
        <v>0</v>
      </c>
      <c r="W51" s="116">
        <v>0</v>
      </c>
      <c r="X51" s="116">
        <v>12164</v>
      </c>
      <c r="Y51" s="116">
        <f t="shared" si="9"/>
        <v>12164</v>
      </c>
      <c r="Z51" s="115"/>
      <c r="AA51" s="114"/>
      <c r="AB51" s="116"/>
      <c r="AC51" s="116"/>
      <c r="AD51" s="116" t="str">
        <f t="shared" si="10"/>
        <v/>
      </c>
      <c r="AE51" s="116"/>
      <c r="AF51" s="116"/>
      <c r="AG51" s="116" t="str">
        <f t="shared" si="11"/>
        <v/>
      </c>
      <c r="AH51" s="115"/>
      <c r="AI51" s="114"/>
      <c r="AJ51" s="116"/>
      <c r="AK51" s="116"/>
      <c r="AL51" s="116" t="str">
        <f t="shared" si="12"/>
        <v/>
      </c>
      <c r="AM51" s="116"/>
      <c r="AN51" s="116"/>
      <c r="AO51" s="116" t="str">
        <f t="shared" si="13"/>
        <v/>
      </c>
      <c r="AP51" s="115"/>
      <c r="AQ51" s="114"/>
      <c r="AR51" s="116"/>
      <c r="AS51" s="116"/>
      <c r="AT51" s="116" t="str">
        <f t="shared" si="14"/>
        <v/>
      </c>
      <c r="AU51" s="116"/>
      <c r="AV51" s="116"/>
      <c r="AW51" s="116" t="str">
        <f t="shared" si="15"/>
        <v/>
      </c>
      <c r="AX51" s="115"/>
      <c r="AY51" s="114"/>
      <c r="AZ51" s="116"/>
      <c r="BA51" s="116"/>
      <c r="BB51" s="116" t="str">
        <f t="shared" si="16"/>
        <v/>
      </c>
      <c r="BC51" s="116"/>
      <c r="BD51" s="116"/>
      <c r="BE51" s="116" t="str">
        <f t="shared" si="17"/>
        <v/>
      </c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xmlns:xlrd2="http://schemas.microsoft.com/office/spreadsheetml/2017/richdata2" ref="A8:BE51">
    <sortCondition ref="A8:A51"/>
    <sortCondition ref="B8:B51"/>
    <sortCondition ref="C8:C5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50" man="1"/>
    <brk id="17" min="1" max="50" man="1"/>
    <brk id="25" min="1" max="50" man="1"/>
    <brk id="33" min="1" max="50" man="1"/>
    <brk id="41" min="1" max="50" man="1"/>
    <brk id="49" min="1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109"/>
      <c r="C1" s="109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63" t="s">
        <v>53</v>
      </c>
      <c r="B2" s="155" t="s">
        <v>54</v>
      </c>
      <c r="C2" s="167" t="s">
        <v>107</v>
      </c>
      <c r="D2" s="171" t="s">
        <v>111</v>
      </c>
      <c r="E2" s="172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4"/>
      <c r="B3" s="156"/>
      <c r="C3" s="168"/>
      <c r="D3" s="173"/>
      <c r="E3" s="174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4"/>
      <c r="B4" s="156"/>
      <c r="C4" s="166"/>
      <c r="D4" s="163" t="s">
        <v>32</v>
      </c>
      <c r="E4" s="163" t="s">
        <v>58</v>
      </c>
      <c r="F4" s="169" t="s">
        <v>142</v>
      </c>
      <c r="G4" s="163" t="s">
        <v>55</v>
      </c>
      <c r="H4" s="163" t="s">
        <v>32</v>
      </c>
      <c r="I4" s="163" t="s">
        <v>58</v>
      </c>
      <c r="J4" s="169" t="s">
        <v>142</v>
      </c>
      <c r="K4" s="163" t="s">
        <v>55</v>
      </c>
      <c r="L4" s="163" t="s">
        <v>32</v>
      </c>
      <c r="M4" s="163" t="s">
        <v>58</v>
      </c>
      <c r="N4" s="169" t="s">
        <v>142</v>
      </c>
      <c r="O4" s="163" t="s">
        <v>55</v>
      </c>
      <c r="P4" s="163" t="s">
        <v>32</v>
      </c>
      <c r="Q4" s="163" t="s">
        <v>58</v>
      </c>
      <c r="R4" s="169" t="s">
        <v>142</v>
      </c>
      <c r="S4" s="163" t="s">
        <v>55</v>
      </c>
      <c r="T4" s="163" t="s">
        <v>32</v>
      </c>
      <c r="U4" s="163" t="s">
        <v>58</v>
      </c>
      <c r="V4" s="169" t="s">
        <v>142</v>
      </c>
      <c r="W4" s="163" t="s">
        <v>55</v>
      </c>
      <c r="X4" s="163" t="s">
        <v>32</v>
      </c>
      <c r="Y4" s="163" t="s">
        <v>58</v>
      </c>
      <c r="Z4" s="169" t="s">
        <v>142</v>
      </c>
      <c r="AA4" s="163" t="s">
        <v>55</v>
      </c>
      <c r="AB4" s="163" t="s">
        <v>32</v>
      </c>
      <c r="AC4" s="163" t="s">
        <v>58</v>
      </c>
      <c r="AD4" s="169" t="s">
        <v>142</v>
      </c>
      <c r="AE4" s="163" t="s">
        <v>55</v>
      </c>
      <c r="AF4" s="163" t="s">
        <v>32</v>
      </c>
      <c r="AG4" s="163" t="s">
        <v>58</v>
      </c>
      <c r="AH4" s="169" t="s">
        <v>142</v>
      </c>
      <c r="AI4" s="163" t="s">
        <v>55</v>
      </c>
      <c r="AJ4" s="163" t="s">
        <v>32</v>
      </c>
      <c r="AK4" s="163" t="s">
        <v>58</v>
      </c>
      <c r="AL4" s="169" t="s">
        <v>142</v>
      </c>
      <c r="AM4" s="163" t="s">
        <v>55</v>
      </c>
      <c r="AN4" s="163" t="s">
        <v>32</v>
      </c>
      <c r="AO4" s="163" t="s">
        <v>58</v>
      </c>
      <c r="AP4" s="169" t="s">
        <v>142</v>
      </c>
      <c r="AQ4" s="163" t="s">
        <v>55</v>
      </c>
      <c r="AR4" s="163" t="s">
        <v>32</v>
      </c>
      <c r="AS4" s="163" t="s">
        <v>58</v>
      </c>
      <c r="AT4" s="169" t="s">
        <v>142</v>
      </c>
      <c r="AU4" s="163" t="s">
        <v>55</v>
      </c>
      <c r="AV4" s="163" t="s">
        <v>32</v>
      </c>
      <c r="AW4" s="163" t="s">
        <v>58</v>
      </c>
      <c r="AX4" s="169" t="s">
        <v>142</v>
      </c>
      <c r="AY4" s="163" t="s">
        <v>55</v>
      </c>
      <c r="AZ4" s="163" t="s">
        <v>32</v>
      </c>
      <c r="BA4" s="163" t="s">
        <v>58</v>
      </c>
      <c r="BB4" s="169" t="s">
        <v>142</v>
      </c>
      <c r="BC4" s="163" t="s">
        <v>55</v>
      </c>
      <c r="BD4" s="163" t="s">
        <v>32</v>
      </c>
      <c r="BE4" s="163" t="s">
        <v>58</v>
      </c>
      <c r="BF4" s="169" t="s">
        <v>142</v>
      </c>
      <c r="BG4" s="163" t="s">
        <v>55</v>
      </c>
      <c r="BH4" s="163" t="s">
        <v>32</v>
      </c>
      <c r="BI4" s="163" t="s">
        <v>58</v>
      </c>
      <c r="BJ4" s="169" t="s">
        <v>142</v>
      </c>
      <c r="BK4" s="163" t="s">
        <v>55</v>
      </c>
      <c r="BL4" s="163" t="s">
        <v>32</v>
      </c>
      <c r="BM4" s="163" t="s">
        <v>58</v>
      </c>
      <c r="BN4" s="169" t="s">
        <v>142</v>
      </c>
      <c r="BO4" s="163" t="s">
        <v>55</v>
      </c>
      <c r="BP4" s="163" t="s">
        <v>32</v>
      </c>
      <c r="BQ4" s="163" t="s">
        <v>58</v>
      </c>
      <c r="BR4" s="169" t="s">
        <v>142</v>
      </c>
      <c r="BS4" s="163" t="s">
        <v>55</v>
      </c>
      <c r="BT4" s="163" t="s">
        <v>32</v>
      </c>
      <c r="BU4" s="163" t="s">
        <v>58</v>
      </c>
      <c r="BV4" s="169" t="s">
        <v>142</v>
      </c>
      <c r="BW4" s="163" t="s">
        <v>55</v>
      </c>
      <c r="BX4" s="163" t="s">
        <v>32</v>
      </c>
      <c r="BY4" s="163" t="s">
        <v>58</v>
      </c>
      <c r="BZ4" s="169" t="s">
        <v>142</v>
      </c>
      <c r="CA4" s="163" t="s">
        <v>55</v>
      </c>
      <c r="CB4" s="163" t="s">
        <v>32</v>
      </c>
      <c r="CC4" s="163" t="s">
        <v>58</v>
      </c>
      <c r="CD4" s="169" t="s">
        <v>142</v>
      </c>
      <c r="CE4" s="163" t="s">
        <v>55</v>
      </c>
      <c r="CF4" s="163" t="s">
        <v>32</v>
      </c>
      <c r="CG4" s="163" t="s">
        <v>58</v>
      </c>
      <c r="CH4" s="169" t="s">
        <v>142</v>
      </c>
      <c r="CI4" s="163" t="s">
        <v>55</v>
      </c>
      <c r="CJ4" s="163" t="s">
        <v>32</v>
      </c>
      <c r="CK4" s="163" t="s">
        <v>58</v>
      </c>
      <c r="CL4" s="169" t="s">
        <v>142</v>
      </c>
      <c r="CM4" s="163" t="s">
        <v>55</v>
      </c>
      <c r="CN4" s="163" t="s">
        <v>32</v>
      </c>
      <c r="CO4" s="163" t="s">
        <v>58</v>
      </c>
      <c r="CP4" s="169" t="s">
        <v>142</v>
      </c>
      <c r="CQ4" s="163" t="s">
        <v>55</v>
      </c>
      <c r="CR4" s="163" t="s">
        <v>32</v>
      </c>
      <c r="CS4" s="163" t="s">
        <v>58</v>
      </c>
      <c r="CT4" s="169" t="s">
        <v>142</v>
      </c>
      <c r="CU4" s="163" t="s">
        <v>55</v>
      </c>
      <c r="CV4" s="163" t="s">
        <v>32</v>
      </c>
      <c r="CW4" s="163" t="s">
        <v>58</v>
      </c>
      <c r="CX4" s="169" t="s">
        <v>142</v>
      </c>
      <c r="CY4" s="163" t="s">
        <v>55</v>
      </c>
      <c r="CZ4" s="163" t="s">
        <v>32</v>
      </c>
      <c r="DA4" s="163" t="s">
        <v>58</v>
      </c>
      <c r="DB4" s="169" t="s">
        <v>142</v>
      </c>
      <c r="DC4" s="163" t="s">
        <v>55</v>
      </c>
      <c r="DD4" s="163" t="s">
        <v>32</v>
      </c>
      <c r="DE4" s="163" t="s">
        <v>58</v>
      </c>
      <c r="DF4" s="169" t="s">
        <v>142</v>
      </c>
      <c r="DG4" s="163" t="s">
        <v>55</v>
      </c>
      <c r="DH4" s="163" t="s">
        <v>32</v>
      </c>
      <c r="DI4" s="163" t="s">
        <v>58</v>
      </c>
      <c r="DJ4" s="169" t="s">
        <v>142</v>
      </c>
      <c r="DK4" s="163" t="s">
        <v>55</v>
      </c>
      <c r="DL4" s="163" t="s">
        <v>32</v>
      </c>
      <c r="DM4" s="163" t="s">
        <v>58</v>
      </c>
      <c r="DN4" s="169" t="s">
        <v>142</v>
      </c>
      <c r="DO4" s="163" t="s">
        <v>55</v>
      </c>
      <c r="DP4" s="163" t="s">
        <v>32</v>
      </c>
      <c r="DQ4" s="163" t="s">
        <v>58</v>
      </c>
      <c r="DR4" s="169" t="s">
        <v>142</v>
      </c>
      <c r="DS4" s="163" t="s">
        <v>55</v>
      </c>
      <c r="DT4" s="163" t="s">
        <v>32</v>
      </c>
      <c r="DU4" s="163" t="s">
        <v>58</v>
      </c>
    </row>
    <row r="5" spans="1:125" s="57" customFormat="1" ht="22.5" customHeight="1" x14ac:dyDescent="0.15">
      <c r="A5" s="164"/>
      <c r="B5" s="156"/>
      <c r="C5" s="166"/>
      <c r="D5" s="164"/>
      <c r="E5" s="164"/>
      <c r="F5" s="170"/>
      <c r="G5" s="164"/>
      <c r="H5" s="164"/>
      <c r="I5" s="164"/>
      <c r="J5" s="170"/>
      <c r="K5" s="164"/>
      <c r="L5" s="164"/>
      <c r="M5" s="164"/>
      <c r="N5" s="170"/>
      <c r="O5" s="164"/>
      <c r="P5" s="164"/>
      <c r="Q5" s="164"/>
      <c r="R5" s="170"/>
      <c r="S5" s="164"/>
      <c r="T5" s="164"/>
      <c r="U5" s="164"/>
      <c r="V5" s="170"/>
      <c r="W5" s="164"/>
      <c r="X5" s="164"/>
      <c r="Y5" s="164"/>
      <c r="Z5" s="170"/>
      <c r="AA5" s="164"/>
      <c r="AB5" s="164"/>
      <c r="AC5" s="164"/>
      <c r="AD5" s="170"/>
      <c r="AE5" s="164"/>
      <c r="AF5" s="164"/>
      <c r="AG5" s="164"/>
      <c r="AH5" s="170"/>
      <c r="AI5" s="164"/>
      <c r="AJ5" s="164"/>
      <c r="AK5" s="164"/>
      <c r="AL5" s="170"/>
      <c r="AM5" s="164"/>
      <c r="AN5" s="164"/>
      <c r="AO5" s="164"/>
      <c r="AP5" s="170"/>
      <c r="AQ5" s="164"/>
      <c r="AR5" s="164"/>
      <c r="AS5" s="164"/>
      <c r="AT5" s="170"/>
      <c r="AU5" s="164"/>
      <c r="AV5" s="164"/>
      <c r="AW5" s="164"/>
      <c r="AX5" s="170"/>
      <c r="AY5" s="164"/>
      <c r="AZ5" s="164"/>
      <c r="BA5" s="164"/>
      <c r="BB5" s="170"/>
      <c r="BC5" s="164"/>
      <c r="BD5" s="164"/>
      <c r="BE5" s="164"/>
      <c r="BF5" s="170"/>
      <c r="BG5" s="164"/>
      <c r="BH5" s="164"/>
      <c r="BI5" s="164"/>
      <c r="BJ5" s="170"/>
      <c r="BK5" s="164"/>
      <c r="BL5" s="164"/>
      <c r="BM5" s="164"/>
      <c r="BN5" s="170"/>
      <c r="BO5" s="164"/>
      <c r="BP5" s="164"/>
      <c r="BQ5" s="164"/>
      <c r="BR5" s="170"/>
      <c r="BS5" s="164"/>
      <c r="BT5" s="164"/>
      <c r="BU5" s="164"/>
      <c r="BV5" s="170"/>
      <c r="BW5" s="164"/>
      <c r="BX5" s="164"/>
      <c r="BY5" s="164"/>
      <c r="BZ5" s="170"/>
      <c r="CA5" s="164"/>
      <c r="CB5" s="164"/>
      <c r="CC5" s="164"/>
      <c r="CD5" s="170"/>
      <c r="CE5" s="164"/>
      <c r="CF5" s="164"/>
      <c r="CG5" s="164"/>
      <c r="CH5" s="170"/>
      <c r="CI5" s="164"/>
      <c r="CJ5" s="164"/>
      <c r="CK5" s="164"/>
      <c r="CL5" s="170"/>
      <c r="CM5" s="164"/>
      <c r="CN5" s="164"/>
      <c r="CO5" s="164"/>
      <c r="CP5" s="170"/>
      <c r="CQ5" s="164"/>
      <c r="CR5" s="164"/>
      <c r="CS5" s="164"/>
      <c r="CT5" s="170"/>
      <c r="CU5" s="164"/>
      <c r="CV5" s="164"/>
      <c r="CW5" s="164"/>
      <c r="CX5" s="170"/>
      <c r="CY5" s="164"/>
      <c r="CZ5" s="164"/>
      <c r="DA5" s="164"/>
      <c r="DB5" s="170"/>
      <c r="DC5" s="164"/>
      <c r="DD5" s="164"/>
      <c r="DE5" s="164"/>
      <c r="DF5" s="170"/>
      <c r="DG5" s="164"/>
      <c r="DH5" s="164"/>
      <c r="DI5" s="164"/>
      <c r="DJ5" s="170"/>
      <c r="DK5" s="164"/>
      <c r="DL5" s="164"/>
      <c r="DM5" s="164"/>
      <c r="DN5" s="170"/>
      <c r="DO5" s="164"/>
      <c r="DP5" s="164"/>
      <c r="DQ5" s="164"/>
      <c r="DR5" s="170"/>
      <c r="DS5" s="164"/>
      <c r="DT5" s="164"/>
      <c r="DU5" s="164"/>
    </row>
    <row r="6" spans="1:125" s="81" customFormat="1" ht="13.5" customHeight="1" x14ac:dyDescent="0.15">
      <c r="A6" s="164"/>
      <c r="B6" s="156"/>
      <c r="C6" s="166"/>
      <c r="D6" s="126" t="s">
        <v>106</v>
      </c>
      <c r="E6" s="126" t="s">
        <v>106</v>
      </c>
      <c r="F6" s="170"/>
      <c r="G6" s="164"/>
      <c r="H6" s="126" t="s">
        <v>106</v>
      </c>
      <c r="I6" s="126" t="s">
        <v>106</v>
      </c>
      <c r="J6" s="170"/>
      <c r="K6" s="164"/>
      <c r="L6" s="126" t="s">
        <v>106</v>
      </c>
      <c r="M6" s="126" t="s">
        <v>106</v>
      </c>
      <c r="N6" s="170"/>
      <c r="O6" s="164"/>
      <c r="P6" s="126" t="s">
        <v>106</v>
      </c>
      <c r="Q6" s="126" t="s">
        <v>106</v>
      </c>
      <c r="R6" s="170"/>
      <c r="S6" s="164"/>
      <c r="T6" s="126" t="s">
        <v>106</v>
      </c>
      <c r="U6" s="126" t="s">
        <v>106</v>
      </c>
      <c r="V6" s="170"/>
      <c r="W6" s="164"/>
      <c r="X6" s="126" t="s">
        <v>106</v>
      </c>
      <c r="Y6" s="126" t="s">
        <v>106</v>
      </c>
      <c r="Z6" s="170"/>
      <c r="AA6" s="164"/>
      <c r="AB6" s="126" t="s">
        <v>106</v>
      </c>
      <c r="AC6" s="126" t="s">
        <v>106</v>
      </c>
      <c r="AD6" s="170"/>
      <c r="AE6" s="164"/>
      <c r="AF6" s="126" t="s">
        <v>106</v>
      </c>
      <c r="AG6" s="126" t="s">
        <v>106</v>
      </c>
      <c r="AH6" s="170"/>
      <c r="AI6" s="164"/>
      <c r="AJ6" s="126" t="s">
        <v>106</v>
      </c>
      <c r="AK6" s="126" t="s">
        <v>106</v>
      </c>
      <c r="AL6" s="170"/>
      <c r="AM6" s="164"/>
      <c r="AN6" s="126" t="s">
        <v>106</v>
      </c>
      <c r="AO6" s="126" t="s">
        <v>106</v>
      </c>
      <c r="AP6" s="170"/>
      <c r="AQ6" s="164"/>
      <c r="AR6" s="126" t="s">
        <v>106</v>
      </c>
      <c r="AS6" s="126" t="s">
        <v>106</v>
      </c>
      <c r="AT6" s="170"/>
      <c r="AU6" s="164"/>
      <c r="AV6" s="126" t="s">
        <v>106</v>
      </c>
      <c r="AW6" s="126" t="s">
        <v>106</v>
      </c>
      <c r="AX6" s="170"/>
      <c r="AY6" s="164"/>
      <c r="AZ6" s="126" t="s">
        <v>106</v>
      </c>
      <c r="BA6" s="126" t="s">
        <v>106</v>
      </c>
      <c r="BB6" s="170"/>
      <c r="BC6" s="164"/>
      <c r="BD6" s="126" t="s">
        <v>106</v>
      </c>
      <c r="BE6" s="126" t="s">
        <v>106</v>
      </c>
      <c r="BF6" s="170"/>
      <c r="BG6" s="164"/>
      <c r="BH6" s="126" t="s">
        <v>106</v>
      </c>
      <c r="BI6" s="126" t="s">
        <v>106</v>
      </c>
      <c r="BJ6" s="170"/>
      <c r="BK6" s="164"/>
      <c r="BL6" s="126" t="s">
        <v>106</v>
      </c>
      <c r="BM6" s="126" t="s">
        <v>106</v>
      </c>
      <c r="BN6" s="170"/>
      <c r="BO6" s="164"/>
      <c r="BP6" s="126" t="s">
        <v>106</v>
      </c>
      <c r="BQ6" s="126" t="s">
        <v>106</v>
      </c>
      <c r="BR6" s="170"/>
      <c r="BS6" s="164"/>
      <c r="BT6" s="126" t="s">
        <v>106</v>
      </c>
      <c r="BU6" s="126" t="s">
        <v>106</v>
      </c>
      <c r="BV6" s="170"/>
      <c r="BW6" s="164"/>
      <c r="BX6" s="126" t="s">
        <v>106</v>
      </c>
      <c r="BY6" s="126" t="s">
        <v>106</v>
      </c>
      <c r="BZ6" s="170"/>
      <c r="CA6" s="164"/>
      <c r="CB6" s="126" t="s">
        <v>106</v>
      </c>
      <c r="CC6" s="126" t="s">
        <v>106</v>
      </c>
      <c r="CD6" s="170"/>
      <c r="CE6" s="164"/>
      <c r="CF6" s="126" t="s">
        <v>106</v>
      </c>
      <c r="CG6" s="126" t="s">
        <v>106</v>
      </c>
      <c r="CH6" s="170"/>
      <c r="CI6" s="164"/>
      <c r="CJ6" s="126" t="s">
        <v>106</v>
      </c>
      <c r="CK6" s="126" t="s">
        <v>106</v>
      </c>
      <c r="CL6" s="170"/>
      <c r="CM6" s="164"/>
      <c r="CN6" s="126" t="s">
        <v>106</v>
      </c>
      <c r="CO6" s="126" t="s">
        <v>106</v>
      </c>
      <c r="CP6" s="170"/>
      <c r="CQ6" s="164"/>
      <c r="CR6" s="126" t="s">
        <v>106</v>
      </c>
      <c r="CS6" s="126" t="s">
        <v>106</v>
      </c>
      <c r="CT6" s="170"/>
      <c r="CU6" s="164"/>
      <c r="CV6" s="126" t="s">
        <v>106</v>
      </c>
      <c r="CW6" s="126" t="s">
        <v>106</v>
      </c>
      <c r="CX6" s="170"/>
      <c r="CY6" s="164"/>
      <c r="CZ6" s="126" t="s">
        <v>106</v>
      </c>
      <c r="DA6" s="126" t="s">
        <v>106</v>
      </c>
      <c r="DB6" s="170"/>
      <c r="DC6" s="164"/>
      <c r="DD6" s="126" t="s">
        <v>106</v>
      </c>
      <c r="DE6" s="126" t="s">
        <v>106</v>
      </c>
      <c r="DF6" s="170"/>
      <c r="DG6" s="164"/>
      <c r="DH6" s="126" t="s">
        <v>106</v>
      </c>
      <c r="DI6" s="126" t="s">
        <v>106</v>
      </c>
      <c r="DJ6" s="170"/>
      <c r="DK6" s="164"/>
      <c r="DL6" s="126" t="s">
        <v>106</v>
      </c>
      <c r="DM6" s="126" t="s">
        <v>106</v>
      </c>
      <c r="DN6" s="170"/>
      <c r="DO6" s="164"/>
      <c r="DP6" s="126" t="s">
        <v>106</v>
      </c>
      <c r="DQ6" s="126" t="s">
        <v>106</v>
      </c>
      <c r="DR6" s="170"/>
      <c r="DS6" s="164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茨城県</v>
      </c>
      <c r="B7" s="132" t="str">
        <f>'廃棄物事業経費（市町村）'!B7</f>
        <v>08000</v>
      </c>
      <c r="C7" s="131" t="s">
        <v>33</v>
      </c>
      <c r="D7" s="133">
        <f t="shared" ref="D7:D23" si="0">SUM(H7,L7,P7,T7,X7,AB7,AF7,AJ7,AN7,AR7,AV7,AZ7,BD7,BH7,BL7,BP7,BT7,BX7,CB7,CF7,CJ7,CN7,CR7,CV7,CZ7,DD7,DH7,DL7,DP7,DT7)</f>
        <v>11796944</v>
      </c>
      <c r="E7" s="133">
        <f t="shared" ref="E7:E23" si="1">SUM(I7,M7,Q7,U7,Y7,AC7,AG7,AK7,AO7,AS7,AW7,BA7,BE7,BI7,BM7,BQ7,BU7,BY7,CC7,CG7,CK7,CO7,CS7,CW7,DA7,DE7,DI7,DM7,DQ7,DU7)</f>
        <v>2364508</v>
      </c>
      <c r="F7" s="134">
        <f>COUNTIF(F$8:F$57,"&lt;&gt;")</f>
        <v>16</v>
      </c>
      <c r="G7" s="134">
        <f>COUNTIF(G$8:G$57,"&lt;&gt;")</f>
        <v>16</v>
      </c>
      <c r="H7" s="133">
        <f>SUM(H$8:H$57)</f>
        <v>5015879</v>
      </c>
      <c r="I7" s="133">
        <f>SUM(I$8:I$57)</f>
        <v>994330</v>
      </c>
      <c r="J7" s="134">
        <f>COUNTIF(J$8:J$57,"&lt;&gt;")</f>
        <v>16</v>
      </c>
      <c r="K7" s="134">
        <f>COUNTIF(K$8:K$57,"&lt;&gt;")</f>
        <v>16</v>
      </c>
      <c r="L7" s="133">
        <f>SUM(L$8:L$57)</f>
        <v>4647154</v>
      </c>
      <c r="M7" s="133">
        <f>SUM(M$8:M$57)</f>
        <v>611513</v>
      </c>
      <c r="N7" s="134">
        <f>COUNTIF(N$8:N$57,"&lt;&gt;")</f>
        <v>11</v>
      </c>
      <c r="O7" s="134">
        <f>COUNTIF(O$8:O$57,"&lt;&gt;")</f>
        <v>11</v>
      </c>
      <c r="P7" s="133">
        <f>SUM(P$8:P$57)</f>
        <v>1482101</v>
      </c>
      <c r="Q7" s="133">
        <f>SUM(Q$8:Q$57)</f>
        <v>445065</v>
      </c>
      <c r="R7" s="134">
        <f>COUNTIF(R$8:R$57,"&lt;&gt;")</f>
        <v>6</v>
      </c>
      <c r="S7" s="134">
        <f>COUNTIF(S$8:S$57,"&lt;&gt;")</f>
        <v>6</v>
      </c>
      <c r="T7" s="133">
        <f>SUM(T$8:T$57)</f>
        <v>651810</v>
      </c>
      <c r="U7" s="133">
        <f>SUM(U$8:U$57)</f>
        <v>176112</v>
      </c>
      <c r="V7" s="134">
        <f>COUNTIF(V$8:V$57,"&lt;&gt;")</f>
        <v>1</v>
      </c>
      <c r="W7" s="134">
        <f>COUNTIF(W$8:W$57,"&lt;&gt;")</f>
        <v>1</v>
      </c>
      <c r="X7" s="133">
        <f>SUM(X$8:X$57)</f>
        <v>0</v>
      </c>
      <c r="Y7" s="133">
        <f>SUM(Y$8:Y$57)</f>
        <v>24463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0</v>
      </c>
      <c r="AC7" s="133">
        <f>SUM(AC$8:AC$57)</f>
        <v>55309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0</v>
      </c>
      <c r="AG7" s="133">
        <f>SUM(AG$8:AG$57)</f>
        <v>16381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0</v>
      </c>
      <c r="AK7" s="133">
        <f>SUM(AK$8:AK$57)</f>
        <v>41335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10</v>
      </c>
      <c r="B8" s="115" t="s">
        <v>399</v>
      </c>
      <c r="C8" s="114" t="s">
        <v>400</v>
      </c>
      <c r="D8" s="116">
        <f t="shared" si="0"/>
        <v>747625</v>
      </c>
      <c r="E8" s="116">
        <f t="shared" si="1"/>
        <v>197741</v>
      </c>
      <c r="F8" s="115" t="s">
        <v>395</v>
      </c>
      <c r="G8" s="114" t="s">
        <v>396</v>
      </c>
      <c r="H8" s="116">
        <v>349749</v>
      </c>
      <c r="I8" s="116">
        <v>103554</v>
      </c>
      <c r="J8" s="115" t="s">
        <v>397</v>
      </c>
      <c r="K8" s="114" t="s">
        <v>398</v>
      </c>
      <c r="L8" s="116">
        <v>397876</v>
      </c>
      <c r="M8" s="116">
        <v>94187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10</v>
      </c>
      <c r="B9" s="115" t="s">
        <v>362</v>
      </c>
      <c r="C9" s="114" t="s">
        <v>363</v>
      </c>
      <c r="D9" s="116">
        <f t="shared" si="0"/>
        <v>0</v>
      </c>
      <c r="E9" s="116">
        <f t="shared" si="1"/>
        <v>264707</v>
      </c>
      <c r="F9" s="115" t="s">
        <v>358</v>
      </c>
      <c r="G9" s="114" t="s">
        <v>359</v>
      </c>
      <c r="H9" s="116">
        <v>0</v>
      </c>
      <c r="I9" s="116">
        <v>104877</v>
      </c>
      <c r="J9" s="115" t="s">
        <v>392</v>
      </c>
      <c r="K9" s="114" t="s">
        <v>393</v>
      </c>
      <c r="L9" s="116">
        <v>0</v>
      </c>
      <c r="M9" s="116">
        <v>11012</v>
      </c>
      <c r="N9" s="115" t="s">
        <v>404</v>
      </c>
      <c r="O9" s="114" t="s">
        <v>405</v>
      </c>
      <c r="P9" s="116">
        <v>0</v>
      </c>
      <c r="Q9" s="116">
        <v>91880</v>
      </c>
      <c r="R9" s="115" t="s">
        <v>421</v>
      </c>
      <c r="S9" s="114" t="s">
        <v>422</v>
      </c>
      <c r="T9" s="116">
        <v>0</v>
      </c>
      <c r="U9" s="116">
        <v>56938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10</v>
      </c>
      <c r="B10" s="115" t="s">
        <v>350</v>
      </c>
      <c r="C10" s="114" t="s">
        <v>351</v>
      </c>
      <c r="D10" s="116">
        <f t="shared" si="0"/>
        <v>973419</v>
      </c>
      <c r="E10" s="116">
        <f t="shared" si="1"/>
        <v>0</v>
      </c>
      <c r="F10" s="115" t="s">
        <v>348</v>
      </c>
      <c r="G10" s="114" t="s">
        <v>349</v>
      </c>
      <c r="H10" s="116">
        <v>692893</v>
      </c>
      <c r="I10" s="116">
        <v>0</v>
      </c>
      <c r="J10" s="115" t="s">
        <v>451</v>
      </c>
      <c r="K10" s="114" t="s">
        <v>452</v>
      </c>
      <c r="L10" s="116">
        <v>173904</v>
      </c>
      <c r="M10" s="116">
        <v>0</v>
      </c>
      <c r="N10" s="115" t="s">
        <v>442</v>
      </c>
      <c r="O10" s="114" t="s">
        <v>443</v>
      </c>
      <c r="P10" s="116">
        <v>106622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10</v>
      </c>
      <c r="B11" s="115" t="s">
        <v>352</v>
      </c>
      <c r="C11" s="114" t="s">
        <v>353</v>
      </c>
      <c r="D11" s="116">
        <f t="shared" si="0"/>
        <v>0</v>
      </c>
      <c r="E11" s="116">
        <f t="shared" si="1"/>
        <v>338921</v>
      </c>
      <c r="F11" s="115" t="s">
        <v>348</v>
      </c>
      <c r="G11" s="114" t="s">
        <v>349</v>
      </c>
      <c r="H11" s="116">
        <v>0</v>
      </c>
      <c r="I11" s="116">
        <v>59752</v>
      </c>
      <c r="J11" s="115" t="s">
        <v>378</v>
      </c>
      <c r="K11" s="114" t="s">
        <v>379</v>
      </c>
      <c r="L11" s="116">
        <v>0</v>
      </c>
      <c r="M11" s="116">
        <v>36827</v>
      </c>
      <c r="N11" s="115" t="s">
        <v>375</v>
      </c>
      <c r="O11" s="114" t="s">
        <v>376</v>
      </c>
      <c r="P11" s="116">
        <v>0</v>
      </c>
      <c r="Q11" s="116">
        <v>92690</v>
      </c>
      <c r="R11" s="115" t="s">
        <v>451</v>
      </c>
      <c r="S11" s="114" t="s">
        <v>452</v>
      </c>
      <c r="T11" s="116">
        <v>0</v>
      </c>
      <c r="U11" s="116">
        <v>12164</v>
      </c>
      <c r="V11" s="115" t="s">
        <v>442</v>
      </c>
      <c r="W11" s="114" t="s">
        <v>443</v>
      </c>
      <c r="X11" s="116">
        <v>0</v>
      </c>
      <c r="Y11" s="116">
        <v>24463</v>
      </c>
      <c r="Z11" s="115" t="s">
        <v>406</v>
      </c>
      <c r="AA11" s="114" t="s">
        <v>407</v>
      </c>
      <c r="AB11" s="116">
        <v>0</v>
      </c>
      <c r="AC11" s="116">
        <v>55309</v>
      </c>
      <c r="AD11" s="115" t="s">
        <v>437</v>
      </c>
      <c r="AE11" s="114" t="s">
        <v>438</v>
      </c>
      <c r="AF11" s="116">
        <v>0</v>
      </c>
      <c r="AG11" s="116">
        <v>16381</v>
      </c>
      <c r="AH11" s="115" t="s">
        <v>439</v>
      </c>
      <c r="AI11" s="114" t="s">
        <v>440</v>
      </c>
      <c r="AJ11" s="116">
        <v>0</v>
      </c>
      <c r="AK11" s="116">
        <v>41335</v>
      </c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10</v>
      </c>
      <c r="B12" s="115" t="s">
        <v>336</v>
      </c>
      <c r="C12" s="114" t="s">
        <v>337</v>
      </c>
      <c r="D12" s="116">
        <f t="shared" si="0"/>
        <v>927775</v>
      </c>
      <c r="E12" s="116">
        <f t="shared" si="1"/>
        <v>258230</v>
      </c>
      <c r="F12" s="115" t="s">
        <v>334</v>
      </c>
      <c r="G12" s="114" t="s">
        <v>335</v>
      </c>
      <c r="H12" s="116">
        <v>441899</v>
      </c>
      <c r="I12" s="116">
        <v>155893</v>
      </c>
      <c r="J12" s="115" t="s">
        <v>404</v>
      </c>
      <c r="K12" s="114" t="s">
        <v>405</v>
      </c>
      <c r="L12" s="116">
        <v>294476</v>
      </c>
      <c r="M12" s="116">
        <v>33028</v>
      </c>
      <c r="N12" s="115" t="s">
        <v>446</v>
      </c>
      <c r="O12" s="114" t="s">
        <v>447</v>
      </c>
      <c r="P12" s="116">
        <v>62068</v>
      </c>
      <c r="Q12" s="116">
        <v>24119</v>
      </c>
      <c r="R12" s="115" t="s">
        <v>449</v>
      </c>
      <c r="S12" s="114" t="s">
        <v>450</v>
      </c>
      <c r="T12" s="116">
        <v>129332</v>
      </c>
      <c r="U12" s="116">
        <v>45190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10</v>
      </c>
      <c r="B13" s="115" t="s">
        <v>372</v>
      </c>
      <c r="C13" s="114" t="s">
        <v>373</v>
      </c>
      <c r="D13" s="116">
        <f t="shared" si="0"/>
        <v>0</v>
      </c>
      <c r="E13" s="116">
        <f t="shared" si="1"/>
        <v>199818</v>
      </c>
      <c r="F13" s="115" t="s">
        <v>412</v>
      </c>
      <c r="G13" s="114" t="s">
        <v>413</v>
      </c>
      <c r="H13" s="116">
        <v>0</v>
      </c>
      <c r="I13" s="116">
        <v>111099</v>
      </c>
      <c r="J13" s="115" t="s">
        <v>370</v>
      </c>
      <c r="K13" s="114" t="s">
        <v>371</v>
      </c>
      <c r="L13" s="116">
        <v>0</v>
      </c>
      <c r="M13" s="116">
        <v>88719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10</v>
      </c>
      <c r="B14" s="115" t="s">
        <v>328</v>
      </c>
      <c r="C14" s="114" t="s">
        <v>425</v>
      </c>
      <c r="D14" s="116">
        <f t="shared" si="0"/>
        <v>0</v>
      </c>
      <c r="E14" s="116">
        <f t="shared" si="1"/>
        <v>281250</v>
      </c>
      <c r="F14" s="115" t="s">
        <v>426</v>
      </c>
      <c r="G14" s="114" t="s">
        <v>427</v>
      </c>
      <c r="H14" s="116">
        <v>0</v>
      </c>
      <c r="I14" s="116">
        <v>88217</v>
      </c>
      <c r="J14" s="115" t="s">
        <v>323</v>
      </c>
      <c r="K14" s="114" t="s">
        <v>324</v>
      </c>
      <c r="L14" s="116">
        <v>0</v>
      </c>
      <c r="M14" s="116">
        <v>46145</v>
      </c>
      <c r="N14" s="115" t="s">
        <v>370</v>
      </c>
      <c r="O14" s="114" t="s">
        <v>371</v>
      </c>
      <c r="P14" s="116">
        <v>0</v>
      </c>
      <c r="Q14" s="116">
        <v>85068</v>
      </c>
      <c r="R14" s="115" t="s">
        <v>423</v>
      </c>
      <c r="S14" s="114" t="s">
        <v>424</v>
      </c>
      <c r="T14" s="116">
        <v>0</v>
      </c>
      <c r="U14" s="116">
        <v>61820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10</v>
      </c>
      <c r="B15" s="115" t="s">
        <v>326</v>
      </c>
      <c r="C15" s="114" t="s">
        <v>420</v>
      </c>
      <c r="D15" s="116">
        <f t="shared" si="0"/>
        <v>349902</v>
      </c>
      <c r="E15" s="116">
        <f t="shared" si="1"/>
        <v>101596</v>
      </c>
      <c r="F15" s="115" t="s">
        <v>428</v>
      </c>
      <c r="G15" s="114" t="s">
        <v>429</v>
      </c>
      <c r="H15" s="116">
        <v>212145</v>
      </c>
      <c r="I15" s="116">
        <v>37967</v>
      </c>
      <c r="J15" s="115" t="s">
        <v>418</v>
      </c>
      <c r="K15" s="114" t="s">
        <v>419</v>
      </c>
      <c r="L15" s="116">
        <v>137757</v>
      </c>
      <c r="M15" s="116">
        <v>33181</v>
      </c>
      <c r="N15" s="115" t="s">
        <v>323</v>
      </c>
      <c r="O15" s="114" t="s">
        <v>324</v>
      </c>
      <c r="P15" s="116">
        <v>0</v>
      </c>
      <c r="Q15" s="116">
        <v>30448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10</v>
      </c>
      <c r="B16" s="115" t="s">
        <v>408</v>
      </c>
      <c r="C16" s="114" t="s">
        <v>409</v>
      </c>
      <c r="D16" s="116">
        <f t="shared" si="0"/>
        <v>1026110</v>
      </c>
      <c r="E16" s="116">
        <f t="shared" si="1"/>
        <v>0</v>
      </c>
      <c r="F16" s="115" t="s">
        <v>406</v>
      </c>
      <c r="G16" s="114" t="s">
        <v>407</v>
      </c>
      <c r="H16" s="116">
        <v>732643</v>
      </c>
      <c r="I16" s="116">
        <v>0</v>
      </c>
      <c r="J16" s="115" t="s">
        <v>437</v>
      </c>
      <c r="K16" s="114" t="s">
        <v>438</v>
      </c>
      <c r="L16" s="116">
        <v>293467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10</v>
      </c>
      <c r="B17" s="115" t="s">
        <v>342</v>
      </c>
      <c r="C17" s="114" t="s">
        <v>343</v>
      </c>
      <c r="D17" s="116">
        <f t="shared" si="0"/>
        <v>0</v>
      </c>
      <c r="E17" s="116">
        <f t="shared" si="1"/>
        <v>399974</v>
      </c>
      <c r="F17" s="115" t="s">
        <v>338</v>
      </c>
      <c r="G17" s="114" t="s">
        <v>339</v>
      </c>
      <c r="H17" s="116">
        <v>0</v>
      </c>
      <c r="I17" s="116">
        <v>216598</v>
      </c>
      <c r="J17" s="115" t="s">
        <v>423</v>
      </c>
      <c r="K17" s="114" t="s">
        <v>424</v>
      </c>
      <c r="L17" s="116">
        <v>0</v>
      </c>
      <c r="M17" s="116">
        <v>104586</v>
      </c>
      <c r="N17" s="115" t="s">
        <v>410</v>
      </c>
      <c r="O17" s="114" t="s">
        <v>411</v>
      </c>
      <c r="P17" s="116">
        <v>0</v>
      </c>
      <c r="Q17" s="116">
        <v>78790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10</v>
      </c>
      <c r="B18" s="115" t="s">
        <v>346</v>
      </c>
      <c r="C18" s="114" t="s">
        <v>347</v>
      </c>
      <c r="D18" s="116">
        <f t="shared" si="0"/>
        <v>2269494</v>
      </c>
      <c r="E18" s="116">
        <f t="shared" si="1"/>
        <v>169622</v>
      </c>
      <c r="F18" s="115" t="s">
        <v>344</v>
      </c>
      <c r="G18" s="114" t="s">
        <v>345</v>
      </c>
      <c r="H18" s="116">
        <v>608500</v>
      </c>
      <c r="I18" s="116">
        <v>41911</v>
      </c>
      <c r="J18" s="115" t="s">
        <v>401</v>
      </c>
      <c r="K18" s="114" t="s">
        <v>402</v>
      </c>
      <c r="L18" s="116">
        <v>1224987</v>
      </c>
      <c r="M18" s="116">
        <v>127711</v>
      </c>
      <c r="N18" s="115" t="s">
        <v>412</v>
      </c>
      <c r="O18" s="114" t="s">
        <v>413</v>
      </c>
      <c r="P18" s="116">
        <v>436007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10</v>
      </c>
      <c r="B19" s="115" t="s">
        <v>360</v>
      </c>
      <c r="C19" s="114" t="s">
        <v>377</v>
      </c>
      <c r="D19" s="116">
        <f t="shared" si="0"/>
        <v>1773342</v>
      </c>
      <c r="E19" s="116">
        <f t="shared" si="1"/>
        <v>0</v>
      </c>
      <c r="F19" s="115" t="s">
        <v>358</v>
      </c>
      <c r="G19" s="114" t="s">
        <v>359</v>
      </c>
      <c r="H19" s="116">
        <v>275889</v>
      </c>
      <c r="I19" s="116">
        <v>0</v>
      </c>
      <c r="J19" s="115" t="s">
        <v>375</v>
      </c>
      <c r="K19" s="114" t="s">
        <v>376</v>
      </c>
      <c r="L19" s="116">
        <v>703677</v>
      </c>
      <c r="M19" s="116">
        <v>0</v>
      </c>
      <c r="N19" s="115" t="s">
        <v>392</v>
      </c>
      <c r="O19" s="114" t="s">
        <v>393</v>
      </c>
      <c r="P19" s="116">
        <v>458286</v>
      </c>
      <c r="Q19" s="116">
        <v>0</v>
      </c>
      <c r="R19" s="115" t="s">
        <v>421</v>
      </c>
      <c r="S19" s="114" t="s">
        <v>422</v>
      </c>
      <c r="T19" s="116">
        <v>335490</v>
      </c>
      <c r="U19" s="116">
        <v>0</v>
      </c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10</v>
      </c>
      <c r="B20" s="115" t="s">
        <v>340</v>
      </c>
      <c r="C20" s="114" t="s">
        <v>341</v>
      </c>
      <c r="D20" s="116">
        <f t="shared" si="0"/>
        <v>1170271</v>
      </c>
      <c r="E20" s="116">
        <f t="shared" si="1"/>
        <v>0</v>
      </c>
      <c r="F20" s="115" t="s">
        <v>338</v>
      </c>
      <c r="G20" s="114" t="s">
        <v>339</v>
      </c>
      <c r="H20" s="116">
        <v>424127</v>
      </c>
      <c r="I20" s="116">
        <v>0</v>
      </c>
      <c r="J20" s="115" t="s">
        <v>423</v>
      </c>
      <c r="K20" s="114" t="s">
        <v>424</v>
      </c>
      <c r="L20" s="116">
        <v>304885</v>
      </c>
      <c r="M20" s="116">
        <v>0</v>
      </c>
      <c r="N20" s="115" t="s">
        <v>410</v>
      </c>
      <c r="O20" s="114" t="s">
        <v>411</v>
      </c>
      <c r="P20" s="116">
        <v>254271</v>
      </c>
      <c r="Q20" s="116">
        <v>0</v>
      </c>
      <c r="R20" s="115" t="s">
        <v>426</v>
      </c>
      <c r="S20" s="114" t="s">
        <v>427</v>
      </c>
      <c r="T20" s="116">
        <v>186988</v>
      </c>
      <c r="U20" s="116">
        <v>0</v>
      </c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10</v>
      </c>
      <c r="B21" s="115" t="s">
        <v>388</v>
      </c>
      <c r="C21" s="114" t="s">
        <v>389</v>
      </c>
      <c r="D21" s="116">
        <f t="shared" si="0"/>
        <v>1564694</v>
      </c>
      <c r="E21" s="116">
        <f t="shared" si="1"/>
        <v>0</v>
      </c>
      <c r="F21" s="115" t="s">
        <v>386</v>
      </c>
      <c r="G21" s="114" t="s">
        <v>387</v>
      </c>
      <c r="H21" s="116">
        <v>683767</v>
      </c>
      <c r="I21" s="116">
        <v>0</v>
      </c>
      <c r="J21" s="115" t="s">
        <v>414</v>
      </c>
      <c r="K21" s="114" t="s">
        <v>415</v>
      </c>
      <c r="L21" s="116">
        <v>880927</v>
      </c>
      <c r="M21" s="116">
        <v>0</v>
      </c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10</v>
      </c>
      <c r="B22" s="115" t="s">
        <v>356</v>
      </c>
      <c r="C22" s="114" t="s">
        <v>357</v>
      </c>
      <c r="D22" s="116">
        <f t="shared" si="0"/>
        <v>635005</v>
      </c>
      <c r="E22" s="116">
        <f t="shared" si="1"/>
        <v>152649</v>
      </c>
      <c r="F22" s="115" t="s">
        <v>354</v>
      </c>
      <c r="G22" s="114" t="s">
        <v>355</v>
      </c>
      <c r="H22" s="116">
        <v>334203</v>
      </c>
      <c r="I22" s="116">
        <v>74462</v>
      </c>
      <c r="J22" s="115" t="s">
        <v>444</v>
      </c>
      <c r="K22" s="114" t="s">
        <v>445</v>
      </c>
      <c r="L22" s="116">
        <v>135955</v>
      </c>
      <c r="M22" s="116">
        <v>36117</v>
      </c>
      <c r="N22" s="115" t="s">
        <v>358</v>
      </c>
      <c r="O22" s="114" t="s">
        <v>359</v>
      </c>
      <c r="P22" s="116">
        <v>164847</v>
      </c>
      <c r="Q22" s="116">
        <v>42070</v>
      </c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10</v>
      </c>
      <c r="B23" s="115" t="s">
        <v>384</v>
      </c>
      <c r="C23" s="114" t="s">
        <v>385</v>
      </c>
      <c r="D23" s="116">
        <f t="shared" si="0"/>
        <v>359307</v>
      </c>
      <c r="E23" s="116">
        <f t="shared" si="1"/>
        <v>0</v>
      </c>
      <c r="F23" s="115" t="s">
        <v>382</v>
      </c>
      <c r="G23" s="114" t="s">
        <v>383</v>
      </c>
      <c r="H23" s="116">
        <v>260064</v>
      </c>
      <c r="I23" s="116">
        <v>0</v>
      </c>
      <c r="J23" s="115" t="s">
        <v>433</v>
      </c>
      <c r="K23" s="114" t="s">
        <v>434</v>
      </c>
      <c r="L23" s="116">
        <v>99243</v>
      </c>
      <c r="M23" s="116">
        <v>0</v>
      </c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xmlns:xlrd2="http://schemas.microsoft.com/office/spreadsheetml/2017/richdata2"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1">
        <f>COUNTA(A:A) - 3</f>
        <v>-3</v>
      </c>
      <c r="C1" s="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8" t="s">
        <v>146</v>
      </c>
      <c r="C6" s="198"/>
      <c r="D6" s="199"/>
      <c r="E6" s="13" t="s">
        <v>56</v>
      </c>
      <c r="F6" s="14" t="s">
        <v>57</v>
      </c>
      <c r="H6" s="175" t="s">
        <v>147</v>
      </c>
      <c r="I6" s="200"/>
      <c r="J6" s="200"/>
      <c r="K6" s="176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6" t="s">
        <v>79</v>
      </c>
      <c r="C7" s="197"/>
      <c r="D7" s="197"/>
      <c r="E7" s="17">
        <f t="shared" ref="E7:E12" ca="1" si="0">AF7</f>
        <v>0</v>
      </c>
      <c r="F7" s="17">
        <f t="shared" ref="F7:F12" ca="1" si="1">AF14</f>
        <v>0</v>
      </c>
      <c r="H7" s="185" t="s">
        <v>109</v>
      </c>
      <c r="I7" s="185" t="s">
        <v>149</v>
      </c>
      <c r="J7" s="177" t="s">
        <v>86</v>
      </c>
      <c r="K7" s="178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08000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6" t="s">
        <v>153</v>
      </c>
      <c r="C8" s="197"/>
      <c r="D8" s="197"/>
      <c r="E8" s="17">
        <f t="shared" ca="1" si="0"/>
        <v>0</v>
      </c>
      <c r="F8" s="17">
        <f t="shared" ca="1" si="1"/>
        <v>0</v>
      </c>
      <c r="H8" s="186"/>
      <c r="I8" s="186"/>
      <c r="J8" s="175" t="s">
        <v>88</v>
      </c>
      <c r="K8" s="176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08201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6" t="s">
        <v>82</v>
      </c>
      <c r="C9" s="197"/>
      <c r="D9" s="197"/>
      <c r="E9" s="17">
        <f t="shared" ca="1" si="0"/>
        <v>0</v>
      </c>
      <c r="F9" s="17">
        <f t="shared" ca="1" si="1"/>
        <v>0</v>
      </c>
      <c r="H9" s="186"/>
      <c r="I9" s="186"/>
      <c r="J9" s="177" t="s">
        <v>90</v>
      </c>
      <c r="K9" s="178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08202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6" t="s">
        <v>158</v>
      </c>
      <c r="C10" s="197"/>
      <c r="D10" s="197"/>
      <c r="E10" s="17">
        <f t="shared" ca="1" si="0"/>
        <v>0</v>
      </c>
      <c r="F10" s="17">
        <f t="shared" ca="1" si="1"/>
        <v>0</v>
      </c>
      <c r="H10" s="186"/>
      <c r="I10" s="187"/>
      <c r="J10" s="177" t="s">
        <v>0</v>
      </c>
      <c r="K10" s="178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08203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95" t="s">
        <v>161</v>
      </c>
      <c r="C11" s="197"/>
      <c r="D11" s="197"/>
      <c r="E11" s="17">
        <f t="shared" ca="1" si="0"/>
        <v>0</v>
      </c>
      <c r="F11" s="17">
        <f t="shared" ca="1" si="1"/>
        <v>0</v>
      </c>
      <c r="H11" s="186"/>
      <c r="I11" s="201" t="s">
        <v>69</v>
      </c>
      <c r="J11" s="201"/>
      <c r="K11" s="201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08204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6" t="s">
        <v>0</v>
      </c>
      <c r="C12" s="197"/>
      <c r="D12" s="197"/>
      <c r="E12" s="17">
        <f t="shared" ca="1" si="0"/>
        <v>0</v>
      </c>
      <c r="F12" s="17">
        <f t="shared" ca="1" si="1"/>
        <v>0</v>
      </c>
      <c r="H12" s="186"/>
      <c r="I12" s="201" t="s">
        <v>164</v>
      </c>
      <c r="J12" s="201"/>
      <c r="K12" s="201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08205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202" t="s">
        <v>167</v>
      </c>
      <c r="C13" s="203"/>
      <c r="D13" s="203"/>
      <c r="E13" s="18">
        <f ca="1">SUM(E7:E12)</f>
        <v>0</v>
      </c>
      <c r="F13" s="18">
        <f ca="1">SUM(F7:F12)</f>
        <v>0</v>
      </c>
      <c r="H13" s="186"/>
      <c r="I13" s="188" t="s">
        <v>110</v>
      </c>
      <c r="J13" s="194"/>
      <c r="K13" s="189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08207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92" t="s">
        <v>170</v>
      </c>
      <c r="D14" s="193"/>
      <c r="E14" s="22">
        <f ca="1">E13-E11</f>
        <v>0</v>
      </c>
      <c r="F14" s="22">
        <f ca="1">F13-F11</f>
        <v>0</v>
      </c>
      <c r="H14" s="187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08208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6" t="s">
        <v>67</v>
      </c>
      <c r="C15" s="197"/>
      <c r="D15" s="197"/>
      <c r="E15" s="17">
        <f ca="1">AF13</f>
        <v>0</v>
      </c>
      <c r="F15" s="17">
        <f ca="1">AF20</f>
        <v>0</v>
      </c>
      <c r="H15" s="182" t="s">
        <v>173</v>
      </c>
      <c r="I15" s="185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08210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9" t="s">
        <v>1</v>
      </c>
      <c r="C16" s="180"/>
      <c r="D16" s="180"/>
      <c r="E16" s="18">
        <f ca="1">SUM(E13,E15)</f>
        <v>0</v>
      </c>
      <c r="F16" s="18">
        <f ca="1">SUM(F13,F15)</f>
        <v>0</v>
      </c>
      <c r="H16" s="183"/>
      <c r="I16" s="186"/>
      <c r="J16" s="186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08211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92" t="s">
        <v>170</v>
      </c>
      <c r="D17" s="193"/>
      <c r="E17" s="22">
        <f ca="1">SUM(E14:E15)</f>
        <v>0</v>
      </c>
      <c r="F17" s="22">
        <f ca="1">SUM(F14:F15)</f>
        <v>0</v>
      </c>
      <c r="H17" s="183"/>
      <c r="I17" s="186"/>
      <c r="J17" s="186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08212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83"/>
      <c r="I18" s="187"/>
      <c r="J18" s="187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08214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83"/>
      <c r="I19" s="185" t="s">
        <v>184</v>
      </c>
      <c r="J19" s="177" t="s">
        <v>100</v>
      </c>
      <c r="K19" s="178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08215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95" t="s">
        <v>187</v>
      </c>
      <c r="C20" s="195"/>
      <c r="D20" s="195"/>
      <c r="E20" s="28">
        <f ca="1">E11</f>
        <v>0</v>
      </c>
      <c r="F20" s="28">
        <f ca="1">F11</f>
        <v>0</v>
      </c>
      <c r="H20" s="183"/>
      <c r="I20" s="186"/>
      <c r="J20" s="177" t="s">
        <v>102</v>
      </c>
      <c r="K20" s="178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08216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95" t="s">
        <v>190</v>
      </c>
      <c r="C21" s="196"/>
      <c r="D21" s="196"/>
      <c r="E21" s="28">
        <f ca="1">L12+L27</f>
        <v>0</v>
      </c>
      <c r="F21" s="28">
        <f ca="1">M12+M27</f>
        <v>0</v>
      </c>
      <c r="H21" s="183"/>
      <c r="I21" s="187"/>
      <c r="J21" s="177" t="s">
        <v>104</v>
      </c>
      <c r="K21" s="178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08217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83"/>
      <c r="I22" s="177" t="s">
        <v>74</v>
      </c>
      <c r="J22" s="181"/>
      <c r="K22" s="178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08219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83"/>
      <c r="I23" s="185" t="s">
        <v>196</v>
      </c>
      <c r="J23" s="188" t="s">
        <v>100</v>
      </c>
      <c r="K23" s="189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08220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83"/>
      <c r="I24" s="186"/>
      <c r="J24" s="177" t="s">
        <v>102</v>
      </c>
      <c r="K24" s="178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08221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83"/>
      <c r="I25" s="186"/>
      <c r="J25" s="177" t="s">
        <v>104</v>
      </c>
      <c r="K25" s="178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08222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83"/>
      <c r="I26" s="187"/>
      <c r="J26" s="190" t="s">
        <v>0</v>
      </c>
      <c r="K26" s="191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08223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83"/>
      <c r="I27" s="177" t="s">
        <v>164</v>
      </c>
      <c r="J27" s="181"/>
      <c r="K27" s="178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08224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83"/>
      <c r="I28" s="177" t="s">
        <v>34</v>
      </c>
      <c r="J28" s="181"/>
      <c r="K28" s="178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08225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83"/>
      <c r="I29" s="188" t="s">
        <v>110</v>
      </c>
      <c r="J29" s="194"/>
      <c r="K29" s="189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08226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84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08227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7" t="s">
        <v>0</v>
      </c>
      <c r="I31" s="181"/>
      <c r="J31" s="181"/>
      <c r="K31" s="178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08228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8" t="s">
        <v>1</v>
      </c>
      <c r="I32" s="194"/>
      <c r="J32" s="194"/>
      <c r="K32" s="189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08229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08230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08231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08232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08233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08234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08235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08236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08302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08309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08310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08341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08364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08442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08443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08447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08521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08542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08546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08564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08836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08843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08845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08850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08851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08853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08855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08859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08867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08871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08886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08895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08898</v>
      </c>
      <c r="AI64" s="2">
        <v>64</v>
      </c>
    </row>
    <row r="65" spans="34:35" x14ac:dyDescent="0.15">
      <c r="AH65" s="43" t="str">
        <f>+'廃棄物事業経費（歳入）'!B65</f>
        <v>08916</v>
      </c>
      <c r="AI65" s="2">
        <v>65</v>
      </c>
    </row>
    <row r="66" spans="34:35" x14ac:dyDescent="0.15">
      <c r="AH66" s="43" t="str">
        <f>+'廃棄物事業経費（歳入）'!B66</f>
        <v>08934</v>
      </c>
      <c r="AI66" s="2">
        <v>66</v>
      </c>
    </row>
    <row r="67" spans="34:35" x14ac:dyDescent="0.15">
      <c r="AH67" s="43" t="str">
        <f>+'廃棄物事業経費（歳入）'!B67</f>
        <v>08935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2015-10-13T05:25:08Z</cp:lastPrinted>
  <dcterms:created xsi:type="dcterms:W3CDTF">2008-01-24T06:28:57Z</dcterms:created>
  <dcterms:modified xsi:type="dcterms:W3CDTF">2024-02-07T04:36:26Z</dcterms:modified>
</cp:coreProperties>
</file>