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5秋田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水洗化人口等!$A$6:$AD$31</definedName>
    <definedName name="_xlnm.Print_Area" localSheetId="2">し尿集計結果!$A$1:$M$37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V27" i="2"/>
  <c r="V28" i="2"/>
  <c r="V29" i="2"/>
  <c r="N29" i="2" s="1"/>
  <c r="V30" i="2"/>
  <c r="N30" i="2" s="1"/>
  <c r="V31" i="2"/>
  <c r="V3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N27" i="2"/>
  <c r="N28" i="2"/>
  <c r="N31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E8" i="2"/>
  <c r="E9" i="2"/>
  <c r="E10" i="2"/>
  <c r="E11" i="2"/>
  <c r="E12" i="2"/>
  <c r="D12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9" i="2"/>
  <c r="D10" i="2"/>
  <c r="D11" i="2"/>
  <c r="D15" i="2"/>
  <c r="D16" i="2"/>
  <c r="D17" i="2"/>
  <c r="D18" i="2"/>
  <c r="D21" i="2"/>
  <c r="D22" i="2"/>
  <c r="D23" i="2"/>
  <c r="D24" i="2"/>
  <c r="D27" i="2"/>
  <c r="D28" i="2"/>
  <c r="D29" i="2"/>
  <c r="D30" i="2"/>
  <c r="T23" i="1"/>
  <c r="T29" i="1"/>
  <c r="P8" i="1"/>
  <c r="I8" i="1" s="1"/>
  <c r="P9" i="1"/>
  <c r="P10" i="1"/>
  <c r="I10" i="1" s="1"/>
  <c r="D10" i="1" s="1"/>
  <c r="P11" i="1"/>
  <c r="P12" i="1"/>
  <c r="P13" i="1"/>
  <c r="I13" i="1" s="1"/>
  <c r="D13" i="1" s="1"/>
  <c r="P14" i="1"/>
  <c r="I14" i="1" s="1"/>
  <c r="P15" i="1"/>
  <c r="P16" i="1"/>
  <c r="I16" i="1" s="1"/>
  <c r="D16" i="1" s="1"/>
  <c r="P17" i="1"/>
  <c r="P18" i="1"/>
  <c r="P19" i="1"/>
  <c r="I19" i="1" s="1"/>
  <c r="D19" i="1" s="1"/>
  <c r="P20" i="1"/>
  <c r="I20" i="1" s="1"/>
  <c r="P21" i="1"/>
  <c r="P22" i="1"/>
  <c r="P23" i="1"/>
  <c r="P24" i="1"/>
  <c r="P25" i="1"/>
  <c r="I25" i="1" s="1"/>
  <c r="P26" i="1"/>
  <c r="I26" i="1" s="1"/>
  <c r="P27" i="1"/>
  <c r="P28" i="1"/>
  <c r="I28" i="1" s="1"/>
  <c r="D28" i="1" s="1"/>
  <c r="P29" i="1"/>
  <c r="P30" i="1"/>
  <c r="P31" i="1"/>
  <c r="I31" i="1" s="1"/>
  <c r="D31" i="1" s="1"/>
  <c r="P32" i="1"/>
  <c r="I32" i="1" s="1"/>
  <c r="J11" i="1"/>
  <c r="J29" i="1"/>
  <c r="I9" i="1"/>
  <c r="D9" i="1" s="1"/>
  <c r="I11" i="1"/>
  <c r="D11" i="1" s="1"/>
  <c r="I12" i="1"/>
  <c r="D12" i="1" s="1"/>
  <c r="I15" i="1"/>
  <c r="I17" i="1"/>
  <c r="D17" i="1" s="1"/>
  <c r="F17" i="1" s="1"/>
  <c r="I18" i="1"/>
  <c r="I21" i="1"/>
  <c r="D21" i="1" s="1"/>
  <c r="I22" i="1"/>
  <c r="D22" i="1" s="1"/>
  <c r="I23" i="1"/>
  <c r="D23" i="1" s="1"/>
  <c r="J23" i="1" s="1"/>
  <c r="I24" i="1"/>
  <c r="I27" i="1"/>
  <c r="D27" i="1" s="1"/>
  <c r="I29" i="1"/>
  <c r="D29" i="1" s="1"/>
  <c r="N29" i="1" s="1"/>
  <c r="I30" i="1"/>
  <c r="D30" i="1" s="1"/>
  <c r="F23" i="1"/>
  <c r="E8" i="1"/>
  <c r="D8" i="1" s="1"/>
  <c r="E9" i="1"/>
  <c r="E10" i="1"/>
  <c r="E11" i="1"/>
  <c r="E12" i="1"/>
  <c r="E13" i="1"/>
  <c r="E14" i="1"/>
  <c r="D14" i="1" s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D26" i="1" s="1"/>
  <c r="E27" i="1"/>
  <c r="E28" i="1"/>
  <c r="E29" i="1"/>
  <c r="E30" i="1"/>
  <c r="E31" i="1"/>
  <c r="E32" i="1"/>
  <c r="D32" i="1" s="1"/>
  <c r="D15" i="1"/>
  <c r="D18" i="1"/>
  <c r="D24" i="1"/>
  <c r="J24" i="1" s="1"/>
  <c r="D25" i="1"/>
  <c r="L27" i="1" l="1"/>
  <c r="J27" i="1"/>
  <c r="T27" i="1"/>
  <c r="F27" i="1"/>
  <c r="N27" i="1"/>
  <c r="J32" i="1"/>
  <c r="T32" i="1"/>
  <c r="L32" i="1"/>
  <c r="F32" i="1"/>
  <c r="N32" i="1"/>
  <c r="T20" i="1"/>
  <c r="J20" i="1"/>
  <c r="L20" i="1"/>
  <c r="F20" i="1"/>
  <c r="N20" i="1"/>
  <c r="J8" i="1"/>
  <c r="T8" i="1"/>
  <c r="F8" i="1"/>
  <c r="L8" i="1"/>
  <c r="N8" i="1"/>
  <c r="T12" i="1"/>
  <c r="F12" i="1"/>
  <c r="N12" i="1"/>
  <c r="L12" i="1"/>
  <c r="J12" i="1"/>
  <c r="T13" i="1"/>
  <c r="F13" i="1"/>
  <c r="N13" i="1"/>
  <c r="L13" i="1"/>
  <c r="J13" i="1"/>
  <c r="T30" i="1"/>
  <c r="F30" i="1"/>
  <c r="N30" i="1"/>
  <c r="J30" i="1"/>
  <c r="L30" i="1"/>
  <c r="L21" i="1"/>
  <c r="J21" i="1"/>
  <c r="F21" i="1"/>
  <c r="T21" i="1"/>
  <c r="N21" i="1"/>
  <c r="L9" i="1"/>
  <c r="J9" i="1"/>
  <c r="N9" i="1"/>
  <c r="F9" i="1"/>
  <c r="T9" i="1"/>
  <c r="J26" i="1"/>
  <c r="T26" i="1"/>
  <c r="N26" i="1"/>
  <c r="L26" i="1"/>
  <c r="F26" i="1"/>
  <c r="J14" i="1"/>
  <c r="T14" i="1"/>
  <c r="N14" i="1"/>
  <c r="F14" i="1"/>
  <c r="L14" i="1"/>
  <c r="T31" i="1"/>
  <c r="F31" i="1"/>
  <c r="N31" i="1"/>
  <c r="J31" i="1"/>
  <c r="L31" i="1"/>
  <c r="T19" i="1"/>
  <c r="F19" i="1"/>
  <c r="N19" i="1"/>
  <c r="J19" i="1"/>
  <c r="L19" i="1"/>
  <c r="N28" i="1"/>
  <c r="L28" i="1"/>
  <c r="T28" i="1"/>
  <c r="J28" i="1"/>
  <c r="F28" i="1"/>
  <c r="N16" i="1"/>
  <c r="L16" i="1"/>
  <c r="F16" i="1"/>
  <c r="J16" i="1"/>
  <c r="T16" i="1"/>
  <c r="N10" i="1"/>
  <c r="L10" i="1"/>
  <c r="T10" i="1"/>
  <c r="J10" i="1"/>
  <c r="F10" i="1"/>
  <c r="N22" i="1"/>
  <c r="L22" i="1"/>
  <c r="T22" i="1"/>
  <c r="L15" i="1"/>
  <c r="J15" i="1"/>
  <c r="F15" i="1"/>
  <c r="N15" i="1"/>
  <c r="T17" i="1"/>
  <c r="N17" i="1"/>
  <c r="L17" i="1"/>
  <c r="T18" i="1"/>
  <c r="F18" i="1"/>
  <c r="N18" i="1"/>
  <c r="N23" i="1"/>
  <c r="L23" i="1"/>
  <c r="J22" i="1"/>
  <c r="L29" i="1"/>
  <c r="L18" i="1"/>
  <c r="T25" i="1"/>
  <c r="F25" i="1"/>
  <c r="T24" i="1"/>
  <c r="F24" i="1"/>
  <c r="N24" i="1"/>
  <c r="F22" i="1"/>
  <c r="L11" i="1"/>
  <c r="T11" i="1"/>
  <c r="N11" i="1"/>
  <c r="J18" i="1"/>
  <c r="L25" i="1"/>
  <c r="T15" i="1"/>
  <c r="F29" i="1"/>
  <c r="F11" i="1"/>
  <c r="J25" i="1"/>
  <c r="J17" i="1"/>
  <c r="L24" i="1"/>
  <c r="N25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<sst xmlns="http://schemas.openxmlformats.org/spreadsheetml/2006/main" count="719" uniqueCount="312">
  <si>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</si>
  <si>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</si>
  <si>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</si>
  <si>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</si>
  <si>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</si>
  <si>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</si>
  <si>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</si>
  <si>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</si>
  <si>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</si>
  <si>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</si>
  <si>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</si>
  <si>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</si>
  <si>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</si>
  <si>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</si>
  <si>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</si>
  <si>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</si>
  <si>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</si>
  <si>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</si>
  <si>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</si>
  <si>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</si>
  <si>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</si>
  <si>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</si>
  <si>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</si>
  <si>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</si>
  <si>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</si>
  <si>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</si>
  <si>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</si>
  <si>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</si>
  <si>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</si>
  <si>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</si>
  <si>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</si>
  <si>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</si>
  <si>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</si>
  <si>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</si>
  <si>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</si>
  <si>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</si>
  <si>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</si>
  <si>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</si>
  <si>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</si>
  <si>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</si>
  <si>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</si>
  <si>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</si>
  <si>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</si>
  <si>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</si>
  <si>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</si>
  <si>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</si>
  <si>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</si>
  <si>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</si>
  <si>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</si>
  <si>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</si>
  <si>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</si>
  <si>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</si>
  <si>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</si>
  <si>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</si>
  <si>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</si>
  <si>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</si>
  <si>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</si>
  <si>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</si>
  <si>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</si>
  <si>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</si>
  <si>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</si>
  <si>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</si>
  <si>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</si>
  <si>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</si>
  <si>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</si>
  <si>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</si>
  <si>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</si>
  <si>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</si>
  <si>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</si>
  <si>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</si>
  <si>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</si>
  <si>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</si>
  <si>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</si>
  <si>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</si>
  <si>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</si>
  <si>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</si>
  <si>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</si>
  <si>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</si>
  <si>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</si>
  <si>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</si>
  <si>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</si>
  <si>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</si>
  <si>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</si>
  <si>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</si>
  <si>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</si>
  <si>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</si>
  <si>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</si>
  <si>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</si>
  <si>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</si>
  <si>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</si>
  <si>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</si>
  <si>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</si>
  <si>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</si>
  <si>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</si>
  <si>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</si>
  <si>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</si>
  <si>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</si>
  <si>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</si>
  <si>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</si>
  <si>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</si>
  <si>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</si>
  <si>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</si>
  <si>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</si>
  <si>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</si>
  <si>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</si>
  <si>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</si>
  <si>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</si>
  <si>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</si>
  <si>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</si>
  <si>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</si>
  <si>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</si>
  <si>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</si>
  <si>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</si>
  <si>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</si>
  <si>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</si>
  <si>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</si>
  <si>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</si>
  <si>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</si>
  <si>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</si>
  <si>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</si>
  <si>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</si>
  <si>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</si>
  <si>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</si>
  <si>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</si>
  <si>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</si>
  <si>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</si>
  <si>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</si>
  <si>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</si>
  <si>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</si>
  <si>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</si>
  <si>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</si>
  <si>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</si>
  <si>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</si>
  <si>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</si>
  <si>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</si>
  <si>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</si>
  <si>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</si>
  <si>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</si>
  <si>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</si>
  <si>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</si>
  <si>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</si>
  <si>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</si>
  <si>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</si>
  <si>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</si>
  <si>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</si>
  <si>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</si>
  <si>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</si>
  <si>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</si>
  <si>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</si>
  <si>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</si>
  <si>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</si>
  <si>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</si>
  <si>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</si>
  <si>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</si>
  <si>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</si>
  <si>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</si>
  <si>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</si>
  <si>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</si>
  <si>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</si>
  <si>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</si>
  <si>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</si>
  <si>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</si>
  <si>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</si>
  <si>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</si>
  <si>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</si>
  <si>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</si>
  <si>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</si>
  <si>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</si>
  <si>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</si>
  <si>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</si>
  <si>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</si>
  <si>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</si>
  <si>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</si>
  <si>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</si>
  <si>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</si>
  <si>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</si>
  <si>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</si>
  <si>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</si>
  <si>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</si>
  <si>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</si>
  <si>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</si>
  <si>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</si>
  <si>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</si>
  <si>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</si>
  <si>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</si>
  <si>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</si>
  <si>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</si>
  <si>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</si>
  <si>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</si>
  <si>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</si>
  <si>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</si>
  <si>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</si>
  <si>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</si>
  <si>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</si>
  <si>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</si>
  <si>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</si>
  <si>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</si>
  <si>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</si>
  <si>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</si>
  <si>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</si>
  <si>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</si>
  <si>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</si>
  <si>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</si>
  <si>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</si>
  <si>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</si>
  <si>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</si>
  <si>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</si>
  <si>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</si>
  <si>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</si>
  <si>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</si>
  <si>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</si>
  <si>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</si>
  <si>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</si>
  <si>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</si>
  <si>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</si>
  <si>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</si>
  <si>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</si>
  <si>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</si>
  <si>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</si>
  <si>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</si>
  <si>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</si>
  <si>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</si>
  <si>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</si>
  <si>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</si>
  <si>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</si>
  <si>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</si>
  <si>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</si>
  <si>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</si>
  <si>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</si>
  <si>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</si>
  <si>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</si>
  <si>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</si>
  <si>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</si>
  <si>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</si>
  <si>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</si>
  <si>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</si>
  <si>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</si>
  <si>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</si>
  <si>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</si>
  <si>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</si>
  <si>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</si>
  <si>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</si>
  <si>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</si>
  <si>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</si>
  <si>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</si>
  <si>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</si>
  <si>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</si>
  <si>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</si>
  <si>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</si>
  <si>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</si>
  <si>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</si>
  <si>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</si>
  <si>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</si>
  <si>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</si>
  <si>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</si>
  <si>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</si>
  <si>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</si>
  <si>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05000</t>
  </si>
  <si>
    <t>水洗化人口等（令和4年度実績）</t>
    <phoneticPr fontId="3"/>
  </si>
  <si>
    <t>し尿処理の状況（令和4年度実績）</t>
    <phoneticPr fontId="3"/>
  </si>
  <si>
    <t>05201</t>
  </si>
  <si>
    <t>秋田市</t>
  </si>
  <si>
    <t/>
  </si>
  <si>
    <t>○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</si>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</sst>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49</v>
      </c>
      <c r="B7" s="108" t="s">
        <v>257</v>
      </c>
      <c r="C7" s="92" t="s">
        <v>199</v>
      </c>
      <c r="D7" s="93">
        <f>+SUM(E7,+I7)</f>
        <v>942051</v>
      </c>
      <c r="E7" s="93">
        <f>+SUM(G7+H7)</f>
        <v>156600</v>
      </c>
      <c r="F7" s="94">
        <f>IF(D7&gt;0,E7/D7*100,"-")</f>
        <v>16.623303833868867</v>
      </c>
      <c r="G7" s="93">
        <f>SUM(G$8:G$207)</f>
        <v>156600</v>
      </c>
      <c r="H7" s="93">
        <f>SUM(H$8:H$207)</f>
        <v>0</v>
      </c>
      <c r="I7" s="93">
        <f>+SUM(K7,+M7,O7+P7)</f>
        <v>785451</v>
      </c>
      <c r="J7" s="94">
        <f>IF(D7&gt;0,I7/D7*100,"-")</f>
        <v>83.37669616613114</v>
      </c>
      <c r="K7" s="93">
        <f>SUM(K$8:K$207)</f>
        <v>557061</v>
      </c>
      <c r="L7" s="94">
        <f>IF(D7&gt;0,K7/D7*100,"-")</f>
        <v>59.132785804590192</v>
      </c>
      <c r="M7" s="93">
        <f>SUM(M$8:M$207)</f>
        <v>0</v>
      </c>
      <c r="N7" s="94">
        <f>IF(D7&gt;0,M7/D7*100,"-")</f>
        <v>0</v>
      </c>
      <c r="O7" s="91">
        <f>SUM(O$8:O$207)</f>
        <v>46072</v>
      </c>
      <c r="P7" s="93">
        <f>SUM(Q7:S7)</f>
        <v>182318</v>
      </c>
      <c r="Q7" s="93">
        <f>SUM(Q$8:Q$207)</f>
        <v>30783</v>
      </c>
      <c r="R7" s="93">
        <f>SUM(R$8:R$207)</f>
        <v>145898</v>
      </c>
      <c r="S7" s="93">
        <f>SUM(S$8:S$207)</f>
        <v>5637</v>
      </c>
      <c r="T7" s="94">
        <f>IF(D7&gt;0,P7/D7*100,"-")</f>
        <v>19.353304651234382</v>
      </c>
      <c r="U7" s="93">
        <f>SUM(U$8:U$207)</f>
        <v>4603</v>
      </c>
      <c r="V7" s="95">
        <f t="shared" ref="V7:AC7" si="0">COUNTIF(V$8:V$207,"○")</f>
        <v>18</v>
      </c>
      <c r="W7" s="95">
        <f t="shared" si="0"/>
        <v>0</v>
      </c>
      <c r="X7" s="95">
        <f t="shared" si="0"/>
        <v>0</v>
      </c>
      <c r="Y7" s="95">
        <f t="shared" si="0"/>
        <v>7</v>
      </c>
      <c r="Z7" s="95">
        <f t="shared" si="0"/>
        <v>18</v>
      </c>
      <c r="AA7" s="95">
        <f t="shared" si="0"/>
        <v>0</v>
      </c>
      <c r="AB7" s="95">
        <f t="shared" si="0"/>
        <v>0</v>
      </c>
      <c r="AC7" s="95">
        <f t="shared" si="0"/>
        <v>7</v>
      </c>
    </row>
    <row r="8" spans="1:31" ht="13.5" customHeight="1">
      <c r="A8" s="85" t="s">
        <v>49</v>
      </c>
      <c r="B8" s="86" t="s">
        <v>260</v>
      </c>
      <c r="C8" s="85" t="s">
        <v>261</v>
      </c>
      <c r="D8" s="87">
        <f>+SUM(E8,+I8)</f>
        <v>301142</v>
      </c>
      <c r="E8" s="87">
        <f>+SUM(G8+H8)</f>
        <v>8308</v>
      </c>
      <c r="F8" s="106">
        <f>IF(D8&gt;0,E8/D8*100,"-")</f>
        <v>2.7588313818730037</v>
      </c>
      <c r="G8" s="87">
        <v>8308</v>
      </c>
      <c r="H8" s="87">
        <v>0</v>
      </c>
      <c r="I8" s="87">
        <f>+SUM(K8,+M8,O8+P8)</f>
        <v>292834</v>
      </c>
      <c r="J8" s="88">
        <f>IF(D8&gt;0,I8/D8*100,"-")</f>
        <v>97.241168618126991</v>
      </c>
      <c r="K8" s="87">
        <v>259242</v>
      </c>
      <c r="L8" s="88">
        <f>IF(D8&gt;0,K8/D8*100,"-")</f>
        <v>86.086298158343894</v>
      </c>
      <c r="M8" s="87">
        <v>0</v>
      </c>
      <c r="N8" s="88">
        <f>IF(D8&gt;0,M8/D8*100,"-")</f>
        <v>0</v>
      </c>
      <c r="O8" s="87">
        <v>6016</v>
      </c>
      <c r="P8" s="87">
        <f>SUM(Q8:S8)</f>
        <v>27576</v>
      </c>
      <c r="Q8" s="87">
        <v>12005</v>
      </c>
      <c r="R8" s="87">
        <v>15571</v>
      </c>
      <c r="S8" s="87">
        <v>0</v>
      </c>
      <c r="T8" s="88">
        <f>IF(D8&gt;0,P8/D8*100,"-")</f>
        <v>9.157141813496624</v>
      </c>
      <c r="U8" s="87">
        <v>1690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49</v>
      </c>
      <c r="B9" s="86" t="s">
        <v>264</v>
      </c>
      <c r="C9" s="85" t="s">
        <v>265</v>
      </c>
      <c r="D9" s="87">
        <f>+SUM(E9,+I9)</f>
        <v>49637</v>
      </c>
      <c r="E9" s="87">
        <f>+SUM(G9+H9)</f>
        <v>15759</v>
      </c>
      <c r="F9" s="106">
        <f>IF(D9&gt;0,E9/D9*100,"-")</f>
        <v>31.748494066925879</v>
      </c>
      <c r="G9" s="87">
        <v>15759</v>
      </c>
      <c r="H9" s="87">
        <v>0</v>
      </c>
      <c r="I9" s="87">
        <f>+SUM(K9,+M9,O9+P9)</f>
        <v>33878</v>
      </c>
      <c r="J9" s="88">
        <f>IF(D9&gt;0,I9/D9*100,"-")</f>
        <v>68.251505933074114</v>
      </c>
      <c r="K9" s="87">
        <v>20379</v>
      </c>
      <c r="L9" s="88">
        <f>IF(D9&gt;0,K9/D9*100,"-")</f>
        <v>41.056067046759473</v>
      </c>
      <c r="M9" s="87">
        <v>0</v>
      </c>
      <c r="N9" s="88">
        <f>IF(D9&gt;0,M9/D9*100,"-")</f>
        <v>0</v>
      </c>
      <c r="O9" s="87">
        <v>203</v>
      </c>
      <c r="P9" s="87">
        <f>SUM(Q9:S9)</f>
        <v>13296</v>
      </c>
      <c r="Q9" s="87">
        <v>960</v>
      </c>
      <c r="R9" s="87">
        <v>12336</v>
      </c>
      <c r="S9" s="87">
        <v>0</v>
      </c>
      <c r="T9" s="88">
        <f>IF(D9&gt;0,P9/D9*100,"-")</f>
        <v>26.786469770534076</v>
      </c>
      <c r="U9" s="87">
        <v>265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49</v>
      </c>
      <c r="B10" s="86" t="s">
        <v>266</v>
      </c>
      <c r="C10" s="85" t="s">
        <v>267</v>
      </c>
      <c r="D10" s="87">
        <f>+SUM(E10,+I10)</f>
        <v>83448</v>
      </c>
      <c r="E10" s="87">
        <f>+SUM(G10+H10)</f>
        <v>21501</v>
      </c>
      <c r="F10" s="106">
        <f>IF(D10&gt;0,E10/D10*100,"-")</f>
        <v>25.76574633304573</v>
      </c>
      <c r="G10" s="87">
        <v>21501</v>
      </c>
      <c r="H10" s="87">
        <v>0</v>
      </c>
      <c r="I10" s="87">
        <f>+SUM(K10,+M10,O10+P10)</f>
        <v>61947</v>
      </c>
      <c r="J10" s="88">
        <f>IF(D10&gt;0,I10/D10*100,"-")</f>
        <v>74.234253666954274</v>
      </c>
      <c r="K10" s="87">
        <v>33157</v>
      </c>
      <c r="L10" s="88">
        <f>IF(D10&gt;0,K10/D10*100,"-")</f>
        <v>39.733726392483945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28790</v>
      </c>
      <c r="Q10" s="87">
        <v>3489</v>
      </c>
      <c r="R10" s="87">
        <v>19791</v>
      </c>
      <c r="S10" s="87">
        <v>5510</v>
      </c>
      <c r="T10" s="88">
        <f>IF(D10&gt;0,P10/D10*100,"-")</f>
        <v>34.500527274470329</v>
      </c>
      <c r="U10" s="87">
        <v>384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49</v>
      </c>
      <c r="B11" s="86" t="s">
        <v>268</v>
      </c>
      <c r="C11" s="85" t="s">
        <v>269</v>
      </c>
      <c r="D11" s="87">
        <f>+SUM(E11,+I11)</f>
        <v>67750</v>
      </c>
      <c r="E11" s="87">
        <f>+SUM(G11+H11)</f>
        <v>18008</v>
      </c>
      <c r="F11" s="106">
        <f>IF(D11&gt;0,E11/D11*100,"-")</f>
        <v>26.580073800738006</v>
      </c>
      <c r="G11" s="87">
        <v>18008</v>
      </c>
      <c r="H11" s="87">
        <v>0</v>
      </c>
      <c r="I11" s="87">
        <f>+SUM(K11,+M11,O11+P11)</f>
        <v>49742</v>
      </c>
      <c r="J11" s="88">
        <f>IF(D11&gt;0,I11/D11*100,"-")</f>
        <v>73.419926199261994</v>
      </c>
      <c r="K11" s="87">
        <v>34209</v>
      </c>
      <c r="L11" s="88">
        <f>IF(D11&gt;0,K11/D11*100,"-")</f>
        <v>50.492988929889307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15533</v>
      </c>
      <c r="Q11" s="87">
        <v>897</v>
      </c>
      <c r="R11" s="87">
        <v>14636</v>
      </c>
      <c r="S11" s="87">
        <v>0</v>
      </c>
      <c r="T11" s="88">
        <f>IF(D11&gt;0,P11/D11*100,"-")</f>
        <v>22.926937269372694</v>
      </c>
      <c r="U11" s="87">
        <v>378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49</v>
      </c>
      <c r="B12" s="86" t="s">
        <v>270</v>
      </c>
      <c r="C12" s="85" t="s">
        <v>271</v>
      </c>
      <c r="D12" s="87">
        <f>+SUM(E12,+I12)</f>
        <v>24958</v>
      </c>
      <c r="E12" s="87">
        <f>+SUM(G12+H12)</f>
        <v>9204</v>
      </c>
      <c r="F12" s="106">
        <f>IF(D12&gt;0,E12/D12*100,"-")</f>
        <v>36.877954964340091</v>
      </c>
      <c r="G12" s="87">
        <v>9204</v>
      </c>
      <c r="H12" s="87">
        <v>0</v>
      </c>
      <c r="I12" s="87">
        <f>+SUM(K12,+M12,O12+P12)</f>
        <v>15754</v>
      </c>
      <c r="J12" s="88">
        <f>IF(D12&gt;0,I12/D12*100,"-")</f>
        <v>63.122045035659916</v>
      </c>
      <c r="K12" s="87">
        <v>13462</v>
      </c>
      <c r="L12" s="88">
        <f>IF(D12&gt;0,K12/D12*100,"-")</f>
        <v>53.938616876352278</v>
      </c>
      <c r="M12" s="87">
        <v>0</v>
      </c>
      <c r="N12" s="88">
        <f>IF(D12&gt;0,M12/D12*100,"-")</f>
        <v>0</v>
      </c>
      <c r="O12" s="87">
        <v>1238</v>
      </c>
      <c r="P12" s="87">
        <f>SUM(Q12:S12)</f>
        <v>1054</v>
      </c>
      <c r="Q12" s="87">
        <v>0</v>
      </c>
      <c r="R12" s="87">
        <v>1054</v>
      </c>
      <c r="S12" s="87">
        <v>0</v>
      </c>
      <c r="T12" s="88">
        <f>IF(D12&gt;0,P12/D12*100,"-")</f>
        <v>4.2230947992627614</v>
      </c>
      <c r="U12" s="87">
        <v>67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49</v>
      </c>
      <c r="B13" s="86" t="s">
        <v>272</v>
      </c>
      <c r="C13" s="85" t="s">
        <v>273</v>
      </c>
      <c r="D13" s="87">
        <f>+SUM(E13,+I13)</f>
        <v>41680</v>
      </c>
      <c r="E13" s="87">
        <f>+SUM(G13+H13)</f>
        <v>11251</v>
      </c>
      <c r="F13" s="106">
        <f>IF(D13&gt;0,E13/D13*100,"-")</f>
        <v>26.993761996161229</v>
      </c>
      <c r="G13" s="87">
        <v>11251</v>
      </c>
      <c r="H13" s="87">
        <v>0</v>
      </c>
      <c r="I13" s="87">
        <f>+SUM(K13,+M13,O13+P13)</f>
        <v>30429</v>
      </c>
      <c r="J13" s="88">
        <f>IF(D13&gt;0,I13/D13*100,"-")</f>
        <v>73.006238003838774</v>
      </c>
      <c r="K13" s="87">
        <v>18532</v>
      </c>
      <c r="L13" s="88">
        <f>IF(D13&gt;0,K13/D13*100,"-")</f>
        <v>44.462571976967368</v>
      </c>
      <c r="M13" s="87">
        <v>0</v>
      </c>
      <c r="N13" s="88">
        <f>IF(D13&gt;0,M13/D13*100,"-")</f>
        <v>0</v>
      </c>
      <c r="O13" s="87">
        <v>3474</v>
      </c>
      <c r="P13" s="87">
        <f>SUM(Q13:S13)</f>
        <v>8423</v>
      </c>
      <c r="Q13" s="87">
        <v>0</v>
      </c>
      <c r="R13" s="87">
        <v>8423</v>
      </c>
      <c r="S13" s="87">
        <v>0</v>
      </c>
      <c r="T13" s="88">
        <f>IF(D13&gt;0,P13/D13*100,"-")</f>
        <v>20.20873320537428</v>
      </c>
      <c r="U13" s="87">
        <v>162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49</v>
      </c>
      <c r="B14" s="86" t="s">
        <v>274</v>
      </c>
      <c r="C14" s="85" t="s">
        <v>275</v>
      </c>
      <c r="D14" s="87">
        <f>+SUM(E14,+I14)</f>
        <v>27856</v>
      </c>
      <c r="E14" s="87">
        <f>+SUM(G14+H14)</f>
        <v>9141</v>
      </c>
      <c r="F14" s="106">
        <f>IF(D14&gt;0,E14/D14*100,"-")</f>
        <v>32.815192418150488</v>
      </c>
      <c r="G14" s="87">
        <v>9141</v>
      </c>
      <c r="H14" s="87">
        <v>0</v>
      </c>
      <c r="I14" s="87">
        <f>+SUM(K14,+M14,O14+P14)</f>
        <v>18715</v>
      </c>
      <c r="J14" s="88">
        <f>IF(D14&gt;0,I14/D14*100,"-")</f>
        <v>67.184807581849512</v>
      </c>
      <c r="K14" s="87">
        <v>13125</v>
      </c>
      <c r="L14" s="88">
        <f>IF(D14&gt;0,K14/D14*100,"-")</f>
        <v>47.117317633543941</v>
      </c>
      <c r="M14" s="87">
        <v>0</v>
      </c>
      <c r="N14" s="88">
        <f>IF(D14&gt;0,M14/D14*100,"-")</f>
        <v>0</v>
      </c>
      <c r="O14" s="87">
        <v>1530</v>
      </c>
      <c r="P14" s="87">
        <f>SUM(Q14:S14)</f>
        <v>4060</v>
      </c>
      <c r="Q14" s="87">
        <v>0</v>
      </c>
      <c r="R14" s="87">
        <v>4060</v>
      </c>
      <c r="S14" s="87">
        <v>0</v>
      </c>
      <c r="T14" s="88">
        <f>IF(D14&gt;0,P14/D14*100,"-")</f>
        <v>14.574956921309592</v>
      </c>
      <c r="U14" s="87">
        <v>128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49</v>
      </c>
      <c r="B15" s="86" t="s">
        <v>276</v>
      </c>
      <c r="C15" s="85" t="s">
        <v>277</v>
      </c>
      <c r="D15" s="87">
        <f>+SUM(E15,+I15)</f>
        <v>73041</v>
      </c>
      <c r="E15" s="87">
        <f>+SUM(G15+H15)</f>
        <v>5113</v>
      </c>
      <c r="F15" s="106">
        <f>IF(D15&gt;0,E15/D15*100,"-")</f>
        <v>7.0001779822291592</v>
      </c>
      <c r="G15" s="87">
        <v>5113</v>
      </c>
      <c r="H15" s="87">
        <v>0</v>
      </c>
      <c r="I15" s="87">
        <f>+SUM(K15,+M15,O15+P15)</f>
        <v>67928</v>
      </c>
      <c r="J15" s="88">
        <f>IF(D15&gt;0,I15/D15*100,"-")</f>
        <v>92.999822017770839</v>
      </c>
      <c r="K15" s="87">
        <v>31905</v>
      </c>
      <c r="L15" s="88">
        <f>IF(D15&gt;0,K15/D15*100,"-")</f>
        <v>43.680946317821494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36023</v>
      </c>
      <c r="Q15" s="87">
        <v>8369</v>
      </c>
      <c r="R15" s="87">
        <v>27654</v>
      </c>
      <c r="S15" s="87">
        <v>0</v>
      </c>
      <c r="T15" s="88">
        <f>IF(D15&gt;0,P15/D15*100,"-")</f>
        <v>49.318875699949345</v>
      </c>
      <c r="U15" s="87">
        <v>275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49</v>
      </c>
      <c r="B16" s="86" t="s">
        <v>278</v>
      </c>
      <c r="C16" s="85" t="s">
        <v>279</v>
      </c>
      <c r="D16" s="87">
        <f>+SUM(E16,+I16)</f>
        <v>31892</v>
      </c>
      <c r="E16" s="87">
        <f>+SUM(G16+H16)</f>
        <v>2891</v>
      </c>
      <c r="F16" s="106">
        <f>IF(D16&gt;0,E16/D16*100,"-")</f>
        <v>9.0649692712906056</v>
      </c>
      <c r="G16" s="87">
        <v>2891</v>
      </c>
      <c r="H16" s="87">
        <v>0</v>
      </c>
      <c r="I16" s="87">
        <f>+SUM(K16,+M16,O16+P16)</f>
        <v>29001</v>
      </c>
      <c r="J16" s="88">
        <f>IF(D16&gt;0,I16/D16*100,"-")</f>
        <v>90.935030728709393</v>
      </c>
      <c r="K16" s="87">
        <v>27224</v>
      </c>
      <c r="L16" s="88">
        <f>IF(D16&gt;0,K16/D16*100,"-")</f>
        <v>85.363100464066221</v>
      </c>
      <c r="M16" s="87">
        <v>0</v>
      </c>
      <c r="N16" s="88">
        <f>IF(D16&gt;0,M16/D16*100,"-")</f>
        <v>0</v>
      </c>
      <c r="O16" s="87">
        <v>619</v>
      </c>
      <c r="P16" s="87">
        <f>SUM(Q16:S16)</f>
        <v>1158</v>
      </c>
      <c r="Q16" s="87">
        <v>355</v>
      </c>
      <c r="R16" s="87">
        <v>803</v>
      </c>
      <c r="S16" s="87">
        <v>0</v>
      </c>
      <c r="T16" s="88">
        <f>IF(D16&gt;0,P16/D16*100,"-")</f>
        <v>3.6310046406622352</v>
      </c>
      <c r="U16" s="87">
        <v>101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49</v>
      </c>
      <c r="B17" s="86" t="s">
        <v>280</v>
      </c>
      <c r="C17" s="85" t="s">
        <v>281</v>
      </c>
      <c r="D17" s="87">
        <f>+SUM(E17,+I17)</f>
        <v>76852</v>
      </c>
      <c r="E17" s="87">
        <f>+SUM(G17+H17)</f>
        <v>23579</v>
      </c>
      <c r="F17" s="106">
        <f>IF(D17&gt;0,E17/D17*100,"-")</f>
        <v>30.681049289543537</v>
      </c>
      <c r="G17" s="87">
        <v>23579</v>
      </c>
      <c r="H17" s="87">
        <v>0</v>
      </c>
      <c r="I17" s="87">
        <f>+SUM(K17,+M17,O17+P17)</f>
        <v>53273</v>
      </c>
      <c r="J17" s="88">
        <f>IF(D17&gt;0,I17/D17*100,"-")</f>
        <v>69.318950710456463</v>
      </c>
      <c r="K17" s="87">
        <v>27233</v>
      </c>
      <c r="L17" s="88">
        <f>IF(D17&gt;0,K17/D17*100,"-")</f>
        <v>35.435642533701142</v>
      </c>
      <c r="M17" s="87">
        <v>0</v>
      </c>
      <c r="N17" s="88">
        <f>IF(D17&gt;0,M17/D17*100,"-")</f>
        <v>0</v>
      </c>
      <c r="O17" s="87">
        <v>10574</v>
      </c>
      <c r="P17" s="87">
        <f>SUM(Q17:S17)</f>
        <v>15466</v>
      </c>
      <c r="Q17" s="87">
        <v>2235</v>
      </c>
      <c r="R17" s="87">
        <v>13231</v>
      </c>
      <c r="S17" s="87">
        <v>0</v>
      </c>
      <c r="T17" s="88">
        <f>IF(D17&gt;0,P17/D17*100,"-")</f>
        <v>20.124394940925416</v>
      </c>
      <c r="U17" s="87">
        <v>277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49</v>
      </c>
      <c r="B18" s="86" t="s">
        <v>282</v>
      </c>
      <c r="C18" s="85" t="s">
        <v>283</v>
      </c>
      <c r="D18" s="87">
        <f>+SUM(E18,+I18)</f>
        <v>29549</v>
      </c>
      <c r="E18" s="87">
        <f>+SUM(G18+H18)</f>
        <v>5118</v>
      </c>
      <c r="F18" s="106">
        <f>IF(D18&gt;0,E18/D18*100,"-")</f>
        <v>17.320383092490442</v>
      </c>
      <c r="G18" s="87">
        <v>5118</v>
      </c>
      <c r="H18" s="87">
        <v>0</v>
      </c>
      <c r="I18" s="87">
        <f>+SUM(K18,+M18,O18+P18)</f>
        <v>24431</v>
      </c>
      <c r="J18" s="88">
        <f>IF(D18&gt;0,I18/D18*100,"-")</f>
        <v>82.679616907509555</v>
      </c>
      <c r="K18" s="87">
        <v>15553</v>
      </c>
      <c r="L18" s="88">
        <f>IF(D18&gt;0,K18/D18*100,"-")</f>
        <v>52.634606924092189</v>
      </c>
      <c r="M18" s="87">
        <v>0</v>
      </c>
      <c r="N18" s="88">
        <f>IF(D18&gt;0,M18/D18*100,"-")</f>
        <v>0</v>
      </c>
      <c r="O18" s="87">
        <v>5121</v>
      </c>
      <c r="P18" s="87">
        <f>SUM(Q18:S18)</f>
        <v>3757</v>
      </c>
      <c r="Q18" s="87">
        <v>0</v>
      </c>
      <c r="R18" s="87">
        <v>3757</v>
      </c>
      <c r="S18" s="87">
        <v>0</v>
      </c>
      <c r="T18" s="88">
        <f>IF(D18&gt;0,P18/D18*100,"-")</f>
        <v>12.71447426308843</v>
      </c>
      <c r="U18" s="87">
        <v>160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49</v>
      </c>
      <c r="B19" s="86" t="s">
        <v>284</v>
      </c>
      <c r="C19" s="85" t="s">
        <v>285</v>
      </c>
      <c r="D19" s="87">
        <f>+SUM(E19,+I19)</f>
        <v>23148</v>
      </c>
      <c r="E19" s="87">
        <f>+SUM(G19+H19)</f>
        <v>526</v>
      </c>
      <c r="F19" s="106">
        <f>IF(D19&gt;0,E19/D19*100,"-")</f>
        <v>2.2723345429410751</v>
      </c>
      <c r="G19" s="87">
        <v>526</v>
      </c>
      <c r="H19" s="87">
        <v>0</v>
      </c>
      <c r="I19" s="87">
        <f>+SUM(K19,+M19,O19+P19)</f>
        <v>22622</v>
      </c>
      <c r="J19" s="88">
        <f>IF(D19&gt;0,I19/D19*100,"-")</f>
        <v>97.727665457058919</v>
      </c>
      <c r="K19" s="87">
        <v>14835</v>
      </c>
      <c r="L19" s="88">
        <f>IF(D19&gt;0,K19/D19*100,"-")</f>
        <v>64.087610160705026</v>
      </c>
      <c r="M19" s="87">
        <v>0</v>
      </c>
      <c r="N19" s="88">
        <f>IF(D19&gt;0,M19/D19*100,"-")</f>
        <v>0</v>
      </c>
      <c r="O19" s="87">
        <v>5804</v>
      </c>
      <c r="P19" s="87">
        <f>SUM(Q19:S19)</f>
        <v>1983</v>
      </c>
      <c r="Q19" s="87">
        <v>566</v>
      </c>
      <c r="R19" s="87">
        <v>1417</v>
      </c>
      <c r="S19" s="87">
        <v>0</v>
      </c>
      <c r="T19" s="88">
        <f>IF(D19&gt;0,P19/D19*100,"-")</f>
        <v>8.566614826334888</v>
      </c>
      <c r="U19" s="87">
        <v>109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49</v>
      </c>
      <c r="B20" s="86" t="s">
        <v>286</v>
      </c>
      <c r="C20" s="85" t="s">
        <v>287</v>
      </c>
      <c r="D20" s="87">
        <f>+SUM(E20,+I20)</f>
        <v>24285</v>
      </c>
      <c r="E20" s="87">
        <f>+SUM(G20+H20)</f>
        <v>8702</v>
      </c>
      <c r="F20" s="106">
        <f>IF(D20&gt;0,E20/D20*100,"-")</f>
        <v>35.832818612312131</v>
      </c>
      <c r="G20" s="87">
        <v>8702</v>
      </c>
      <c r="H20" s="87">
        <v>0</v>
      </c>
      <c r="I20" s="87">
        <f>+SUM(K20,+M20,O20+P20)</f>
        <v>15583</v>
      </c>
      <c r="J20" s="88">
        <f>IF(D20&gt;0,I20/D20*100,"-")</f>
        <v>64.167181387687876</v>
      </c>
      <c r="K20" s="87">
        <v>6907</v>
      </c>
      <c r="L20" s="88">
        <f>IF(D20&gt;0,K20/D20*100,"-")</f>
        <v>28.441424747786698</v>
      </c>
      <c r="M20" s="87">
        <v>0</v>
      </c>
      <c r="N20" s="88">
        <f>IF(D20&gt;0,M20/D20*100,"-")</f>
        <v>0</v>
      </c>
      <c r="O20" s="87">
        <v>3067</v>
      </c>
      <c r="P20" s="87">
        <f>SUM(Q20:S20)</f>
        <v>5609</v>
      </c>
      <c r="Q20" s="87">
        <v>0</v>
      </c>
      <c r="R20" s="87">
        <v>5609</v>
      </c>
      <c r="S20" s="87">
        <v>0</v>
      </c>
      <c r="T20" s="88">
        <f>IF(D20&gt;0,P20/D20*100,"-")</f>
        <v>23.096561663578342</v>
      </c>
      <c r="U20" s="87">
        <v>71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49</v>
      </c>
      <c r="B21" s="86" t="s">
        <v>288</v>
      </c>
      <c r="C21" s="85" t="s">
        <v>289</v>
      </c>
      <c r="D21" s="87">
        <f>+SUM(E21,+I21)</f>
        <v>4705</v>
      </c>
      <c r="E21" s="87">
        <f>+SUM(G21+H21)</f>
        <v>519</v>
      </c>
      <c r="F21" s="106">
        <f>IF(D21&gt;0,E21/D21*100,"-")</f>
        <v>11.030818278427205</v>
      </c>
      <c r="G21" s="87">
        <v>519</v>
      </c>
      <c r="H21" s="87">
        <v>0</v>
      </c>
      <c r="I21" s="87">
        <f>+SUM(K21,+M21,O21+P21)</f>
        <v>4186</v>
      </c>
      <c r="J21" s="88">
        <f>IF(D21&gt;0,I21/D21*100,"-")</f>
        <v>88.969181721572795</v>
      </c>
      <c r="K21" s="87">
        <v>3516</v>
      </c>
      <c r="L21" s="88">
        <f>IF(D21&gt;0,K21/D21*100,"-")</f>
        <v>74.729011689691816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670</v>
      </c>
      <c r="Q21" s="87">
        <v>181</v>
      </c>
      <c r="R21" s="87">
        <v>371</v>
      </c>
      <c r="S21" s="87">
        <v>118</v>
      </c>
      <c r="T21" s="88">
        <f>IF(D21&gt;0,P21/D21*100,"-")</f>
        <v>14.240170031880977</v>
      </c>
      <c r="U21" s="87">
        <v>36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49</v>
      </c>
      <c r="B22" s="86" t="s">
        <v>290</v>
      </c>
      <c r="C22" s="85" t="s">
        <v>291</v>
      </c>
      <c r="D22" s="87">
        <f>+SUM(E22,+I22)</f>
        <v>1894</v>
      </c>
      <c r="E22" s="87">
        <f>+SUM(G22+H22)</f>
        <v>186</v>
      </c>
      <c r="F22" s="106">
        <f>IF(D22&gt;0,E22/D22*100,"-")</f>
        <v>9.8204857444561764</v>
      </c>
      <c r="G22" s="87">
        <v>186</v>
      </c>
      <c r="H22" s="87">
        <v>0</v>
      </c>
      <c r="I22" s="87">
        <f>+SUM(K22,+M22,O22+P22)</f>
        <v>1708</v>
      </c>
      <c r="J22" s="88">
        <f>IF(D22&gt;0,I22/D22*100,"-")</f>
        <v>90.179514255543822</v>
      </c>
      <c r="K22" s="87">
        <v>829</v>
      </c>
      <c r="L22" s="88">
        <f>IF(D22&gt;0,K22/D22*100,"-")</f>
        <v>43.769799366420273</v>
      </c>
      <c r="M22" s="87">
        <v>0</v>
      </c>
      <c r="N22" s="88">
        <f>IF(D22&gt;0,M22/D22*100,"-")</f>
        <v>0</v>
      </c>
      <c r="O22" s="87">
        <v>694</v>
      </c>
      <c r="P22" s="87">
        <f>SUM(Q22:S22)</f>
        <v>185</v>
      </c>
      <c r="Q22" s="87">
        <v>10</v>
      </c>
      <c r="R22" s="87">
        <v>175</v>
      </c>
      <c r="S22" s="87">
        <v>0</v>
      </c>
      <c r="T22" s="88">
        <f>IF(D22&gt;0,P22/D22*100,"-")</f>
        <v>9.7676874340021111</v>
      </c>
      <c r="U22" s="87">
        <v>20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49</v>
      </c>
      <c r="B23" s="86" t="s">
        <v>292</v>
      </c>
      <c r="C23" s="85" t="s">
        <v>293</v>
      </c>
      <c r="D23" s="87">
        <f>+SUM(E23,+I23)</f>
        <v>2929</v>
      </c>
      <c r="E23" s="87">
        <f>+SUM(G23+H23)</f>
        <v>500</v>
      </c>
      <c r="F23" s="106">
        <f>IF(D23&gt;0,E23/D23*100,"-")</f>
        <v>17.070672584499828</v>
      </c>
      <c r="G23" s="87">
        <v>500</v>
      </c>
      <c r="H23" s="87">
        <v>0</v>
      </c>
      <c r="I23" s="87">
        <f>+SUM(K23,+M23,O23+P23)</f>
        <v>2429</v>
      </c>
      <c r="J23" s="88">
        <f>IF(D23&gt;0,I23/D23*100,"-")</f>
        <v>82.929327415500182</v>
      </c>
      <c r="K23" s="87">
        <v>1888</v>
      </c>
      <c r="L23" s="88">
        <f>IF(D23&gt;0,K23/D23*100,"-")</f>
        <v>64.458859679071352</v>
      </c>
      <c r="M23" s="87">
        <v>0</v>
      </c>
      <c r="N23" s="88">
        <f>IF(D23&gt;0,M23/D23*100,"-")</f>
        <v>0</v>
      </c>
      <c r="O23" s="87">
        <v>143</v>
      </c>
      <c r="P23" s="87">
        <f>SUM(Q23:S23)</f>
        <v>398</v>
      </c>
      <c r="Q23" s="87">
        <v>0</v>
      </c>
      <c r="R23" s="87">
        <v>398</v>
      </c>
      <c r="S23" s="87">
        <v>0</v>
      </c>
      <c r="T23" s="88">
        <f>IF(D23&gt;0,P23/D23*100,"-")</f>
        <v>13.588255377261865</v>
      </c>
      <c r="U23" s="87">
        <v>22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49</v>
      </c>
      <c r="B24" s="86" t="s">
        <v>294</v>
      </c>
      <c r="C24" s="85" t="s">
        <v>295</v>
      </c>
      <c r="D24" s="87">
        <f>+SUM(E24,+I24)</f>
        <v>15105</v>
      </c>
      <c r="E24" s="87">
        <f>+SUM(G24+H24)</f>
        <v>3767</v>
      </c>
      <c r="F24" s="106">
        <f>IF(D24&gt;0,E24/D24*100,"-")</f>
        <v>24.93876199933797</v>
      </c>
      <c r="G24" s="87">
        <v>3767</v>
      </c>
      <c r="H24" s="87">
        <v>0</v>
      </c>
      <c r="I24" s="87">
        <f>+SUM(K24,+M24,O24+P24)</f>
        <v>11338</v>
      </c>
      <c r="J24" s="88">
        <f>IF(D24&gt;0,I24/D24*100,"-")</f>
        <v>75.06123800066203</v>
      </c>
      <c r="K24" s="87">
        <v>8154</v>
      </c>
      <c r="L24" s="88">
        <f>IF(D24&gt;0,K24/D24*100,"-")</f>
        <v>53.982125124131088</v>
      </c>
      <c r="M24" s="87">
        <v>0</v>
      </c>
      <c r="N24" s="88">
        <f>IF(D24&gt;0,M24/D24*100,"-")</f>
        <v>0</v>
      </c>
      <c r="O24" s="87">
        <v>1005</v>
      </c>
      <c r="P24" s="87">
        <f>SUM(Q24:S24)</f>
        <v>2179</v>
      </c>
      <c r="Q24" s="87">
        <v>559</v>
      </c>
      <c r="R24" s="87">
        <v>1620</v>
      </c>
      <c r="S24" s="87">
        <v>0</v>
      </c>
      <c r="T24" s="88">
        <f>IF(D24&gt;0,P24/D24*100,"-")</f>
        <v>14.425686858656075</v>
      </c>
      <c r="U24" s="87">
        <v>77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49</v>
      </c>
      <c r="B25" s="86" t="s">
        <v>296</v>
      </c>
      <c r="C25" s="85" t="s">
        <v>297</v>
      </c>
      <c r="D25" s="87">
        <f>+SUM(E25,+I25)</f>
        <v>6518</v>
      </c>
      <c r="E25" s="87">
        <f>+SUM(G25+H25)</f>
        <v>1905</v>
      </c>
      <c r="F25" s="106">
        <f>IF(D25&gt;0,E25/D25*100,"-")</f>
        <v>29.226756673826326</v>
      </c>
      <c r="G25" s="87">
        <v>1905</v>
      </c>
      <c r="H25" s="87">
        <v>0</v>
      </c>
      <c r="I25" s="87">
        <f>+SUM(K25,+M25,O25+P25)</f>
        <v>4613</v>
      </c>
      <c r="J25" s="88">
        <f>IF(D25&gt;0,I25/D25*100,"-")</f>
        <v>70.77324332617367</v>
      </c>
      <c r="K25" s="87">
        <v>3285</v>
      </c>
      <c r="L25" s="88">
        <f>IF(D25&gt;0,K25/D25*100,"-")</f>
        <v>50.398895366676896</v>
      </c>
      <c r="M25" s="87">
        <v>0</v>
      </c>
      <c r="N25" s="88">
        <f>IF(D25&gt;0,M25/D25*100,"-")</f>
        <v>0</v>
      </c>
      <c r="O25" s="87">
        <v>1099</v>
      </c>
      <c r="P25" s="87">
        <f>SUM(Q25:S25)</f>
        <v>229</v>
      </c>
      <c r="Q25" s="87">
        <v>93</v>
      </c>
      <c r="R25" s="87">
        <v>136</v>
      </c>
      <c r="S25" s="87">
        <v>0</v>
      </c>
      <c r="T25" s="88">
        <f>IF(D25&gt;0,P25/D25*100,"-")</f>
        <v>3.5133476526541885</v>
      </c>
      <c r="U25" s="87">
        <v>50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49</v>
      </c>
      <c r="B26" s="86" t="s">
        <v>298</v>
      </c>
      <c r="C26" s="85" t="s">
        <v>299</v>
      </c>
      <c r="D26" s="87">
        <f>+SUM(E26,+I26)</f>
        <v>8443</v>
      </c>
      <c r="E26" s="87">
        <f>+SUM(G26+H26)</f>
        <v>2093</v>
      </c>
      <c r="F26" s="106">
        <f>IF(D26&gt;0,E26/D26*100,"-")</f>
        <v>24.789766670614711</v>
      </c>
      <c r="G26" s="87">
        <v>2093</v>
      </c>
      <c r="H26" s="87">
        <v>0</v>
      </c>
      <c r="I26" s="87">
        <f>+SUM(K26,+M26,O26+P26)</f>
        <v>6350</v>
      </c>
      <c r="J26" s="88">
        <f>IF(D26&gt;0,I26/D26*100,"-")</f>
        <v>75.210233329385289</v>
      </c>
      <c r="K26" s="87">
        <v>5329</v>
      </c>
      <c r="L26" s="88">
        <f>IF(D26&gt;0,K26/D26*100,"-")</f>
        <v>63.117375340518777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1021</v>
      </c>
      <c r="Q26" s="87">
        <v>188</v>
      </c>
      <c r="R26" s="87">
        <v>833</v>
      </c>
      <c r="S26" s="87">
        <v>0</v>
      </c>
      <c r="T26" s="88">
        <f>IF(D26&gt;0,P26/D26*100,"-")</f>
        <v>12.092857988866516</v>
      </c>
      <c r="U26" s="87">
        <v>19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49</v>
      </c>
      <c r="B27" s="86" t="s">
        <v>300</v>
      </c>
      <c r="C27" s="85" t="s">
        <v>301</v>
      </c>
      <c r="D27" s="87">
        <f>+SUM(E27,+I27)</f>
        <v>5424</v>
      </c>
      <c r="E27" s="87">
        <f>+SUM(G27+H27)</f>
        <v>269</v>
      </c>
      <c r="F27" s="106">
        <f>IF(D27&gt;0,E27/D27*100,"-")</f>
        <v>4.9594395280235988</v>
      </c>
      <c r="G27" s="87">
        <v>269</v>
      </c>
      <c r="H27" s="87">
        <v>0</v>
      </c>
      <c r="I27" s="87">
        <f>+SUM(K27,+M27,O27+P27)</f>
        <v>5155</v>
      </c>
      <c r="J27" s="88">
        <f>IF(D27&gt;0,I27/D27*100,"-")</f>
        <v>95.040560471976391</v>
      </c>
      <c r="K27" s="87">
        <v>4979</v>
      </c>
      <c r="L27" s="88">
        <f>IF(D27&gt;0,K27/D27*100,"-")</f>
        <v>91.795722713864308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176</v>
      </c>
      <c r="Q27" s="87">
        <v>117</v>
      </c>
      <c r="R27" s="87">
        <v>59</v>
      </c>
      <c r="S27" s="87">
        <v>0</v>
      </c>
      <c r="T27" s="88">
        <f>IF(D27&gt;0,P27/D27*100,"-")</f>
        <v>3.2448377581120944</v>
      </c>
      <c r="U27" s="87">
        <v>27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49</v>
      </c>
      <c r="B28" s="86" t="s">
        <v>302</v>
      </c>
      <c r="C28" s="85" t="s">
        <v>303</v>
      </c>
      <c r="D28" s="87">
        <f>+SUM(E28,+I28)</f>
        <v>4353</v>
      </c>
      <c r="E28" s="87">
        <f>+SUM(G28+H28)</f>
        <v>0</v>
      </c>
      <c r="F28" s="106">
        <f>IF(D28&gt;0,E28/D28*100,"-")</f>
        <v>0</v>
      </c>
      <c r="G28" s="87">
        <v>0</v>
      </c>
      <c r="H28" s="87">
        <v>0</v>
      </c>
      <c r="I28" s="87">
        <f>+SUM(K28,+M28,O28+P28)</f>
        <v>4353</v>
      </c>
      <c r="J28" s="88">
        <f>IF(D28&gt;0,I28/D28*100,"-")</f>
        <v>100</v>
      </c>
      <c r="K28" s="87">
        <v>4219</v>
      </c>
      <c r="L28" s="88">
        <f>IF(D28&gt;0,K28/D28*100,"-")</f>
        <v>96.921663220767286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134</v>
      </c>
      <c r="Q28" s="87">
        <v>0</v>
      </c>
      <c r="R28" s="87">
        <v>125</v>
      </c>
      <c r="S28" s="87">
        <v>9</v>
      </c>
      <c r="T28" s="88">
        <f>IF(D28&gt;0,P28/D28*100,"-")</f>
        <v>3.0783367792327132</v>
      </c>
      <c r="U28" s="87">
        <v>4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49</v>
      </c>
      <c r="B29" s="86" t="s">
        <v>304</v>
      </c>
      <c r="C29" s="85" t="s">
        <v>305</v>
      </c>
      <c r="D29" s="87">
        <f>+SUM(E29,+I29)</f>
        <v>3033</v>
      </c>
      <c r="E29" s="87">
        <f>+SUM(G29+H29)</f>
        <v>0</v>
      </c>
      <c r="F29" s="106">
        <f>IF(D29&gt;0,E29/D29*100,"-")</f>
        <v>0</v>
      </c>
      <c r="G29" s="87">
        <v>0</v>
      </c>
      <c r="H29" s="87">
        <v>0</v>
      </c>
      <c r="I29" s="87">
        <f>+SUM(K29,+M29,O29+P29)</f>
        <v>3033</v>
      </c>
      <c r="J29" s="88">
        <f>IF(D29&gt;0,I29/D29*100,"-")</f>
        <v>100</v>
      </c>
      <c r="K29" s="87">
        <v>3033</v>
      </c>
      <c r="L29" s="88">
        <f>IF(D29&gt;0,K29/D29*100,"-")</f>
        <v>100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0</v>
      </c>
      <c r="Q29" s="87">
        <v>0</v>
      </c>
      <c r="R29" s="87">
        <v>0</v>
      </c>
      <c r="S29" s="87">
        <v>0</v>
      </c>
      <c r="T29" s="88">
        <f>IF(D29&gt;0,P29/D29*100,"-")</f>
        <v>0</v>
      </c>
      <c r="U29" s="87">
        <v>22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49</v>
      </c>
      <c r="B30" s="86" t="s">
        <v>306</v>
      </c>
      <c r="C30" s="85" t="s">
        <v>307</v>
      </c>
      <c r="D30" s="87">
        <f>+SUM(E30,+I30)</f>
        <v>18277</v>
      </c>
      <c r="E30" s="87">
        <f>+SUM(G30+H30)</f>
        <v>3425</v>
      </c>
      <c r="F30" s="106">
        <f>IF(D30&gt;0,E30/D30*100,"-")</f>
        <v>18.739399244952672</v>
      </c>
      <c r="G30" s="87">
        <v>3425</v>
      </c>
      <c r="H30" s="87">
        <v>0</v>
      </c>
      <c r="I30" s="87">
        <f>+SUM(K30,+M30,O30+P30)</f>
        <v>14852</v>
      </c>
      <c r="J30" s="88">
        <f>IF(D30&gt;0,I30/D30*100,"-")</f>
        <v>81.260600755047335</v>
      </c>
      <c r="K30" s="87">
        <v>2430</v>
      </c>
      <c r="L30" s="88">
        <f>IF(D30&gt;0,K30/D30*100,"-")</f>
        <v>13.295398588389778</v>
      </c>
      <c r="M30" s="87">
        <v>0</v>
      </c>
      <c r="N30" s="88">
        <f>IF(D30&gt;0,M30/D30*100,"-")</f>
        <v>0</v>
      </c>
      <c r="O30" s="87">
        <v>3687</v>
      </c>
      <c r="P30" s="87">
        <f>SUM(Q30:S30)</f>
        <v>8735</v>
      </c>
      <c r="Q30" s="87">
        <v>60</v>
      </c>
      <c r="R30" s="87">
        <v>8675</v>
      </c>
      <c r="S30" s="87">
        <v>0</v>
      </c>
      <c r="T30" s="88">
        <f>IF(D30&gt;0,P30/D30*100,"-")</f>
        <v>47.792307271434041</v>
      </c>
      <c r="U30" s="87">
        <v>57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49</v>
      </c>
      <c r="B31" s="86" t="s">
        <v>308</v>
      </c>
      <c r="C31" s="85" t="s">
        <v>309</v>
      </c>
      <c r="D31" s="87">
        <f>+SUM(E31,+I31)</f>
        <v>13715</v>
      </c>
      <c r="E31" s="87">
        <f>+SUM(G31+H31)</f>
        <v>4516</v>
      </c>
      <c r="F31" s="106">
        <f>IF(D31&gt;0,E31/D31*100,"-")</f>
        <v>32.927451695224207</v>
      </c>
      <c r="G31" s="87">
        <v>4516</v>
      </c>
      <c r="H31" s="87">
        <v>0</v>
      </c>
      <c r="I31" s="87">
        <f>+SUM(K31,+M31,O31+P31)</f>
        <v>9199</v>
      </c>
      <c r="J31" s="88">
        <f>IF(D31&gt;0,I31/D31*100,"-")</f>
        <v>67.072548304775793</v>
      </c>
      <c r="K31" s="87">
        <v>3636</v>
      </c>
      <c r="L31" s="88">
        <f>IF(D31&gt;0,K31/D31*100,"-")</f>
        <v>26.511119212541011</v>
      </c>
      <c r="M31" s="87">
        <v>0</v>
      </c>
      <c r="N31" s="88">
        <f>IF(D31&gt;0,M31/D31*100,"-")</f>
        <v>0</v>
      </c>
      <c r="O31" s="87">
        <v>1798</v>
      </c>
      <c r="P31" s="87">
        <f>SUM(Q31:S31)</f>
        <v>3765</v>
      </c>
      <c r="Q31" s="87">
        <v>662</v>
      </c>
      <c r="R31" s="87">
        <v>3103</v>
      </c>
      <c r="S31" s="87">
        <v>0</v>
      </c>
      <c r="T31" s="88">
        <f>IF(D31&gt;0,P31/D31*100,"-")</f>
        <v>27.451695224207072</v>
      </c>
      <c r="U31" s="87">
        <v>106</v>
      </c>
      <c r="V31" s="85"/>
      <c r="W31" s="85"/>
      <c r="X31" s="85"/>
      <c r="Y31" s="85" t="s">
        <v>263</v>
      </c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49</v>
      </c>
      <c r="B32" s="86" t="s">
        <v>310</v>
      </c>
      <c r="C32" s="85" t="s">
        <v>311</v>
      </c>
      <c r="D32" s="87">
        <f>+SUM(E32,+I32)</f>
        <v>2417</v>
      </c>
      <c r="E32" s="87">
        <f>+SUM(G32+H32)</f>
        <v>319</v>
      </c>
      <c r="F32" s="106">
        <f>IF(D32&gt;0,E32/D32*100,"-")</f>
        <v>13.198179561439801</v>
      </c>
      <c r="G32" s="87">
        <v>319</v>
      </c>
      <c r="H32" s="87">
        <v>0</v>
      </c>
      <c r="I32" s="87">
        <f>+SUM(K32,+M32,O32+P32)</f>
        <v>2098</v>
      </c>
      <c r="J32" s="88">
        <f>IF(D32&gt;0,I32/D32*100,"-")</f>
        <v>86.801820438560199</v>
      </c>
      <c r="K32" s="87">
        <v>0</v>
      </c>
      <c r="L32" s="88">
        <f>IF(D32&gt;0,K32/D32*100,"-")</f>
        <v>0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2098</v>
      </c>
      <c r="Q32" s="87">
        <v>37</v>
      </c>
      <c r="R32" s="87">
        <v>2061</v>
      </c>
      <c r="S32" s="87">
        <v>0</v>
      </c>
      <c r="T32" s="88">
        <f>IF(D32&gt;0,P32/D32*100,"-")</f>
        <v>86.801820438560199</v>
      </c>
      <c r="U32" s="87">
        <v>96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2">
    <sortCondition ref="A8:A32"/>
    <sortCondition ref="B8:B32"/>
    <sortCondition ref="C8:C3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秋田県</v>
      </c>
      <c r="B7" s="90" t="str">
        <f>水洗化人口等!B7</f>
        <v>05000</v>
      </c>
      <c r="C7" s="89" t="s">
        <v>199</v>
      </c>
      <c r="D7" s="91">
        <f>SUM(E7,+H7,+K7)</f>
        <v>367333</v>
      </c>
      <c r="E7" s="91">
        <f>SUM(F7:G7)</f>
        <v>14566</v>
      </c>
      <c r="F7" s="91">
        <f>SUM(F$8:F$207)</f>
        <v>7048</v>
      </c>
      <c r="G7" s="91">
        <f>SUM(G$8:G$207)</f>
        <v>7518</v>
      </c>
      <c r="H7" s="91">
        <f>SUM(I7:J7)</f>
        <v>0</v>
      </c>
      <c r="I7" s="91">
        <f>SUM(I$8:I$207)</f>
        <v>0</v>
      </c>
      <c r="J7" s="91">
        <f>SUM(J$8:J$207)</f>
        <v>0</v>
      </c>
      <c r="K7" s="91">
        <f>SUM(L7:M7)</f>
        <v>352767</v>
      </c>
      <c r="L7" s="91">
        <f>SUM(L$8:L$207)</f>
        <v>147723</v>
      </c>
      <c r="M7" s="91">
        <f>SUM(M$8:M$207)</f>
        <v>205044</v>
      </c>
      <c r="N7" s="91">
        <f>SUM(O7,+V7,+AC7)</f>
        <v>367333</v>
      </c>
      <c r="O7" s="91">
        <f>SUM(P7:U7)</f>
        <v>154771</v>
      </c>
      <c r="P7" s="91">
        <f t="shared" ref="P7:U7" si="0">SUM(P$8:P$207)</f>
        <v>154771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212562</v>
      </c>
      <c r="W7" s="91">
        <f t="shared" ref="W7:AB7" si="1">SUM(W$8:W$207)</f>
        <v>212562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6975</v>
      </c>
      <c r="AG7" s="91">
        <f>SUM(AG$8:AG$207)</f>
        <v>6975</v>
      </c>
      <c r="AH7" s="91">
        <f>SUM(AH$8:AH$207)</f>
        <v>0</v>
      </c>
      <c r="AI7" s="91">
        <f>SUM(AI$8:AI$207)</f>
        <v>0</v>
      </c>
      <c r="AJ7" s="91">
        <f>SUM(AK7:AS7)</f>
        <v>41436</v>
      </c>
      <c r="AK7" s="91">
        <f t="shared" ref="AK7:AS7" si="2">SUM(AK$8:AK$207)</f>
        <v>35009</v>
      </c>
      <c r="AL7" s="91">
        <f t="shared" si="2"/>
        <v>0</v>
      </c>
      <c r="AM7" s="91">
        <f t="shared" si="2"/>
        <v>4990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23</v>
      </c>
      <c r="AS7" s="91">
        <f t="shared" si="2"/>
        <v>1414</v>
      </c>
      <c r="AT7" s="91">
        <f>SUM(AU7:AY7)</f>
        <v>548</v>
      </c>
      <c r="AU7" s="91">
        <f>SUM(AU$8:AU$207)</f>
        <v>548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476</v>
      </c>
      <c r="BA7" s="91">
        <f>SUM(BA$8:BA$207)</f>
        <v>476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49</v>
      </c>
      <c r="B8" s="96" t="s">
        <v>260</v>
      </c>
      <c r="C8" s="85" t="s">
        <v>261</v>
      </c>
      <c r="D8" s="87">
        <f>SUM(E8,+H8,+K8)</f>
        <v>33149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33149</v>
      </c>
      <c r="L8" s="87">
        <v>12562</v>
      </c>
      <c r="M8" s="87">
        <v>20587</v>
      </c>
      <c r="N8" s="87">
        <f>SUM(O8,+V8,+AC8)</f>
        <v>33149</v>
      </c>
      <c r="O8" s="87">
        <f>SUM(P8:U8)</f>
        <v>12562</v>
      </c>
      <c r="P8" s="87">
        <v>12562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20587</v>
      </c>
      <c r="W8" s="87">
        <v>20587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1050</v>
      </c>
      <c r="AG8" s="87">
        <v>1050</v>
      </c>
      <c r="AH8" s="87">
        <v>0</v>
      </c>
      <c r="AI8" s="87">
        <v>0</v>
      </c>
      <c r="AJ8" s="87">
        <f>SUM(AK8:AS8)</f>
        <v>1050</v>
      </c>
      <c r="AK8" s="87">
        <v>0</v>
      </c>
      <c r="AL8" s="87">
        <v>0</v>
      </c>
      <c r="AM8" s="87">
        <v>1050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49</v>
      </c>
      <c r="B9" s="96" t="s">
        <v>264</v>
      </c>
      <c r="C9" s="85" t="s">
        <v>265</v>
      </c>
      <c r="D9" s="87">
        <f>SUM(E9,+H9,+K9)</f>
        <v>28453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28453</v>
      </c>
      <c r="L9" s="87">
        <v>14406</v>
      </c>
      <c r="M9" s="87">
        <v>14047</v>
      </c>
      <c r="N9" s="87">
        <f>SUM(O9,+V9,+AC9)</f>
        <v>28453</v>
      </c>
      <c r="O9" s="87">
        <f>SUM(P9:U9)</f>
        <v>14406</v>
      </c>
      <c r="P9" s="87">
        <v>14406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14047</v>
      </c>
      <c r="W9" s="87">
        <v>14047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49</v>
      </c>
      <c r="B10" s="96" t="s">
        <v>266</v>
      </c>
      <c r="C10" s="85" t="s">
        <v>267</v>
      </c>
      <c r="D10" s="87">
        <f>SUM(E10,+H10,+K10)</f>
        <v>43815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43815</v>
      </c>
      <c r="L10" s="87">
        <v>19962</v>
      </c>
      <c r="M10" s="87">
        <v>23853</v>
      </c>
      <c r="N10" s="87">
        <f>SUM(O10,+V10,+AC10)</f>
        <v>43815</v>
      </c>
      <c r="O10" s="87">
        <f>SUM(P10:U10)</f>
        <v>19962</v>
      </c>
      <c r="P10" s="87">
        <v>19962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23853</v>
      </c>
      <c r="W10" s="87">
        <v>23853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195</v>
      </c>
      <c r="AG10" s="87">
        <v>195</v>
      </c>
      <c r="AH10" s="87">
        <v>0</v>
      </c>
      <c r="AI10" s="87">
        <v>0</v>
      </c>
      <c r="AJ10" s="87">
        <f>SUM(AK10:AS10)</f>
        <v>2195</v>
      </c>
      <c r="AK10" s="87">
        <v>2096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99</v>
      </c>
      <c r="AT10" s="87">
        <f>SUM(AU10:AY10)</f>
        <v>96</v>
      </c>
      <c r="AU10" s="87">
        <v>96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49</v>
      </c>
      <c r="B11" s="96" t="s">
        <v>268</v>
      </c>
      <c r="C11" s="85" t="s">
        <v>269</v>
      </c>
      <c r="D11" s="87">
        <f>SUM(E11,+H11,+K11)</f>
        <v>44482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44482</v>
      </c>
      <c r="L11" s="87">
        <v>26924</v>
      </c>
      <c r="M11" s="87">
        <v>17558</v>
      </c>
      <c r="N11" s="87">
        <f>SUM(O11,+V11,+AC11)</f>
        <v>44482</v>
      </c>
      <c r="O11" s="87">
        <f>SUM(P11:U11)</f>
        <v>26924</v>
      </c>
      <c r="P11" s="87">
        <v>26924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17558</v>
      </c>
      <c r="W11" s="87">
        <v>17558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1093</v>
      </c>
      <c r="AG11" s="87">
        <v>1093</v>
      </c>
      <c r="AH11" s="87">
        <v>0</v>
      </c>
      <c r="AI11" s="87">
        <v>0</v>
      </c>
      <c r="AJ11" s="87">
        <f>SUM(AK11:AS11)</f>
        <v>1093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1093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49</v>
      </c>
      <c r="B12" s="96" t="s">
        <v>270</v>
      </c>
      <c r="C12" s="85" t="s">
        <v>271</v>
      </c>
      <c r="D12" s="87">
        <f>SUM(E12,+H12,+K12)</f>
        <v>10149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10149</v>
      </c>
      <c r="L12" s="87">
        <v>6513</v>
      </c>
      <c r="M12" s="87">
        <v>3636</v>
      </c>
      <c r="N12" s="87">
        <f>SUM(O12,+V12,+AC12)</f>
        <v>10149</v>
      </c>
      <c r="O12" s="87">
        <f>SUM(P12:U12)</f>
        <v>6513</v>
      </c>
      <c r="P12" s="87">
        <v>6513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3636</v>
      </c>
      <c r="W12" s="87">
        <v>3636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19</v>
      </c>
      <c r="AG12" s="87">
        <v>19</v>
      </c>
      <c r="AH12" s="87">
        <v>0</v>
      </c>
      <c r="AI12" s="87">
        <v>0</v>
      </c>
      <c r="AJ12" s="87">
        <f>SUM(AK12:AS12)</f>
        <v>141</v>
      </c>
      <c r="AK12" s="87">
        <v>141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19</v>
      </c>
      <c r="AU12" s="87">
        <v>19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49</v>
      </c>
      <c r="B13" s="96" t="s">
        <v>272</v>
      </c>
      <c r="C13" s="85" t="s">
        <v>273</v>
      </c>
      <c r="D13" s="87">
        <f>SUM(E13,+H13,+K13)</f>
        <v>30641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30641</v>
      </c>
      <c r="L13" s="87">
        <v>13629</v>
      </c>
      <c r="M13" s="87">
        <v>17012</v>
      </c>
      <c r="N13" s="87">
        <f>SUM(O13,+V13,+AC13)</f>
        <v>30641</v>
      </c>
      <c r="O13" s="87">
        <f>SUM(P13:U13)</f>
        <v>13629</v>
      </c>
      <c r="P13" s="87">
        <v>13629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17012</v>
      </c>
      <c r="W13" s="87">
        <v>17012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906</v>
      </c>
      <c r="AG13" s="87">
        <v>906</v>
      </c>
      <c r="AH13" s="87">
        <v>0</v>
      </c>
      <c r="AI13" s="87">
        <v>0</v>
      </c>
      <c r="AJ13" s="87">
        <f>SUM(AK13:AS13)</f>
        <v>906</v>
      </c>
      <c r="AK13" s="87">
        <v>0</v>
      </c>
      <c r="AL13" s="87">
        <v>0</v>
      </c>
      <c r="AM13" s="87">
        <v>906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49</v>
      </c>
      <c r="B14" s="96" t="s">
        <v>274</v>
      </c>
      <c r="C14" s="85" t="s">
        <v>275</v>
      </c>
      <c r="D14" s="87">
        <f>SUM(E14,+H14,+K14)</f>
        <v>18476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18476</v>
      </c>
      <c r="L14" s="87">
        <v>11180</v>
      </c>
      <c r="M14" s="87">
        <v>7296</v>
      </c>
      <c r="N14" s="87">
        <f>SUM(O14,+V14,+AC14)</f>
        <v>18476</v>
      </c>
      <c r="O14" s="87">
        <f>SUM(P14:U14)</f>
        <v>11180</v>
      </c>
      <c r="P14" s="87">
        <v>11180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7296</v>
      </c>
      <c r="W14" s="87">
        <v>7296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149</v>
      </c>
      <c r="AG14" s="87">
        <v>149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149</v>
      </c>
      <c r="AU14" s="87">
        <v>149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410</v>
      </c>
      <c r="BA14" s="87">
        <v>410</v>
      </c>
      <c r="BB14" s="87">
        <v>0</v>
      </c>
      <c r="BC14" s="87">
        <v>0</v>
      </c>
    </row>
    <row r="15" spans="1:55" ht="13.5" customHeight="1">
      <c r="A15" s="98" t="s">
        <v>49</v>
      </c>
      <c r="B15" s="96" t="s">
        <v>276</v>
      </c>
      <c r="C15" s="85" t="s">
        <v>277</v>
      </c>
      <c r="D15" s="87">
        <f>SUM(E15,+H15,+K15)</f>
        <v>42455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42455</v>
      </c>
      <c r="L15" s="87">
        <v>6366</v>
      </c>
      <c r="M15" s="87">
        <v>36089</v>
      </c>
      <c r="N15" s="87">
        <f>SUM(O15,+V15,+AC15)</f>
        <v>42455</v>
      </c>
      <c r="O15" s="87">
        <f>SUM(P15:U15)</f>
        <v>6366</v>
      </c>
      <c r="P15" s="87">
        <v>6366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36089</v>
      </c>
      <c r="W15" s="87">
        <v>36089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155</v>
      </c>
      <c r="AG15" s="87">
        <v>155</v>
      </c>
      <c r="AH15" s="87">
        <v>0</v>
      </c>
      <c r="AI15" s="87">
        <v>0</v>
      </c>
      <c r="AJ15" s="87">
        <f>SUM(AK15:AS15)</f>
        <v>2271</v>
      </c>
      <c r="AK15" s="87">
        <v>2271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155</v>
      </c>
      <c r="AU15" s="87">
        <v>155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49</v>
      </c>
      <c r="B16" s="96" t="s">
        <v>278</v>
      </c>
      <c r="C16" s="85" t="s">
        <v>279</v>
      </c>
      <c r="D16" s="87">
        <f>SUM(E16,+H16,+K16)</f>
        <v>4581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4581</v>
      </c>
      <c r="L16" s="87">
        <v>2526</v>
      </c>
      <c r="M16" s="87">
        <v>2055</v>
      </c>
      <c r="N16" s="87">
        <f>SUM(O16,+V16,+AC16)</f>
        <v>4581</v>
      </c>
      <c r="O16" s="87">
        <f>SUM(P16:U16)</f>
        <v>2526</v>
      </c>
      <c r="P16" s="87">
        <v>2526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2055</v>
      </c>
      <c r="W16" s="87">
        <v>2055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49</v>
      </c>
      <c r="B17" s="96" t="s">
        <v>280</v>
      </c>
      <c r="C17" s="85" t="s">
        <v>281</v>
      </c>
      <c r="D17" s="87">
        <f>SUM(E17,+H17,+K17)</f>
        <v>40538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40538</v>
      </c>
      <c r="L17" s="87">
        <v>11046</v>
      </c>
      <c r="M17" s="87">
        <v>29492</v>
      </c>
      <c r="N17" s="87">
        <f>SUM(O17,+V17,+AC17)</f>
        <v>40538</v>
      </c>
      <c r="O17" s="87">
        <f>SUM(P17:U17)</f>
        <v>11046</v>
      </c>
      <c r="P17" s="87">
        <v>11046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29492</v>
      </c>
      <c r="W17" s="87">
        <v>29492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1419</v>
      </c>
      <c r="AG17" s="87">
        <v>1419</v>
      </c>
      <c r="AH17" s="87">
        <v>0</v>
      </c>
      <c r="AI17" s="87">
        <v>0</v>
      </c>
      <c r="AJ17" s="87">
        <f>SUM(AK17:AS17)</f>
        <v>1419</v>
      </c>
      <c r="AK17" s="87">
        <v>0</v>
      </c>
      <c r="AL17" s="87">
        <v>0</v>
      </c>
      <c r="AM17" s="87">
        <v>1419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49</v>
      </c>
      <c r="B18" s="96" t="s">
        <v>282</v>
      </c>
      <c r="C18" s="85" t="s">
        <v>283</v>
      </c>
      <c r="D18" s="87">
        <f>SUM(E18,+H18,+K18)</f>
        <v>14336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14336</v>
      </c>
      <c r="L18" s="87">
        <v>7419</v>
      </c>
      <c r="M18" s="87">
        <v>6917</v>
      </c>
      <c r="N18" s="87">
        <f>SUM(O18,+V18,+AC18)</f>
        <v>14336</v>
      </c>
      <c r="O18" s="87">
        <f>SUM(P18:U18)</f>
        <v>7419</v>
      </c>
      <c r="P18" s="87">
        <v>7419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6917</v>
      </c>
      <c r="W18" s="87">
        <v>6917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1282</v>
      </c>
      <c r="AG18" s="87">
        <v>1282</v>
      </c>
      <c r="AH18" s="87">
        <v>0</v>
      </c>
      <c r="AI18" s="87">
        <v>0</v>
      </c>
      <c r="AJ18" s="87">
        <f>SUM(AK18:AS18)</f>
        <v>1282</v>
      </c>
      <c r="AK18" s="87">
        <v>0</v>
      </c>
      <c r="AL18" s="87">
        <v>0</v>
      </c>
      <c r="AM18" s="87">
        <v>1282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49</v>
      </c>
      <c r="B19" s="96" t="s">
        <v>284</v>
      </c>
      <c r="C19" s="85" t="s">
        <v>285</v>
      </c>
      <c r="D19" s="87">
        <f>SUM(E19,+H19,+K19)</f>
        <v>9339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9339</v>
      </c>
      <c r="L19" s="87">
        <v>1009</v>
      </c>
      <c r="M19" s="87">
        <v>8330</v>
      </c>
      <c r="N19" s="87">
        <f>SUM(O19,+V19,+AC19)</f>
        <v>9339</v>
      </c>
      <c r="O19" s="87">
        <f>SUM(P19:U19)</f>
        <v>1009</v>
      </c>
      <c r="P19" s="87">
        <v>1009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8330</v>
      </c>
      <c r="W19" s="87">
        <v>8330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3</v>
      </c>
      <c r="AG19" s="87">
        <v>3</v>
      </c>
      <c r="AH19" s="87">
        <v>0</v>
      </c>
      <c r="AI19" s="87">
        <v>0</v>
      </c>
      <c r="AJ19" s="87">
        <f>SUM(AK19:AS19)</f>
        <v>9339</v>
      </c>
      <c r="AK19" s="87">
        <v>9339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3</v>
      </c>
      <c r="AU19" s="87">
        <v>3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49</v>
      </c>
      <c r="B20" s="96" t="s">
        <v>286</v>
      </c>
      <c r="C20" s="85" t="s">
        <v>287</v>
      </c>
      <c r="D20" s="87">
        <f>SUM(E20,+H20,+K20)</f>
        <v>14566</v>
      </c>
      <c r="E20" s="87">
        <f>SUM(F20:G20)</f>
        <v>14566</v>
      </c>
      <c r="F20" s="87">
        <v>7048</v>
      </c>
      <c r="G20" s="87">
        <v>7518</v>
      </c>
      <c r="H20" s="87">
        <f>SUM(I20:J20)</f>
        <v>0</v>
      </c>
      <c r="I20" s="87">
        <v>0</v>
      </c>
      <c r="J20" s="87">
        <v>0</v>
      </c>
      <c r="K20" s="87">
        <f>SUM(L20:M20)</f>
        <v>0</v>
      </c>
      <c r="L20" s="87">
        <v>0</v>
      </c>
      <c r="M20" s="87">
        <v>0</v>
      </c>
      <c r="N20" s="87">
        <f>SUM(O20,+V20,+AC20)</f>
        <v>14566</v>
      </c>
      <c r="O20" s="87">
        <f>SUM(P20:U20)</f>
        <v>7048</v>
      </c>
      <c r="P20" s="87">
        <v>7048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7518</v>
      </c>
      <c r="W20" s="87">
        <v>7518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36</v>
      </c>
      <c r="AG20" s="87">
        <v>36</v>
      </c>
      <c r="AH20" s="87">
        <v>0</v>
      </c>
      <c r="AI20" s="87">
        <v>0</v>
      </c>
      <c r="AJ20" s="87">
        <f>SUM(AK20:AS20)</f>
        <v>14566</v>
      </c>
      <c r="AK20" s="87">
        <v>14566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36</v>
      </c>
      <c r="AU20" s="87">
        <v>36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8</v>
      </c>
      <c r="BA20" s="87">
        <v>8</v>
      </c>
      <c r="BB20" s="87">
        <v>0</v>
      </c>
      <c r="BC20" s="87">
        <v>0</v>
      </c>
    </row>
    <row r="21" spans="1:55" ht="13.5" customHeight="1">
      <c r="A21" s="98" t="s">
        <v>49</v>
      </c>
      <c r="B21" s="96" t="s">
        <v>288</v>
      </c>
      <c r="C21" s="85" t="s">
        <v>289</v>
      </c>
      <c r="D21" s="87">
        <f>SUM(E21,+H21,+K21)</f>
        <v>2604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2604</v>
      </c>
      <c r="L21" s="87">
        <v>1411</v>
      </c>
      <c r="M21" s="87">
        <v>1193</v>
      </c>
      <c r="N21" s="87">
        <f>SUM(O21,+V21,+AC21)</f>
        <v>2604</v>
      </c>
      <c r="O21" s="87">
        <f>SUM(P21:U21)</f>
        <v>1411</v>
      </c>
      <c r="P21" s="87">
        <v>1411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1193</v>
      </c>
      <c r="W21" s="87">
        <v>1193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58</v>
      </c>
      <c r="BA21" s="87">
        <v>58</v>
      </c>
      <c r="BB21" s="87">
        <v>0</v>
      </c>
      <c r="BC21" s="87">
        <v>0</v>
      </c>
    </row>
    <row r="22" spans="1:55" ht="13.5" customHeight="1">
      <c r="A22" s="98" t="s">
        <v>49</v>
      </c>
      <c r="B22" s="96" t="s">
        <v>290</v>
      </c>
      <c r="C22" s="85" t="s">
        <v>291</v>
      </c>
      <c r="D22" s="87">
        <f>SUM(E22,+H22,+K22)</f>
        <v>965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965</v>
      </c>
      <c r="L22" s="87">
        <v>225</v>
      </c>
      <c r="M22" s="87">
        <v>740</v>
      </c>
      <c r="N22" s="87">
        <f>SUM(O22,+V22,+AC22)</f>
        <v>965</v>
      </c>
      <c r="O22" s="87">
        <f>SUM(P22:U22)</f>
        <v>225</v>
      </c>
      <c r="P22" s="87">
        <v>225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740</v>
      </c>
      <c r="W22" s="87">
        <v>740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21</v>
      </c>
      <c r="AG22" s="87">
        <v>21</v>
      </c>
      <c r="AH22" s="87">
        <v>0</v>
      </c>
      <c r="AI22" s="87">
        <v>0</v>
      </c>
      <c r="AJ22" s="87">
        <f>SUM(AK22:AS22)</f>
        <v>21</v>
      </c>
      <c r="AK22" s="87">
        <v>0</v>
      </c>
      <c r="AL22" s="87">
        <v>0</v>
      </c>
      <c r="AM22" s="87">
        <v>21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49</v>
      </c>
      <c r="B23" s="96" t="s">
        <v>292</v>
      </c>
      <c r="C23" s="85" t="s">
        <v>293</v>
      </c>
      <c r="D23" s="87">
        <f>SUM(E23,+H23,+K23)</f>
        <v>834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834</v>
      </c>
      <c r="L23" s="87">
        <v>201</v>
      </c>
      <c r="M23" s="87">
        <v>633</v>
      </c>
      <c r="N23" s="87">
        <f>SUM(O23,+V23,+AC23)</f>
        <v>834</v>
      </c>
      <c r="O23" s="87">
        <f>SUM(P23:U23)</f>
        <v>201</v>
      </c>
      <c r="P23" s="87">
        <v>201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633</v>
      </c>
      <c r="W23" s="87">
        <v>633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23</v>
      </c>
      <c r="AG23" s="87">
        <v>23</v>
      </c>
      <c r="AH23" s="87">
        <v>0</v>
      </c>
      <c r="AI23" s="87">
        <v>0</v>
      </c>
      <c r="AJ23" s="87">
        <f>SUM(AK23:AS23)</f>
        <v>23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23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49</v>
      </c>
      <c r="B24" s="96" t="s">
        <v>294</v>
      </c>
      <c r="C24" s="85" t="s">
        <v>295</v>
      </c>
      <c r="D24" s="87">
        <f>SUM(E24,+H24,+K24)</f>
        <v>4767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4767</v>
      </c>
      <c r="L24" s="87">
        <v>2797</v>
      </c>
      <c r="M24" s="87">
        <v>1970</v>
      </c>
      <c r="N24" s="87">
        <f>SUM(O24,+V24,+AC24)</f>
        <v>4767</v>
      </c>
      <c r="O24" s="87">
        <f>SUM(P24:U24)</f>
        <v>2797</v>
      </c>
      <c r="P24" s="87">
        <v>2797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1970</v>
      </c>
      <c r="W24" s="87">
        <v>1970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133</v>
      </c>
      <c r="AG24" s="87">
        <v>133</v>
      </c>
      <c r="AH24" s="87">
        <v>0</v>
      </c>
      <c r="AI24" s="87">
        <v>0</v>
      </c>
      <c r="AJ24" s="87">
        <f>SUM(AK24:AS24)</f>
        <v>133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133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49</v>
      </c>
      <c r="B25" s="96" t="s">
        <v>296</v>
      </c>
      <c r="C25" s="85" t="s">
        <v>297</v>
      </c>
      <c r="D25" s="87">
        <f>SUM(E25,+H25,+K25)</f>
        <v>2467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2467</v>
      </c>
      <c r="L25" s="87">
        <v>1480</v>
      </c>
      <c r="M25" s="87">
        <v>987</v>
      </c>
      <c r="N25" s="87">
        <f>SUM(O25,+V25,+AC25)</f>
        <v>2467</v>
      </c>
      <c r="O25" s="87">
        <f>SUM(P25:U25)</f>
        <v>1480</v>
      </c>
      <c r="P25" s="87">
        <v>1480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987</v>
      </c>
      <c r="W25" s="87">
        <v>987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70</v>
      </c>
      <c r="AK25" s="87">
        <v>70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49</v>
      </c>
      <c r="B26" s="96" t="s">
        <v>298</v>
      </c>
      <c r="C26" s="85" t="s">
        <v>299</v>
      </c>
      <c r="D26" s="87">
        <f>SUM(E26,+H26,+K26)</f>
        <v>1606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1606</v>
      </c>
      <c r="L26" s="87">
        <v>838</v>
      </c>
      <c r="M26" s="87">
        <v>768</v>
      </c>
      <c r="N26" s="87">
        <f>SUM(O26,+V26,+AC26)</f>
        <v>1606</v>
      </c>
      <c r="O26" s="87">
        <f>SUM(P26:U26)</f>
        <v>838</v>
      </c>
      <c r="P26" s="87">
        <v>838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768</v>
      </c>
      <c r="W26" s="87">
        <v>768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71</v>
      </c>
      <c r="AG26" s="87">
        <v>71</v>
      </c>
      <c r="AH26" s="87">
        <v>0</v>
      </c>
      <c r="AI26" s="87">
        <v>0</v>
      </c>
      <c r="AJ26" s="87">
        <f>SUM(AK26:AS26)</f>
        <v>71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71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49</v>
      </c>
      <c r="B27" s="96" t="s">
        <v>300</v>
      </c>
      <c r="C27" s="85" t="s">
        <v>301</v>
      </c>
      <c r="D27" s="87">
        <f>SUM(E27,+H27,+K27)</f>
        <v>368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368</v>
      </c>
      <c r="L27" s="87">
        <v>242</v>
      </c>
      <c r="M27" s="87">
        <v>126</v>
      </c>
      <c r="N27" s="87">
        <f>SUM(O27,+V27,+AC27)</f>
        <v>368</v>
      </c>
      <c r="O27" s="87">
        <f>SUM(P27:U27)</f>
        <v>242</v>
      </c>
      <c r="P27" s="87">
        <v>242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126</v>
      </c>
      <c r="W27" s="87">
        <v>126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18</v>
      </c>
      <c r="AG27" s="87">
        <v>18</v>
      </c>
      <c r="AH27" s="87">
        <v>0</v>
      </c>
      <c r="AI27" s="87">
        <v>0</v>
      </c>
      <c r="AJ27" s="87">
        <f>SUM(AK27:AS27)</f>
        <v>18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18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49</v>
      </c>
      <c r="B28" s="96" t="s">
        <v>302</v>
      </c>
      <c r="C28" s="85" t="s">
        <v>303</v>
      </c>
      <c r="D28" s="87">
        <f>SUM(E28,+H28,+K28)</f>
        <v>193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193</v>
      </c>
      <c r="L28" s="87">
        <v>89</v>
      </c>
      <c r="M28" s="87">
        <v>104</v>
      </c>
      <c r="N28" s="87">
        <f>SUM(O28,+V28,+AC28)</f>
        <v>193</v>
      </c>
      <c r="O28" s="87">
        <f>SUM(P28:U28)</f>
        <v>89</v>
      </c>
      <c r="P28" s="87">
        <v>89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104</v>
      </c>
      <c r="W28" s="87">
        <v>104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89</v>
      </c>
      <c r="AK28" s="87">
        <v>89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49</v>
      </c>
      <c r="B29" s="96" t="s">
        <v>304</v>
      </c>
      <c r="C29" s="85" t="s">
        <v>305</v>
      </c>
      <c r="D29" s="87">
        <f>SUM(E29,+H29,+K29)</f>
        <v>0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0</v>
      </c>
      <c r="L29" s="87">
        <v>0</v>
      </c>
      <c r="M29" s="87">
        <v>0</v>
      </c>
      <c r="N29" s="87">
        <f>SUM(O29,+V29,+AC29)</f>
        <v>0</v>
      </c>
      <c r="O29" s="87">
        <f>SUM(P29:U29)</f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49</v>
      </c>
      <c r="B30" s="96" t="s">
        <v>306</v>
      </c>
      <c r="C30" s="85" t="s">
        <v>307</v>
      </c>
      <c r="D30" s="87">
        <f>SUM(E30,+H30,+K30)</f>
        <v>9086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9086</v>
      </c>
      <c r="L30" s="87">
        <v>2473</v>
      </c>
      <c r="M30" s="87">
        <v>6613</v>
      </c>
      <c r="N30" s="87">
        <f>SUM(O30,+V30,+AC30)</f>
        <v>9086</v>
      </c>
      <c r="O30" s="87">
        <f>SUM(P30:U30)</f>
        <v>2473</v>
      </c>
      <c r="P30" s="87">
        <v>2473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6613</v>
      </c>
      <c r="W30" s="87">
        <v>6613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312</v>
      </c>
      <c r="AG30" s="87">
        <v>312</v>
      </c>
      <c r="AH30" s="87">
        <v>0</v>
      </c>
      <c r="AI30" s="87">
        <v>0</v>
      </c>
      <c r="AJ30" s="87">
        <f>SUM(AK30:AS30)</f>
        <v>312</v>
      </c>
      <c r="AK30" s="87">
        <v>0</v>
      </c>
      <c r="AL30" s="87">
        <v>0</v>
      </c>
      <c r="AM30" s="87">
        <v>312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49</v>
      </c>
      <c r="B31" s="96" t="s">
        <v>308</v>
      </c>
      <c r="C31" s="85" t="s">
        <v>309</v>
      </c>
      <c r="D31" s="87">
        <f>SUM(E31,+H31,+K31)</f>
        <v>6437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6437</v>
      </c>
      <c r="L31" s="87">
        <v>4041</v>
      </c>
      <c r="M31" s="87">
        <v>2396</v>
      </c>
      <c r="N31" s="87">
        <f>SUM(O31,+V31,+AC31)</f>
        <v>6437</v>
      </c>
      <c r="O31" s="87">
        <f>SUM(P31:U31)</f>
        <v>4041</v>
      </c>
      <c r="P31" s="87">
        <v>4041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2396</v>
      </c>
      <c r="W31" s="87">
        <v>2396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0</v>
      </c>
      <c r="AG31" s="87">
        <v>0</v>
      </c>
      <c r="AH31" s="87">
        <v>0</v>
      </c>
      <c r="AI31" s="87">
        <v>0</v>
      </c>
      <c r="AJ31" s="87">
        <f>SUM(AK31:AS31)</f>
        <v>6437</v>
      </c>
      <c r="AK31" s="87">
        <v>6437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49</v>
      </c>
      <c r="B32" s="96" t="s">
        <v>310</v>
      </c>
      <c r="C32" s="85" t="s">
        <v>311</v>
      </c>
      <c r="D32" s="87">
        <f>SUM(E32,+H32,+K32)</f>
        <v>3026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3026</v>
      </c>
      <c r="L32" s="87">
        <v>384</v>
      </c>
      <c r="M32" s="87">
        <v>2642</v>
      </c>
      <c r="N32" s="87">
        <f>SUM(O32,+V32,+AC32)</f>
        <v>3026</v>
      </c>
      <c r="O32" s="87">
        <f>SUM(P32:U32)</f>
        <v>384</v>
      </c>
      <c r="P32" s="87">
        <v>384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2642</v>
      </c>
      <c r="W32" s="87">
        <v>2642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90</v>
      </c>
      <c r="AG32" s="87">
        <v>90</v>
      </c>
      <c r="AH32" s="87">
        <v>0</v>
      </c>
      <c r="AI32" s="87">
        <v>0</v>
      </c>
      <c r="AJ32" s="87">
        <f>SUM(AK32:AS32)</f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90</v>
      </c>
      <c r="AU32" s="87">
        <v>90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05000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05201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05202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05203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05204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05206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05207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05209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05210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05211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05212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05213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05214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05215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05303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05327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05346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05348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05349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05361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05363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05366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05368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05434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05463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05464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2024-01-29T04:49:47Z</dcterms:modified>
</cp:coreProperties>
</file>